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<sst xmlns="http://schemas.openxmlformats.org/spreadsheetml/2006/main" count="2057" uniqueCount="990">
  <si>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</si>
  <si>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</si>
  <si>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</si>
  <si>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</si>
  <si>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</si>
  <si>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</si>
  <si>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</si>
  <si>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</si>
  <si>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</si>
  <si>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</si>
  <si>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</si>
  <si>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</si>
  <si>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</si>
  <si>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</si>
  <si>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</si>
  <si>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</si>
  <si>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</si>
  <si>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</si>
  <si>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</si>
  <si>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</si>
  <si>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</si>
  <si>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</si>
  <si>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</si>
  <si>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</si>
  <si>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</si>
  <si>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</si>
  <si>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</si>
  <si>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</si>
  <si>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</si>
  <si>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</si>
  <si>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</si>
  <si>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</si>
  <si>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</si>
  <si>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</si>
  <si>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</si>
  <si>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</si>
  <si>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</si>
  <si>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</si>
  <si>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</si>
  <si>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</si>
  <si>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</si>
  <si>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</si>
  <si>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</si>
  <si>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</si>
  <si>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</si>
  <si>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</si>
  <si>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</si>
  <si>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</si>
  <si>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</si>
  <si>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</si>
  <si>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</si>
  <si>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</si>
  <si>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</si>
  <si>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</si>
  <si>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</si>
  <si>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</si>
  <si>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</si>
  <si>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</si>
  <si>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</si>
  <si>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</si>
  <si>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</si>
  <si>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</si>
  <si>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</si>
  <si>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</si>
  <si>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</si>
  <si>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</si>
  <si>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</si>
  <si>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</si>
  <si>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</si>
  <si>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</si>
  <si>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</si>
  <si>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</si>
  <si>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</si>
  <si>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</si>
  <si>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</si>
  <si>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</si>
  <si>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</si>
  <si>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</si>
  <si>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</si>
  <si>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</si>
  <si>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</si>
  <si>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</si>
  <si>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</si>
  <si>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</si>
  <si>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</si>
  <si>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</si>
  <si>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</si>
  <si>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</si>
  <si>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</si>
  <si>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</si>
  <si>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</si>
  <si>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</si>
  <si>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</si>
  <si>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</si>
  <si>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</si>
  <si>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</si>
  <si>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</si>
  <si>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</si>
  <si>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</si>
  <si>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</si>
  <si>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</si>
  <si>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</si>
  <si>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</si>
  <si>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</si>
  <si>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</si>
  <si>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</si>
  <si>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</si>
  <si>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</si>
  <si>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</si>
  <si>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</si>
  <si>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</si>
  <si>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</si>
  <si>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</si>
  <si>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</si>
  <si>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</si>
  <si>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</si>
  <si>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</si>
  <si>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</si>
  <si>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</si>
  <si>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</si>
  <si>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</si>
  <si>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</si>
  <si>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</si>
  <si>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</si>
  <si>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</si>
  <si>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</si>
  <si>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</si>
  <si>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</si>
  <si>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</si>
  <si>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</si>
  <si>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</si>
  <si>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</si>
  <si>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</si>
  <si>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</si>
  <si>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</si>
  <si>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</si>
  <si>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</si>
  <si>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</si>
  <si>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</si>
  <si>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</si>
  <si>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</si>
  <si>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</si>
  <si>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</si>
  <si>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</si>
  <si>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</si>
  <si>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</si>
  <si>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</si>
  <si>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</si>
  <si>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</si>
  <si>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</si>
  <si>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</si>
  <si>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</si>
  <si>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</si>
  <si>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</si>
  <si>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</si>
  <si>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</si>
  <si>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</si>
  <si>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</si>
  <si>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</si>
  <si>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</si>
  <si>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</si>
  <si>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</si>
  <si>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</si>
  <si>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</si>
  <si>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</si>
  <si>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</si>
  <si>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</si>
  <si>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</si>
  <si>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</si>
  <si>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</si>
  <si>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</si>
  <si>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</si>
  <si>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</si>
  <si>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</si>
  <si>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</si>
  <si>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</si>
  <si>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</si>
  <si>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</si>
  <si>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</si>
  <si>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</si>
  <si>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</si>
  <si>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</si>
  <si>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</si>
  <si>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</si>
  <si>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</si>
  <si>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</si>
  <si>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</si>
  <si>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</si>
  <si>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</si>
  <si>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</si>
  <si>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</si>
  <si>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</si>
  <si>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</si>
  <si>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</si>
  <si>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</si>
  <si>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</si>
  <si>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</si>
  <si>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</si>
  <si>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</si>
  <si>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</si>
  <si>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</si>
  <si>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</si>
  <si>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</si>
  <si>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</si>
  <si>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</si>
  <si>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</si>
  <si>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</si>
  <si>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</si>
  <si>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</si>
  <si>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</si>
  <si>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</si>
  <si>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</si>
  <si>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</si>
  <si>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</si>
  <si>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</si>
  <si>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</si>
  <si>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</si>
  <si>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</si>
  <si>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</si>
  <si>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</si>
  <si>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</si>
  <si>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</si>
  <si>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</si>
  <si>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</si>
  <si>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</si>
  <si>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</si>
  <si>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</si>
  <si>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</si>
  <si>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</si>
  <si>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</si>
  <si>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</si>
  <si>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</si>
  <si>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</si>
  <si>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</si>
  <si>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</si>
  <si>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</si>
  <si>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</si>
  <si>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</si>
  <si>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</si>
  <si>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</si>
  <si>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</si>
  <si>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</si>
  <si>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</si>
  <si>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</si>
  <si>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</si>
  <si>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</si>
  <si>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</si>
  <si>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</si>
  <si>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</si>
  <si>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</si>
  <si>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</si>
  <si>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</si>
  <si>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</si>
  <si>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</si>
  <si>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</si>
  <si>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</si>
  <si>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</si>
  <si>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</si>
  <si>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</si>
  <si>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</si>
  <si>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</si>
  <si>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</si>
  <si>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</si>
  <si>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</si>
  <si>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</si>
  <si>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</si>
  <si>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</si>
  <si>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</si>
  <si>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</si>
  <si>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</si>
  <si>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</si>
  <si>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</si>
  <si>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</si>
  <si>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</si>
  <si>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</si>
  <si>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</si>
  <si>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</si>
  <si>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</si>
  <si>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</si>
  <si>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</si>
  <si>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</si>
  <si>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</si>
  <si>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</si>
  <si>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</si>
  <si>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</si>
  <si>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</si>
  <si>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</si>
  <si>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</si>
  <si>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</si>
  <si>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</si>
  <si>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</si>
  <si>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</si>
  <si>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</si>
  <si>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</si>
  <si>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</si>
  <si>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</si>
  <si>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</si>
  <si>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</si>
  <si>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</si>
  <si>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</si>
  <si>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</si>
  <si>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</si>
  <si>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</si>
  <si>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</si>
  <si>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</si>
  <si>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</si>
  <si>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</si>
  <si>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</si>
  <si>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</si>
  <si>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</si>
  <si>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</si>
  <si>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</si>
  <si>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</si>
  <si>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</si>
  <si>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</si>
  <si>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</si>
  <si>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</si>
  <si>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</si>
  <si>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</si>
  <si>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</si>
  <si>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</si>
  <si>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</si>
  <si>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</si>
  <si>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</si>
  <si>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</si>
  <si>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</si>
  <si>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</si>
  <si>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</si>
  <si>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</si>
  <si>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</si>
  <si>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</si>
  <si>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</si>
  <si>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</si>
  <si>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</si>
  <si>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</si>
  <si>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</si>
  <si>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</si>
  <si>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</si>
  <si>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</si>
  <si>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</si>
  <si>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</si>
  <si>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</si>
  <si>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</si>
  <si>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</si>
  <si>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</si>
  <si>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</si>
  <si>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</si>
  <si>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</si>
  <si>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</si>
  <si>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</si>
  <si>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</si>
  <si>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</si>
  <si>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</si>
  <si>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</si>
  <si>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</si>
  <si>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</si>
  <si>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</si>
  <si>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</si>
  <si>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</si>
  <si>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</si>
  <si>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</si>
  <si>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</si>
  <si>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</si>
  <si>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</si>
  <si>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</si>
  <si>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</si>
  <si>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</si>
  <si>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</si>
  <si>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</si>
  <si>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</si>
  <si>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</si>
  <si>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</si>
  <si>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</si>
  <si>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</si>
  <si>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</si>
  <si>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</si>
  <si>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</si>
  <si>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</si>
  <si>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</si>
  <si>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</si>
  <si>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</si>
  <si>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</si>
  <si>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</si>
  <si>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</si>
  <si>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</si>
  <si>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</si>
  <si>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</si>
  <si>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</si>
  <si>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</si>
  <si>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</si>
  <si>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</si>
  <si>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</si>
  <si>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</si>
  <si>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</si>
  <si>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</si>
  <si>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</si>
  <si>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</si>
  <si>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</si>
  <si>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</si>
  <si>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</si>
  <si>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</si>
  <si>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</si>
  <si>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</si>
  <si>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</si>
  <si>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</si>
  <si>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</si>
  <si>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</si>
  <si>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</si>
  <si>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</si>
  <si>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</si>
  <si>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</si>
  <si>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</si>
  <si>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</si>
  <si>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</si>
  <si>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</si>
  <si>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</si>
  <si>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</si>
  <si>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</si>
  <si>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</si>
  <si>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</si>
  <si>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</si>
  <si>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</si>
  <si>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</si>
  <si>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</si>
  <si>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</si>
  <si>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</si>
  <si>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</si>
  <si>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</si>
  <si>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</si>
  <si>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</si>
  <si>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</si>
  <si>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</si>
  <si>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</si>
  <si>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</si>
  <si>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</si>
  <si>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</si>
  <si>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</si>
  <si>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</si>
  <si>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</si>
  <si>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</si>
  <si>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</si>
  <si>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</si>
  <si>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</si>
  <si>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</si>
  <si>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</si>
  <si>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</si>
  <si>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</si>
  <si>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</si>
  <si>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</si>
  <si>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</si>
  <si>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</si>
  <si>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</si>
  <si>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</si>
  <si>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</si>
  <si>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</si>
  <si>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</si>
  <si>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</si>
  <si>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</si>
  <si>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</si>
  <si>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</si>
  <si>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</si>
  <si>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</si>
  <si>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</si>
  <si>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</si>
  <si>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</si>
  <si>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</si>
  <si>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</si>
  <si>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</si>
  <si>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</si>
  <si>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</si>
  <si>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</si>
  <si>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</si>
  <si>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</si>
  <si>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</si>
  <si>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</si>
  <si>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</si>
  <si>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</si>
  <si>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</si>
  <si>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</si>
  <si>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</si>
  <si>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</si>
  <si>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</si>
  <si>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</si>
  <si>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</si>
  <si>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</si>
  <si>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</si>
  <si>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</si>
  <si>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</si>
  <si>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</si>
  <si>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</si>
  <si>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</si>
  <si>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</si>
  <si>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</si>
  <si>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</si>
  <si>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</si>
  <si>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</si>
  <si>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</si>
  <si>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</si>
  <si>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</si>
  <si>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</si>
  <si>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</si>
  <si>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</si>
  <si>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</si>
  <si>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</si>
  <si>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</si>
  <si>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</si>
  <si>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</si>
  <si>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</si>
  <si>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</si>
  <si>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</si>
  <si>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</si>
  <si>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</si>
  <si>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</si>
  <si>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</si>
  <si>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</si>
  <si>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</si>
  <si>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</si>
  <si>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</si>
  <si>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</si>
  <si>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</si>
  <si>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</si>
  <si>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</si>
  <si>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</si>
  <si>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</si>
  <si>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</si>
  <si>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</si>
  <si>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</si>
  <si>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</si>
  <si>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</si>
  <si>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</si>
  <si>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</si>
  <si>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</si>
  <si>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</si>
  <si>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</si>
  <si>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</si>
  <si>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</si>
  <si>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</si>
  <si>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</si>
  <si>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</si>
  <si>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</si>
  <si>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</si>
  <si>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</si>
  <si>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</si>
  <si>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</si>
  <si>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</si>
  <si>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</si>
  <si>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</si>
  <si>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</si>
  <si>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</si>
  <si>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</si>
  <si>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</si>
  <si>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</si>
  <si>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</si>
  <si>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</si>
  <si>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</si>
  <si>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</si>
  <si>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</si>
  <si>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</si>
  <si>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</si>
  <si>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</si>
  <si>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</si>
  <si>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</si>
  <si>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</si>
  <si>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</si>
  <si>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</si>
  <si>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Departamento 330 DEPARTAMENTO DE COMUNICACION SOCIAL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</si>
  <si>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</si>
  <si>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</si>
  <si>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</si>
  <si>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</si>
  <si>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</si>
  <si>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</si>
  <si>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</si>
  <si>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</si>
  <si>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</si>
  <si>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</si>
  <si>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</si>
  <si>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</si>
  <si>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</si>
  <si>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Casillas Lopez Nancy Gabriela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</si>
  <si>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</si>
  <si>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</si>
  <si>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</si>
  <si>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</si>
  <si>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</si>
  <si>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</si>
  <si>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</si>
  <si>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</si>
  <si>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</si>
  <si>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</si>
  <si>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</si>
  <si>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</si>
  <si>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</si>
  <si>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</si>
  <si>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</si>
  <si>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</si>
  <si>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</si>
  <si>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</si>
  <si>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</si>
  <si>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</si>
  <si>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</si>
  <si>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</si>
  <si>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</si>
  <si>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</si>
  <si>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</si>
  <si>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</si>
  <si>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</si>
  <si>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</si>
  <si>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</si>
  <si>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</si>
  <si>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</si>
  <si>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</si>
  <si>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</si>
  <si>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</si>
  <si>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</si>
  <si>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</si>
  <si>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</si>
  <si>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</si>
  <si>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</si>
  <si>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</si>
  <si>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</si>
  <si>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</si>
  <si>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</si>
  <si>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</si>
  <si>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</si>
  <si>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</si>
  <si>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</si>
  <si>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</si>
  <si>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</si>
  <si>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</si>
  <si>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</si>
  <si>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</si>
  <si>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</si>
  <si>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</si>
  <si>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</si>
  <si>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</si>
  <si>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</si>
  <si>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</si>
  <si>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</si>
  <si>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</si>
  <si>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</si>
  <si>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</si>
  <si>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</si>
  <si>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</si>
  <si>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</si>
  <si>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</si>
  <si>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</si>
  <si>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</si>
  <si>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</si>
  <si>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</si>
  <si>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</si>
  <si>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</si>
  <si>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</si>
  <si>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</si>
  <si>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</si>
  <si>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</si>
  <si>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</si>
  <si>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</si>
  <si>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</si>
  <si>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</si>
  <si>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Jefe Comunicac Social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</si>
  <si>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</si>
  <si>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</si>
  <si>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</si>
  <si>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</si>
  <si>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</si>
  <si>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</si>
  <si>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</si>
  <si>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</si>
  <si>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</si>
  <si>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</si>
  <si>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</si>
  <si>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</si>
  <si>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</si>
  <si>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</si>
  <si>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</si>
  <si>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</si>
  <si>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</si>
  <si>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</si>
  <si>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</si>
  <si>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</si>
  <si>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</si>
  <si>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</si>
  <si>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</si>
  <si>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</si>
  <si>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</si>
  <si>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</si>
  <si>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</si>
  <si>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</si>
  <si>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</si>
  <si>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</si>
  <si>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</si>
  <si>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</si>
  <si>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</si>
  <si>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</si>
  <si>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</si>
  <si>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</si>
  <si>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</si>
  <si>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</si>
  <si>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</si>
  <si>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</si>
  <si>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</si>
  <si>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</si>
  <si>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</si>
  <si>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</si>
  <si>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</si>
  <si>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</si>
  <si>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</si>
  <si>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</si>
  <si>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</si>
  <si>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</si>
  <si>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</si>
  <si>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</si>
  <si>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</si>
  <si>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</si>
  <si>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</si>
  <si>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</si>
  <si>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</si>
  <si>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</si>
  <si>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</si>
  <si>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</si>
  <si>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</si>
  <si>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</si>
  <si>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</si>
  <si>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</si>
  <si>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</si>
  <si>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</si>
  <si>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</si>
  <si>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</si>
  <si>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</si>
  <si>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</si>
  <si>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</si>
  <si>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</si>
  <si>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</si>
  <si>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</si>
  <si>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</si>
  <si>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</si>
  <si>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</si>
  <si>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</si>
  <si>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</si>
  <si>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</si>
  <si>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</si>
  <si>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</si>
  <si>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</si>
  <si>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</si>
  <si>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</si>
  <si>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</si>
  <si>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</si>
  <si>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</si>
  <si>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</si>
  <si>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</si>
  <si>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</si>
  <si>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</si>
  <si>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</si>
  <si>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</si>
  <si>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</si>
  <si>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</si>
  <si>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</si>
  <si>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</si>
  <si>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</si>
  <si>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</si>
  <si>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</si>
  <si>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</si>
  <si>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</si>
  <si>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</si>
  <si>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</si>
  <si>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</si>
  <si>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</si>
  <si>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</si>
  <si>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</si>
  <si>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</si>
  <si>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</si>
  <si>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</si>
  <si>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</si>
  <si>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</si>
  <si>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</si>
  <si>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</si>
  <si>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</si>
  <si>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</si>
  <si>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</si>
  <si>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032 Mendo Ramos Oscar Fernando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</si>
  <si>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</si>
  <si>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</si>
  <si>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</si>
  <si>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</si>
  <si>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</si>
  <si>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</si>
  <si>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</si>
  <si>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</si>
  <si>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</si>
  <si>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</si>
  <si>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</si>
  <si>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</si>
  <si>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</si>
  <si>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</si>
  <si>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</si>
  <si>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</si>
  <si>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</si>
  <si>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</si>
  <si>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</si>
  <si>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</si>
  <si>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</si>
  <si>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</si>
  <si>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</si>
  <si>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</si>
  <si>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</si>
  <si>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</si>
  <si>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</si>
  <si>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</si>
  <si>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</si>
  <si>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</si>
  <si>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</si>
  <si>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</si>
  <si>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</si>
  <si>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</si>
  <si>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</si>
  <si>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</si>
  <si>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</si>
  <si>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</si>
  <si>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</si>
  <si>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</si>
  <si>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</si>
  <si>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</si>
  <si>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</si>
  <si>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</si>
  <si>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</si>
  <si>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</si>
  <si>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</si>
  <si>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</si>
  <si>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</si>
  <si>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</si>
  <si>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</si>
  <si>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</si>
  <si>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</si>
  <si>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</si>
  <si>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</si>
  <si>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</si>
  <si>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</si>
  <si>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</si>
  <si>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</si>
  <si>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</si>
  <si>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</si>
  <si>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</si>
  <si>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</si>
  <si>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</si>
  <si>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</si>
  <si>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</si>
  <si>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</si>
  <si>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</si>
  <si>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</si>
  <si>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</si>
  <si>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</si>
  <si>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</si>
  <si>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</si>
  <si>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</si>
  <si>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</si>
  <si>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079 Vazquez Chavez Nora</t>
  </si>
  <si>
    <t>106 Alvarado Hermosillo Jose de Jesus</t>
  </si>
  <si>
    <t xml:space="preserve">   049 Villaseñor Hernandez Oscar</t>
  </si>
  <si>
    <t xml:space="preserve">   072 Indalecio Perez Luis Antonio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</si>
  <si>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</si>
  <si>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</si>
  <si>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</si>
  <si>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</si>
  <si>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</si>
  <si>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</si>
  <si>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</si>
  <si>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</si>
  <si>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</si>
  <si>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</si>
  <si>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</si>
  <si>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110 Garcia Castilla Guillermo</t>
  </si>
  <si>
    <t xml:space="preserve">   111 Olguin Marizcal Jose Arturo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</si>
  <si>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</si>
  <si>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</si>
  <si>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</si>
  <si>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</si>
  <si>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</si>
  <si>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</si>
  <si>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</si>
  <si>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</si>
  <si>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</si>
  <si>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</si>
  <si>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</si>
  <si>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</si>
  <si>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</si>
  <si>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</si>
  <si>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</si>
  <si>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</si>
  <si>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</si>
  <si>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</si>
  <si>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</si>
  <si>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</si>
  <si>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</si>
  <si>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</si>
  <si>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</si>
  <si>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01/27</t>
  </si>
  <si>
    <t>02/27</t>
  </si>
  <si>
    <t>03/27</t>
  </si>
  <si>
    <t>04/27</t>
  </si>
  <si>
    <t>05/27</t>
  </si>
  <si>
    <t>06/27</t>
  </si>
  <si>
    <t>07/27</t>
  </si>
  <si>
    <t>08/27</t>
  </si>
  <si>
    <t>09/27</t>
  </si>
  <si>
    <t>10/27</t>
  </si>
  <si>
    <t>11/27</t>
  </si>
  <si>
    <t>12/27</t>
  </si>
  <si>
    <t>13/27</t>
  </si>
  <si>
    <t>14/27</t>
  </si>
  <si>
    <t>15/27</t>
  </si>
  <si>
    <t>16/27</t>
  </si>
  <si>
    <t>17/27</t>
  </si>
  <si>
    <t>18/27</t>
  </si>
  <si>
    <t>19/27</t>
  </si>
  <si>
    <t>20/27</t>
  </si>
  <si>
    <t>21/27</t>
  </si>
  <si>
    <t>22/27</t>
  </si>
  <si>
    <t>23/27</t>
  </si>
  <si>
    <t>24/27</t>
  </si>
  <si>
    <t>25/27</t>
  </si>
  <si>
    <t>26/27</t>
  </si>
  <si>
    <t>27/27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</si>
  <si>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</si>
  <si>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</si>
  <si>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</si>
  <si>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</si>
  <si>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</si>
  <si>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</si>
  <si>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</si>
  <si>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</si>
  <si>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</si>
  <si>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</si>
  <si>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</si>
  <si>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</si>
  <si>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</si>
  <si>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</si>
  <si>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</si>
  <si>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</si>
  <si>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</si>
  <si>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</si>
  <si>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</si>
  <si>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</si>
  <si>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</si>
  <si>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</si>
  <si>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</si>
  <si>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</si>
  <si>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</si>
  <si>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</si>
  <si>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</si>
  <si>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</si>
  <si>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</si>
  <si>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</si>
  <si>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</si>
  <si>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</si>
  <si>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</si>
  <si>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*01/03</t>
  </si>
  <si>
    <t>*02/03</t>
  </si>
  <si>
    <t>*03/03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</si>
  <si>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</si>
  <si>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</si>
  <si>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</si>
  <si>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</si>
  <si>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</si>
  <si>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</si>
  <si>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</si>
  <si>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 xml:space="preserve">NOMINA CORRESPONDIENTE A LA 2 DA QUINCENA DE JULIO 2009 </t>
  </si>
  <si>
    <t>PAGO LABORES DE MANTENIMIENTO CORRESP DEL 16 AL 31 DE JULIO 2009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</si>
  <si>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</si>
  <si>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</si>
  <si>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</si>
  <si>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</si>
  <si>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</si>
  <si>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</si>
  <si>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</si>
  <si>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</si>
  <si>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</si>
  <si>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</si>
  <si>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</si>
  <si>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>Luvian Ines Porfirio</t>
  </si>
  <si>
    <t>LUIP-541107-</t>
  </si>
  <si>
    <t xml:space="preserve">   126 Bautista Miguel Rosendo</t>
  </si>
  <si>
    <t>Departamento 220 DEPARTAMENTO DE RELACIONES PUBLICAS</t>
  </si>
  <si>
    <t>Jefe Dep. de Relaciones Públicas</t>
  </si>
  <si>
    <t>Rangel Vargas Felipe De Jesus</t>
  </si>
  <si>
    <t>RAVF-620205-</t>
  </si>
  <si>
    <t>Presidente Municipal</t>
  </si>
  <si>
    <t>LIC.Y M.F. FELIPE DE JESUS RANGEL VARGAS</t>
  </si>
  <si>
    <t>LOMF-680205-</t>
  </si>
  <si>
    <t>Director Part. Ciud y Desarrollo Municip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</si>
</sst>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14" fillId="0" borderId="4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/>
    </xf>
    <xf numFmtId="164" fontId="1" fillId="4" borderId="4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3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5" xfId="0" applyFont="1" applyFill="1" applyBorder="1" applyAlignment="1">
      <alignment wrapText="1"/>
    </xf>
    <xf numFmtId="164" fontId="5" fillId="2" borderId="45" xfId="0" applyNumberFormat="1" applyFont="1" applyFill="1" applyBorder="1" applyAlignment="1">
      <alignment wrapText="1"/>
    </xf>
    <xf numFmtId="164" fontId="5" fillId="2" borderId="46" xfId="0" applyNumberFormat="1" applyFont="1" applyFill="1" applyBorder="1" applyAlignment="1">
      <alignment horizontal="centerContinuous" wrapText="1"/>
    </xf>
    <xf numFmtId="164" fontId="5" fillId="2" borderId="4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8" borderId="26" xfId="0" applyFont="1" applyFill="1" applyBorder="1" applyAlignment="1">
      <alignment/>
    </xf>
    <xf numFmtId="164" fontId="9" fillId="8" borderId="27" xfId="0" applyNumberFormat="1" applyFont="1" applyFill="1" applyBorder="1" applyAlignment="1">
      <alignment/>
    </xf>
    <xf numFmtId="164" fontId="4" fillId="8" borderId="27" xfId="0" applyNumberFormat="1" applyFont="1" applyFill="1" applyBorder="1" applyAlignment="1">
      <alignment/>
    </xf>
    <xf numFmtId="164" fontId="8" fillId="8" borderId="27" xfId="0" applyNumberFormat="1" applyFont="1" applyFill="1" applyBorder="1" applyAlignment="1">
      <alignment/>
    </xf>
    <xf numFmtId="164" fontId="14" fillId="8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7" xfId="0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4" fillId="4" borderId="48" xfId="0" applyNumberFormat="1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14" fillId="4" borderId="49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7" xfId="0" applyFont="1" applyFill="1" applyBorder="1" applyAlignment="1">
      <alignment/>
    </xf>
    <xf numFmtId="164" fontId="0" fillId="7" borderId="17" xfId="0" applyNumberFormat="1" applyFill="1" applyBorder="1" applyAlignment="1">
      <alignment/>
    </xf>
    <xf numFmtId="164" fontId="4" fillId="7" borderId="17" xfId="0" applyNumberFormat="1" applyFont="1" applyFill="1" applyBorder="1" applyAlignment="1">
      <alignment/>
    </xf>
    <xf numFmtId="164" fontId="14" fillId="7" borderId="17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2" xfId="0" applyFont="1" applyFill="1" applyBorder="1" applyAlignment="1">
      <alignment/>
    </xf>
    <xf numFmtId="164" fontId="20" fillId="7" borderId="19" xfId="0" applyNumberFormat="1" applyFont="1" applyFill="1" applyBorder="1" applyAlignment="1">
      <alignment/>
    </xf>
    <xf numFmtId="164" fontId="20" fillId="7" borderId="19" xfId="0" applyNumberFormat="1" applyFont="1" applyFill="1" applyBorder="1" applyAlignment="1">
      <alignment wrapText="1"/>
    </xf>
    <xf numFmtId="164" fontId="14" fillId="7" borderId="23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164" fontId="0" fillId="7" borderId="20" xfId="0" applyNumberFormat="1" applyFill="1" applyBorder="1" applyAlignment="1">
      <alignment wrapText="1"/>
    </xf>
    <xf numFmtId="164" fontId="14" fillId="7" borderId="2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164" fontId="9" fillId="0" borderId="52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9" fillId="0" borderId="52" xfId="0" applyNumberFormat="1" applyFont="1" applyFill="1" applyBorder="1" applyAlignment="1">
      <alignment/>
    </xf>
    <xf numFmtId="164" fontId="14" fillId="0" borderId="53" xfId="0" applyNumberFormat="1" applyFont="1" applyFill="1" applyBorder="1" applyAlignment="1">
      <alignment/>
    </xf>
    <xf numFmtId="0" fontId="5" fillId="5" borderId="43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44" xfId="0" applyNumberFormat="1" applyFont="1" applyFill="1" applyBorder="1" applyAlignment="1">
      <alignment horizontal="centerContinuous" wrapText="1"/>
    </xf>
    <xf numFmtId="0" fontId="1" fillId="4" borderId="54" xfId="0" applyFont="1" applyFill="1" applyBorder="1" applyAlignment="1">
      <alignment horizontal="center"/>
    </xf>
    <xf numFmtId="164" fontId="1" fillId="4" borderId="55" xfId="0" applyNumberFormat="1" applyFont="1" applyFill="1" applyBorder="1" applyAlignment="1">
      <alignment/>
    </xf>
    <xf numFmtId="0" fontId="0" fillId="4" borderId="56" xfId="0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1" fillId="4" borderId="57" xfId="0" applyFon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1" fillId="4" borderId="59" xfId="0" applyFont="1" applyFill="1" applyBorder="1" applyAlignment="1">
      <alignment horizontal="center"/>
    </xf>
    <xf numFmtId="0" fontId="1" fillId="4" borderId="60" xfId="0" applyFont="1" applyFill="1" applyBorder="1" applyAlignment="1">
      <alignment/>
    </xf>
    <xf numFmtId="164" fontId="5" fillId="4" borderId="19" xfId="0" applyNumberFormat="1" applyFont="1" applyFill="1" applyBorder="1" applyAlignment="1">
      <alignment horizontal="centerContinuous" wrapText="1"/>
    </xf>
    <xf numFmtId="164" fontId="5" fillId="4" borderId="58" xfId="0" applyNumberFormat="1" applyFont="1" applyFill="1" applyBorder="1" applyAlignment="1">
      <alignment horizontal="centerContinuous" wrapText="1"/>
    </xf>
    <xf numFmtId="0" fontId="5" fillId="4" borderId="54" xfId="0" applyFont="1" applyFill="1" applyBorder="1" applyAlignment="1">
      <alignment horizontal="center"/>
    </xf>
    <xf numFmtId="168" fontId="1" fillId="4" borderId="55" xfId="0" applyNumberFormat="1" applyFont="1" applyFill="1" applyBorder="1" applyAlignment="1">
      <alignment/>
    </xf>
    <xf numFmtId="0" fontId="1" fillId="3" borderId="57" xfId="0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/>
    </xf>
    <xf numFmtId="0" fontId="1" fillId="3" borderId="5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0"/>
  <sheetViews>
    <sheetView workbookViewId="0" topLeftCell="E785">
      <selection activeCell="N802" sqref="N802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796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697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896</v>
      </c>
    </row>
    <row r="3" spans="1:17" ht="20.25">
      <c r="A3" s="16"/>
      <c r="B3" s="71"/>
      <c r="C3" s="17"/>
      <c r="D3" s="113" t="s">
        <v>966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566</v>
      </c>
      <c r="G4" s="40" t="s">
        <v>528</v>
      </c>
      <c r="H4" s="40" t="s">
        <v>672</v>
      </c>
      <c r="I4" s="68" t="s">
        <v>569</v>
      </c>
      <c r="J4" s="68" t="s">
        <v>530</v>
      </c>
      <c r="K4" s="68" t="s">
        <v>529</v>
      </c>
      <c r="L4" s="40" t="s">
        <v>541</v>
      </c>
      <c r="M4" s="82" t="s">
        <v>536</v>
      </c>
      <c r="N4" s="40" t="s">
        <v>537</v>
      </c>
      <c r="O4" s="40" t="s">
        <v>580</v>
      </c>
      <c r="P4" s="40" t="s">
        <v>568</v>
      </c>
      <c r="Q4" s="83" t="s">
        <v>538</v>
      </c>
    </row>
    <row r="5" spans="1:17" ht="20.25" customHeight="1" thickTop="1">
      <c r="A5" s="360" t="s">
        <v>6</v>
      </c>
      <c r="B5" s="361"/>
      <c r="C5" s="361"/>
      <c r="D5" s="361"/>
      <c r="E5" s="364"/>
      <c r="F5" s="365"/>
      <c r="G5" s="364"/>
      <c r="H5" s="364"/>
      <c r="I5" s="364"/>
      <c r="J5" s="364"/>
      <c r="K5" s="366"/>
      <c r="L5" s="364"/>
      <c r="M5" s="364"/>
      <c r="N5" s="364"/>
      <c r="O5" s="364"/>
      <c r="P5" s="364"/>
      <c r="Q5" s="334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1100006</v>
      </c>
      <c r="B9" s="22" t="s">
        <v>14</v>
      </c>
      <c r="C9" s="58" t="s">
        <v>15</v>
      </c>
      <c r="D9" s="58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5"/>
    </row>
    <row r="10" spans="1:17" ht="32.25" customHeight="1">
      <c r="A10" s="23">
        <v>1100007</v>
      </c>
      <c r="B10" s="22" t="s">
        <v>16</v>
      </c>
      <c r="C10" s="58" t="s">
        <v>843</v>
      </c>
      <c r="D10" s="58" t="s">
        <v>9</v>
      </c>
      <c r="E10" s="24">
        <v>18189.75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1475.5</v>
      </c>
      <c r="M10" s="24">
        <v>3434.68</v>
      </c>
      <c r="N10" s="24">
        <v>0</v>
      </c>
      <c r="O10" s="24">
        <v>-0.03</v>
      </c>
      <c r="P10" s="24">
        <f>E10+F10+G10+I10-J10-L10-M10-K10+N10-O10</f>
        <v>13279.6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55674.99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3071.06</v>
      </c>
      <c r="M11" s="3">
        <f t="shared" si="0"/>
        <v>9008.84</v>
      </c>
      <c r="N11" s="3">
        <f t="shared" si="0"/>
        <v>0</v>
      </c>
      <c r="O11" s="3">
        <f t="shared" si="0"/>
        <v>-0.10999999999999999</v>
      </c>
      <c r="P11" s="3">
        <f t="shared" si="0"/>
        <v>43595.2</v>
      </c>
      <c r="Q11" s="45"/>
    </row>
    <row r="12" spans="1:17" ht="20.25" customHeight="1">
      <c r="A12" s="360" t="s">
        <v>18</v>
      </c>
      <c r="B12" s="361"/>
      <c r="C12" s="361"/>
      <c r="D12" s="367"/>
      <c r="E12" s="343"/>
      <c r="F12" s="343"/>
      <c r="G12" s="343"/>
      <c r="H12" s="343"/>
      <c r="I12" s="343"/>
      <c r="J12" s="343"/>
      <c r="K12" s="344"/>
      <c r="L12" s="343"/>
      <c r="M12" s="343"/>
      <c r="N12" s="343"/>
      <c r="O12" s="343"/>
      <c r="P12" s="343"/>
      <c r="Q12" s="342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60" t="s">
        <v>22</v>
      </c>
      <c r="B15" s="361"/>
      <c r="C15" s="361"/>
      <c r="D15" s="367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2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60" t="s">
        <v>25</v>
      </c>
      <c r="B18" s="361"/>
      <c r="C18" s="361"/>
      <c r="D18" s="367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2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60" t="s">
        <v>28</v>
      </c>
      <c r="B21" s="361"/>
      <c r="C21" s="361"/>
      <c r="D21" s="367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2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698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589</v>
      </c>
      <c r="C27" s="91"/>
      <c r="D27" s="91"/>
      <c r="E27" s="91">
        <f aca="true" t="shared" si="6" ref="E27:P27">E11+E14+E17+E20+E23+E26</f>
        <v>93160.23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3071.06</v>
      </c>
      <c r="M27" s="91">
        <f t="shared" si="6"/>
        <v>14583.000000000004</v>
      </c>
      <c r="N27" s="91">
        <f t="shared" si="6"/>
        <v>0</v>
      </c>
      <c r="O27" s="91">
        <f t="shared" si="6"/>
        <v>-0.22999999999999998</v>
      </c>
      <c r="P27" s="91">
        <f t="shared" si="6"/>
        <v>75506.40000000001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584</v>
      </c>
      <c r="E31" s="27"/>
      <c r="F31" s="27"/>
      <c r="G31" s="27"/>
      <c r="H31" s="27"/>
      <c r="I31" s="27"/>
      <c r="J31" s="27" t="s">
        <v>583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582</v>
      </c>
      <c r="B32" s="27"/>
      <c r="C32" s="27"/>
      <c r="D32" s="27" t="s">
        <v>987</v>
      </c>
      <c r="E32" s="27"/>
      <c r="F32" s="27"/>
      <c r="G32" s="27"/>
      <c r="H32" s="27"/>
      <c r="I32" s="27"/>
      <c r="J32" s="27" t="s">
        <v>581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796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539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897</v>
      </c>
    </row>
    <row r="36" spans="1:17" ht="20.25">
      <c r="A36" s="16"/>
      <c r="B36" s="17"/>
      <c r="C36" s="17"/>
      <c r="D36" s="79" t="s">
        <v>966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3" customFormat="1" ht="37.5" customHeight="1" thickBot="1">
      <c r="A37" s="158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566</v>
      </c>
      <c r="G37" s="82" t="s">
        <v>528</v>
      </c>
      <c r="H37" s="82" t="s">
        <v>672</v>
      </c>
      <c r="I37" s="82" t="s">
        <v>569</v>
      </c>
      <c r="J37" s="82" t="s">
        <v>530</v>
      </c>
      <c r="K37" s="82" t="s">
        <v>529</v>
      </c>
      <c r="L37" s="82" t="s">
        <v>541</v>
      </c>
      <c r="M37" s="82" t="s">
        <v>536</v>
      </c>
      <c r="N37" s="82" t="s">
        <v>537</v>
      </c>
      <c r="O37" s="82" t="s">
        <v>580</v>
      </c>
      <c r="P37" s="82" t="s">
        <v>568</v>
      </c>
      <c r="Q37" s="159" t="s">
        <v>538</v>
      </c>
    </row>
    <row r="38" spans="1:17" ht="25.5" customHeight="1" thickTop="1">
      <c r="A38" s="360" t="s">
        <v>34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3"/>
      <c r="L38" s="361"/>
      <c r="M38" s="361"/>
      <c r="N38" s="361"/>
      <c r="O38" s="361"/>
      <c r="P38" s="361"/>
      <c r="Q38" s="361"/>
    </row>
    <row r="39" spans="1:17" ht="32.25" customHeight="1">
      <c r="A39" s="23">
        <v>2100000</v>
      </c>
      <c r="B39" s="22" t="s">
        <v>984</v>
      </c>
      <c r="C39" s="58" t="s">
        <v>985</v>
      </c>
      <c r="D39" s="58" t="s">
        <v>986</v>
      </c>
      <c r="E39" s="22">
        <v>18191.25</v>
      </c>
      <c r="F39" s="22">
        <v>0</v>
      </c>
      <c r="G39" s="22">
        <v>0</v>
      </c>
      <c r="H39" s="22">
        <v>0</v>
      </c>
      <c r="I39" s="22">
        <v>3638.25</v>
      </c>
      <c r="J39" s="22">
        <v>0</v>
      </c>
      <c r="K39" s="22">
        <v>0</v>
      </c>
      <c r="L39" s="22">
        <v>1475.5</v>
      </c>
      <c r="M39" s="22">
        <v>4453.81</v>
      </c>
      <c r="N39" s="22">
        <v>0</v>
      </c>
      <c r="O39" s="22">
        <v>-0.01</v>
      </c>
      <c r="P39" s="65">
        <f>E39+F39+G39+I39-J39-L39-M39-K39+N39-O39</f>
        <v>15900.199999999999</v>
      </c>
      <c r="Q39" s="22"/>
    </row>
    <row r="40" spans="1:17" ht="32.25" customHeight="1">
      <c r="A40" s="23">
        <v>2100100</v>
      </c>
      <c r="B40" s="22" t="s">
        <v>695</v>
      </c>
      <c r="C40" s="58" t="s">
        <v>696</v>
      </c>
      <c r="D40" s="58" t="s">
        <v>615</v>
      </c>
      <c r="E40" s="22">
        <v>5500.05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621.61</v>
      </c>
      <c r="N40" s="22">
        <v>0</v>
      </c>
      <c r="O40" s="22">
        <v>0.04</v>
      </c>
      <c r="P40" s="65">
        <f>E40+F40+G40+I40-J40-L40-M40-K40+N40-O40</f>
        <v>4878.400000000001</v>
      </c>
      <c r="Q40" s="22"/>
    </row>
    <row r="41" spans="1:17" ht="32.25" customHeight="1">
      <c r="A41" s="23">
        <v>2100101</v>
      </c>
      <c r="B41" s="22" t="s">
        <v>35</v>
      </c>
      <c r="C41" s="58" t="s">
        <v>36</v>
      </c>
      <c r="D41" s="58" t="s">
        <v>33</v>
      </c>
      <c r="E41" s="22">
        <v>2862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194.37</v>
      </c>
      <c r="L41" s="22">
        <v>0</v>
      </c>
      <c r="M41" s="22">
        <v>61.96</v>
      </c>
      <c r="N41" s="22">
        <v>0</v>
      </c>
      <c r="O41" s="22">
        <v>0.07</v>
      </c>
      <c r="P41" s="65">
        <f>E41+F41+G41+I41-J41-L41-M41-K41+N41-O41</f>
        <v>2605.6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26553.3</v>
      </c>
      <c r="F42" s="52">
        <f aca="true" t="shared" si="7" ref="F42:P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3638.25</v>
      </c>
      <c r="J42" s="52">
        <f t="shared" si="7"/>
        <v>0</v>
      </c>
      <c r="K42" s="52">
        <f t="shared" si="7"/>
        <v>194.37</v>
      </c>
      <c r="L42" s="52">
        <f t="shared" si="7"/>
        <v>1475.5</v>
      </c>
      <c r="M42" s="52">
        <f t="shared" si="7"/>
        <v>5137.38</v>
      </c>
      <c r="N42" s="52">
        <f t="shared" si="7"/>
        <v>0</v>
      </c>
      <c r="O42" s="52">
        <f t="shared" si="7"/>
        <v>0.1</v>
      </c>
      <c r="P42" s="52">
        <f t="shared" si="7"/>
        <v>23384.199999999997</v>
      </c>
      <c r="Q42" s="22"/>
    </row>
    <row r="43" spans="1:17" ht="32.25" customHeight="1">
      <c r="A43" s="360" t="s">
        <v>558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</row>
    <row r="44" spans="1:17" ht="32.25" customHeight="1">
      <c r="A44" s="23">
        <v>11100211</v>
      </c>
      <c r="B44" s="22" t="s">
        <v>327</v>
      </c>
      <c r="C44" s="58" t="s">
        <v>593</v>
      </c>
      <c r="D44" s="58" t="s">
        <v>41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1000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3878.4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1000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3878.4</v>
      </c>
      <c r="Q45" s="22"/>
    </row>
    <row r="46" spans="1:17" ht="25.5" customHeight="1">
      <c r="A46" s="360" t="s">
        <v>982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</row>
    <row r="47" spans="1:17" ht="25.5" customHeight="1">
      <c r="A47" s="23">
        <v>2300001</v>
      </c>
      <c r="B47" s="22" t="s">
        <v>42</v>
      </c>
      <c r="C47" s="58" t="s">
        <v>43</v>
      </c>
      <c r="D47" s="58" t="s">
        <v>983</v>
      </c>
      <c r="E47" s="22">
        <v>9371.25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797.78</v>
      </c>
      <c r="M47" s="22">
        <v>1393.53</v>
      </c>
      <c r="N47" s="22">
        <v>0</v>
      </c>
      <c r="O47" s="22">
        <v>-0.06</v>
      </c>
      <c r="P47" s="2">
        <f>E47+F47+G47+I47-J47-L47-M47-K47+N47-O47</f>
        <v>7180</v>
      </c>
      <c r="Q47" s="22"/>
    </row>
    <row r="48" spans="1:17" ht="25.5" customHeight="1">
      <c r="A48" s="21" t="s">
        <v>17</v>
      </c>
      <c r="B48" s="22"/>
      <c r="C48" s="22"/>
      <c r="D48" s="22"/>
      <c r="E48" s="52">
        <f>E47</f>
        <v>9371.25</v>
      </c>
      <c r="F48" s="52">
        <f aca="true" t="shared" si="9" ref="F48:M48">F47</f>
        <v>0</v>
      </c>
      <c r="G48" s="52">
        <f t="shared" si="9"/>
        <v>0</v>
      </c>
      <c r="H48" s="52">
        <f t="shared" si="9"/>
        <v>0</v>
      </c>
      <c r="I48" s="52">
        <f t="shared" si="9"/>
        <v>0</v>
      </c>
      <c r="J48" s="52">
        <f t="shared" si="9"/>
        <v>0</v>
      </c>
      <c r="K48" s="52">
        <f>K47</f>
        <v>0</v>
      </c>
      <c r="L48" s="52">
        <f t="shared" si="9"/>
        <v>797.78</v>
      </c>
      <c r="M48" s="52">
        <f t="shared" si="9"/>
        <v>1393.53</v>
      </c>
      <c r="N48" s="52">
        <f>N47</f>
        <v>0</v>
      </c>
      <c r="O48" s="52">
        <f>O47</f>
        <v>-0.06</v>
      </c>
      <c r="P48" s="52">
        <f>P47</f>
        <v>7180</v>
      </c>
      <c r="Q48" s="22"/>
    </row>
    <row r="49" spans="1:17" ht="25.5" customHeight="1">
      <c r="A49" s="95"/>
      <c r="B49" s="90" t="s">
        <v>589</v>
      </c>
      <c r="C49" s="96"/>
      <c r="D49" s="96"/>
      <c r="E49" s="96">
        <f>E42+E45+E48</f>
        <v>41424.6</v>
      </c>
      <c r="F49" s="96">
        <f aca="true" t="shared" si="10" ref="F49:P49">F42+F45+F48</f>
        <v>0</v>
      </c>
      <c r="G49" s="96">
        <f t="shared" si="10"/>
        <v>0</v>
      </c>
      <c r="H49" s="96">
        <f t="shared" si="10"/>
        <v>0</v>
      </c>
      <c r="I49" s="96">
        <f t="shared" si="10"/>
        <v>3638.25</v>
      </c>
      <c r="J49" s="96">
        <f t="shared" si="10"/>
        <v>1000</v>
      </c>
      <c r="K49" s="96">
        <f t="shared" si="10"/>
        <v>194.37</v>
      </c>
      <c r="L49" s="96">
        <f t="shared" si="10"/>
        <v>2273.2799999999997</v>
      </c>
      <c r="M49" s="96">
        <f t="shared" si="10"/>
        <v>7152.5199999999995</v>
      </c>
      <c r="N49" s="96">
        <f t="shared" si="10"/>
        <v>0</v>
      </c>
      <c r="O49" s="96">
        <f t="shared" si="10"/>
        <v>0.08000000000000002</v>
      </c>
      <c r="P49" s="96">
        <f t="shared" si="10"/>
        <v>34442.6</v>
      </c>
      <c r="Q49" s="96"/>
    </row>
    <row r="50" spans="1:17" ht="25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ht="25.5" customHeight="1"/>
    <row r="53" spans="2:16" ht="18">
      <c r="B53" s="27"/>
      <c r="C53" s="27"/>
      <c r="D53" s="27" t="s">
        <v>584</v>
      </c>
      <c r="E53" s="27"/>
      <c r="F53" s="27"/>
      <c r="G53" s="27"/>
      <c r="H53" s="27"/>
      <c r="I53" s="27"/>
      <c r="J53" s="27" t="s">
        <v>583</v>
      </c>
      <c r="K53" s="27"/>
      <c r="L53" s="27"/>
      <c r="M53" s="27"/>
      <c r="N53" s="27"/>
      <c r="O53" s="27"/>
      <c r="P53" s="27"/>
    </row>
    <row r="54" spans="1:16" ht="18">
      <c r="A54" s="26" t="s">
        <v>582</v>
      </c>
      <c r="B54" s="27"/>
      <c r="C54" s="27"/>
      <c r="D54" s="27" t="s">
        <v>987</v>
      </c>
      <c r="E54" s="27"/>
      <c r="F54" s="27"/>
      <c r="G54" s="27"/>
      <c r="H54" s="27"/>
      <c r="I54" s="27"/>
      <c r="J54" s="27" t="s">
        <v>581</v>
      </c>
      <c r="K54" s="27"/>
      <c r="L54" s="27"/>
      <c r="M54" s="27"/>
      <c r="N54" s="27"/>
      <c r="O54" s="27"/>
      <c r="P54" s="27"/>
    </row>
    <row r="55" spans="2:23" ht="20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/>
      <c r="S55" s="27"/>
      <c r="T55" s="27"/>
      <c r="U55" s="26"/>
      <c r="V55" s="26"/>
      <c r="W55" s="28"/>
    </row>
    <row r="57" spans="1:17" ht="33">
      <c r="A57" s="6" t="s">
        <v>0</v>
      </c>
      <c r="B57" s="55"/>
      <c r="C57" s="8"/>
      <c r="D57" s="94" t="s">
        <v>796</v>
      </c>
      <c r="E57" s="8"/>
      <c r="F57" s="8"/>
      <c r="G57" s="8"/>
      <c r="H57" s="8"/>
      <c r="I57" s="8"/>
      <c r="J57" s="8"/>
      <c r="K57" s="9"/>
      <c r="L57" s="8"/>
      <c r="M57" s="8"/>
      <c r="N57" s="8"/>
      <c r="O57" s="8"/>
      <c r="P57" s="8"/>
      <c r="Q57" s="41"/>
    </row>
    <row r="58" spans="1:17" ht="20.25">
      <c r="A58" s="11"/>
      <c r="B58" s="30" t="s">
        <v>540</v>
      </c>
      <c r="C58" s="13"/>
      <c r="D58" s="13"/>
      <c r="E58" s="13"/>
      <c r="F58" s="13"/>
      <c r="G58" s="13"/>
      <c r="H58" s="13"/>
      <c r="I58" s="14"/>
      <c r="J58" s="14"/>
      <c r="K58" s="15"/>
      <c r="L58" s="13"/>
      <c r="M58" s="13"/>
      <c r="N58" s="13"/>
      <c r="O58" s="13"/>
      <c r="P58" s="13"/>
      <c r="Q58" s="42" t="s">
        <v>898</v>
      </c>
    </row>
    <row r="59" spans="1:17" ht="20.25">
      <c r="A59" s="16"/>
      <c r="B59" s="17"/>
      <c r="C59" s="17"/>
      <c r="D59" s="79" t="s">
        <v>966</v>
      </c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43"/>
    </row>
    <row r="60" spans="1:17" s="153" customFormat="1" ht="23.25" thickBot="1">
      <c r="A60" s="80" t="s">
        <v>1</v>
      </c>
      <c r="B60" s="151" t="s">
        <v>2</v>
      </c>
      <c r="C60" s="151" t="s">
        <v>3</v>
      </c>
      <c r="D60" s="151" t="s">
        <v>4</v>
      </c>
      <c r="E60" s="40" t="s">
        <v>5</v>
      </c>
      <c r="F60" s="40" t="s">
        <v>566</v>
      </c>
      <c r="G60" s="40" t="s">
        <v>528</v>
      </c>
      <c r="H60" s="40" t="s">
        <v>672</v>
      </c>
      <c r="I60" s="40" t="s">
        <v>569</v>
      </c>
      <c r="J60" s="40" t="s">
        <v>530</v>
      </c>
      <c r="K60" s="40" t="s">
        <v>529</v>
      </c>
      <c r="L60" s="40" t="s">
        <v>541</v>
      </c>
      <c r="M60" s="40" t="s">
        <v>536</v>
      </c>
      <c r="N60" s="40" t="s">
        <v>537</v>
      </c>
      <c r="O60" s="40" t="s">
        <v>580</v>
      </c>
      <c r="P60" s="40" t="s">
        <v>568</v>
      </c>
      <c r="Q60" s="152" t="s">
        <v>538</v>
      </c>
    </row>
    <row r="61" spans="1:17" ht="14.25" customHeight="1" thickTop="1">
      <c r="A61" s="339" t="s">
        <v>44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4"/>
      <c r="L61" s="343"/>
      <c r="M61" s="343"/>
      <c r="N61" s="343"/>
      <c r="O61" s="343"/>
      <c r="P61" s="343"/>
      <c r="Q61" s="342"/>
    </row>
    <row r="62" spans="1:17" ht="21" customHeight="1">
      <c r="A62" s="31">
        <v>3100000</v>
      </c>
      <c r="B62" s="2" t="s">
        <v>885</v>
      </c>
      <c r="C62" s="69" t="s">
        <v>886</v>
      </c>
      <c r="D62" s="69" t="s">
        <v>45</v>
      </c>
      <c r="E62" s="2">
        <v>9371.31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159.6</v>
      </c>
      <c r="M62" s="2">
        <v>1393.54</v>
      </c>
      <c r="N62" s="2">
        <v>0</v>
      </c>
      <c r="O62" s="2">
        <v>-0.03</v>
      </c>
      <c r="P62" s="2">
        <f>E62+F62+G62+I62-J62-L62-M62-K62+N62-O62</f>
        <v>7818.199999999999</v>
      </c>
      <c r="Q62" s="45"/>
    </row>
    <row r="63" spans="1:17" ht="21" customHeight="1">
      <c r="A63" s="31">
        <v>3100101</v>
      </c>
      <c r="B63" s="2" t="s">
        <v>46</v>
      </c>
      <c r="C63" s="69" t="s">
        <v>47</v>
      </c>
      <c r="D63" s="69" t="s">
        <v>33</v>
      </c>
      <c r="E63" s="2">
        <v>1653.75</v>
      </c>
      <c r="F63" s="2">
        <v>0</v>
      </c>
      <c r="G63" s="2">
        <v>0</v>
      </c>
      <c r="H63" s="2">
        <v>0</v>
      </c>
      <c r="I63" s="2">
        <v>0</v>
      </c>
      <c r="J63" s="2">
        <v>500</v>
      </c>
      <c r="K63" s="2">
        <v>0</v>
      </c>
      <c r="L63" s="2">
        <v>0</v>
      </c>
      <c r="M63" s="2">
        <v>0</v>
      </c>
      <c r="N63" s="2">
        <v>105.76</v>
      </c>
      <c r="O63" s="2">
        <v>-0.09</v>
      </c>
      <c r="P63" s="2">
        <f>E63+F63+G63+I63-J63-L63-M63-K63+N63-O63</f>
        <v>1259.6</v>
      </c>
      <c r="Q63" s="45"/>
    </row>
    <row r="64" spans="1:17" ht="21" customHeight="1">
      <c r="A64" s="31">
        <v>3100102</v>
      </c>
      <c r="B64" s="2" t="s">
        <v>728</v>
      </c>
      <c r="C64" s="69" t="s">
        <v>729</v>
      </c>
      <c r="D64" s="150" t="s">
        <v>700</v>
      </c>
      <c r="E64" s="2">
        <v>5500.05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621.61</v>
      </c>
      <c r="N64" s="2">
        <v>0</v>
      </c>
      <c r="O64" s="2">
        <v>0.04</v>
      </c>
      <c r="P64" s="2">
        <f>E64+F64+G64+I64-J64-L64-M64-K64+N64-O64</f>
        <v>4878.400000000001</v>
      </c>
      <c r="Q64" s="45"/>
    </row>
    <row r="65" spans="1:17" ht="21" customHeight="1">
      <c r="A65" s="31">
        <v>3100103</v>
      </c>
      <c r="B65" s="2" t="s">
        <v>730</v>
      </c>
      <c r="C65" s="69" t="s">
        <v>731</v>
      </c>
      <c r="D65" s="150" t="s">
        <v>732</v>
      </c>
      <c r="E65" s="2">
        <v>3150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113.57</v>
      </c>
      <c r="N65" s="2">
        <v>0</v>
      </c>
      <c r="O65" s="2">
        <v>0.03</v>
      </c>
      <c r="P65" s="2">
        <f>E65+F65+G65+I65-J65-L65-M65-K65+N65-O65</f>
        <v>3036.3999999999996</v>
      </c>
      <c r="Q65" s="45"/>
    </row>
    <row r="66" spans="1:17" ht="18" customHeight="1">
      <c r="A66" s="31">
        <v>7110101</v>
      </c>
      <c r="B66" s="2" t="s">
        <v>968</v>
      </c>
      <c r="C66" s="69" t="s">
        <v>969</v>
      </c>
      <c r="D66" s="150" t="s">
        <v>700</v>
      </c>
      <c r="E66" s="2">
        <v>2854.35</v>
      </c>
      <c r="F66" s="2">
        <v>0</v>
      </c>
      <c r="G66" s="2">
        <v>0</v>
      </c>
      <c r="H66" s="2">
        <v>0</v>
      </c>
      <c r="I66" s="2">
        <v>570.87</v>
      </c>
      <c r="J66" s="2">
        <v>0</v>
      </c>
      <c r="K66" s="2">
        <v>0</v>
      </c>
      <c r="L66" s="2">
        <v>0</v>
      </c>
      <c r="M66" s="2">
        <v>143.52</v>
      </c>
      <c r="N66" s="2">
        <v>0</v>
      </c>
      <c r="O66" s="2">
        <v>0.1</v>
      </c>
      <c r="P66" s="2">
        <f>E66+F66+G66+H66+I66-J66-L66-M66-K66+N66-O66</f>
        <v>3281.6</v>
      </c>
      <c r="Q66" s="45"/>
    </row>
    <row r="67" spans="1:17" ht="21" customHeight="1">
      <c r="A67" s="31">
        <v>13000102</v>
      </c>
      <c r="B67" s="2" t="s">
        <v>418</v>
      </c>
      <c r="C67" s="69" t="s">
        <v>419</v>
      </c>
      <c r="D67" s="150" t="s">
        <v>700</v>
      </c>
      <c r="E67" s="2">
        <v>3082.5</v>
      </c>
      <c r="F67" s="2">
        <v>0</v>
      </c>
      <c r="G67" s="2">
        <v>0</v>
      </c>
      <c r="H67" s="2">
        <v>0</v>
      </c>
      <c r="I67" s="2">
        <v>0</v>
      </c>
      <c r="J67" s="2">
        <v>750</v>
      </c>
      <c r="K67" s="2">
        <v>180.6</v>
      </c>
      <c r="L67" s="2">
        <v>0</v>
      </c>
      <c r="M67" s="2">
        <v>106.23</v>
      </c>
      <c r="N67" s="2">
        <v>0</v>
      </c>
      <c r="O67" s="2">
        <v>0.07</v>
      </c>
      <c r="P67" s="2">
        <f>E67+F67+G67+I67-J67-L67-M67-K67+N67-O67</f>
        <v>2045.6000000000001</v>
      </c>
      <c r="Q67" s="45"/>
    </row>
    <row r="68" spans="1:17" ht="18" customHeight="1">
      <c r="A68" s="1" t="s">
        <v>17</v>
      </c>
      <c r="B68" s="2"/>
      <c r="C68" s="69"/>
      <c r="D68" s="69"/>
      <c r="E68" s="3">
        <f aca="true" t="shared" si="11" ref="E68:P68">SUM(E62:E67)</f>
        <v>25611.96</v>
      </c>
      <c r="F68" s="3">
        <f t="shared" si="11"/>
        <v>0</v>
      </c>
      <c r="G68" s="3">
        <f t="shared" si="11"/>
        <v>0</v>
      </c>
      <c r="H68" s="3">
        <f t="shared" si="11"/>
        <v>0</v>
      </c>
      <c r="I68" s="3">
        <f t="shared" si="11"/>
        <v>570.87</v>
      </c>
      <c r="J68" s="3">
        <f t="shared" si="11"/>
        <v>1250</v>
      </c>
      <c r="K68" s="3">
        <f t="shared" si="11"/>
        <v>180.6</v>
      </c>
      <c r="L68" s="3">
        <f t="shared" si="11"/>
        <v>159.6</v>
      </c>
      <c r="M68" s="3">
        <f t="shared" si="11"/>
        <v>2378.4700000000003</v>
      </c>
      <c r="N68" s="3">
        <f t="shared" si="11"/>
        <v>105.76</v>
      </c>
      <c r="O68" s="3">
        <f t="shared" si="11"/>
        <v>0.12000000000000002</v>
      </c>
      <c r="P68" s="3">
        <f t="shared" si="11"/>
        <v>22319.799999999996</v>
      </c>
      <c r="Q68" s="45"/>
    </row>
    <row r="69" spans="1:17" ht="18" customHeight="1">
      <c r="A69" s="339" t="s">
        <v>559</v>
      </c>
      <c r="B69" s="343"/>
      <c r="C69" s="341"/>
      <c r="D69" s="341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2"/>
    </row>
    <row r="70" spans="1:17" ht="21" customHeight="1">
      <c r="A70" s="31">
        <v>3110001</v>
      </c>
      <c r="B70" s="2" t="s">
        <v>62</v>
      </c>
      <c r="C70" s="69" t="s">
        <v>63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-0.02</v>
      </c>
      <c r="P70" s="2">
        <f>E70+F70+G70+I70-J70-L70-M70-K70+N70-O70</f>
        <v>2174.4</v>
      </c>
      <c r="Q70" s="45"/>
    </row>
    <row r="71" spans="1:17" ht="21" customHeight="1">
      <c r="A71" s="31">
        <v>3110103</v>
      </c>
      <c r="B71" s="2" t="s">
        <v>64</v>
      </c>
      <c r="C71" s="69" t="s">
        <v>65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0.05</v>
      </c>
      <c r="P71" s="2">
        <f>E71+F71+G71+I71-J71-L71-M71-K71+N71-O71</f>
        <v>1539.6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M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>SUM(O70:O71)</f>
        <v>0.030000000000000002</v>
      </c>
      <c r="P72" s="3">
        <f>SUM(P70:P71)</f>
        <v>3714</v>
      </c>
      <c r="Q72" s="45"/>
    </row>
    <row r="73" spans="1:17" ht="18" customHeight="1">
      <c r="A73" s="339" t="s">
        <v>563</v>
      </c>
      <c r="B73" s="343"/>
      <c r="C73" s="341"/>
      <c r="D73" s="341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2"/>
    </row>
    <row r="74" spans="1:17" ht="21" customHeight="1">
      <c r="A74" s="31">
        <v>3110002</v>
      </c>
      <c r="B74" s="2" t="s">
        <v>68</v>
      </c>
      <c r="C74" s="69" t="s">
        <v>69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-0.02</v>
      </c>
      <c r="P74" s="2">
        <f>E74+F74+G74+I74-J74-L74-M74-K74+N74-O74</f>
        <v>2174.4</v>
      </c>
      <c r="Q74" s="45"/>
    </row>
    <row r="75" spans="1:17" ht="21" customHeight="1">
      <c r="A75" s="31">
        <v>3110102</v>
      </c>
      <c r="B75" s="2" t="s">
        <v>70</v>
      </c>
      <c r="C75" s="69" t="s">
        <v>71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-0.15</v>
      </c>
      <c r="P75" s="2">
        <f>E75+F75+G75+I75-J75-L75-M75-K75+N75-O75</f>
        <v>1539.8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-0.16999999999999998</v>
      </c>
      <c r="P76" s="3">
        <f t="shared" si="13"/>
        <v>3714.2</v>
      </c>
      <c r="Q76" s="45"/>
    </row>
    <row r="77" spans="1:17" ht="18" customHeight="1">
      <c r="A77" s="339" t="s">
        <v>57</v>
      </c>
      <c r="B77" s="343"/>
      <c r="C77" s="341"/>
      <c r="D77" s="341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2"/>
    </row>
    <row r="78" spans="1:17" ht="21" customHeight="1">
      <c r="A78" s="31">
        <v>3110003</v>
      </c>
      <c r="B78" s="2" t="s">
        <v>58</v>
      </c>
      <c r="C78" s="69" t="s">
        <v>59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-0.02</v>
      </c>
      <c r="P78" s="2">
        <f>E78+F78+G78+I78-J78-L78-M78-K78+N78-O78</f>
        <v>2174.4</v>
      </c>
      <c r="Q78" s="45"/>
    </row>
    <row r="79" spans="1:17" ht="21" customHeight="1">
      <c r="A79" s="31">
        <v>3110107</v>
      </c>
      <c r="B79" s="2" t="s">
        <v>60</v>
      </c>
      <c r="C79" s="69" t="s">
        <v>61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-0.15</v>
      </c>
      <c r="P79" s="2">
        <f>E79+F79+G79+I79-J79-L79-M79-K79+N79-O79</f>
        <v>1539.8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-0.16999999999999998</v>
      </c>
      <c r="P80" s="3">
        <f t="shared" si="14"/>
        <v>3714.2</v>
      </c>
      <c r="Q80" s="45"/>
    </row>
    <row r="81" spans="1:17" ht="18" customHeight="1">
      <c r="A81" s="339" t="s">
        <v>562</v>
      </c>
      <c r="B81" s="343"/>
      <c r="C81" s="341"/>
      <c r="D81" s="341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2"/>
    </row>
    <row r="82" spans="1:17" ht="21" customHeight="1">
      <c r="A82" s="31">
        <v>3110006</v>
      </c>
      <c r="B82" s="2" t="s">
        <v>53</v>
      </c>
      <c r="C82" s="69" t="s">
        <v>54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-0.02</v>
      </c>
      <c r="P82" s="2">
        <f>E82+F82+G82+I82-J82-L82-M82-K82+N82-O82</f>
        <v>2174.4</v>
      </c>
      <c r="Q82" s="45"/>
    </row>
    <row r="83" spans="1:17" ht="21" customHeight="1">
      <c r="A83" s="31">
        <v>3110105</v>
      </c>
      <c r="B83" s="2" t="s">
        <v>55</v>
      </c>
      <c r="C83" s="69" t="s">
        <v>56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-0.15</v>
      </c>
      <c r="P83" s="2">
        <f>E83+F83+G83+I83-J83-L83-M83-K83+N83-O83</f>
        <v>1539.8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P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 t="shared" si="15"/>
        <v>-0.16999999999999998</v>
      </c>
      <c r="P84" s="3">
        <f t="shared" si="15"/>
        <v>3714.2</v>
      </c>
      <c r="Q84" s="45"/>
    </row>
    <row r="85" spans="1:17" ht="18" customHeight="1">
      <c r="A85" s="339" t="s">
        <v>561</v>
      </c>
      <c r="B85" s="343"/>
      <c r="C85" s="341"/>
      <c r="D85" s="341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2"/>
    </row>
    <row r="86" spans="1:17" ht="21" customHeight="1">
      <c r="A86" s="31">
        <v>3110007</v>
      </c>
      <c r="B86" s="2" t="s">
        <v>48</v>
      </c>
      <c r="C86" s="69" t="s">
        <v>49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3110106</v>
      </c>
      <c r="B87" s="2" t="s">
        <v>51</v>
      </c>
      <c r="C87" s="69" t="s">
        <v>52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-0.15</v>
      </c>
      <c r="P87" s="2">
        <f>E87+F87+G87+I87-J87-L87-M87-K87+N87-O87</f>
        <v>1539.8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-0.16999999999999998</v>
      </c>
      <c r="P88" s="3">
        <f>SUM(P86:P87)</f>
        <v>3714.2</v>
      </c>
      <c r="Q88" s="45"/>
    </row>
    <row r="89" spans="1:17" ht="18" customHeight="1">
      <c r="A89" s="339" t="s">
        <v>560</v>
      </c>
      <c r="B89" s="343"/>
      <c r="C89" s="341"/>
      <c r="D89" s="341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2"/>
    </row>
    <row r="90" spans="1:17" ht="21" customHeight="1">
      <c r="A90" s="31">
        <v>5</v>
      </c>
      <c r="B90" s="2" t="s">
        <v>673</v>
      </c>
      <c r="C90" s="69" t="s">
        <v>674</v>
      </c>
      <c r="D90" s="69" t="s">
        <v>50</v>
      </c>
      <c r="E90" s="2">
        <v>2111.34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63.04</v>
      </c>
      <c r="O90" s="2">
        <v>-0.02</v>
      </c>
      <c r="P90" s="2">
        <f>E90+F90+G90+I90-J90-L90-M90-K90+N90-O90</f>
        <v>2174.4</v>
      </c>
      <c r="Q90" s="45"/>
    </row>
    <row r="91" spans="1:17" ht="21" customHeight="1">
      <c r="A91" s="31">
        <v>3110101</v>
      </c>
      <c r="B91" s="2" t="s">
        <v>66</v>
      </c>
      <c r="C91" s="69" t="s">
        <v>67</v>
      </c>
      <c r="D91" s="69" t="s">
        <v>33</v>
      </c>
      <c r="E91" s="2">
        <v>1418.85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120.8</v>
      </c>
      <c r="O91" s="2">
        <v>-0.15</v>
      </c>
      <c r="P91" s="2">
        <f>E91+F91+G91+I91-J91-L91-M91-K91+N91-O91</f>
        <v>1539.8</v>
      </c>
      <c r="Q91" s="45"/>
    </row>
    <row r="92" spans="1:17" ht="18" customHeight="1">
      <c r="A92" s="1" t="s">
        <v>17</v>
      </c>
      <c r="B92" s="2"/>
      <c r="C92" s="69"/>
      <c r="D92" s="69"/>
      <c r="E92" s="3">
        <f>SUM(E90:E91)</f>
        <v>3530.19</v>
      </c>
      <c r="F92" s="3">
        <f aca="true" t="shared" si="17" ref="F92:M92">SUM(F90:F91)</f>
        <v>0</v>
      </c>
      <c r="G92" s="3">
        <f t="shared" si="17"/>
        <v>0</v>
      </c>
      <c r="H92" s="3">
        <f t="shared" si="17"/>
        <v>0</v>
      </c>
      <c r="I92" s="3">
        <f t="shared" si="17"/>
        <v>0</v>
      </c>
      <c r="J92" s="3">
        <f t="shared" si="17"/>
        <v>0</v>
      </c>
      <c r="K92" s="3">
        <f>SUM(K90:K91)</f>
        <v>0</v>
      </c>
      <c r="L92" s="3">
        <f t="shared" si="17"/>
        <v>0</v>
      </c>
      <c r="M92" s="3">
        <f t="shared" si="17"/>
        <v>0</v>
      </c>
      <c r="N92" s="3">
        <f>SUM(N90:N91)</f>
        <v>183.84</v>
      </c>
      <c r="O92" s="3">
        <f>SUM(O90:O91)</f>
        <v>-0.16999999999999998</v>
      </c>
      <c r="P92" s="3">
        <f>SUM(P90:P91)</f>
        <v>3714.2</v>
      </c>
      <c r="Q92" s="45"/>
    </row>
    <row r="93" spans="1:17" ht="18" customHeight="1">
      <c r="A93" s="89"/>
      <c r="B93" s="90" t="s">
        <v>589</v>
      </c>
      <c r="C93" s="99"/>
      <c r="D93" s="91"/>
      <c r="E93" s="91">
        <f aca="true" t="shared" si="18" ref="E93:P93">E68+E72+E76+E80+E84+E88+E92</f>
        <v>46793.100000000006</v>
      </c>
      <c r="F93" s="91">
        <f t="shared" si="18"/>
        <v>0</v>
      </c>
      <c r="G93" s="91">
        <f t="shared" si="18"/>
        <v>0</v>
      </c>
      <c r="H93" s="91">
        <f t="shared" si="18"/>
        <v>0</v>
      </c>
      <c r="I93" s="91">
        <f t="shared" si="18"/>
        <v>570.87</v>
      </c>
      <c r="J93" s="91">
        <f t="shared" si="18"/>
        <v>1250</v>
      </c>
      <c r="K93" s="91">
        <f t="shared" si="18"/>
        <v>180.6</v>
      </c>
      <c r="L93" s="91">
        <f t="shared" si="18"/>
        <v>159.6</v>
      </c>
      <c r="M93" s="91">
        <f t="shared" si="18"/>
        <v>2378.4700000000003</v>
      </c>
      <c r="N93" s="91">
        <f t="shared" si="18"/>
        <v>1208.8</v>
      </c>
      <c r="O93" s="91">
        <f t="shared" si="18"/>
        <v>-0.7</v>
      </c>
      <c r="P93" s="91">
        <f t="shared" si="18"/>
        <v>44604.79999999999</v>
      </c>
      <c r="Q93" s="92"/>
    </row>
    <row r="94" spans="1:17" ht="8.25" customHeight="1">
      <c r="A94" s="34"/>
      <c r="B94" s="143"/>
      <c r="C94" s="13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8"/>
    </row>
    <row r="95" spans="2:16" ht="18">
      <c r="B95" s="27"/>
      <c r="C95" s="27"/>
      <c r="D95" s="27" t="s">
        <v>584</v>
      </c>
      <c r="E95" s="27"/>
      <c r="F95" s="27"/>
      <c r="G95" s="27"/>
      <c r="H95" s="27"/>
      <c r="I95" s="27"/>
      <c r="J95" s="27" t="s">
        <v>583</v>
      </c>
      <c r="K95" s="27"/>
      <c r="L95" s="27"/>
      <c r="M95" s="27"/>
      <c r="N95" s="27"/>
      <c r="O95" s="27"/>
      <c r="P95" s="27"/>
    </row>
    <row r="96" spans="1:16" ht="18">
      <c r="A96" s="26" t="s">
        <v>582</v>
      </c>
      <c r="B96" s="27"/>
      <c r="C96" s="27"/>
      <c r="D96" s="27" t="s">
        <v>987</v>
      </c>
      <c r="E96" s="27"/>
      <c r="F96" s="27"/>
      <c r="G96" s="27"/>
      <c r="H96" s="27"/>
      <c r="I96" s="27"/>
      <c r="J96" s="27" t="s">
        <v>581</v>
      </c>
      <c r="K96" s="27"/>
      <c r="L96" s="27"/>
      <c r="M96" s="27"/>
      <c r="N96" s="27"/>
      <c r="O96" s="27"/>
      <c r="P96" s="27"/>
    </row>
    <row r="101" spans="1:17" ht="33">
      <c r="A101" s="6" t="s">
        <v>0</v>
      </c>
      <c r="B101" s="32"/>
      <c r="C101" s="94" t="s">
        <v>796</v>
      </c>
      <c r="D101" s="7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41"/>
    </row>
    <row r="102" spans="1:17" ht="18">
      <c r="A102" s="11"/>
      <c r="B102" s="36" t="s">
        <v>540</v>
      </c>
      <c r="C102" s="13"/>
      <c r="D102" s="13"/>
      <c r="E102" s="13"/>
      <c r="F102" s="13"/>
      <c r="G102" s="13"/>
      <c r="H102" s="13"/>
      <c r="I102" s="14"/>
      <c r="J102" s="14"/>
      <c r="K102" s="15"/>
      <c r="L102" s="13"/>
      <c r="M102" s="13"/>
      <c r="N102" s="13"/>
      <c r="O102" s="13"/>
      <c r="P102" s="13"/>
      <c r="Q102" s="42" t="s">
        <v>899</v>
      </c>
    </row>
    <row r="103" spans="1:17" ht="20.25">
      <c r="A103" s="16"/>
      <c r="B103" s="71"/>
      <c r="C103" s="17"/>
      <c r="D103" s="79" t="s">
        <v>966</v>
      </c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43"/>
    </row>
    <row r="104" spans="1:17" s="153" customFormat="1" ht="23.25" thickBot="1">
      <c r="A104" s="80" t="s">
        <v>1</v>
      </c>
      <c r="B104" s="151" t="s">
        <v>2</v>
      </c>
      <c r="C104" s="151" t="s">
        <v>3</v>
      </c>
      <c r="D104" s="151" t="s">
        <v>4</v>
      </c>
      <c r="E104" s="40" t="s">
        <v>5</v>
      </c>
      <c r="F104" s="40" t="s">
        <v>566</v>
      </c>
      <c r="G104" s="40" t="s">
        <v>528</v>
      </c>
      <c r="H104" s="40" t="s">
        <v>672</v>
      </c>
      <c r="I104" s="40" t="s">
        <v>569</v>
      </c>
      <c r="J104" s="40" t="s">
        <v>530</v>
      </c>
      <c r="K104" s="40" t="s">
        <v>529</v>
      </c>
      <c r="L104" s="40" t="s">
        <v>541</v>
      </c>
      <c r="M104" s="40" t="s">
        <v>536</v>
      </c>
      <c r="N104" s="40" t="s">
        <v>537</v>
      </c>
      <c r="O104" s="40" t="s">
        <v>580</v>
      </c>
      <c r="P104" s="40" t="s">
        <v>568</v>
      </c>
      <c r="Q104" s="152" t="s">
        <v>538</v>
      </c>
    </row>
    <row r="105" spans="1:17" ht="21" customHeight="1" thickTop="1">
      <c r="A105" s="339" t="s">
        <v>72</v>
      </c>
      <c r="B105" s="343"/>
      <c r="C105" s="343"/>
      <c r="D105" s="343"/>
      <c r="E105" s="343"/>
      <c r="F105" s="343"/>
      <c r="G105" s="343"/>
      <c r="H105" s="343"/>
      <c r="I105" s="343"/>
      <c r="J105" s="343"/>
      <c r="K105" s="344"/>
      <c r="L105" s="343"/>
      <c r="M105" s="343"/>
      <c r="N105" s="343"/>
      <c r="O105" s="343"/>
      <c r="P105" s="343"/>
      <c r="Q105" s="342"/>
    </row>
    <row r="106" spans="1:17" ht="27" customHeight="1">
      <c r="A106" s="31">
        <v>3120001</v>
      </c>
      <c r="B106" s="145" t="s">
        <v>73</v>
      </c>
      <c r="C106" s="69" t="s">
        <v>74</v>
      </c>
      <c r="D106" s="2" t="s">
        <v>75</v>
      </c>
      <c r="E106" s="145">
        <v>1714.44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95.05</v>
      </c>
      <c r="O106" s="145">
        <v>0.09</v>
      </c>
      <c r="P106" s="145">
        <f>E106+F106+G106+I106-J106-L106-M106-K106+N106-O106</f>
        <v>1809.4</v>
      </c>
      <c r="Q106" s="45"/>
    </row>
    <row r="107" spans="1:17" ht="16.5" customHeight="1">
      <c r="A107" s="1" t="s">
        <v>17</v>
      </c>
      <c r="B107" s="145"/>
      <c r="C107" s="69"/>
      <c r="D107" s="2"/>
      <c r="E107" s="154">
        <f>SUM(E106)</f>
        <v>1714.44</v>
      </c>
      <c r="F107" s="154">
        <f aca="true" t="shared" si="19" ref="F107:M107">SUM(F106)</f>
        <v>0</v>
      </c>
      <c r="G107" s="154">
        <f>SUM(G106)</f>
        <v>0</v>
      </c>
      <c r="H107" s="154">
        <f>SUM(H106)</f>
        <v>0</v>
      </c>
      <c r="I107" s="154">
        <f t="shared" si="19"/>
        <v>0</v>
      </c>
      <c r="J107" s="154">
        <f t="shared" si="19"/>
        <v>0</v>
      </c>
      <c r="K107" s="154">
        <f>SUM(K106)</f>
        <v>0</v>
      </c>
      <c r="L107" s="154">
        <f t="shared" si="19"/>
        <v>0</v>
      </c>
      <c r="M107" s="154">
        <f t="shared" si="19"/>
        <v>0</v>
      </c>
      <c r="N107" s="154">
        <f>SUM(N106)</f>
        <v>95.05</v>
      </c>
      <c r="O107" s="154">
        <f>SUM(O106)</f>
        <v>0.09</v>
      </c>
      <c r="P107" s="154">
        <f>SUM(P106)</f>
        <v>1809.4</v>
      </c>
      <c r="Q107" s="45"/>
    </row>
    <row r="108" spans="1:17" ht="22.5" customHeight="1">
      <c r="A108" s="339" t="s">
        <v>76</v>
      </c>
      <c r="B108" s="340"/>
      <c r="C108" s="341"/>
      <c r="D108" s="343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2"/>
    </row>
    <row r="109" spans="1:17" ht="27" customHeight="1">
      <c r="A109" s="31">
        <v>3120003</v>
      </c>
      <c r="B109" s="145" t="s">
        <v>594</v>
      </c>
      <c r="C109" s="69" t="s">
        <v>746</v>
      </c>
      <c r="D109" s="2" t="s">
        <v>75</v>
      </c>
      <c r="E109" s="145">
        <v>1714.5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5">
        <v>95.04</v>
      </c>
      <c r="O109" s="145">
        <v>-0.06</v>
      </c>
      <c r="P109" s="145">
        <f>E109+F109+G109+I109-J109-L109-M109-K109+N109-O109</f>
        <v>1809.6</v>
      </c>
      <c r="Q109" s="45"/>
    </row>
    <row r="110" spans="1:17" s="37" customFormat="1" ht="16.5" customHeight="1">
      <c r="A110" s="1" t="s">
        <v>17</v>
      </c>
      <c r="B110" s="154"/>
      <c r="C110" s="70"/>
      <c r="D110" s="3"/>
      <c r="E110" s="154">
        <f>E109</f>
        <v>1714.5</v>
      </c>
      <c r="F110" s="154">
        <f aca="true" t="shared" si="20" ref="F110:M110">F109</f>
        <v>0</v>
      </c>
      <c r="G110" s="154">
        <f t="shared" si="20"/>
        <v>0</v>
      </c>
      <c r="H110" s="154">
        <f t="shared" si="20"/>
        <v>0</v>
      </c>
      <c r="I110" s="154">
        <f t="shared" si="20"/>
        <v>0</v>
      </c>
      <c r="J110" s="154">
        <f t="shared" si="20"/>
        <v>0</v>
      </c>
      <c r="K110" s="154">
        <f>K109</f>
        <v>0</v>
      </c>
      <c r="L110" s="154">
        <f t="shared" si="20"/>
        <v>0</v>
      </c>
      <c r="M110" s="154">
        <f t="shared" si="20"/>
        <v>0</v>
      </c>
      <c r="N110" s="154">
        <f>N109</f>
        <v>95.04</v>
      </c>
      <c r="O110" s="154">
        <f>O109</f>
        <v>-0.06</v>
      </c>
      <c r="P110" s="154">
        <f>P109</f>
        <v>1809.6</v>
      </c>
      <c r="Q110" s="49"/>
    </row>
    <row r="111" spans="1:17" ht="22.5" customHeight="1">
      <c r="A111" s="339" t="s">
        <v>77</v>
      </c>
      <c r="B111" s="340"/>
      <c r="C111" s="341"/>
      <c r="D111" s="343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2"/>
    </row>
    <row r="112" spans="1:17" ht="27" customHeight="1">
      <c r="A112" s="31">
        <v>3110004</v>
      </c>
      <c r="B112" s="145" t="s">
        <v>78</v>
      </c>
      <c r="C112" s="69" t="s">
        <v>79</v>
      </c>
      <c r="D112" s="2" t="s">
        <v>75</v>
      </c>
      <c r="E112" s="145">
        <v>1714.5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95.04</v>
      </c>
      <c r="O112" s="145">
        <v>-0.06</v>
      </c>
      <c r="P112" s="145">
        <f>E112+F112+G112+I112-J112-L112-M112-K112+N112-O112</f>
        <v>1809.6</v>
      </c>
      <c r="Q112" s="45"/>
    </row>
    <row r="113" spans="1:17" ht="16.5" customHeight="1">
      <c r="A113" s="1" t="s">
        <v>17</v>
      </c>
      <c r="B113" s="145"/>
      <c r="C113" s="69"/>
      <c r="D113" s="2"/>
      <c r="E113" s="154">
        <f>E112</f>
        <v>1714.5</v>
      </c>
      <c r="F113" s="154">
        <f aca="true" t="shared" si="21" ref="F113:M113">F112</f>
        <v>0</v>
      </c>
      <c r="G113" s="154">
        <f t="shared" si="21"/>
        <v>0</v>
      </c>
      <c r="H113" s="154">
        <f t="shared" si="21"/>
        <v>0</v>
      </c>
      <c r="I113" s="154">
        <f t="shared" si="21"/>
        <v>0</v>
      </c>
      <c r="J113" s="154">
        <f t="shared" si="21"/>
        <v>0</v>
      </c>
      <c r="K113" s="154">
        <f>K112</f>
        <v>0</v>
      </c>
      <c r="L113" s="154">
        <f t="shared" si="21"/>
        <v>0</v>
      </c>
      <c r="M113" s="154">
        <f t="shared" si="21"/>
        <v>0</v>
      </c>
      <c r="N113" s="154">
        <f>N112</f>
        <v>95.04</v>
      </c>
      <c r="O113" s="154">
        <f>O112</f>
        <v>-0.06</v>
      </c>
      <c r="P113" s="154">
        <f>P112</f>
        <v>1809.6</v>
      </c>
      <c r="Q113" s="45"/>
    </row>
    <row r="114" spans="1:17" ht="22.5" customHeight="1">
      <c r="A114" s="339" t="s">
        <v>80</v>
      </c>
      <c r="B114" s="340"/>
      <c r="C114" s="341"/>
      <c r="D114" s="343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2"/>
    </row>
    <row r="115" spans="1:17" s="67" customFormat="1" ht="27" customHeight="1">
      <c r="A115" s="31">
        <v>3120009</v>
      </c>
      <c r="B115" s="145" t="s">
        <v>649</v>
      </c>
      <c r="C115" s="58" t="s">
        <v>650</v>
      </c>
      <c r="D115" s="24" t="s">
        <v>75</v>
      </c>
      <c r="E115" s="145">
        <v>1714.5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95.04</v>
      </c>
      <c r="O115" s="145">
        <v>-0.06</v>
      </c>
      <c r="P115" s="145">
        <f>E115+F115+G115+I115-J115-L115-M115-K115+N115-O115</f>
        <v>1809.6</v>
      </c>
      <c r="Q115" s="134"/>
    </row>
    <row r="116" spans="1:17" ht="27" customHeight="1">
      <c r="A116" s="31">
        <v>3120201</v>
      </c>
      <c r="B116" s="145" t="s">
        <v>81</v>
      </c>
      <c r="C116" s="69" t="s">
        <v>82</v>
      </c>
      <c r="D116" s="2" t="s">
        <v>83</v>
      </c>
      <c r="E116" s="145">
        <v>682.5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5">
        <v>168.12</v>
      </c>
      <c r="O116" s="145">
        <v>0.02</v>
      </c>
      <c r="P116" s="145">
        <f>E116+F116+G116+I116-J116-L116-M116-K116+N116-O116</f>
        <v>850.6</v>
      </c>
      <c r="Q116" s="45"/>
    </row>
    <row r="117" spans="1:17" s="37" customFormat="1" ht="16.5" customHeight="1">
      <c r="A117" s="1" t="s">
        <v>17</v>
      </c>
      <c r="B117" s="154"/>
      <c r="C117" s="70"/>
      <c r="D117" s="3"/>
      <c r="E117" s="154">
        <f>SUM(E115:E116)</f>
        <v>2397</v>
      </c>
      <c r="F117" s="154">
        <f aca="true" t="shared" si="22" ref="F117:P117">SUM(F115:F116)</f>
        <v>0</v>
      </c>
      <c r="G117" s="154">
        <f t="shared" si="22"/>
        <v>0</v>
      </c>
      <c r="H117" s="154">
        <f t="shared" si="22"/>
        <v>0</v>
      </c>
      <c r="I117" s="154">
        <f t="shared" si="22"/>
        <v>0</v>
      </c>
      <c r="J117" s="154">
        <f t="shared" si="22"/>
        <v>0</v>
      </c>
      <c r="K117" s="154">
        <f t="shared" si="22"/>
        <v>0</v>
      </c>
      <c r="L117" s="154">
        <f t="shared" si="22"/>
        <v>0</v>
      </c>
      <c r="M117" s="154">
        <f t="shared" si="22"/>
        <v>0</v>
      </c>
      <c r="N117" s="154">
        <f t="shared" si="22"/>
        <v>263.16</v>
      </c>
      <c r="O117" s="154">
        <f t="shared" si="22"/>
        <v>-0.039999999999999994</v>
      </c>
      <c r="P117" s="154">
        <f t="shared" si="22"/>
        <v>2660.2</v>
      </c>
      <c r="Q117" s="49"/>
    </row>
    <row r="118" spans="1:17" ht="22.5" customHeight="1">
      <c r="A118" s="339" t="s">
        <v>84</v>
      </c>
      <c r="B118" s="340"/>
      <c r="C118" s="341"/>
      <c r="D118" s="343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2"/>
    </row>
    <row r="119" spans="1:17" ht="27" customHeight="1">
      <c r="A119" s="31">
        <v>3120005</v>
      </c>
      <c r="B119" s="145" t="s">
        <v>85</v>
      </c>
      <c r="C119" s="69" t="s">
        <v>86</v>
      </c>
      <c r="D119" s="2" t="s">
        <v>75</v>
      </c>
      <c r="E119" s="145">
        <v>1714.44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5">
        <v>95.05</v>
      </c>
      <c r="O119" s="145">
        <v>0.09</v>
      </c>
      <c r="P119" s="145">
        <f>E119+F119+G119+I119-J119-L119-M119-K119+N119-O119</f>
        <v>1809.4</v>
      </c>
      <c r="Q119" s="45"/>
    </row>
    <row r="120" spans="1:17" ht="16.5" customHeight="1">
      <c r="A120" s="1" t="s">
        <v>17</v>
      </c>
      <c r="B120" s="145"/>
      <c r="C120" s="69"/>
      <c r="D120" s="2"/>
      <c r="E120" s="154">
        <f>E119</f>
        <v>1714.44</v>
      </c>
      <c r="F120" s="154">
        <f aca="true" t="shared" si="23" ref="F120:M120">F119</f>
        <v>0</v>
      </c>
      <c r="G120" s="154">
        <f t="shared" si="23"/>
        <v>0</v>
      </c>
      <c r="H120" s="154">
        <f t="shared" si="23"/>
        <v>0</v>
      </c>
      <c r="I120" s="154">
        <f t="shared" si="23"/>
        <v>0</v>
      </c>
      <c r="J120" s="154">
        <f t="shared" si="23"/>
        <v>0</v>
      </c>
      <c r="K120" s="154">
        <f>K119</f>
        <v>0</v>
      </c>
      <c r="L120" s="154">
        <f t="shared" si="23"/>
        <v>0</v>
      </c>
      <c r="M120" s="154">
        <f t="shared" si="23"/>
        <v>0</v>
      </c>
      <c r="N120" s="154">
        <f>N119</f>
        <v>95.05</v>
      </c>
      <c r="O120" s="154">
        <f>O119</f>
        <v>0.09</v>
      </c>
      <c r="P120" s="154">
        <f>P119</f>
        <v>1809.4</v>
      </c>
      <c r="Q120" s="45"/>
    </row>
    <row r="121" spans="1:17" ht="22.5" customHeight="1">
      <c r="A121" s="339" t="s">
        <v>87</v>
      </c>
      <c r="B121" s="340"/>
      <c r="C121" s="341"/>
      <c r="D121" s="343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2"/>
    </row>
    <row r="122" spans="1:17" ht="27" customHeight="1">
      <c r="A122" s="31">
        <v>3120007</v>
      </c>
      <c r="B122" s="145" t="s">
        <v>88</v>
      </c>
      <c r="C122" s="69" t="s">
        <v>89</v>
      </c>
      <c r="D122" s="2" t="s">
        <v>75</v>
      </c>
      <c r="E122" s="145">
        <v>1714.44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5">
        <v>0</v>
      </c>
      <c r="N122" s="145">
        <v>95.05</v>
      </c>
      <c r="O122" s="145">
        <v>0.09</v>
      </c>
      <c r="P122" s="145">
        <f>E122+F122+G122+I122-J122-L122-M122-K122+N122-O122</f>
        <v>1809.4</v>
      </c>
      <c r="Q122" s="45"/>
    </row>
    <row r="123" spans="1:17" ht="16.5" customHeight="1">
      <c r="A123" s="1" t="s">
        <v>17</v>
      </c>
      <c r="B123" s="145"/>
      <c r="C123" s="69"/>
      <c r="D123" s="2"/>
      <c r="E123" s="154">
        <f>E122</f>
        <v>1714.44</v>
      </c>
      <c r="F123" s="154">
        <f aca="true" t="shared" si="24" ref="F123:M123">F122</f>
        <v>0</v>
      </c>
      <c r="G123" s="154">
        <f t="shared" si="24"/>
        <v>0</v>
      </c>
      <c r="H123" s="154">
        <f t="shared" si="24"/>
        <v>0</v>
      </c>
      <c r="I123" s="154">
        <f t="shared" si="24"/>
        <v>0</v>
      </c>
      <c r="J123" s="154">
        <f t="shared" si="24"/>
        <v>0</v>
      </c>
      <c r="K123" s="154">
        <f>K122</f>
        <v>0</v>
      </c>
      <c r="L123" s="154">
        <f t="shared" si="24"/>
        <v>0</v>
      </c>
      <c r="M123" s="154">
        <f t="shared" si="24"/>
        <v>0</v>
      </c>
      <c r="N123" s="154">
        <f>N122</f>
        <v>95.05</v>
      </c>
      <c r="O123" s="154">
        <f>O122</f>
        <v>0.09</v>
      </c>
      <c r="P123" s="154">
        <f>P122</f>
        <v>1809.4</v>
      </c>
      <c r="Q123" s="45"/>
    </row>
    <row r="124" spans="1:17" ht="22.5" customHeight="1">
      <c r="A124" s="339" t="s">
        <v>90</v>
      </c>
      <c r="B124" s="340"/>
      <c r="C124" s="341"/>
      <c r="D124" s="343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2"/>
    </row>
    <row r="125" spans="1:17" ht="27" customHeight="1">
      <c r="A125" s="31">
        <v>3120006</v>
      </c>
      <c r="B125" s="145" t="s">
        <v>91</v>
      </c>
      <c r="C125" s="69" t="s">
        <v>92</v>
      </c>
      <c r="D125" s="2" t="s">
        <v>75</v>
      </c>
      <c r="E125" s="145">
        <v>1714.44</v>
      </c>
      <c r="F125" s="145">
        <v>0</v>
      </c>
      <c r="G125" s="145">
        <v>0</v>
      </c>
      <c r="H125" s="145">
        <v>0</v>
      </c>
      <c r="I125" s="145">
        <v>0</v>
      </c>
      <c r="J125" s="145">
        <v>0</v>
      </c>
      <c r="K125" s="145">
        <v>0</v>
      </c>
      <c r="L125" s="145">
        <v>0</v>
      </c>
      <c r="M125" s="145">
        <v>0</v>
      </c>
      <c r="N125" s="145">
        <v>95.05</v>
      </c>
      <c r="O125" s="145">
        <v>0.09</v>
      </c>
      <c r="P125" s="145">
        <f>E125+F125+G125+I125-J125-L125-M125-K125+N125-O125</f>
        <v>1809.4</v>
      </c>
      <c r="Q125" s="45"/>
    </row>
    <row r="126" spans="1:17" ht="16.5" customHeight="1">
      <c r="A126" s="1" t="s">
        <v>17</v>
      </c>
      <c r="B126" s="145"/>
      <c r="C126" s="69"/>
      <c r="D126" s="2"/>
      <c r="E126" s="154">
        <f>E125</f>
        <v>1714.44</v>
      </c>
      <c r="F126" s="154">
        <f aca="true" t="shared" si="25" ref="F126:M126">F125</f>
        <v>0</v>
      </c>
      <c r="G126" s="154">
        <f t="shared" si="25"/>
        <v>0</v>
      </c>
      <c r="H126" s="154">
        <f t="shared" si="25"/>
        <v>0</v>
      </c>
      <c r="I126" s="154">
        <f t="shared" si="25"/>
        <v>0</v>
      </c>
      <c r="J126" s="154">
        <f t="shared" si="25"/>
        <v>0</v>
      </c>
      <c r="K126" s="154">
        <f>K125</f>
        <v>0</v>
      </c>
      <c r="L126" s="154">
        <f t="shared" si="25"/>
        <v>0</v>
      </c>
      <c r="M126" s="154">
        <f t="shared" si="25"/>
        <v>0</v>
      </c>
      <c r="N126" s="154">
        <f>N125</f>
        <v>95.05</v>
      </c>
      <c r="O126" s="154">
        <f>O125</f>
        <v>0.09</v>
      </c>
      <c r="P126" s="154">
        <f>P125</f>
        <v>1809.4</v>
      </c>
      <c r="Q126" s="45"/>
    </row>
    <row r="127" spans="1:17" ht="21" customHeight="1">
      <c r="A127" s="89"/>
      <c r="B127" s="90" t="s">
        <v>589</v>
      </c>
      <c r="C127" s="91"/>
      <c r="D127" s="91"/>
      <c r="E127" s="146">
        <f aca="true" t="shared" si="26" ref="E127:P127">E107+E110+E113+E117+E120+E123+E126</f>
        <v>12683.760000000002</v>
      </c>
      <c r="F127" s="146">
        <f t="shared" si="26"/>
        <v>0</v>
      </c>
      <c r="G127" s="146">
        <f t="shared" si="26"/>
        <v>0</v>
      </c>
      <c r="H127" s="146">
        <f t="shared" si="26"/>
        <v>0</v>
      </c>
      <c r="I127" s="146">
        <f t="shared" si="26"/>
        <v>0</v>
      </c>
      <c r="J127" s="146">
        <f t="shared" si="26"/>
        <v>0</v>
      </c>
      <c r="K127" s="146">
        <f t="shared" si="26"/>
        <v>0</v>
      </c>
      <c r="L127" s="146">
        <f t="shared" si="26"/>
        <v>0</v>
      </c>
      <c r="M127" s="146">
        <f t="shared" si="26"/>
        <v>0</v>
      </c>
      <c r="N127" s="146">
        <f t="shared" si="26"/>
        <v>833.4399999999998</v>
      </c>
      <c r="O127" s="146">
        <f t="shared" si="26"/>
        <v>0.2</v>
      </c>
      <c r="P127" s="146">
        <f t="shared" si="26"/>
        <v>13517</v>
      </c>
      <c r="Q127" s="92"/>
    </row>
    <row r="128" ht="27" customHeight="1"/>
    <row r="129" spans="2:16" ht="18">
      <c r="B129" s="27"/>
      <c r="C129" s="27"/>
      <c r="D129" s="27" t="s">
        <v>584</v>
      </c>
      <c r="E129" s="27"/>
      <c r="F129" s="27"/>
      <c r="G129" s="27"/>
      <c r="H129" s="27"/>
      <c r="I129" s="27"/>
      <c r="J129" s="27" t="s">
        <v>583</v>
      </c>
      <c r="K129" s="27"/>
      <c r="L129" s="27"/>
      <c r="M129" s="27"/>
      <c r="N129" s="27"/>
      <c r="O129" s="27"/>
      <c r="P129" s="27"/>
    </row>
    <row r="130" spans="1:16" ht="18">
      <c r="A130" s="26" t="s">
        <v>582</v>
      </c>
      <c r="B130" s="27"/>
      <c r="C130" s="27"/>
      <c r="D130" s="27" t="s">
        <v>987</v>
      </c>
      <c r="E130" s="27"/>
      <c r="F130" s="27"/>
      <c r="G130" s="27"/>
      <c r="H130" s="27"/>
      <c r="I130" s="27"/>
      <c r="J130" s="27" t="s">
        <v>581</v>
      </c>
      <c r="K130" s="27"/>
      <c r="L130" s="27"/>
      <c r="M130" s="27"/>
      <c r="N130" s="27"/>
      <c r="O130" s="27"/>
      <c r="P130" s="27"/>
    </row>
    <row r="134" spans="1:17" ht="33">
      <c r="A134" s="6" t="s">
        <v>0</v>
      </c>
      <c r="B134" s="32"/>
      <c r="C134" s="8"/>
      <c r="D134" s="8"/>
      <c r="E134" s="94" t="s">
        <v>796</v>
      </c>
      <c r="F134" s="8"/>
      <c r="G134" s="8"/>
      <c r="H134" s="8"/>
      <c r="I134" s="8"/>
      <c r="J134" s="8"/>
      <c r="K134" s="9"/>
      <c r="L134" s="8"/>
      <c r="M134" s="8"/>
      <c r="N134" s="8"/>
      <c r="O134" s="8"/>
      <c r="P134" s="8"/>
      <c r="Q134" s="41"/>
    </row>
    <row r="135" spans="1:17" ht="18">
      <c r="A135" s="11"/>
      <c r="B135" s="36" t="s">
        <v>540</v>
      </c>
      <c r="C135" s="13"/>
      <c r="D135" s="13"/>
      <c r="E135" s="13"/>
      <c r="F135" s="13"/>
      <c r="G135" s="13"/>
      <c r="H135" s="13"/>
      <c r="I135" s="14"/>
      <c r="J135" s="14"/>
      <c r="K135" s="15"/>
      <c r="L135" s="13"/>
      <c r="M135" s="13"/>
      <c r="N135" s="13"/>
      <c r="O135" s="13"/>
      <c r="P135" s="13"/>
      <c r="Q135" s="42" t="s">
        <v>900</v>
      </c>
    </row>
    <row r="136" spans="1:17" ht="22.5" customHeight="1">
      <c r="A136" s="16"/>
      <c r="B136" s="71"/>
      <c r="C136" s="17"/>
      <c r="D136" s="79" t="s">
        <v>966</v>
      </c>
      <c r="E136" s="18"/>
      <c r="F136" s="18"/>
      <c r="G136" s="18"/>
      <c r="H136" s="18"/>
      <c r="I136" s="18"/>
      <c r="J136" s="18"/>
      <c r="K136" s="19"/>
      <c r="L136" s="18"/>
      <c r="M136" s="18"/>
      <c r="N136" s="18"/>
      <c r="O136" s="18"/>
      <c r="P136" s="18"/>
      <c r="Q136" s="43"/>
    </row>
    <row r="137" spans="1:17" s="160" customFormat="1" ht="51.75" customHeight="1" thickBot="1">
      <c r="A137" s="158" t="s">
        <v>1</v>
      </c>
      <c r="B137" s="81" t="s">
        <v>2</v>
      </c>
      <c r="C137" s="81" t="s">
        <v>3</v>
      </c>
      <c r="D137" s="81" t="s">
        <v>4</v>
      </c>
      <c r="E137" s="82" t="s">
        <v>5</v>
      </c>
      <c r="F137" s="82" t="s">
        <v>566</v>
      </c>
      <c r="G137" s="82" t="s">
        <v>528</v>
      </c>
      <c r="H137" s="82" t="s">
        <v>672</v>
      </c>
      <c r="I137" s="82" t="s">
        <v>569</v>
      </c>
      <c r="J137" s="82" t="s">
        <v>530</v>
      </c>
      <c r="K137" s="82" t="s">
        <v>529</v>
      </c>
      <c r="L137" s="82" t="s">
        <v>541</v>
      </c>
      <c r="M137" s="82" t="s">
        <v>536</v>
      </c>
      <c r="N137" s="82" t="s">
        <v>537</v>
      </c>
      <c r="O137" s="82" t="s">
        <v>580</v>
      </c>
      <c r="P137" s="82" t="s">
        <v>568</v>
      </c>
      <c r="Q137" s="159" t="s">
        <v>538</v>
      </c>
    </row>
    <row r="138" spans="1:17" ht="33" customHeight="1" thickTop="1">
      <c r="A138" s="360" t="s">
        <v>93</v>
      </c>
      <c r="B138" s="361"/>
      <c r="C138" s="361"/>
      <c r="D138" s="362"/>
      <c r="E138" s="361"/>
      <c r="F138" s="361"/>
      <c r="G138" s="361"/>
      <c r="H138" s="361"/>
      <c r="I138" s="361"/>
      <c r="J138" s="361"/>
      <c r="K138" s="363"/>
      <c r="L138" s="361"/>
      <c r="M138" s="361"/>
      <c r="N138" s="361"/>
      <c r="O138" s="361"/>
      <c r="P138" s="361"/>
      <c r="Q138" s="342"/>
    </row>
    <row r="139" spans="1:17" ht="33" customHeight="1">
      <c r="A139" s="23">
        <v>3130101</v>
      </c>
      <c r="B139" s="155" t="s">
        <v>94</v>
      </c>
      <c r="C139" s="58" t="s">
        <v>95</v>
      </c>
      <c r="D139" s="58" t="s">
        <v>83</v>
      </c>
      <c r="E139" s="155">
        <v>2854.37</v>
      </c>
      <c r="F139" s="155">
        <v>0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61.13</v>
      </c>
      <c r="N139" s="155">
        <v>0</v>
      </c>
      <c r="O139" s="155">
        <v>0.04</v>
      </c>
      <c r="P139" s="155">
        <f>E139+F139+G139+I139-J139-L139-M139-K139+N139-O139</f>
        <v>2793.2</v>
      </c>
      <c r="Q139" s="45"/>
    </row>
    <row r="140" spans="1:17" ht="33" customHeight="1">
      <c r="A140" s="23">
        <v>3130102</v>
      </c>
      <c r="B140" s="155" t="s">
        <v>96</v>
      </c>
      <c r="C140" s="58" t="s">
        <v>97</v>
      </c>
      <c r="D140" s="58" t="s">
        <v>83</v>
      </c>
      <c r="E140" s="155">
        <v>2854.37</v>
      </c>
      <c r="F140" s="155">
        <v>0</v>
      </c>
      <c r="G140" s="155">
        <v>0</v>
      </c>
      <c r="H140" s="155">
        <v>0</v>
      </c>
      <c r="I140" s="155">
        <v>0</v>
      </c>
      <c r="J140" s="155">
        <v>0</v>
      </c>
      <c r="K140" s="155">
        <v>0</v>
      </c>
      <c r="L140" s="155">
        <v>0</v>
      </c>
      <c r="M140" s="155">
        <v>61.13</v>
      </c>
      <c r="N140" s="155">
        <v>0</v>
      </c>
      <c r="O140" s="155">
        <v>0.04</v>
      </c>
      <c r="P140" s="155">
        <f>E140+F140+G140+I140-J140-L140-M140-K140+N140-O140</f>
        <v>2793.2</v>
      </c>
      <c r="Q140" s="45"/>
    </row>
    <row r="141" spans="1:17" ht="33" customHeight="1">
      <c r="A141" s="23">
        <v>5200001</v>
      </c>
      <c r="B141" s="155" t="s">
        <v>970</v>
      </c>
      <c r="C141" s="58" t="s">
        <v>972</v>
      </c>
      <c r="D141" s="58" t="s">
        <v>971</v>
      </c>
      <c r="E141" s="155">
        <v>3858.69</v>
      </c>
      <c r="F141" s="155">
        <v>0</v>
      </c>
      <c r="G141" s="155">
        <v>0</v>
      </c>
      <c r="H141" s="155">
        <v>0</v>
      </c>
      <c r="I141" s="155">
        <v>2572.5</v>
      </c>
      <c r="J141" s="155">
        <v>500</v>
      </c>
      <c r="K141" s="155">
        <v>0</v>
      </c>
      <c r="L141" s="155">
        <v>0</v>
      </c>
      <c r="M141" s="155">
        <v>807.28</v>
      </c>
      <c r="N141" s="155">
        <v>0</v>
      </c>
      <c r="O141" s="155">
        <v>0.11</v>
      </c>
      <c r="P141" s="155">
        <f>E141+F141+G141+I141-J141-L141-M141-K141+N141-O141</f>
        <v>5123.800000000001</v>
      </c>
      <c r="Q141" s="45"/>
    </row>
    <row r="142" spans="1:17" ht="33" customHeight="1">
      <c r="A142" s="21" t="s">
        <v>17</v>
      </c>
      <c r="B142" s="155"/>
      <c r="C142" s="22"/>
      <c r="D142" s="58"/>
      <c r="E142" s="157">
        <f>SUM(E139:E141)</f>
        <v>9567.43</v>
      </c>
      <c r="F142" s="157">
        <f aca="true" t="shared" si="27" ref="F142:P142">SUM(F139:F141)</f>
        <v>0</v>
      </c>
      <c r="G142" s="157">
        <f t="shared" si="27"/>
        <v>0</v>
      </c>
      <c r="H142" s="157">
        <f t="shared" si="27"/>
        <v>0</v>
      </c>
      <c r="I142" s="157">
        <f t="shared" si="27"/>
        <v>2572.5</v>
      </c>
      <c r="J142" s="157">
        <f t="shared" si="27"/>
        <v>500</v>
      </c>
      <c r="K142" s="157">
        <f t="shared" si="27"/>
        <v>0</v>
      </c>
      <c r="L142" s="157">
        <f t="shared" si="27"/>
        <v>0</v>
      </c>
      <c r="M142" s="157">
        <f t="shared" si="27"/>
        <v>929.54</v>
      </c>
      <c r="N142" s="157">
        <f t="shared" si="27"/>
        <v>0</v>
      </c>
      <c r="O142" s="157">
        <f t="shared" si="27"/>
        <v>0.19</v>
      </c>
      <c r="P142" s="157">
        <f t="shared" si="27"/>
        <v>10710.2</v>
      </c>
      <c r="Q142" s="45"/>
    </row>
    <row r="143" spans="1:17" ht="33" customHeight="1">
      <c r="A143" s="360" t="s">
        <v>565</v>
      </c>
      <c r="B143" s="355"/>
      <c r="C143" s="361"/>
      <c r="D143" s="362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42"/>
    </row>
    <row r="144" spans="1:17" ht="33" customHeight="1">
      <c r="A144" s="23">
        <v>3130103</v>
      </c>
      <c r="B144" s="156" t="s">
        <v>579</v>
      </c>
      <c r="C144" s="22"/>
      <c r="D144" s="58" t="s">
        <v>660</v>
      </c>
      <c r="E144" s="155">
        <v>3858.75</v>
      </c>
      <c r="F144" s="155">
        <v>0</v>
      </c>
      <c r="G144" s="155">
        <v>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326.44</v>
      </c>
      <c r="N144" s="155">
        <v>0</v>
      </c>
      <c r="O144" s="155">
        <v>-0.09</v>
      </c>
      <c r="P144" s="155">
        <f>E144+F144+G144+I144-J144-L144-M144-K144+N144-O144</f>
        <v>3532.4</v>
      </c>
      <c r="Q144" s="45"/>
    </row>
    <row r="145" spans="1:17" ht="33" customHeight="1">
      <c r="A145" s="21" t="s">
        <v>17</v>
      </c>
      <c r="B145" s="155"/>
      <c r="C145" s="22"/>
      <c r="D145" s="22"/>
      <c r="E145" s="157">
        <f>E144</f>
        <v>3858.75</v>
      </c>
      <c r="F145" s="157">
        <f aca="true" t="shared" si="28" ref="F145:M145">F144</f>
        <v>0</v>
      </c>
      <c r="G145" s="157">
        <f t="shared" si="28"/>
        <v>0</v>
      </c>
      <c r="H145" s="157">
        <f t="shared" si="28"/>
        <v>0</v>
      </c>
      <c r="I145" s="157">
        <f t="shared" si="28"/>
        <v>0</v>
      </c>
      <c r="J145" s="157">
        <f t="shared" si="28"/>
        <v>0</v>
      </c>
      <c r="K145" s="157">
        <f>K144</f>
        <v>0</v>
      </c>
      <c r="L145" s="157">
        <f t="shared" si="28"/>
        <v>0</v>
      </c>
      <c r="M145" s="157">
        <f t="shared" si="28"/>
        <v>326.44</v>
      </c>
      <c r="N145" s="157">
        <f>N144</f>
        <v>0</v>
      </c>
      <c r="O145" s="157">
        <f>O144</f>
        <v>-0.09</v>
      </c>
      <c r="P145" s="157">
        <f>P144</f>
        <v>3532.4</v>
      </c>
      <c r="Q145" s="45"/>
    </row>
    <row r="146" spans="1:17" ht="33" customHeight="1">
      <c r="A146" s="360" t="s">
        <v>98</v>
      </c>
      <c r="B146" s="355"/>
      <c r="C146" s="361"/>
      <c r="D146" s="361"/>
      <c r="E146" s="35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5"/>
      <c r="P146" s="355"/>
      <c r="Q146" s="342"/>
    </row>
    <row r="147" spans="1:17" ht="33" customHeight="1">
      <c r="A147" s="23">
        <v>5400200</v>
      </c>
      <c r="B147" s="155" t="s">
        <v>687</v>
      </c>
      <c r="C147" s="58" t="s">
        <v>688</v>
      </c>
      <c r="D147" s="58" t="s">
        <v>659</v>
      </c>
      <c r="E147" s="155">
        <v>3858.75</v>
      </c>
      <c r="F147" s="155">
        <v>0</v>
      </c>
      <c r="G147" s="155">
        <v>0</v>
      </c>
      <c r="H147" s="155">
        <v>0</v>
      </c>
      <c r="I147" s="155">
        <v>0</v>
      </c>
      <c r="J147" s="155">
        <v>0</v>
      </c>
      <c r="K147" s="155">
        <v>0</v>
      </c>
      <c r="L147" s="155">
        <v>0</v>
      </c>
      <c r="M147" s="155">
        <v>326.44</v>
      </c>
      <c r="N147" s="155">
        <v>0</v>
      </c>
      <c r="O147" s="155">
        <v>0.11</v>
      </c>
      <c r="P147" s="155">
        <f>E147+F147+G147+I147-J147-L147-M147-K147+N147-O147</f>
        <v>3532.2</v>
      </c>
      <c r="Q147" s="45"/>
    </row>
    <row r="148" spans="1:17" ht="33" customHeight="1">
      <c r="A148" s="23">
        <v>5400201</v>
      </c>
      <c r="B148" s="155" t="s">
        <v>585</v>
      </c>
      <c r="C148" s="58" t="s">
        <v>733</v>
      </c>
      <c r="D148" s="58" t="s">
        <v>101</v>
      </c>
      <c r="E148" s="155">
        <v>2901.15</v>
      </c>
      <c r="F148" s="155">
        <v>0</v>
      </c>
      <c r="G148" s="155">
        <v>0</v>
      </c>
      <c r="H148" s="155">
        <v>0</v>
      </c>
      <c r="I148" s="155">
        <v>0</v>
      </c>
      <c r="J148" s="155">
        <v>0</v>
      </c>
      <c r="K148" s="155">
        <v>0</v>
      </c>
      <c r="L148" s="155">
        <v>0</v>
      </c>
      <c r="M148" s="155">
        <v>66.22</v>
      </c>
      <c r="N148" s="155">
        <v>0</v>
      </c>
      <c r="O148" s="155">
        <v>-0.07</v>
      </c>
      <c r="P148" s="155">
        <f>E148+F148+G148+I148-J148-L148-M148-K148+N148-O148</f>
        <v>2835.0000000000005</v>
      </c>
      <c r="Q148" s="45"/>
    </row>
    <row r="149" spans="1:17" ht="33" customHeight="1">
      <c r="A149" s="23">
        <v>5400207</v>
      </c>
      <c r="B149" s="155" t="s">
        <v>102</v>
      </c>
      <c r="C149" s="58" t="s">
        <v>103</v>
      </c>
      <c r="D149" s="58" t="s">
        <v>101</v>
      </c>
      <c r="E149" s="155">
        <v>2901.84</v>
      </c>
      <c r="F149" s="155">
        <v>0</v>
      </c>
      <c r="G149" s="155">
        <v>0</v>
      </c>
      <c r="H149" s="155">
        <v>0</v>
      </c>
      <c r="I149" s="155">
        <v>0</v>
      </c>
      <c r="J149" s="155">
        <v>0</v>
      </c>
      <c r="K149" s="155">
        <v>0</v>
      </c>
      <c r="L149" s="155">
        <v>0</v>
      </c>
      <c r="M149" s="155">
        <v>66.3</v>
      </c>
      <c r="N149" s="155">
        <v>0</v>
      </c>
      <c r="O149" s="155">
        <v>0.14</v>
      </c>
      <c r="P149" s="155">
        <f>E149+F149+G149+I149-J149-L149-M149-K149+N149-O149</f>
        <v>2835.4</v>
      </c>
      <c r="Q149" s="45"/>
    </row>
    <row r="150" spans="1:17" ht="33" customHeight="1">
      <c r="A150" s="21" t="s">
        <v>17</v>
      </c>
      <c r="B150" s="22"/>
      <c r="C150" s="22"/>
      <c r="D150" s="22"/>
      <c r="E150" s="157">
        <f aca="true" t="shared" si="29" ref="E150:P150">SUM(E147:E149)</f>
        <v>9661.74</v>
      </c>
      <c r="F150" s="52">
        <f t="shared" si="29"/>
        <v>0</v>
      </c>
      <c r="G150" s="157">
        <f t="shared" si="29"/>
        <v>0</v>
      </c>
      <c r="H150" s="157">
        <f t="shared" si="29"/>
        <v>0</v>
      </c>
      <c r="I150" s="157">
        <f t="shared" si="29"/>
        <v>0</v>
      </c>
      <c r="J150" s="157">
        <f t="shared" si="29"/>
        <v>0</v>
      </c>
      <c r="K150" s="157">
        <f t="shared" si="29"/>
        <v>0</v>
      </c>
      <c r="L150" s="157">
        <f t="shared" si="29"/>
        <v>0</v>
      </c>
      <c r="M150" s="157">
        <f t="shared" si="29"/>
        <v>458.96</v>
      </c>
      <c r="N150" s="157">
        <f t="shared" si="29"/>
        <v>0</v>
      </c>
      <c r="O150" s="157">
        <f t="shared" si="29"/>
        <v>0.18</v>
      </c>
      <c r="P150" s="157">
        <f t="shared" si="29"/>
        <v>9202.6</v>
      </c>
      <c r="Q150" s="45"/>
    </row>
    <row r="151" spans="1:17" ht="33" customHeight="1">
      <c r="A151" s="95"/>
      <c r="B151" s="90" t="s">
        <v>589</v>
      </c>
      <c r="C151" s="96"/>
      <c r="D151" s="96"/>
      <c r="E151" s="96">
        <f>E142+E145+E150</f>
        <v>23087.92</v>
      </c>
      <c r="F151" s="96">
        <f aca="true" t="shared" si="30" ref="F151:P151">F142+F145+F150</f>
        <v>0</v>
      </c>
      <c r="G151" s="96">
        <f t="shared" si="30"/>
        <v>0</v>
      </c>
      <c r="H151" s="96">
        <f t="shared" si="30"/>
        <v>0</v>
      </c>
      <c r="I151" s="96">
        <f t="shared" si="30"/>
        <v>2572.5</v>
      </c>
      <c r="J151" s="96">
        <f t="shared" si="30"/>
        <v>500</v>
      </c>
      <c r="K151" s="96">
        <f t="shared" si="30"/>
        <v>0</v>
      </c>
      <c r="L151" s="96">
        <f t="shared" si="30"/>
        <v>0</v>
      </c>
      <c r="M151" s="96">
        <f t="shared" si="30"/>
        <v>1714.94</v>
      </c>
      <c r="N151" s="96">
        <f t="shared" si="30"/>
        <v>0</v>
      </c>
      <c r="O151" s="96">
        <f t="shared" si="30"/>
        <v>0.28</v>
      </c>
      <c r="P151" s="96">
        <f t="shared" si="30"/>
        <v>23445.2</v>
      </c>
      <c r="Q151" s="92"/>
    </row>
    <row r="152" spans="1:16" ht="51.75" customHeight="1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66"/>
      <c r="O152" s="66"/>
      <c r="P152" s="57"/>
    </row>
    <row r="153" spans="2:17" s="59" customFormat="1" ht="27" customHeight="1">
      <c r="B153" s="60"/>
      <c r="C153" s="60"/>
      <c r="D153" s="60" t="s">
        <v>584</v>
      </c>
      <c r="E153" s="60"/>
      <c r="F153" s="60"/>
      <c r="G153" s="60"/>
      <c r="H153" s="60"/>
      <c r="I153" s="60"/>
      <c r="J153" s="60" t="s">
        <v>583</v>
      </c>
      <c r="K153" s="60"/>
      <c r="L153" s="60"/>
      <c r="M153" s="60"/>
      <c r="N153" s="66"/>
      <c r="O153" s="66"/>
      <c r="P153" s="60"/>
      <c r="Q153" s="60"/>
    </row>
    <row r="154" spans="1:17" s="59" customFormat="1" ht="27" customHeight="1">
      <c r="A154" s="59" t="s">
        <v>582</v>
      </c>
      <c r="B154" s="60"/>
      <c r="C154" s="60"/>
      <c r="D154" s="27" t="s">
        <v>987</v>
      </c>
      <c r="E154" s="60"/>
      <c r="F154" s="60"/>
      <c r="G154" s="60"/>
      <c r="H154" s="60"/>
      <c r="I154" s="60"/>
      <c r="J154" s="60" t="s">
        <v>581</v>
      </c>
      <c r="K154" s="60"/>
      <c r="L154" s="60"/>
      <c r="M154" s="60"/>
      <c r="N154" s="60"/>
      <c r="O154" s="60"/>
      <c r="P154" s="60"/>
      <c r="Q154" s="60"/>
    </row>
    <row r="155" ht="27" customHeight="1"/>
    <row r="158" spans="1:17" ht="33">
      <c r="A158" s="6" t="s">
        <v>0</v>
      </c>
      <c r="B158" s="55"/>
      <c r="C158" s="8"/>
      <c r="D158" s="98" t="s">
        <v>796</v>
      </c>
      <c r="E158" s="8"/>
      <c r="F158" s="8"/>
      <c r="G158" s="8"/>
      <c r="H158" s="8"/>
      <c r="I158" s="8"/>
      <c r="J158" s="8"/>
      <c r="K158" s="9"/>
      <c r="L158" s="8"/>
      <c r="M158" s="8"/>
      <c r="N158" s="8"/>
      <c r="O158" s="8"/>
      <c r="P158" s="8"/>
      <c r="Q158" s="41"/>
    </row>
    <row r="159" spans="1:17" ht="18">
      <c r="A159" s="11"/>
      <c r="B159" s="36" t="s">
        <v>542</v>
      </c>
      <c r="C159" s="13"/>
      <c r="D159" s="13"/>
      <c r="E159" s="13"/>
      <c r="F159" s="13"/>
      <c r="G159" s="13"/>
      <c r="H159" s="13"/>
      <c r="I159" s="14"/>
      <c r="J159" s="14"/>
      <c r="K159" s="15"/>
      <c r="L159" s="13"/>
      <c r="M159" s="13"/>
      <c r="N159" s="13"/>
      <c r="O159" s="13"/>
      <c r="P159" s="13"/>
      <c r="Q159" s="42" t="s">
        <v>901</v>
      </c>
    </row>
    <row r="160" spans="1:17" ht="20.25">
      <c r="A160" s="16"/>
      <c r="B160" s="17"/>
      <c r="C160" s="17"/>
      <c r="D160" s="79" t="s">
        <v>966</v>
      </c>
      <c r="E160" s="18"/>
      <c r="F160" s="18"/>
      <c r="G160" s="18"/>
      <c r="H160" s="18"/>
      <c r="I160" s="18"/>
      <c r="J160" s="18"/>
      <c r="K160" s="19"/>
      <c r="L160" s="18"/>
      <c r="M160" s="18"/>
      <c r="N160" s="18"/>
      <c r="O160" s="18"/>
      <c r="P160" s="18"/>
      <c r="Q160" s="43"/>
    </row>
    <row r="161" spans="1:17" s="160" customFormat="1" ht="38.25" customHeight="1" thickBot="1">
      <c r="A161" s="158" t="s">
        <v>1</v>
      </c>
      <c r="B161" s="81" t="s">
        <v>2</v>
      </c>
      <c r="C161" s="81" t="s">
        <v>3</v>
      </c>
      <c r="D161" s="81" t="s">
        <v>4</v>
      </c>
      <c r="E161" s="82" t="s">
        <v>5</v>
      </c>
      <c r="F161" s="82" t="s">
        <v>566</v>
      </c>
      <c r="G161" s="82" t="s">
        <v>528</v>
      </c>
      <c r="H161" s="82" t="s">
        <v>672</v>
      </c>
      <c r="I161" s="82" t="s">
        <v>569</v>
      </c>
      <c r="J161" s="82" t="s">
        <v>530</v>
      </c>
      <c r="K161" s="82" t="s">
        <v>529</v>
      </c>
      <c r="L161" s="82" t="s">
        <v>541</v>
      </c>
      <c r="M161" s="82" t="s">
        <v>536</v>
      </c>
      <c r="N161" s="82" t="s">
        <v>537</v>
      </c>
      <c r="O161" s="82" t="s">
        <v>580</v>
      </c>
      <c r="P161" s="82" t="s">
        <v>568</v>
      </c>
      <c r="Q161" s="159" t="s">
        <v>538</v>
      </c>
    </row>
    <row r="162" spans="1:17" ht="33" customHeight="1" thickTop="1">
      <c r="A162" s="339" t="s">
        <v>104</v>
      </c>
      <c r="B162" s="343"/>
      <c r="C162" s="343"/>
      <c r="D162" s="343"/>
      <c r="E162" s="343"/>
      <c r="F162" s="343"/>
      <c r="G162" s="343"/>
      <c r="H162" s="343"/>
      <c r="I162" s="343"/>
      <c r="J162" s="343"/>
      <c r="K162" s="344"/>
      <c r="L162" s="343"/>
      <c r="M162" s="343"/>
      <c r="N162" s="343"/>
      <c r="O162" s="343"/>
      <c r="P162" s="343"/>
      <c r="Q162" s="342"/>
    </row>
    <row r="163" spans="1:17" ht="33" customHeight="1">
      <c r="A163" s="31">
        <v>4100000</v>
      </c>
      <c r="B163" s="145" t="s">
        <v>105</v>
      </c>
      <c r="C163" s="2" t="s">
        <v>106</v>
      </c>
      <c r="D163" s="2" t="s">
        <v>107</v>
      </c>
      <c r="E163" s="145">
        <v>9922.5</v>
      </c>
      <c r="F163" s="145">
        <v>0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841.9</v>
      </c>
      <c r="M163" s="65">
        <v>1503.44</v>
      </c>
      <c r="N163" s="145">
        <v>0</v>
      </c>
      <c r="O163" s="145">
        <v>-0.04</v>
      </c>
      <c r="P163" s="145">
        <f>E163+F163+G163+I163-J163-L163-M163-K163+N163-O163</f>
        <v>7577.2</v>
      </c>
      <c r="Q163" s="45"/>
    </row>
    <row r="164" spans="1:17" ht="33" customHeight="1">
      <c r="A164" s="31">
        <v>4100103</v>
      </c>
      <c r="B164" s="145" t="s">
        <v>110</v>
      </c>
      <c r="C164" s="2" t="s">
        <v>111</v>
      </c>
      <c r="D164" s="2" t="s">
        <v>33</v>
      </c>
      <c r="E164" s="145">
        <v>2430</v>
      </c>
      <c r="F164" s="145">
        <v>0</v>
      </c>
      <c r="G164" s="145">
        <v>0</v>
      </c>
      <c r="H164" s="145">
        <v>0</v>
      </c>
      <c r="I164" s="145">
        <v>0</v>
      </c>
      <c r="J164" s="145">
        <v>300</v>
      </c>
      <c r="K164" s="145">
        <v>0</v>
      </c>
      <c r="L164" s="145">
        <v>0</v>
      </c>
      <c r="M164" s="145">
        <v>0.04</v>
      </c>
      <c r="N164" s="145">
        <v>0</v>
      </c>
      <c r="O164" s="145">
        <v>-0.04</v>
      </c>
      <c r="P164" s="145">
        <f>E164+F164+G164+I164-J164-L164-M164-K164+N164-O164</f>
        <v>2130</v>
      </c>
      <c r="Q164" s="45"/>
    </row>
    <row r="165" spans="1:17" ht="33" customHeight="1">
      <c r="A165" s="1" t="s">
        <v>17</v>
      </c>
      <c r="B165" s="145"/>
      <c r="C165" s="2"/>
      <c r="D165" s="2"/>
      <c r="E165" s="73">
        <f aca="true" t="shared" si="31" ref="E165:P165">SUM(E163:E164)</f>
        <v>12352.5</v>
      </c>
      <c r="F165" s="154">
        <f t="shared" si="31"/>
        <v>0</v>
      </c>
      <c r="G165" s="154">
        <f t="shared" si="31"/>
        <v>0</v>
      </c>
      <c r="H165" s="154">
        <f t="shared" si="31"/>
        <v>0</v>
      </c>
      <c r="I165" s="154">
        <f t="shared" si="31"/>
        <v>0</v>
      </c>
      <c r="J165" s="154">
        <f t="shared" si="31"/>
        <v>300</v>
      </c>
      <c r="K165" s="154">
        <f t="shared" si="31"/>
        <v>0</v>
      </c>
      <c r="L165" s="154">
        <f t="shared" si="31"/>
        <v>841.9</v>
      </c>
      <c r="M165" s="73">
        <f t="shared" si="31"/>
        <v>1503.48</v>
      </c>
      <c r="N165" s="154">
        <f t="shared" si="31"/>
        <v>0</v>
      </c>
      <c r="O165" s="154">
        <f t="shared" si="31"/>
        <v>-0.08</v>
      </c>
      <c r="P165" s="154">
        <f t="shared" si="31"/>
        <v>9707.2</v>
      </c>
      <c r="Q165" s="45"/>
    </row>
    <row r="166" spans="1:17" ht="33" customHeight="1">
      <c r="A166" s="339" t="s">
        <v>112</v>
      </c>
      <c r="B166" s="340"/>
      <c r="C166" s="343"/>
      <c r="D166" s="343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2"/>
    </row>
    <row r="167" spans="1:17" ht="33" customHeight="1">
      <c r="A167" s="31">
        <v>4300105</v>
      </c>
      <c r="B167" s="145" t="s">
        <v>973</v>
      </c>
      <c r="C167" s="2" t="s">
        <v>974</v>
      </c>
      <c r="D167" s="2" t="s">
        <v>113</v>
      </c>
      <c r="E167" s="145">
        <v>2425.17</v>
      </c>
      <c r="F167" s="145">
        <v>0</v>
      </c>
      <c r="G167" s="145">
        <v>0</v>
      </c>
      <c r="H167" s="145">
        <v>0</v>
      </c>
      <c r="I167" s="145">
        <v>0</v>
      </c>
      <c r="J167" s="145">
        <v>0</v>
      </c>
      <c r="K167" s="145">
        <v>0</v>
      </c>
      <c r="L167" s="145">
        <v>0</v>
      </c>
      <c r="M167" s="145">
        <v>95.82</v>
      </c>
      <c r="N167" s="145">
        <v>0</v>
      </c>
      <c r="O167" s="145">
        <v>-0.05</v>
      </c>
      <c r="P167" s="145">
        <f>E167+F167+G167+I167-J167-L167-M167-K167+N167-O167</f>
        <v>2329.4</v>
      </c>
      <c r="Q167" s="45"/>
    </row>
    <row r="168" spans="1:17" ht="33" customHeight="1">
      <c r="A168" s="1" t="s">
        <v>17</v>
      </c>
      <c r="B168" s="145"/>
      <c r="C168" s="2"/>
      <c r="D168" s="2"/>
      <c r="E168" s="154">
        <f>E167</f>
        <v>2425.17</v>
      </c>
      <c r="F168" s="154">
        <f aca="true" t="shared" si="32" ref="F168:P168">F167</f>
        <v>0</v>
      </c>
      <c r="G168" s="154">
        <f t="shared" si="32"/>
        <v>0</v>
      </c>
      <c r="H168" s="154">
        <f t="shared" si="32"/>
        <v>0</v>
      </c>
      <c r="I168" s="154">
        <f t="shared" si="32"/>
        <v>0</v>
      </c>
      <c r="J168" s="154">
        <f t="shared" si="32"/>
        <v>0</v>
      </c>
      <c r="K168" s="154">
        <f t="shared" si="32"/>
        <v>0</v>
      </c>
      <c r="L168" s="154">
        <f t="shared" si="32"/>
        <v>0</v>
      </c>
      <c r="M168" s="154">
        <f t="shared" si="32"/>
        <v>95.82</v>
      </c>
      <c r="N168" s="154">
        <f t="shared" si="32"/>
        <v>0</v>
      </c>
      <c r="O168" s="154">
        <f t="shared" si="32"/>
        <v>-0.05</v>
      </c>
      <c r="P168" s="154">
        <f t="shared" si="32"/>
        <v>2329.4</v>
      </c>
      <c r="Q168" s="45"/>
    </row>
    <row r="169" spans="1:17" ht="33" customHeight="1">
      <c r="A169" s="339" t="s">
        <v>114</v>
      </c>
      <c r="B169" s="340"/>
      <c r="C169" s="343"/>
      <c r="D169" s="343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2"/>
    </row>
    <row r="170" spans="1:17" ht="33" customHeight="1">
      <c r="A170" s="31">
        <v>4310000</v>
      </c>
      <c r="B170" s="145" t="s">
        <v>115</v>
      </c>
      <c r="C170" s="2" t="s">
        <v>116</v>
      </c>
      <c r="D170" s="2" t="s">
        <v>117</v>
      </c>
      <c r="E170" s="145">
        <v>3307.5</v>
      </c>
      <c r="F170" s="145">
        <v>0</v>
      </c>
      <c r="G170" s="145">
        <v>0</v>
      </c>
      <c r="H170" s="145">
        <v>0</v>
      </c>
      <c r="I170" s="145">
        <v>0</v>
      </c>
      <c r="J170" s="145">
        <v>0</v>
      </c>
      <c r="K170" s="145">
        <v>0</v>
      </c>
      <c r="L170" s="145">
        <v>0</v>
      </c>
      <c r="M170" s="145">
        <v>130.71</v>
      </c>
      <c r="N170" s="145">
        <v>0</v>
      </c>
      <c r="O170" s="145">
        <v>-0.01</v>
      </c>
      <c r="P170" s="145">
        <f>E170+F170+G170+I170-J170-L170-M170-K170+N170-O170</f>
        <v>3176.8</v>
      </c>
      <c r="Q170" s="45"/>
    </row>
    <row r="171" spans="1:17" ht="33" customHeight="1">
      <c r="A171" s="1" t="s">
        <v>17</v>
      </c>
      <c r="B171" s="145"/>
      <c r="C171" s="2"/>
      <c r="D171" s="2"/>
      <c r="E171" s="154">
        <f aca="true" t="shared" si="33" ref="E171:P171">SUM(E170:E170)</f>
        <v>3307.5</v>
      </c>
      <c r="F171" s="154">
        <f t="shared" si="33"/>
        <v>0</v>
      </c>
      <c r="G171" s="154">
        <f t="shared" si="33"/>
        <v>0</v>
      </c>
      <c r="H171" s="154">
        <f t="shared" si="33"/>
        <v>0</v>
      </c>
      <c r="I171" s="154">
        <f t="shared" si="33"/>
        <v>0</v>
      </c>
      <c r="J171" s="154">
        <f t="shared" si="33"/>
        <v>0</v>
      </c>
      <c r="K171" s="154">
        <f t="shared" si="33"/>
        <v>0</v>
      </c>
      <c r="L171" s="154">
        <f t="shared" si="33"/>
        <v>0</v>
      </c>
      <c r="M171" s="154">
        <f t="shared" si="33"/>
        <v>130.71</v>
      </c>
      <c r="N171" s="154">
        <f t="shared" si="33"/>
        <v>0</v>
      </c>
      <c r="O171" s="154">
        <f t="shared" si="33"/>
        <v>-0.01</v>
      </c>
      <c r="P171" s="154">
        <f t="shared" si="33"/>
        <v>3176.8</v>
      </c>
      <c r="Q171" s="45"/>
    </row>
    <row r="172" spans="1:17" ht="33" customHeight="1">
      <c r="A172" s="89"/>
      <c r="B172" s="90" t="s">
        <v>589</v>
      </c>
      <c r="C172" s="91"/>
      <c r="D172" s="91"/>
      <c r="E172" s="146">
        <f aca="true" t="shared" si="34" ref="E172:P172">E165+E168+E171</f>
        <v>18085.17</v>
      </c>
      <c r="F172" s="146">
        <f t="shared" si="34"/>
        <v>0</v>
      </c>
      <c r="G172" s="146">
        <f t="shared" si="34"/>
        <v>0</v>
      </c>
      <c r="H172" s="146">
        <f t="shared" si="34"/>
        <v>0</v>
      </c>
      <c r="I172" s="146">
        <f t="shared" si="34"/>
        <v>0</v>
      </c>
      <c r="J172" s="146">
        <f t="shared" si="34"/>
        <v>300</v>
      </c>
      <c r="K172" s="146">
        <f t="shared" si="34"/>
        <v>0</v>
      </c>
      <c r="L172" s="146">
        <f t="shared" si="34"/>
        <v>841.9</v>
      </c>
      <c r="M172" s="146">
        <f t="shared" si="34"/>
        <v>1730.01</v>
      </c>
      <c r="N172" s="146">
        <f t="shared" si="34"/>
        <v>0</v>
      </c>
      <c r="O172" s="146">
        <f t="shared" si="34"/>
        <v>-0.14</v>
      </c>
      <c r="P172" s="146">
        <f t="shared" si="34"/>
        <v>15213.400000000001</v>
      </c>
      <c r="Q172" s="92"/>
    </row>
    <row r="173" spans="11:15" ht="18">
      <c r="K173" s="4"/>
      <c r="N173" s="76"/>
      <c r="O173" s="76"/>
    </row>
    <row r="174" spans="11:15" ht="18">
      <c r="K174" s="4"/>
      <c r="N174" s="76"/>
      <c r="O174" s="76"/>
    </row>
    <row r="175" spans="11:15" ht="18">
      <c r="K175" s="4"/>
      <c r="N175" s="76"/>
      <c r="O175" s="76"/>
    </row>
    <row r="176" spans="14:15" ht="18">
      <c r="N176" s="76"/>
      <c r="O176" s="76"/>
    </row>
    <row r="177" spans="2:16" ht="18">
      <c r="B177" s="27"/>
      <c r="C177" s="27"/>
      <c r="D177" s="27" t="s">
        <v>584</v>
      </c>
      <c r="E177" s="27"/>
      <c r="F177" s="27"/>
      <c r="G177" s="27"/>
      <c r="H177" s="27"/>
      <c r="I177" s="27"/>
      <c r="J177" s="27" t="s">
        <v>583</v>
      </c>
      <c r="K177" s="27"/>
      <c r="L177" s="27"/>
      <c r="M177" s="27"/>
      <c r="N177" s="27"/>
      <c r="O177" s="27"/>
      <c r="P177" s="27"/>
    </row>
    <row r="178" spans="1:16" ht="18">
      <c r="A178" s="26" t="s">
        <v>582</v>
      </c>
      <c r="B178" s="27"/>
      <c r="C178" s="27"/>
      <c r="D178" s="27" t="s">
        <v>987</v>
      </c>
      <c r="E178" s="27"/>
      <c r="F178" s="27"/>
      <c r="G178" s="27"/>
      <c r="H178" s="27"/>
      <c r="I178" s="27"/>
      <c r="J178" s="27" t="s">
        <v>581</v>
      </c>
      <c r="K178" s="27"/>
      <c r="L178" s="27"/>
      <c r="M178" s="27"/>
      <c r="N178" s="27"/>
      <c r="O178" s="27"/>
      <c r="P178" s="27"/>
    </row>
    <row r="183" spans="1:17" ht="33">
      <c r="A183" s="6" t="s">
        <v>0</v>
      </c>
      <c r="B183" s="32"/>
      <c r="C183" s="8"/>
      <c r="D183" s="94" t="s">
        <v>796</v>
      </c>
      <c r="E183" s="8"/>
      <c r="F183" s="8"/>
      <c r="G183" s="8"/>
      <c r="H183" s="8"/>
      <c r="I183" s="8"/>
      <c r="J183" s="8"/>
      <c r="K183" s="9"/>
      <c r="L183" s="8"/>
      <c r="M183" s="8"/>
      <c r="N183" s="8"/>
      <c r="O183" s="8"/>
      <c r="P183" s="8"/>
      <c r="Q183" s="41"/>
    </row>
    <row r="184" spans="1:17" ht="18">
      <c r="A184" s="11"/>
      <c r="B184" s="36" t="s">
        <v>543</v>
      </c>
      <c r="C184" s="13"/>
      <c r="D184" s="13"/>
      <c r="E184" s="13"/>
      <c r="F184" s="13"/>
      <c r="G184" s="13"/>
      <c r="H184" s="13"/>
      <c r="I184" s="14"/>
      <c r="J184" s="14"/>
      <c r="K184" s="15"/>
      <c r="L184" s="13"/>
      <c r="M184" s="13"/>
      <c r="N184" s="13"/>
      <c r="O184" s="13"/>
      <c r="P184" s="13"/>
      <c r="Q184" s="42" t="s">
        <v>902</v>
      </c>
    </row>
    <row r="185" spans="1:17" ht="20.25">
      <c r="A185" s="16"/>
      <c r="B185" s="17"/>
      <c r="C185" s="17"/>
      <c r="D185" s="79" t="s">
        <v>966</v>
      </c>
      <c r="E185" s="18"/>
      <c r="F185" s="18"/>
      <c r="G185" s="18"/>
      <c r="H185" s="18"/>
      <c r="I185" s="18"/>
      <c r="J185" s="18"/>
      <c r="K185" s="19"/>
      <c r="L185" s="18"/>
      <c r="M185" s="18"/>
      <c r="N185" s="18"/>
      <c r="O185" s="18"/>
      <c r="P185" s="18"/>
      <c r="Q185" s="43"/>
    </row>
    <row r="186" spans="1:17" s="85" customFormat="1" ht="24" thickBot="1">
      <c r="A186" s="80" t="s">
        <v>1</v>
      </c>
      <c r="B186" s="81" t="s">
        <v>2</v>
      </c>
      <c r="C186" s="81" t="s">
        <v>3</v>
      </c>
      <c r="D186" s="81" t="s">
        <v>4</v>
      </c>
      <c r="E186" s="68" t="s">
        <v>5</v>
      </c>
      <c r="F186" s="40" t="s">
        <v>566</v>
      </c>
      <c r="G186" s="40" t="s">
        <v>528</v>
      </c>
      <c r="H186" s="40" t="s">
        <v>689</v>
      </c>
      <c r="I186" s="68" t="s">
        <v>569</v>
      </c>
      <c r="J186" s="68" t="s">
        <v>530</v>
      </c>
      <c r="K186" s="68" t="s">
        <v>529</v>
      </c>
      <c r="L186" s="40" t="s">
        <v>541</v>
      </c>
      <c r="M186" s="82" t="s">
        <v>536</v>
      </c>
      <c r="N186" s="40" t="s">
        <v>537</v>
      </c>
      <c r="O186" s="40" t="s">
        <v>580</v>
      </c>
      <c r="P186" s="40" t="s">
        <v>568</v>
      </c>
      <c r="Q186" s="83" t="s">
        <v>538</v>
      </c>
    </row>
    <row r="187" spans="1:17" ht="18.75" thickTop="1">
      <c r="A187" s="339" t="s">
        <v>118</v>
      </c>
      <c r="B187" s="343"/>
      <c r="C187" s="343"/>
      <c r="D187" s="343"/>
      <c r="E187" s="343"/>
      <c r="F187" s="343"/>
      <c r="G187" s="343"/>
      <c r="H187" s="343"/>
      <c r="I187" s="343"/>
      <c r="J187" s="343"/>
      <c r="K187" s="344"/>
      <c r="L187" s="343"/>
      <c r="M187" s="343"/>
      <c r="N187" s="343"/>
      <c r="O187" s="343"/>
      <c r="P187" s="343"/>
      <c r="Q187" s="358"/>
    </row>
    <row r="188" spans="1:17" ht="17.25" customHeight="1">
      <c r="A188" s="31">
        <v>5100000</v>
      </c>
      <c r="B188" s="65" t="s">
        <v>284</v>
      </c>
      <c r="C188" s="69" t="s">
        <v>285</v>
      </c>
      <c r="D188" s="69" t="s">
        <v>119</v>
      </c>
      <c r="E188" s="65">
        <v>9371.25</v>
      </c>
      <c r="F188" s="65">
        <v>0</v>
      </c>
      <c r="G188" s="65">
        <v>0</v>
      </c>
      <c r="H188" s="65">
        <v>0</v>
      </c>
      <c r="I188" s="65">
        <v>0</v>
      </c>
      <c r="J188" s="65">
        <v>0</v>
      </c>
      <c r="K188" s="65">
        <v>0</v>
      </c>
      <c r="L188" s="65">
        <v>159.55</v>
      </c>
      <c r="M188" s="65">
        <v>1393.53</v>
      </c>
      <c r="N188" s="65">
        <v>0</v>
      </c>
      <c r="O188" s="65">
        <v>-0.03</v>
      </c>
      <c r="P188" s="65">
        <f>E188+F188+G188+I188-J188-L188-M188-K188+N188-O188</f>
        <v>7818.200000000001</v>
      </c>
      <c r="Q188" s="50"/>
    </row>
    <row r="189" spans="1:17" ht="17.25" customHeight="1">
      <c r="A189" s="31">
        <v>5400205</v>
      </c>
      <c r="B189" s="65" t="s">
        <v>975</v>
      </c>
      <c r="C189" s="69" t="s">
        <v>976</v>
      </c>
      <c r="D189" s="69" t="s">
        <v>699</v>
      </c>
      <c r="E189" s="65">
        <v>2882.4</v>
      </c>
      <c r="F189" s="65">
        <v>0</v>
      </c>
      <c r="G189" s="65">
        <v>0</v>
      </c>
      <c r="H189" s="65">
        <v>0</v>
      </c>
      <c r="I189" s="65">
        <v>576.48</v>
      </c>
      <c r="J189" s="65">
        <v>0</v>
      </c>
      <c r="K189" s="65">
        <v>0</v>
      </c>
      <c r="L189" s="65">
        <v>0</v>
      </c>
      <c r="M189" s="65">
        <v>147.18</v>
      </c>
      <c r="N189" s="65">
        <v>0</v>
      </c>
      <c r="O189" s="65">
        <v>-0.1</v>
      </c>
      <c r="P189" s="65">
        <f>E189+F189+G189+I189-J189-L189-M189-K189+N189-O189</f>
        <v>3311.8</v>
      </c>
      <c r="Q189" s="45"/>
    </row>
    <row r="190" spans="1:17" ht="17.25" customHeight="1">
      <c r="A190" s="31">
        <v>6100303</v>
      </c>
      <c r="B190" s="65" t="s">
        <v>173</v>
      </c>
      <c r="C190" s="69" t="s">
        <v>734</v>
      </c>
      <c r="D190" s="69" t="s">
        <v>700</v>
      </c>
      <c r="E190" s="65">
        <v>4417.95</v>
      </c>
      <c r="F190" s="65">
        <v>0</v>
      </c>
      <c r="G190" s="65">
        <v>0</v>
      </c>
      <c r="H190" s="65">
        <v>0</v>
      </c>
      <c r="I190" s="65">
        <v>0</v>
      </c>
      <c r="J190" s="65">
        <v>590</v>
      </c>
      <c r="K190" s="65">
        <v>0</v>
      </c>
      <c r="L190" s="65">
        <v>0</v>
      </c>
      <c r="M190" s="65">
        <v>419.24</v>
      </c>
      <c r="N190" s="65">
        <v>0</v>
      </c>
      <c r="O190" s="65">
        <v>-0.09</v>
      </c>
      <c r="P190" s="65">
        <f>E190+F190+G190+I190-J190-L190-M190-K190+N190-O190</f>
        <v>3408.8</v>
      </c>
      <c r="Q190" s="45"/>
    </row>
    <row r="191" spans="1:17" ht="17.25" customHeight="1">
      <c r="A191" s="31">
        <v>8100205</v>
      </c>
      <c r="B191" s="65" t="s">
        <v>275</v>
      </c>
      <c r="C191" s="69" t="s">
        <v>927</v>
      </c>
      <c r="D191" s="69" t="s">
        <v>700</v>
      </c>
      <c r="E191" s="65">
        <v>4986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521.04</v>
      </c>
      <c r="N191" s="65">
        <v>0</v>
      </c>
      <c r="O191" s="65">
        <v>-0.04</v>
      </c>
      <c r="P191" s="65">
        <f>E191+F191+G191+I191-J191-L191-M191-K191+N191-O191</f>
        <v>4465</v>
      </c>
      <c r="Q191" s="45"/>
    </row>
    <row r="192" spans="1:17" ht="17.25" customHeight="1">
      <c r="A192" s="1" t="s">
        <v>17</v>
      </c>
      <c r="B192" s="65"/>
      <c r="C192" s="69"/>
      <c r="D192" s="69"/>
      <c r="E192" s="73">
        <f>SUM(E188:E191)</f>
        <v>21657.6</v>
      </c>
      <c r="F192" s="73">
        <f aca="true" t="shared" si="35" ref="F192:P192">SUM(F188:F191)</f>
        <v>0</v>
      </c>
      <c r="G192" s="73">
        <f t="shared" si="35"/>
        <v>0</v>
      </c>
      <c r="H192" s="73">
        <f t="shared" si="35"/>
        <v>0</v>
      </c>
      <c r="I192" s="73">
        <f t="shared" si="35"/>
        <v>576.48</v>
      </c>
      <c r="J192" s="73">
        <f t="shared" si="35"/>
        <v>590</v>
      </c>
      <c r="K192" s="73">
        <f t="shared" si="35"/>
        <v>0</v>
      </c>
      <c r="L192" s="73">
        <f t="shared" si="35"/>
        <v>159.55</v>
      </c>
      <c r="M192" s="73">
        <f t="shared" si="35"/>
        <v>2480.99</v>
      </c>
      <c r="N192" s="73">
        <f t="shared" si="35"/>
        <v>0</v>
      </c>
      <c r="O192" s="73">
        <f t="shared" si="35"/>
        <v>-0.26</v>
      </c>
      <c r="P192" s="73">
        <f t="shared" si="35"/>
        <v>19003.8</v>
      </c>
      <c r="Q192" s="50"/>
    </row>
    <row r="193" spans="1:17" ht="17.25" customHeight="1">
      <c r="A193" s="339" t="s">
        <v>564</v>
      </c>
      <c r="B193" s="357"/>
      <c r="C193" s="341"/>
      <c r="D193" s="341"/>
      <c r="E193" s="357"/>
      <c r="F193" s="357"/>
      <c r="G193" s="357"/>
      <c r="H193" s="357"/>
      <c r="I193" s="357"/>
      <c r="J193" s="357"/>
      <c r="K193" s="359"/>
      <c r="L193" s="357"/>
      <c r="M193" s="357"/>
      <c r="N193" s="357"/>
      <c r="O193" s="357"/>
      <c r="P193" s="357"/>
      <c r="Q193" s="358"/>
    </row>
    <row r="194" spans="1:17" ht="17.25" customHeight="1">
      <c r="A194" s="31">
        <v>5100101</v>
      </c>
      <c r="B194" s="65" t="s">
        <v>120</v>
      </c>
      <c r="C194" s="69" t="s">
        <v>121</v>
      </c>
      <c r="D194" s="69" t="s">
        <v>700</v>
      </c>
      <c r="E194" s="65">
        <v>5500.05</v>
      </c>
      <c r="F194" s="65">
        <v>0</v>
      </c>
      <c r="G194" s="65">
        <v>0</v>
      </c>
      <c r="H194" s="65">
        <v>0</v>
      </c>
      <c r="I194" s="65">
        <v>0</v>
      </c>
      <c r="J194" s="65">
        <v>350</v>
      </c>
      <c r="K194" s="65">
        <v>0</v>
      </c>
      <c r="L194" s="65">
        <v>0</v>
      </c>
      <c r="M194" s="65">
        <v>621.61</v>
      </c>
      <c r="N194" s="65">
        <v>0</v>
      </c>
      <c r="O194" s="65">
        <v>-0.16</v>
      </c>
      <c r="P194" s="65">
        <f>E194+F194+G194+I194-J194-L194-M194-K194+N194-O194</f>
        <v>4528.6</v>
      </c>
      <c r="Q194" s="50"/>
    </row>
    <row r="195" spans="1:17" ht="17.25" customHeight="1">
      <c r="A195" s="31">
        <v>5200102</v>
      </c>
      <c r="B195" s="65" t="s">
        <v>122</v>
      </c>
      <c r="C195" s="69" t="s">
        <v>123</v>
      </c>
      <c r="D195" s="69" t="s">
        <v>701</v>
      </c>
      <c r="E195" s="65">
        <v>3060.6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83.57</v>
      </c>
      <c r="N195" s="65">
        <v>0</v>
      </c>
      <c r="O195" s="65">
        <v>0.03</v>
      </c>
      <c r="P195" s="65">
        <f aca="true" t="shared" si="36" ref="P195:P202">E195+F195+G195+I195-J195-L195-M195-K195+N195-O195</f>
        <v>2976.9999999999995</v>
      </c>
      <c r="Q195" s="50"/>
    </row>
    <row r="196" spans="1:17" ht="17.25" customHeight="1">
      <c r="A196" s="31">
        <v>5200104</v>
      </c>
      <c r="B196" s="65" t="s">
        <v>126</v>
      </c>
      <c r="C196" s="69" t="s">
        <v>127</v>
      </c>
      <c r="D196" s="69" t="s">
        <v>701</v>
      </c>
      <c r="E196" s="65">
        <v>2508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8.53</v>
      </c>
      <c r="N196" s="65">
        <v>0</v>
      </c>
      <c r="O196" s="65">
        <v>-0.13</v>
      </c>
      <c r="P196" s="65">
        <f t="shared" si="36"/>
        <v>2499.6</v>
      </c>
      <c r="Q196" s="50"/>
    </row>
    <row r="197" spans="1:17" ht="17.25" customHeight="1">
      <c r="A197" s="31">
        <v>5200201</v>
      </c>
      <c r="B197" s="65" t="s">
        <v>128</v>
      </c>
      <c r="C197" s="69" t="s">
        <v>129</v>
      </c>
      <c r="D197" s="69" t="s">
        <v>701</v>
      </c>
      <c r="E197" s="65">
        <v>2546.1</v>
      </c>
      <c r="F197" s="65">
        <v>0</v>
      </c>
      <c r="G197" s="65">
        <v>0</v>
      </c>
      <c r="H197" s="65">
        <v>0</v>
      </c>
      <c r="I197" s="65">
        <v>0</v>
      </c>
      <c r="J197" s="65">
        <v>300</v>
      </c>
      <c r="K197" s="65">
        <v>0</v>
      </c>
      <c r="L197" s="65">
        <v>0</v>
      </c>
      <c r="M197" s="65">
        <v>12.67</v>
      </c>
      <c r="N197" s="65">
        <v>0</v>
      </c>
      <c r="O197" s="65">
        <v>0.03</v>
      </c>
      <c r="P197" s="65">
        <f t="shared" si="36"/>
        <v>2233.3999999999996</v>
      </c>
      <c r="Q197" s="50"/>
    </row>
    <row r="198" spans="1:17" ht="17.25" customHeight="1">
      <c r="A198" s="31">
        <v>5200205</v>
      </c>
      <c r="B198" s="65" t="s">
        <v>130</v>
      </c>
      <c r="C198" s="69" t="s">
        <v>131</v>
      </c>
      <c r="D198" s="69" t="s">
        <v>142</v>
      </c>
      <c r="E198" s="65">
        <v>1102.56</v>
      </c>
      <c r="F198" s="65">
        <v>0</v>
      </c>
      <c r="G198" s="65">
        <v>0</v>
      </c>
      <c r="H198" s="65">
        <v>0</v>
      </c>
      <c r="I198" s="65">
        <v>0</v>
      </c>
      <c r="J198" s="65">
        <v>0</v>
      </c>
      <c r="K198" s="65">
        <v>0</v>
      </c>
      <c r="L198" s="65">
        <v>0</v>
      </c>
      <c r="M198" s="65">
        <v>0</v>
      </c>
      <c r="N198" s="65">
        <v>141.14</v>
      </c>
      <c r="O198" s="65">
        <v>0.1</v>
      </c>
      <c r="P198" s="65">
        <f t="shared" si="36"/>
        <v>1243.6</v>
      </c>
      <c r="Q198" s="50"/>
    </row>
    <row r="199" spans="1:17" ht="17.25" customHeight="1">
      <c r="A199" s="31">
        <v>5200206</v>
      </c>
      <c r="B199" s="65" t="s">
        <v>132</v>
      </c>
      <c r="C199" s="69" t="s">
        <v>133</v>
      </c>
      <c r="D199" s="69" t="s">
        <v>142</v>
      </c>
      <c r="E199" s="65">
        <v>1102.56</v>
      </c>
      <c r="F199" s="65">
        <v>0</v>
      </c>
      <c r="G199" s="65">
        <v>0</v>
      </c>
      <c r="H199" s="65">
        <v>0</v>
      </c>
      <c r="I199" s="65">
        <v>0</v>
      </c>
      <c r="J199" s="65">
        <v>0</v>
      </c>
      <c r="K199" s="162">
        <v>0</v>
      </c>
      <c r="L199" s="65">
        <v>0</v>
      </c>
      <c r="M199" s="65">
        <v>0</v>
      </c>
      <c r="N199" s="65">
        <v>141.14</v>
      </c>
      <c r="O199" s="65">
        <v>0.1</v>
      </c>
      <c r="P199" s="65">
        <f t="shared" si="36"/>
        <v>1243.6</v>
      </c>
      <c r="Q199" s="50"/>
    </row>
    <row r="200" spans="1:17" ht="17.25" customHeight="1">
      <c r="A200" s="31">
        <v>5200207</v>
      </c>
      <c r="B200" s="65" t="s">
        <v>134</v>
      </c>
      <c r="C200" s="69" t="s">
        <v>135</v>
      </c>
      <c r="D200" s="69" t="s">
        <v>142</v>
      </c>
      <c r="E200" s="65">
        <v>1102.56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162">
        <v>0</v>
      </c>
      <c r="L200" s="65">
        <v>0</v>
      </c>
      <c r="M200" s="65">
        <v>0</v>
      </c>
      <c r="N200" s="65">
        <v>141.14</v>
      </c>
      <c r="O200" s="65">
        <v>0.1</v>
      </c>
      <c r="P200" s="65">
        <f t="shared" si="36"/>
        <v>1243.6</v>
      </c>
      <c r="Q200" s="50"/>
    </row>
    <row r="201" spans="1:17" ht="17.25" customHeight="1">
      <c r="A201" s="31">
        <v>5200208</v>
      </c>
      <c r="B201" s="65" t="s">
        <v>136</v>
      </c>
      <c r="C201" s="69" t="s">
        <v>137</v>
      </c>
      <c r="D201" s="69" t="s">
        <v>142</v>
      </c>
      <c r="E201" s="65">
        <v>1102.56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162">
        <v>0</v>
      </c>
      <c r="L201" s="65">
        <v>0</v>
      </c>
      <c r="M201" s="65">
        <v>0</v>
      </c>
      <c r="N201" s="65">
        <v>141.14</v>
      </c>
      <c r="O201" s="65">
        <v>0.1</v>
      </c>
      <c r="P201" s="65">
        <f t="shared" si="36"/>
        <v>1243.6</v>
      </c>
      <c r="Q201" s="50"/>
    </row>
    <row r="202" spans="1:17" ht="17.25" customHeight="1">
      <c r="A202" s="31">
        <v>5200301</v>
      </c>
      <c r="B202" s="65" t="s">
        <v>140</v>
      </c>
      <c r="C202" s="69" t="s">
        <v>141</v>
      </c>
      <c r="D202" s="69" t="s">
        <v>702</v>
      </c>
      <c r="E202" s="65">
        <v>2204.94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38.93</v>
      </c>
      <c r="O202" s="65">
        <v>0.07</v>
      </c>
      <c r="P202" s="65">
        <f t="shared" si="36"/>
        <v>2243.7999999999997</v>
      </c>
      <c r="Q202" s="50"/>
    </row>
    <row r="203" spans="1:17" ht="17.25" customHeight="1">
      <c r="A203" s="1" t="s">
        <v>17</v>
      </c>
      <c r="B203" s="65"/>
      <c r="C203" s="69"/>
      <c r="D203" s="69"/>
      <c r="E203" s="73">
        <f>SUM(E194:E202)</f>
        <v>20229.93</v>
      </c>
      <c r="F203" s="73">
        <f aca="true" t="shared" si="37" ref="F203:P203">SUM(F194:F202)</f>
        <v>0</v>
      </c>
      <c r="G203" s="73">
        <f t="shared" si="37"/>
        <v>0</v>
      </c>
      <c r="H203" s="73">
        <f t="shared" si="37"/>
        <v>0</v>
      </c>
      <c r="I203" s="73">
        <f t="shared" si="37"/>
        <v>0</v>
      </c>
      <c r="J203" s="73">
        <f t="shared" si="37"/>
        <v>650</v>
      </c>
      <c r="K203" s="73">
        <f t="shared" si="37"/>
        <v>0</v>
      </c>
      <c r="L203" s="73">
        <f t="shared" si="37"/>
        <v>0</v>
      </c>
      <c r="M203" s="73">
        <f t="shared" si="37"/>
        <v>726.38</v>
      </c>
      <c r="N203" s="73">
        <f t="shared" si="37"/>
        <v>603.4899999999999</v>
      </c>
      <c r="O203" s="73">
        <f t="shared" si="37"/>
        <v>0.24000000000000002</v>
      </c>
      <c r="P203" s="73">
        <f t="shared" si="37"/>
        <v>19456.8</v>
      </c>
      <c r="Q203" s="50"/>
    </row>
    <row r="204" spans="1:17" ht="17.25" customHeight="1">
      <c r="A204" s="339" t="s">
        <v>143</v>
      </c>
      <c r="B204" s="357"/>
      <c r="C204" s="341"/>
      <c r="D204" s="341"/>
      <c r="E204" s="357"/>
      <c r="F204" s="357"/>
      <c r="G204" s="357"/>
      <c r="H204" s="357"/>
      <c r="I204" s="357"/>
      <c r="J204" s="357"/>
      <c r="K204" s="359"/>
      <c r="L204" s="357"/>
      <c r="M204" s="357"/>
      <c r="N204" s="357"/>
      <c r="O204" s="357"/>
      <c r="P204" s="357"/>
      <c r="Q204" s="358"/>
    </row>
    <row r="205" spans="1:17" ht="17.25" customHeight="1">
      <c r="A205" s="31">
        <v>5200202</v>
      </c>
      <c r="B205" s="65" t="s">
        <v>144</v>
      </c>
      <c r="C205" s="69" t="s">
        <v>145</v>
      </c>
      <c r="D205" s="69" t="s">
        <v>83</v>
      </c>
      <c r="E205" s="65">
        <v>4417.95</v>
      </c>
      <c r="F205" s="65">
        <v>2258.06</v>
      </c>
      <c r="G205" s="65">
        <v>0</v>
      </c>
      <c r="H205" s="65">
        <v>0</v>
      </c>
      <c r="I205" s="65">
        <v>0</v>
      </c>
      <c r="J205" s="65">
        <v>500</v>
      </c>
      <c r="K205" s="65">
        <v>0</v>
      </c>
      <c r="L205" s="65">
        <v>0</v>
      </c>
      <c r="M205" s="65">
        <v>650.54</v>
      </c>
      <c r="N205" s="65">
        <v>0</v>
      </c>
      <c r="O205" s="65">
        <v>-0.13</v>
      </c>
      <c r="P205" s="65">
        <f>E205+F205+G205+I205-J205-L205-M205-K205+N205-O205</f>
        <v>5525.6</v>
      </c>
      <c r="Q205" s="50"/>
    </row>
    <row r="206" spans="1:17" ht="17.25" customHeight="1">
      <c r="A206" s="31">
        <v>5200401</v>
      </c>
      <c r="B206" s="65" t="s">
        <v>150</v>
      </c>
      <c r="C206" s="69" t="s">
        <v>151</v>
      </c>
      <c r="D206" s="69" t="s">
        <v>83</v>
      </c>
      <c r="E206" s="65">
        <v>5250</v>
      </c>
      <c r="F206" s="65">
        <v>0</v>
      </c>
      <c r="G206" s="65">
        <v>0</v>
      </c>
      <c r="H206" s="65">
        <v>0</v>
      </c>
      <c r="I206" s="65">
        <v>0</v>
      </c>
      <c r="J206" s="65">
        <v>350</v>
      </c>
      <c r="K206" s="65">
        <v>0</v>
      </c>
      <c r="L206" s="65">
        <v>0</v>
      </c>
      <c r="M206" s="65">
        <v>571.75</v>
      </c>
      <c r="N206" s="65">
        <v>0</v>
      </c>
      <c r="O206" s="65">
        <v>0.05</v>
      </c>
      <c r="P206" s="65">
        <f>E206+F206+G206+I206-J206-L206-M206-K206+N206-O206</f>
        <v>4328.2</v>
      </c>
      <c r="Q206" s="50"/>
    </row>
    <row r="207" spans="1:17" ht="17.25" customHeight="1">
      <c r="A207" s="31">
        <v>5200411</v>
      </c>
      <c r="B207" s="65" t="s">
        <v>152</v>
      </c>
      <c r="C207" s="69" t="s">
        <v>153</v>
      </c>
      <c r="D207" s="69" t="s">
        <v>700</v>
      </c>
      <c r="E207" s="65">
        <v>5500.05</v>
      </c>
      <c r="F207" s="65">
        <v>0</v>
      </c>
      <c r="G207" s="65">
        <v>0</v>
      </c>
      <c r="H207" s="65">
        <v>0</v>
      </c>
      <c r="I207" s="65">
        <v>0</v>
      </c>
      <c r="J207" s="65">
        <v>500</v>
      </c>
      <c r="K207" s="65">
        <v>0</v>
      </c>
      <c r="L207" s="65">
        <v>0</v>
      </c>
      <c r="M207" s="65">
        <v>621.61</v>
      </c>
      <c r="N207" s="65">
        <v>0</v>
      </c>
      <c r="O207" s="65">
        <v>0.04</v>
      </c>
      <c r="P207" s="65">
        <f>E207+F207+G207+I207-J207-L207-M207-K207+N207-O207</f>
        <v>4378.400000000001</v>
      </c>
      <c r="Q207" s="50"/>
    </row>
    <row r="208" spans="1:17" ht="17.25" customHeight="1">
      <c r="A208" s="31">
        <v>11100100</v>
      </c>
      <c r="B208" s="65" t="s">
        <v>305</v>
      </c>
      <c r="C208" s="69" t="s">
        <v>306</v>
      </c>
      <c r="D208" s="69" t="s">
        <v>700</v>
      </c>
      <c r="E208" s="65">
        <v>2546.1</v>
      </c>
      <c r="F208" s="65">
        <v>0</v>
      </c>
      <c r="G208" s="65">
        <v>0</v>
      </c>
      <c r="H208" s="65">
        <v>0</v>
      </c>
      <c r="I208" s="65">
        <v>0</v>
      </c>
      <c r="J208" s="65">
        <v>300</v>
      </c>
      <c r="K208" s="65">
        <v>0</v>
      </c>
      <c r="L208" s="65">
        <v>0</v>
      </c>
      <c r="M208" s="65">
        <v>12.67</v>
      </c>
      <c r="N208" s="65">
        <v>0</v>
      </c>
      <c r="O208" s="65">
        <v>0.03</v>
      </c>
      <c r="P208" s="65">
        <f>E208+F208+G208+I208-J208-L208-M208-K208+N208-O208</f>
        <v>2233.3999999999996</v>
      </c>
      <c r="Q208" s="45"/>
    </row>
    <row r="209" spans="1:17" ht="17.25" customHeight="1">
      <c r="A209" s="1" t="s">
        <v>17</v>
      </c>
      <c r="B209" s="65"/>
      <c r="C209" s="69"/>
      <c r="D209" s="69"/>
      <c r="E209" s="73">
        <f>SUM(E205:E208)</f>
        <v>17714.1</v>
      </c>
      <c r="F209" s="73">
        <f aca="true" t="shared" si="38" ref="F209:P209">SUM(F205:F208)</f>
        <v>2258.06</v>
      </c>
      <c r="G209" s="73">
        <f t="shared" si="38"/>
        <v>0</v>
      </c>
      <c r="H209" s="73">
        <f t="shared" si="38"/>
        <v>0</v>
      </c>
      <c r="I209" s="73">
        <f t="shared" si="38"/>
        <v>0</v>
      </c>
      <c r="J209" s="73">
        <f t="shared" si="38"/>
        <v>1650</v>
      </c>
      <c r="K209" s="73">
        <f t="shared" si="38"/>
        <v>0</v>
      </c>
      <c r="L209" s="73">
        <f t="shared" si="38"/>
        <v>0</v>
      </c>
      <c r="M209" s="73">
        <f t="shared" si="38"/>
        <v>1856.5700000000002</v>
      </c>
      <c r="N209" s="73">
        <f t="shared" si="38"/>
        <v>0</v>
      </c>
      <c r="O209" s="73">
        <f t="shared" si="38"/>
        <v>-0.010000000000000002</v>
      </c>
      <c r="P209" s="73">
        <f t="shared" si="38"/>
        <v>16465.6</v>
      </c>
      <c r="Q209" s="50"/>
    </row>
    <row r="210" spans="1:17" ht="17.25" customHeight="1">
      <c r="A210" s="339" t="s">
        <v>154</v>
      </c>
      <c r="B210" s="357"/>
      <c r="C210" s="341"/>
      <c r="D210" s="341"/>
      <c r="E210" s="357"/>
      <c r="F210" s="357"/>
      <c r="G210" s="357"/>
      <c r="H210" s="357"/>
      <c r="I210" s="357"/>
      <c r="J210" s="357"/>
      <c r="K210" s="357"/>
      <c r="L210" s="357"/>
      <c r="M210" s="357"/>
      <c r="N210" s="357"/>
      <c r="O210" s="357"/>
      <c r="P210" s="357"/>
      <c r="Q210" s="358"/>
    </row>
    <row r="211" spans="1:17" s="67" customFormat="1" ht="17.25" customHeight="1">
      <c r="A211" s="31">
        <v>2200101</v>
      </c>
      <c r="B211" s="65" t="s">
        <v>37</v>
      </c>
      <c r="C211" s="69" t="s">
        <v>38</v>
      </c>
      <c r="D211" s="69" t="s">
        <v>703</v>
      </c>
      <c r="E211" s="65">
        <v>2546.1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12.67</v>
      </c>
      <c r="N211" s="65">
        <v>0</v>
      </c>
      <c r="O211" s="65">
        <v>0.03</v>
      </c>
      <c r="P211" s="65">
        <f>E211+F211+G211+I211-J211-L211-M211-K211+N211-O211</f>
        <v>2533.3999999999996</v>
      </c>
      <c r="Q211" s="24"/>
    </row>
    <row r="212" spans="1:17" ht="17.25" customHeight="1">
      <c r="A212" s="31">
        <v>5200103</v>
      </c>
      <c r="B212" s="65" t="s">
        <v>124</v>
      </c>
      <c r="C212" s="69" t="s">
        <v>125</v>
      </c>
      <c r="D212" s="69" t="s">
        <v>33</v>
      </c>
      <c r="E212" s="65">
        <v>2546.1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12.67</v>
      </c>
      <c r="N212" s="65">
        <v>0</v>
      </c>
      <c r="O212" s="65">
        <v>0.03</v>
      </c>
      <c r="P212" s="65">
        <f>E212+F212+G212+I212-J212-L212-M212-K212+N212-O212</f>
        <v>2533.3999999999996</v>
      </c>
      <c r="Q212" s="50"/>
    </row>
    <row r="213" spans="1:17" ht="17.25" customHeight="1">
      <c r="A213" s="31">
        <v>5200211</v>
      </c>
      <c r="B213" s="65" t="s">
        <v>155</v>
      </c>
      <c r="C213" s="69" t="s">
        <v>156</v>
      </c>
      <c r="D213" s="69" t="s">
        <v>699</v>
      </c>
      <c r="E213" s="65">
        <v>3250.05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124.46</v>
      </c>
      <c r="N213" s="65">
        <v>0</v>
      </c>
      <c r="O213" s="65">
        <v>-0.01</v>
      </c>
      <c r="P213" s="65">
        <f aca="true" t="shared" si="39" ref="P213:P220">E213+F213+G213+I213-J213-L213-M213-K213+N213-O213</f>
        <v>3125.6000000000004</v>
      </c>
      <c r="Q213" s="50"/>
    </row>
    <row r="214" spans="1:17" ht="17.25" customHeight="1">
      <c r="A214" s="31">
        <v>5300000</v>
      </c>
      <c r="B214" s="65" t="s">
        <v>157</v>
      </c>
      <c r="C214" s="69" t="s">
        <v>158</v>
      </c>
      <c r="D214" s="69" t="s">
        <v>159</v>
      </c>
      <c r="E214" s="65">
        <v>5500.05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621.61</v>
      </c>
      <c r="N214" s="65">
        <v>0</v>
      </c>
      <c r="O214" s="65">
        <v>0.04</v>
      </c>
      <c r="P214" s="65">
        <f t="shared" si="39"/>
        <v>4878.400000000001</v>
      </c>
      <c r="Q214" s="50"/>
    </row>
    <row r="215" spans="1:17" ht="17.25" customHeight="1">
      <c r="A215" s="31">
        <v>5300101</v>
      </c>
      <c r="B215" s="65" t="s">
        <v>160</v>
      </c>
      <c r="C215" s="69" t="s">
        <v>161</v>
      </c>
      <c r="D215" s="69" t="s">
        <v>33</v>
      </c>
      <c r="E215" s="65">
        <v>2788.22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53.94</v>
      </c>
      <c r="N215" s="65">
        <v>0</v>
      </c>
      <c r="O215" s="65">
        <v>0.08</v>
      </c>
      <c r="P215" s="65">
        <f t="shared" si="39"/>
        <v>2734.2</v>
      </c>
      <c r="Q215" s="50"/>
    </row>
    <row r="216" spans="1:17" ht="17.25" customHeight="1">
      <c r="A216" s="31">
        <v>5300201</v>
      </c>
      <c r="B216" s="65" t="s">
        <v>162</v>
      </c>
      <c r="C216" s="69" t="s">
        <v>163</v>
      </c>
      <c r="D216" s="69" t="s">
        <v>700</v>
      </c>
      <c r="E216" s="65">
        <v>3250.05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124.46</v>
      </c>
      <c r="N216" s="65">
        <v>0</v>
      </c>
      <c r="O216" s="65">
        <v>-0.01</v>
      </c>
      <c r="P216" s="65">
        <f t="shared" si="39"/>
        <v>3125.6000000000004</v>
      </c>
      <c r="Q216" s="50"/>
    </row>
    <row r="217" spans="1:17" ht="17.25" customHeight="1">
      <c r="A217" s="31">
        <v>5300202</v>
      </c>
      <c r="B217" s="65" t="s">
        <v>164</v>
      </c>
      <c r="C217" s="69" t="s">
        <v>165</v>
      </c>
      <c r="D217" s="69" t="s">
        <v>700</v>
      </c>
      <c r="E217" s="65">
        <v>2882.4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64.18</v>
      </c>
      <c r="N217" s="65">
        <v>0</v>
      </c>
      <c r="O217" s="65">
        <v>-0.18</v>
      </c>
      <c r="P217" s="65">
        <f t="shared" si="39"/>
        <v>2818.4</v>
      </c>
      <c r="Q217" s="50"/>
    </row>
    <row r="218" spans="1:17" ht="17.25" customHeight="1">
      <c r="A218" s="31">
        <v>5300204</v>
      </c>
      <c r="B218" s="65" t="s">
        <v>166</v>
      </c>
      <c r="C218" s="69" t="s">
        <v>167</v>
      </c>
      <c r="D218" s="69" t="s">
        <v>700</v>
      </c>
      <c r="E218" s="65">
        <v>3666.9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295.75</v>
      </c>
      <c r="N218" s="65">
        <v>0</v>
      </c>
      <c r="O218" s="65">
        <v>-0.05</v>
      </c>
      <c r="P218" s="65">
        <f t="shared" si="39"/>
        <v>3371.2000000000003</v>
      </c>
      <c r="Q218" s="50"/>
    </row>
    <row r="219" spans="1:17" ht="17.25" customHeight="1">
      <c r="A219" s="31">
        <v>5300206</v>
      </c>
      <c r="B219" s="65" t="s">
        <v>168</v>
      </c>
      <c r="C219" s="69" t="s">
        <v>169</v>
      </c>
      <c r="D219" s="69" t="s">
        <v>700</v>
      </c>
      <c r="E219" s="65">
        <v>3250.05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124.46</v>
      </c>
      <c r="N219" s="65">
        <v>0</v>
      </c>
      <c r="O219" s="65">
        <v>-0.01</v>
      </c>
      <c r="P219" s="65">
        <f t="shared" si="39"/>
        <v>3125.6000000000004</v>
      </c>
      <c r="Q219" s="50"/>
    </row>
    <row r="220" spans="1:17" ht="17.25" customHeight="1">
      <c r="A220" s="31">
        <v>5300207</v>
      </c>
      <c r="B220" s="65" t="s">
        <v>170</v>
      </c>
      <c r="C220" s="69" t="s">
        <v>171</v>
      </c>
      <c r="D220" s="69" t="s">
        <v>700</v>
      </c>
      <c r="E220" s="65">
        <v>3250.05</v>
      </c>
      <c r="F220" s="65">
        <v>0</v>
      </c>
      <c r="G220" s="65">
        <v>0</v>
      </c>
      <c r="H220" s="65">
        <v>0</v>
      </c>
      <c r="I220" s="65">
        <v>0</v>
      </c>
      <c r="J220" s="65">
        <v>300</v>
      </c>
      <c r="K220" s="65">
        <v>0</v>
      </c>
      <c r="L220" s="65">
        <v>0</v>
      </c>
      <c r="M220" s="65">
        <v>124.46</v>
      </c>
      <c r="N220" s="65">
        <v>0</v>
      </c>
      <c r="O220" s="65">
        <v>-0.01</v>
      </c>
      <c r="P220" s="65">
        <f t="shared" si="39"/>
        <v>2825.6000000000004</v>
      </c>
      <c r="Q220" s="50"/>
    </row>
    <row r="221" spans="1:17" ht="18">
      <c r="A221" s="1" t="s">
        <v>17</v>
      </c>
      <c r="B221" s="74"/>
      <c r="C221" s="69"/>
      <c r="D221" s="69"/>
      <c r="E221" s="73">
        <f>SUM(E211:E220)</f>
        <v>32929.97</v>
      </c>
      <c r="F221" s="73">
        <f aca="true" t="shared" si="40" ref="F221:P221">SUM(F211:F220)</f>
        <v>0</v>
      </c>
      <c r="G221" s="73">
        <f t="shared" si="40"/>
        <v>0</v>
      </c>
      <c r="H221" s="73">
        <f t="shared" si="40"/>
        <v>0</v>
      </c>
      <c r="I221" s="73">
        <f t="shared" si="40"/>
        <v>0</v>
      </c>
      <c r="J221" s="73">
        <f t="shared" si="40"/>
        <v>300</v>
      </c>
      <c r="K221" s="73">
        <f t="shared" si="40"/>
        <v>0</v>
      </c>
      <c r="L221" s="73">
        <f t="shared" si="40"/>
        <v>0</v>
      </c>
      <c r="M221" s="73">
        <f t="shared" si="40"/>
        <v>1558.66</v>
      </c>
      <c r="N221" s="73">
        <f t="shared" si="40"/>
        <v>0</v>
      </c>
      <c r="O221" s="73">
        <f t="shared" si="40"/>
        <v>-0.09000000000000001</v>
      </c>
      <c r="P221" s="73">
        <f t="shared" si="40"/>
        <v>31071.4</v>
      </c>
      <c r="Q221" s="50"/>
    </row>
    <row r="222" spans="1:17" ht="15.75">
      <c r="A222" s="89"/>
      <c r="B222" s="90" t="s">
        <v>589</v>
      </c>
      <c r="C222" s="99"/>
      <c r="D222" s="99"/>
      <c r="E222" s="91">
        <f>E192+E203+E209+E221</f>
        <v>92531.6</v>
      </c>
      <c r="F222" s="91">
        <f aca="true" t="shared" si="41" ref="F222:P222">F192+F203+F209+F221</f>
        <v>2258.06</v>
      </c>
      <c r="G222" s="91">
        <f t="shared" si="41"/>
        <v>0</v>
      </c>
      <c r="H222" s="91">
        <f t="shared" si="41"/>
        <v>0</v>
      </c>
      <c r="I222" s="91">
        <f t="shared" si="41"/>
        <v>576.48</v>
      </c>
      <c r="J222" s="91">
        <f t="shared" si="41"/>
        <v>3190</v>
      </c>
      <c r="K222" s="91">
        <f t="shared" si="41"/>
        <v>0</v>
      </c>
      <c r="L222" s="91">
        <f t="shared" si="41"/>
        <v>159.55</v>
      </c>
      <c r="M222" s="91">
        <f t="shared" si="41"/>
        <v>6622.6</v>
      </c>
      <c r="N222" s="91">
        <f t="shared" si="41"/>
        <v>603.4899999999999</v>
      </c>
      <c r="O222" s="91">
        <f t="shared" si="41"/>
        <v>-0.12</v>
      </c>
      <c r="P222" s="91">
        <f t="shared" si="41"/>
        <v>85997.6</v>
      </c>
      <c r="Q222" s="91"/>
    </row>
    <row r="223" ht="18">
      <c r="K223" s="4"/>
    </row>
    <row r="224" spans="2:16" ht="18">
      <c r="B224" s="27"/>
      <c r="C224" s="27"/>
      <c r="D224" s="27" t="s">
        <v>584</v>
      </c>
      <c r="E224" s="27"/>
      <c r="F224" s="27"/>
      <c r="G224" s="27"/>
      <c r="H224" s="27"/>
      <c r="I224" s="27"/>
      <c r="J224" s="27" t="s">
        <v>583</v>
      </c>
      <c r="K224" s="27"/>
      <c r="L224" s="27"/>
      <c r="M224" s="27"/>
      <c r="N224" s="27"/>
      <c r="O224" s="27"/>
      <c r="P224" s="27"/>
    </row>
    <row r="225" spans="1:16" ht="18">
      <c r="A225" s="26" t="s">
        <v>582</v>
      </c>
      <c r="B225" s="27"/>
      <c r="C225" s="27"/>
      <c r="D225" s="27" t="s">
        <v>987</v>
      </c>
      <c r="E225" s="27"/>
      <c r="F225" s="27"/>
      <c r="G225" s="27"/>
      <c r="H225" s="27"/>
      <c r="I225" s="27"/>
      <c r="J225" s="27" t="s">
        <v>581</v>
      </c>
      <c r="K225" s="27"/>
      <c r="L225" s="27"/>
      <c r="M225" s="27"/>
      <c r="N225" s="27"/>
      <c r="O225" s="27"/>
      <c r="P225" s="27"/>
    </row>
    <row r="231" spans="1:17" ht="33">
      <c r="A231" s="6" t="s">
        <v>0</v>
      </c>
      <c r="B231" s="55"/>
      <c r="C231" s="8"/>
      <c r="D231" s="98" t="s">
        <v>796</v>
      </c>
      <c r="E231" s="8"/>
      <c r="F231" s="8"/>
      <c r="G231" s="8"/>
      <c r="H231" s="8"/>
      <c r="I231" s="8"/>
      <c r="J231" s="8"/>
      <c r="K231" s="9"/>
      <c r="L231" s="8"/>
      <c r="M231" s="8"/>
      <c r="N231" s="8"/>
      <c r="O231" s="8"/>
      <c r="P231" s="8"/>
      <c r="Q231" s="41"/>
    </row>
    <row r="232" spans="1:17" ht="18">
      <c r="A232" s="11"/>
      <c r="B232" s="77" t="s">
        <v>544</v>
      </c>
      <c r="C232" s="13"/>
      <c r="D232" s="13"/>
      <c r="E232" s="13"/>
      <c r="F232" s="13"/>
      <c r="G232" s="13"/>
      <c r="H232" s="13"/>
      <c r="I232" s="14"/>
      <c r="J232" s="14"/>
      <c r="K232" s="15"/>
      <c r="L232" s="13"/>
      <c r="M232" s="13"/>
      <c r="N232" s="13"/>
      <c r="O232" s="13"/>
      <c r="P232" s="13"/>
      <c r="Q232" s="42" t="s">
        <v>903</v>
      </c>
    </row>
    <row r="233" spans="1:17" ht="20.25">
      <c r="A233" s="16"/>
      <c r="B233" s="71"/>
      <c r="C233" s="17"/>
      <c r="D233" s="79" t="s">
        <v>966</v>
      </c>
      <c r="E233" s="18"/>
      <c r="F233" s="18"/>
      <c r="G233" s="18"/>
      <c r="H233" s="18"/>
      <c r="I233" s="18"/>
      <c r="J233" s="18"/>
      <c r="K233" s="19"/>
      <c r="L233" s="18"/>
      <c r="M233" s="18"/>
      <c r="N233" s="18"/>
      <c r="O233" s="18"/>
      <c r="P233" s="18"/>
      <c r="Q233" s="43"/>
    </row>
    <row r="234" spans="1:17" s="85" customFormat="1" ht="36.75" customHeight="1" thickBot="1">
      <c r="A234" s="80" t="s">
        <v>1</v>
      </c>
      <c r="B234" s="81" t="s">
        <v>2</v>
      </c>
      <c r="C234" s="81" t="s">
        <v>3</v>
      </c>
      <c r="D234" s="81" t="s">
        <v>4</v>
      </c>
      <c r="E234" s="68" t="s">
        <v>5</v>
      </c>
      <c r="F234" s="40" t="s">
        <v>566</v>
      </c>
      <c r="G234" s="40" t="s">
        <v>528</v>
      </c>
      <c r="H234" s="40" t="s">
        <v>672</v>
      </c>
      <c r="I234" s="68" t="s">
        <v>569</v>
      </c>
      <c r="J234" s="68" t="s">
        <v>530</v>
      </c>
      <c r="K234" s="68" t="s">
        <v>529</v>
      </c>
      <c r="L234" s="40" t="s">
        <v>541</v>
      </c>
      <c r="M234" s="82" t="s">
        <v>536</v>
      </c>
      <c r="N234" s="40" t="s">
        <v>537</v>
      </c>
      <c r="O234" s="40" t="s">
        <v>580</v>
      </c>
      <c r="P234" s="40" t="s">
        <v>568</v>
      </c>
      <c r="Q234" s="83" t="s">
        <v>538</v>
      </c>
    </row>
    <row r="235" spans="1:17" ht="28.5" customHeight="1" thickTop="1">
      <c r="A235" s="339" t="s">
        <v>172</v>
      </c>
      <c r="B235" s="343"/>
      <c r="C235" s="343"/>
      <c r="D235" s="343"/>
      <c r="E235" s="343"/>
      <c r="F235" s="343"/>
      <c r="G235" s="343"/>
      <c r="H235" s="343"/>
      <c r="I235" s="343"/>
      <c r="J235" s="343"/>
      <c r="K235" s="344"/>
      <c r="L235" s="343"/>
      <c r="M235" s="343"/>
      <c r="N235" s="343"/>
      <c r="O235" s="343"/>
      <c r="P235" s="343"/>
      <c r="Q235" s="342"/>
    </row>
    <row r="236" spans="1:17" s="67" customFormat="1" ht="33" customHeight="1">
      <c r="A236" s="31">
        <v>6100100</v>
      </c>
      <c r="B236" s="155" t="s">
        <v>704</v>
      </c>
      <c r="C236" s="24" t="s">
        <v>705</v>
      </c>
      <c r="D236" s="24" t="s">
        <v>692</v>
      </c>
      <c r="E236" s="155">
        <v>6000</v>
      </c>
      <c r="F236" s="155">
        <v>0</v>
      </c>
      <c r="G236" s="155">
        <v>0</v>
      </c>
      <c r="H236" s="155">
        <v>0</v>
      </c>
      <c r="I236" s="155">
        <v>0</v>
      </c>
      <c r="J236" s="155">
        <v>0</v>
      </c>
      <c r="K236" s="164">
        <v>0</v>
      </c>
      <c r="L236" s="155">
        <v>0</v>
      </c>
      <c r="M236" s="155">
        <v>721.3</v>
      </c>
      <c r="N236" s="155">
        <v>0</v>
      </c>
      <c r="O236" s="155">
        <v>-0.1</v>
      </c>
      <c r="P236" s="155">
        <f>E236+F236+G236+I236-J236-L236-M236-K236+N236-O236</f>
        <v>5278.8</v>
      </c>
      <c r="Q236" s="148"/>
    </row>
    <row r="237" spans="1:17" ht="33" customHeight="1">
      <c r="A237" s="31">
        <v>5200204</v>
      </c>
      <c r="B237" s="155" t="s">
        <v>148</v>
      </c>
      <c r="C237" s="69" t="s">
        <v>149</v>
      </c>
      <c r="D237" s="69" t="s">
        <v>83</v>
      </c>
      <c r="E237" s="155">
        <v>4297.5</v>
      </c>
      <c r="F237" s="155">
        <v>0</v>
      </c>
      <c r="G237" s="155">
        <v>0</v>
      </c>
      <c r="H237" s="155">
        <v>0</v>
      </c>
      <c r="I237" s="155">
        <v>0</v>
      </c>
      <c r="J237" s="155">
        <v>500</v>
      </c>
      <c r="K237" s="155">
        <v>0</v>
      </c>
      <c r="L237" s="155">
        <v>0</v>
      </c>
      <c r="M237" s="155">
        <v>397.66</v>
      </c>
      <c r="N237" s="155">
        <v>0</v>
      </c>
      <c r="O237" s="155">
        <v>0.04</v>
      </c>
      <c r="P237" s="155">
        <f>E237+F237+G237+I237-J237-L237-M237-K237+N237-O237</f>
        <v>3399.8</v>
      </c>
      <c r="Q237" s="50"/>
    </row>
    <row r="238" spans="1:17" ht="33" customHeight="1">
      <c r="A238" s="31">
        <v>5200210</v>
      </c>
      <c r="B238" s="155" t="s">
        <v>138</v>
      </c>
      <c r="C238" s="69" t="s">
        <v>139</v>
      </c>
      <c r="D238" s="69" t="s">
        <v>83</v>
      </c>
      <c r="E238" s="155">
        <v>4410</v>
      </c>
      <c r="F238" s="155">
        <v>0</v>
      </c>
      <c r="G238" s="155">
        <v>0</v>
      </c>
      <c r="H238" s="155">
        <v>0</v>
      </c>
      <c r="I238" s="155">
        <v>0</v>
      </c>
      <c r="J238" s="155">
        <v>0</v>
      </c>
      <c r="K238" s="155">
        <v>0</v>
      </c>
      <c r="L238" s="155">
        <v>0</v>
      </c>
      <c r="M238" s="155">
        <v>417.82</v>
      </c>
      <c r="N238" s="155">
        <v>0</v>
      </c>
      <c r="O238" s="155">
        <v>-0.02</v>
      </c>
      <c r="P238" s="155">
        <f>E238+F238+G238+I238-J238-L238-M238-K238+N238-O238</f>
        <v>3992.2</v>
      </c>
      <c r="Q238" s="50"/>
    </row>
    <row r="239" spans="1:17" ht="33" customHeight="1">
      <c r="A239" s="31">
        <v>11100311</v>
      </c>
      <c r="B239" s="155" t="s">
        <v>347</v>
      </c>
      <c r="C239" s="2" t="s">
        <v>348</v>
      </c>
      <c r="D239" s="2" t="s">
        <v>83</v>
      </c>
      <c r="E239" s="155">
        <v>1382.54</v>
      </c>
      <c r="F239" s="155"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55">
        <v>0</v>
      </c>
      <c r="N239" s="155">
        <v>123.12</v>
      </c>
      <c r="O239" s="155">
        <v>0.06</v>
      </c>
      <c r="P239" s="155">
        <f>E239+F239+G239+I239-J239-L239-M239-K239+N239-O239</f>
        <v>1505.6</v>
      </c>
      <c r="Q239" s="45"/>
    </row>
    <row r="240" spans="1:17" ht="33" customHeight="1">
      <c r="A240" s="31">
        <v>11100404</v>
      </c>
      <c r="B240" s="163" t="s">
        <v>381</v>
      </c>
      <c r="C240" s="2" t="s">
        <v>382</v>
      </c>
      <c r="D240" s="2" t="s">
        <v>83</v>
      </c>
      <c r="E240" s="155">
        <v>2000.1</v>
      </c>
      <c r="F240" s="155">
        <v>0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0</v>
      </c>
      <c r="M240" s="155">
        <v>0</v>
      </c>
      <c r="N240" s="155">
        <v>71.68</v>
      </c>
      <c r="O240" s="155">
        <v>-0.02</v>
      </c>
      <c r="P240" s="155">
        <f>E240+F240+G240+I240-J240-L240-M240-K240+N240-O240</f>
        <v>2071.7999999999997</v>
      </c>
      <c r="Q240" s="45"/>
    </row>
    <row r="241" spans="1:17" ht="33" customHeight="1">
      <c r="A241" s="1" t="s">
        <v>17</v>
      </c>
      <c r="B241" s="155"/>
      <c r="C241" s="2"/>
      <c r="D241" s="2"/>
      <c r="E241" s="52">
        <f>SUM(E236:E240)</f>
        <v>18090.14</v>
      </c>
      <c r="F241" s="157">
        <f aca="true" t="shared" si="42" ref="F241:P241">SUM(F236:F240)</f>
        <v>0</v>
      </c>
      <c r="G241" s="157">
        <f t="shared" si="42"/>
        <v>0</v>
      </c>
      <c r="H241" s="157">
        <f t="shared" si="42"/>
        <v>0</v>
      </c>
      <c r="I241" s="157">
        <f t="shared" si="42"/>
        <v>0</v>
      </c>
      <c r="J241" s="52">
        <f t="shared" si="42"/>
        <v>500</v>
      </c>
      <c r="K241" s="157">
        <f t="shared" si="42"/>
        <v>0</v>
      </c>
      <c r="L241" s="157">
        <f t="shared" si="42"/>
        <v>0</v>
      </c>
      <c r="M241" s="52">
        <f t="shared" si="42"/>
        <v>1536.78</v>
      </c>
      <c r="N241" s="157">
        <f t="shared" si="42"/>
        <v>194.8</v>
      </c>
      <c r="O241" s="157">
        <f t="shared" si="42"/>
        <v>-0.04000000000000001</v>
      </c>
      <c r="P241" s="157">
        <f t="shared" si="42"/>
        <v>16248.199999999999</v>
      </c>
      <c r="Q241" s="45"/>
    </row>
    <row r="242" spans="1:17" ht="35.25" customHeight="1">
      <c r="A242" s="339" t="s">
        <v>174</v>
      </c>
      <c r="B242" s="355"/>
      <c r="C242" s="343"/>
      <c r="D242" s="343"/>
      <c r="E242" s="355"/>
      <c r="F242" s="355"/>
      <c r="G242" s="355"/>
      <c r="H242" s="355"/>
      <c r="I242" s="355"/>
      <c r="J242" s="355"/>
      <c r="K242" s="356"/>
      <c r="L242" s="355"/>
      <c r="M242" s="355"/>
      <c r="N242" s="355"/>
      <c r="O242" s="355"/>
      <c r="P242" s="355"/>
      <c r="Q242" s="342"/>
    </row>
    <row r="243" spans="1:17" ht="33" customHeight="1">
      <c r="A243" s="31">
        <v>6100201</v>
      </c>
      <c r="B243" s="155" t="s">
        <v>175</v>
      </c>
      <c r="C243" s="69" t="s">
        <v>176</v>
      </c>
      <c r="D243" s="2" t="s">
        <v>700</v>
      </c>
      <c r="E243" s="155">
        <v>3000</v>
      </c>
      <c r="F243" s="155">
        <v>0</v>
      </c>
      <c r="G243" s="155">
        <v>0</v>
      </c>
      <c r="H243" s="155">
        <v>0</v>
      </c>
      <c r="I243" s="155">
        <v>0</v>
      </c>
      <c r="J243" s="155">
        <v>0</v>
      </c>
      <c r="K243" s="155">
        <v>0</v>
      </c>
      <c r="L243" s="155">
        <v>0</v>
      </c>
      <c r="M243" s="155">
        <v>76.98</v>
      </c>
      <c r="N243" s="155">
        <v>0</v>
      </c>
      <c r="O243" s="155">
        <v>0.02</v>
      </c>
      <c r="P243" s="155">
        <f>E243+F243+G243+I243-J243-L243-M243-K243+N243-O243</f>
        <v>2923</v>
      </c>
      <c r="Q243" s="45"/>
    </row>
    <row r="244" spans="1:17" ht="33" customHeight="1">
      <c r="A244" s="31">
        <v>6200000</v>
      </c>
      <c r="B244" s="155" t="s">
        <v>177</v>
      </c>
      <c r="C244" s="69" t="s">
        <v>178</v>
      </c>
      <c r="D244" s="2" t="s">
        <v>683</v>
      </c>
      <c r="E244" s="155">
        <v>3858.69</v>
      </c>
      <c r="F244" s="155">
        <v>0</v>
      </c>
      <c r="G244" s="155">
        <v>0</v>
      </c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55">
        <v>326.44</v>
      </c>
      <c r="N244" s="155">
        <v>0</v>
      </c>
      <c r="O244" s="155">
        <v>0.05</v>
      </c>
      <c r="P244" s="155">
        <f>E244+F244+G244+I244-J244-L244-M244-K244+N244-O244</f>
        <v>3532.2</v>
      </c>
      <c r="Q244" s="45"/>
    </row>
    <row r="245" spans="1:17" ht="33" customHeight="1">
      <c r="A245" s="31">
        <v>6200202</v>
      </c>
      <c r="B245" s="155" t="s">
        <v>179</v>
      </c>
      <c r="C245" s="69" t="s">
        <v>180</v>
      </c>
      <c r="D245" s="2" t="s">
        <v>684</v>
      </c>
      <c r="E245" s="155">
        <v>2204.94</v>
      </c>
      <c r="F245" s="155">
        <v>0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55">
        <v>0</v>
      </c>
      <c r="N245" s="155">
        <v>38.93</v>
      </c>
      <c r="O245" s="155">
        <v>0.07</v>
      </c>
      <c r="P245" s="155">
        <f>E245+F245+G245+I245-J245-L245-M245-K245+N245-O245</f>
        <v>2243.7999999999997</v>
      </c>
      <c r="Q245" s="45"/>
    </row>
    <row r="246" spans="1:17" ht="35.25" customHeight="1">
      <c r="A246" s="1" t="s">
        <v>17</v>
      </c>
      <c r="B246" s="155"/>
      <c r="C246" s="2"/>
      <c r="D246" s="2"/>
      <c r="E246" s="157">
        <f>SUM(E243:E245)</f>
        <v>9063.630000000001</v>
      </c>
      <c r="F246" s="157">
        <f aca="true" t="shared" si="43" ref="F246:M246">SUM(F243:F245)</f>
        <v>0</v>
      </c>
      <c r="G246" s="157">
        <f t="shared" si="43"/>
        <v>0</v>
      </c>
      <c r="H246" s="157">
        <f t="shared" si="43"/>
        <v>0</v>
      </c>
      <c r="I246" s="157">
        <f t="shared" si="43"/>
        <v>0</v>
      </c>
      <c r="J246" s="157">
        <f t="shared" si="43"/>
        <v>0</v>
      </c>
      <c r="K246" s="157">
        <f>SUM(K243:K245)</f>
        <v>0</v>
      </c>
      <c r="L246" s="157">
        <f t="shared" si="43"/>
        <v>0</v>
      </c>
      <c r="M246" s="157">
        <f t="shared" si="43"/>
        <v>403.42</v>
      </c>
      <c r="N246" s="157">
        <f>SUM(N243:N245)</f>
        <v>38.93</v>
      </c>
      <c r="O246" s="157">
        <f>SUM(O243:O245)</f>
        <v>0.14</v>
      </c>
      <c r="P246" s="157">
        <f>SUM(P243:P245)</f>
        <v>8699</v>
      </c>
      <c r="Q246" s="45"/>
    </row>
    <row r="247" spans="1:17" ht="33" customHeight="1">
      <c r="A247" s="339" t="s">
        <v>181</v>
      </c>
      <c r="B247" s="355"/>
      <c r="C247" s="343"/>
      <c r="D247" s="343"/>
      <c r="E247" s="355"/>
      <c r="F247" s="355"/>
      <c r="G247" s="355"/>
      <c r="H247" s="355"/>
      <c r="I247" s="355"/>
      <c r="J247" s="355"/>
      <c r="K247" s="355"/>
      <c r="L247" s="355"/>
      <c r="M247" s="355"/>
      <c r="N247" s="355"/>
      <c r="O247" s="355"/>
      <c r="P247" s="355"/>
      <c r="Q247" s="342"/>
    </row>
    <row r="248" spans="1:17" ht="33" customHeight="1">
      <c r="A248" s="31">
        <v>6300000</v>
      </c>
      <c r="B248" s="155" t="s">
        <v>182</v>
      </c>
      <c r="C248" s="69" t="s">
        <v>183</v>
      </c>
      <c r="D248" s="2" t="s">
        <v>685</v>
      </c>
      <c r="E248" s="155">
        <v>3858.69</v>
      </c>
      <c r="F248" s="155">
        <v>0</v>
      </c>
      <c r="G248" s="155">
        <v>0</v>
      </c>
      <c r="H248" s="155">
        <v>0</v>
      </c>
      <c r="I248" s="155">
        <v>0</v>
      </c>
      <c r="J248" s="155">
        <v>0</v>
      </c>
      <c r="K248" s="155">
        <v>0</v>
      </c>
      <c r="L248" s="155">
        <v>0</v>
      </c>
      <c r="M248" s="155">
        <v>326.44</v>
      </c>
      <c r="N248" s="155">
        <v>0</v>
      </c>
      <c r="O248" s="155">
        <v>0.05</v>
      </c>
      <c r="P248" s="155">
        <f>E248+F248+G248+I248-J248-L248-M248-K248+N248-O248</f>
        <v>3532.2</v>
      </c>
      <c r="Q248" s="45"/>
    </row>
    <row r="249" spans="1:17" ht="33" customHeight="1">
      <c r="A249" s="31">
        <v>6300201</v>
      </c>
      <c r="B249" s="155" t="s">
        <v>928</v>
      </c>
      <c r="C249" s="69" t="s">
        <v>929</v>
      </c>
      <c r="D249" s="2" t="s">
        <v>930</v>
      </c>
      <c r="E249" s="155">
        <v>2364</v>
      </c>
      <c r="F249" s="155">
        <v>0</v>
      </c>
      <c r="G249" s="155">
        <v>0</v>
      </c>
      <c r="H249" s="155">
        <v>0</v>
      </c>
      <c r="I249" s="155">
        <v>0</v>
      </c>
      <c r="J249" s="155">
        <v>0</v>
      </c>
      <c r="K249" s="155">
        <v>0</v>
      </c>
      <c r="L249" s="155">
        <v>0</v>
      </c>
      <c r="M249" s="155">
        <v>0</v>
      </c>
      <c r="N249" s="155">
        <v>7.14</v>
      </c>
      <c r="O249" s="155">
        <v>-0.06</v>
      </c>
      <c r="P249" s="155">
        <f>E249+F249+G249+I249-J249-L249-M249-K249+N249-O249</f>
        <v>2371.2</v>
      </c>
      <c r="Q249" s="45"/>
    </row>
    <row r="250" spans="1:17" ht="33" customHeight="1">
      <c r="A250" s="1" t="s">
        <v>17</v>
      </c>
      <c r="B250" s="2"/>
      <c r="C250" s="69"/>
      <c r="D250" s="2"/>
      <c r="E250" s="157">
        <f>SUM(E248:E249)</f>
        <v>6222.6900000000005</v>
      </c>
      <c r="F250" s="157">
        <f aca="true" t="shared" si="44" ref="F250:P250">SUM(F248:F249)</f>
        <v>0</v>
      </c>
      <c r="G250" s="157">
        <f t="shared" si="44"/>
        <v>0</v>
      </c>
      <c r="H250" s="157">
        <f t="shared" si="44"/>
        <v>0</v>
      </c>
      <c r="I250" s="157">
        <f t="shared" si="44"/>
        <v>0</v>
      </c>
      <c r="J250" s="157">
        <f t="shared" si="44"/>
        <v>0</v>
      </c>
      <c r="K250" s="157">
        <f t="shared" si="44"/>
        <v>0</v>
      </c>
      <c r="L250" s="157">
        <f t="shared" si="44"/>
        <v>0</v>
      </c>
      <c r="M250" s="157">
        <f t="shared" si="44"/>
        <v>326.44</v>
      </c>
      <c r="N250" s="157">
        <f t="shared" si="44"/>
        <v>7.14</v>
      </c>
      <c r="O250" s="157">
        <f t="shared" si="44"/>
        <v>-0.009999999999999995</v>
      </c>
      <c r="P250" s="157">
        <f t="shared" si="44"/>
        <v>5903.4</v>
      </c>
      <c r="Q250" s="45"/>
    </row>
    <row r="251" spans="1:17" ht="33" customHeight="1">
      <c r="A251" s="89"/>
      <c r="B251" s="90" t="s">
        <v>589</v>
      </c>
      <c r="C251" s="91"/>
      <c r="D251" s="91"/>
      <c r="E251" s="146">
        <f>E241+E246+E250</f>
        <v>33376.46</v>
      </c>
      <c r="F251" s="146">
        <f aca="true" t="shared" si="45" ref="F251:P251">F241+F246+F250</f>
        <v>0</v>
      </c>
      <c r="G251" s="146">
        <f t="shared" si="45"/>
        <v>0</v>
      </c>
      <c r="H251" s="146">
        <f t="shared" si="45"/>
        <v>0</v>
      </c>
      <c r="I251" s="146">
        <f t="shared" si="45"/>
        <v>0</v>
      </c>
      <c r="J251" s="146">
        <f t="shared" si="45"/>
        <v>500</v>
      </c>
      <c r="K251" s="146">
        <f t="shared" si="45"/>
        <v>0</v>
      </c>
      <c r="L251" s="146">
        <f t="shared" si="45"/>
        <v>0</v>
      </c>
      <c r="M251" s="146">
        <f t="shared" si="45"/>
        <v>2266.64</v>
      </c>
      <c r="N251" s="146">
        <f t="shared" si="45"/>
        <v>240.87</v>
      </c>
      <c r="O251" s="146">
        <f t="shared" si="45"/>
        <v>0.09000000000000001</v>
      </c>
      <c r="P251" s="146">
        <f t="shared" si="45"/>
        <v>30850.6</v>
      </c>
      <c r="Q251" s="92"/>
    </row>
    <row r="252" spans="1:17" ht="18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14"/>
      <c r="M252" s="14"/>
      <c r="N252" s="14"/>
      <c r="O252" s="14"/>
      <c r="P252" s="14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4" spans="1:17" ht="18">
      <c r="A254" s="34"/>
      <c r="B254" s="14"/>
      <c r="C254" s="14"/>
      <c r="D254" s="14"/>
      <c r="E254" s="14"/>
      <c r="F254" s="14"/>
      <c r="G254" s="14"/>
      <c r="H254" s="14"/>
      <c r="I254" s="14"/>
      <c r="J254" s="14"/>
      <c r="K254" s="35"/>
      <c r="L254" s="14"/>
      <c r="M254" s="14"/>
      <c r="N254" s="14"/>
      <c r="O254" s="14"/>
      <c r="P254" s="14"/>
      <c r="Q254" s="48"/>
    </row>
    <row r="255" spans="1:17" ht="18">
      <c r="A255" s="34"/>
      <c r="B255" s="14"/>
      <c r="C255" s="14"/>
      <c r="D255" s="14"/>
      <c r="E255" s="14"/>
      <c r="F255" s="14"/>
      <c r="G255" s="14"/>
      <c r="H255" s="14"/>
      <c r="I255" s="14"/>
      <c r="J255" s="14"/>
      <c r="K255" s="35"/>
      <c r="L255" s="14"/>
      <c r="M255" s="14"/>
      <c r="N255" s="14"/>
      <c r="O255" s="14"/>
      <c r="P255" s="14"/>
      <c r="Q255" s="48"/>
    </row>
    <row r="256" spans="1:17" ht="18">
      <c r="A256" s="34"/>
      <c r="B256" s="61"/>
      <c r="C256" s="61"/>
      <c r="D256" s="61" t="s">
        <v>584</v>
      </c>
      <c r="E256" s="61"/>
      <c r="F256" s="61"/>
      <c r="G256" s="61"/>
      <c r="H256" s="61"/>
      <c r="I256" s="61"/>
      <c r="J256" s="61" t="s">
        <v>583</v>
      </c>
      <c r="K256" s="61"/>
      <c r="L256" s="61"/>
      <c r="M256" s="61"/>
      <c r="N256" s="61"/>
      <c r="O256" s="61"/>
      <c r="P256" s="61"/>
      <c r="Q256" s="48"/>
    </row>
    <row r="257" spans="1:17" ht="18">
      <c r="A257" s="34" t="s">
        <v>582</v>
      </c>
      <c r="B257" s="61"/>
      <c r="C257" s="61"/>
      <c r="D257" s="27" t="s">
        <v>987</v>
      </c>
      <c r="E257" s="61"/>
      <c r="F257" s="61"/>
      <c r="G257" s="61"/>
      <c r="H257" s="61"/>
      <c r="I257" s="61"/>
      <c r="J257" s="61" t="s">
        <v>581</v>
      </c>
      <c r="K257" s="61"/>
      <c r="L257" s="61"/>
      <c r="M257" s="61"/>
      <c r="N257" s="61"/>
      <c r="O257" s="61"/>
      <c r="P257" s="61"/>
      <c r="Q257" s="48"/>
    </row>
    <row r="258" spans="1:17" ht="18">
      <c r="A258" s="34"/>
      <c r="B258" s="14"/>
      <c r="C258" s="14"/>
      <c r="D258" s="14"/>
      <c r="E258" s="14"/>
      <c r="F258" s="14"/>
      <c r="G258" s="14"/>
      <c r="H258" s="14"/>
      <c r="I258" s="14"/>
      <c r="J258" s="14"/>
      <c r="K258" s="35"/>
      <c r="L258" s="14"/>
      <c r="M258" s="14"/>
      <c r="N258" s="14"/>
      <c r="O258" s="14"/>
      <c r="P258" s="14"/>
      <c r="Q258" s="48"/>
    </row>
    <row r="261" spans="1:17" ht="22.5" customHeight="1">
      <c r="A261" s="6" t="s">
        <v>0</v>
      </c>
      <c r="B261" s="32"/>
      <c r="C261" s="8"/>
      <c r="D261" s="7" t="s">
        <v>796</v>
      </c>
      <c r="E261" s="8"/>
      <c r="F261" s="8"/>
      <c r="G261" s="8"/>
      <c r="H261" s="8"/>
      <c r="I261" s="8"/>
      <c r="J261" s="8"/>
      <c r="K261" s="9"/>
      <c r="L261" s="8"/>
      <c r="M261" s="8"/>
      <c r="N261" s="8"/>
      <c r="O261" s="8"/>
      <c r="P261" s="8"/>
      <c r="Q261" s="41"/>
    </row>
    <row r="262" spans="1:17" ht="18">
      <c r="A262" s="11"/>
      <c r="B262" s="36" t="s">
        <v>545</v>
      </c>
      <c r="C262" s="13"/>
      <c r="D262" s="13"/>
      <c r="E262" s="13"/>
      <c r="F262" s="13"/>
      <c r="G262" s="13"/>
      <c r="H262" s="13"/>
      <c r="I262" s="14"/>
      <c r="J262" s="14"/>
      <c r="K262" s="15"/>
      <c r="L262" s="13"/>
      <c r="M262" s="13"/>
      <c r="N262" s="13"/>
      <c r="O262" s="13"/>
      <c r="P262" s="13"/>
      <c r="Q262" s="42" t="s">
        <v>904</v>
      </c>
    </row>
    <row r="263" spans="1:17" ht="20.25">
      <c r="A263" s="16"/>
      <c r="B263" s="71"/>
      <c r="C263" s="17"/>
      <c r="D263" s="79" t="s">
        <v>966</v>
      </c>
      <c r="E263" s="18"/>
      <c r="F263" s="18"/>
      <c r="G263" s="18"/>
      <c r="H263" s="18"/>
      <c r="I263" s="18"/>
      <c r="J263" s="18"/>
      <c r="K263" s="19"/>
      <c r="L263" s="18"/>
      <c r="M263" s="18"/>
      <c r="N263" s="18"/>
      <c r="O263" s="18"/>
      <c r="P263" s="18"/>
      <c r="Q263" s="43"/>
    </row>
    <row r="264" spans="1:17" s="85" customFormat="1" ht="28.5" customHeight="1">
      <c r="A264" s="214" t="s">
        <v>1</v>
      </c>
      <c r="B264" s="215" t="s">
        <v>2</v>
      </c>
      <c r="C264" s="215" t="s">
        <v>3</v>
      </c>
      <c r="D264" s="215" t="s">
        <v>4</v>
      </c>
      <c r="E264" s="216" t="s">
        <v>5</v>
      </c>
      <c r="F264" s="217" t="s">
        <v>566</v>
      </c>
      <c r="G264" s="217" t="s">
        <v>605</v>
      </c>
      <c r="H264" s="217" t="s">
        <v>672</v>
      </c>
      <c r="I264" s="216" t="s">
        <v>569</v>
      </c>
      <c r="J264" s="216" t="s">
        <v>530</v>
      </c>
      <c r="K264" s="216" t="s">
        <v>529</v>
      </c>
      <c r="L264" s="217" t="s">
        <v>541</v>
      </c>
      <c r="M264" s="218" t="s">
        <v>536</v>
      </c>
      <c r="N264" s="217" t="s">
        <v>537</v>
      </c>
      <c r="O264" s="217" t="s">
        <v>580</v>
      </c>
      <c r="P264" s="217" t="s">
        <v>568</v>
      </c>
      <c r="Q264" s="219" t="s">
        <v>538</v>
      </c>
    </row>
    <row r="265" spans="1:17" ht="18">
      <c r="A265" s="351" t="s">
        <v>184</v>
      </c>
      <c r="B265" s="352"/>
      <c r="C265" s="352"/>
      <c r="D265" s="352"/>
      <c r="E265" s="352"/>
      <c r="F265" s="352"/>
      <c r="G265" s="352"/>
      <c r="H265" s="352"/>
      <c r="I265" s="352"/>
      <c r="J265" s="352"/>
      <c r="K265" s="353"/>
      <c r="L265" s="352"/>
      <c r="M265" s="352"/>
      <c r="N265" s="352"/>
      <c r="O265" s="352"/>
      <c r="P265" s="352"/>
      <c r="Q265" s="354"/>
    </row>
    <row r="266" spans="1:17" ht="20.25" customHeight="1">
      <c r="A266" s="221">
        <v>7100000</v>
      </c>
      <c r="B266" s="207" t="s">
        <v>185</v>
      </c>
      <c r="C266" s="208" t="s">
        <v>186</v>
      </c>
      <c r="D266" s="208" t="s">
        <v>187</v>
      </c>
      <c r="E266" s="207">
        <v>9450</v>
      </c>
      <c r="F266" s="207">
        <v>0</v>
      </c>
      <c r="G266" s="207">
        <v>0</v>
      </c>
      <c r="H266" s="207">
        <v>0</v>
      </c>
      <c r="I266" s="207">
        <v>0</v>
      </c>
      <c r="J266" s="209">
        <v>1000</v>
      </c>
      <c r="K266" s="207">
        <v>0</v>
      </c>
      <c r="L266" s="207">
        <v>160.81</v>
      </c>
      <c r="M266" s="209">
        <v>1409.23</v>
      </c>
      <c r="N266" s="207">
        <v>0</v>
      </c>
      <c r="O266" s="207">
        <v>-0.04</v>
      </c>
      <c r="P266" s="207">
        <f>E266+F266+G266+I266-J266-L266-M266-K266+N266-O266</f>
        <v>6880.000000000001</v>
      </c>
      <c r="Q266" s="222"/>
    </row>
    <row r="267" spans="1:17" s="67" customFormat="1" ht="20.25" customHeight="1">
      <c r="A267" s="223">
        <v>700006</v>
      </c>
      <c r="B267" s="207" t="s">
        <v>586</v>
      </c>
      <c r="C267" s="208" t="s">
        <v>587</v>
      </c>
      <c r="D267" s="208" t="s">
        <v>33</v>
      </c>
      <c r="E267" s="207">
        <v>2049.55</v>
      </c>
      <c r="F267" s="207">
        <v>0</v>
      </c>
      <c r="G267" s="207">
        <v>0</v>
      </c>
      <c r="H267" s="207">
        <v>0</v>
      </c>
      <c r="I267" s="207">
        <v>0</v>
      </c>
      <c r="J267" s="207">
        <v>0</v>
      </c>
      <c r="K267" s="210">
        <v>0</v>
      </c>
      <c r="L267" s="207">
        <v>0</v>
      </c>
      <c r="M267" s="207">
        <v>0</v>
      </c>
      <c r="N267" s="207">
        <v>68.51</v>
      </c>
      <c r="O267" s="207">
        <v>-0.14</v>
      </c>
      <c r="P267" s="207">
        <f>E267+F267+G267+I267-J267-L267-M267-K267+N267-O267</f>
        <v>2118.2000000000003</v>
      </c>
      <c r="Q267" s="224"/>
    </row>
    <row r="268" spans="1:17" s="67" customFormat="1" ht="20.25" customHeight="1">
      <c r="A268" s="223">
        <v>7100007</v>
      </c>
      <c r="B268" s="207" t="s">
        <v>944</v>
      </c>
      <c r="C268" s="208" t="s">
        <v>945</v>
      </c>
      <c r="D268" s="208" t="s">
        <v>33</v>
      </c>
      <c r="E268" s="207">
        <v>2049.6</v>
      </c>
      <c r="F268" s="207">
        <v>0</v>
      </c>
      <c r="G268" s="207">
        <v>0</v>
      </c>
      <c r="H268" s="207">
        <v>0</v>
      </c>
      <c r="I268" s="207">
        <v>0</v>
      </c>
      <c r="J268" s="207">
        <v>0</v>
      </c>
      <c r="K268" s="210">
        <v>0</v>
      </c>
      <c r="L268" s="207">
        <v>0</v>
      </c>
      <c r="M268" s="207">
        <v>0</v>
      </c>
      <c r="N268" s="207">
        <v>68.51</v>
      </c>
      <c r="O268" s="207">
        <v>-0.09</v>
      </c>
      <c r="P268" s="207">
        <f>E268+F268+G268+I268-J268-L268-M268-K268+N268-O268</f>
        <v>2118.2000000000003</v>
      </c>
      <c r="Q268" s="224"/>
    </row>
    <row r="269" spans="1:17" ht="18">
      <c r="A269" s="225" t="s">
        <v>17</v>
      </c>
      <c r="B269" s="207"/>
      <c r="C269" s="208"/>
      <c r="D269" s="208"/>
      <c r="E269" s="211">
        <f>SUM(E266:E268)</f>
        <v>13549.15</v>
      </c>
      <c r="F269" s="211">
        <f aca="true" t="shared" si="46" ref="F269:M269">SUM(F266:F268)</f>
        <v>0</v>
      </c>
      <c r="G269" s="211">
        <f t="shared" si="46"/>
        <v>0</v>
      </c>
      <c r="H269" s="211">
        <f t="shared" si="46"/>
        <v>0</v>
      </c>
      <c r="I269" s="211">
        <f t="shared" si="46"/>
        <v>0</v>
      </c>
      <c r="J269" s="211">
        <f t="shared" si="46"/>
        <v>1000</v>
      </c>
      <c r="K269" s="211">
        <f t="shared" si="46"/>
        <v>0</v>
      </c>
      <c r="L269" s="211">
        <f t="shared" si="46"/>
        <v>160.81</v>
      </c>
      <c r="M269" s="211">
        <f t="shared" si="46"/>
        <v>1409.23</v>
      </c>
      <c r="N269" s="211">
        <f>SUM(N266:N268)</f>
        <v>137.02</v>
      </c>
      <c r="O269" s="211">
        <f>SUM(O266:O268)</f>
        <v>-0.27</v>
      </c>
      <c r="P269" s="211">
        <f>SUM(P266:P268)</f>
        <v>11116.400000000001</v>
      </c>
      <c r="Q269" s="222"/>
    </row>
    <row r="270" spans="1:17" ht="21" customHeight="1">
      <c r="A270" s="347" t="s">
        <v>188</v>
      </c>
      <c r="B270" s="348"/>
      <c r="C270" s="308"/>
      <c r="D270" s="308"/>
      <c r="E270" s="348"/>
      <c r="F270" s="348"/>
      <c r="G270" s="348"/>
      <c r="H270" s="348"/>
      <c r="I270" s="348"/>
      <c r="J270" s="348"/>
      <c r="K270" s="349"/>
      <c r="L270" s="348"/>
      <c r="M270" s="348"/>
      <c r="N270" s="348"/>
      <c r="O270" s="348"/>
      <c r="P270" s="348"/>
      <c r="Q270" s="350"/>
    </row>
    <row r="271" spans="1:17" ht="20.25" customHeight="1" hidden="1">
      <c r="A271" s="221">
        <v>7100001</v>
      </c>
      <c r="B271" s="207" t="s">
        <v>189</v>
      </c>
      <c r="C271" s="208" t="s">
        <v>190</v>
      </c>
      <c r="D271" s="208" t="s">
        <v>191</v>
      </c>
      <c r="E271" s="207">
        <v>0</v>
      </c>
      <c r="F271" s="207">
        <v>0</v>
      </c>
      <c r="G271" s="207">
        <v>0</v>
      </c>
      <c r="H271" s="207">
        <v>0</v>
      </c>
      <c r="I271" s="207">
        <v>0</v>
      </c>
      <c r="J271" s="207">
        <v>0</v>
      </c>
      <c r="K271" s="207">
        <v>0</v>
      </c>
      <c r="L271" s="207">
        <v>0</v>
      </c>
      <c r="M271" s="207">
        <v>0</v>
      </c>
      <c r="N271" s="207">
        <v>0</v>
      </c>
      <c r="O271" s="207">
        <v>0</v>
      </c>
      <c r="P271" s="207">
        <f>E271+F271+G271+H271+I271-J271-L271-M271-K271+N271-O271</f>
        <v>0</v>
      </c>
      <c r="Q271" s="222"/>
    </row>
    <row r="272" spans="1:17" ht="20.25" customHeight="1">
      <c r="A272" s="221">
        <v>7100202</v>
      </c>
      <c r="B272" s="207" t="s">
        <v>862</v>
      </c>
      <c r="C272" s="208" t="s">
        <v>863</v>
      </c>
      <c r="D272" s="208" t="s">
        <v>601</v>
      </c>
      <c r="E272" s="207">
        <v>4500</v>
      </c>
      <c r="F272" s="207">
        <v>0</v>
      </c>
      <c r="G272" s="207">
        <v>0</v>
      </c>
      <c r="H272" s="207">
        <v>300</v>
      </c>
      <c r="I272" s="207">
        <v>0</v>
      </c>
      <c r="J272" s="207">
        <v>500</v>
      </c>
      <c r="K272" s="207">
        <v>0</v>
      </c>
      <c r="L272" s="207">
        <v>0</v>
      </c>
      <c r="M272" s="207">
        <v>433.95</v>
      </c>
      <c r="N272" s="207">
        <v>0</v>
      </c>
      <c r="O272" s="207">
        <v>0.05</v>
      </c>
      <c r="P272" s="207">
        <f aca="true" t="shared" si="47" ref="P272:P296">E272+F272+G272+H272+I272-J272-L272-M272-K272+N272-O272</f>
        <v>3866</v>
      </c>
      <c r="Q272" s="222"/>
    </row>
    <row r="273" spans="1:17" ht="20.25" customHeight="1">
      <c r="A273" s="221">
        <v>7100303</v>
      </c>
      <c r="B273" s="207" t="s">
        <v>194</v>
      </c>
      <c r="C273" s="208" t="s">
        <v>195</v>
      </c>
      <c r="D273" s="208" t="s">
        <v>193</v>
      </c>
      <c r="E273" s="207">
        <v>2925</v>
      </c>
      <c r="F273" s="207">
        <v>0</v>
      </c>
      <c r="G273" s="207">
        <v>0</v>
      </c>
      <c r="H273" s="207">
        <v>300</v>
      </c>
      <c r="I273" s="207">
        <v>0</v>
      </c>
      <c r="J273" s="207">
        <v>0</v>
      </c>
      <c r="K273" s="207">
        <v>85.91</v>
      </c>
      <c r="L273" s="207">
        <v>0</v>
      </c>
      <c r="M273" s="207">
        <v>68.82</v>
      </c>
      <c r="N273" s="207">
        <v>0</v>
      </c>
      <c r="O273" s="207">
        <v>0.07</v>
      </c>
      <c r="P273" s="207">
        <f t="shared" si="47"/>
        <v>3070.2</v>
      </c>
      <c r="Q273" s="222"/>
    </row>
    <row r="274" spans="1:17" ht="20.25" customHeight="1">
      <c r="A274" s="221">
        <v>7100307</v>
      </c>
      <c r="B274" s="207" t="s">
        <v>196</v>
      </c>
      <c r="C274" s="208" t="s">
        <v>197</v>
      </c>
      <c r="D274" s="208" t="s">
        <v>193</v>
      </c>
      <c r="E274" s="207">
        <v>2925</v>
      </c>
      <c r="F274" s="207">
        <v>0</v>
      </c>
      <c r="G274" s="207">
        <v>0</v>
      </c>
      <c r="H274" s="207">
        <v>300</v>
      </c>
      <c r="I274" s="207">
        <v>0</v>
      </c>
      <c r="J274" s="207">
        <v>0</v>
      </c>
      <c r="K274" s="207">
        <v>0</v>
      </c>
      <c r="L274" s="207">
        <v>0</v>
      </c>
      <c r="M274" s="207">
        <v>68.82</v>
      </c>
      <c r="N274" s="207">
        <v>0</v>
      </c>
      <c r="O274" s="207">
        <v>-0.02</v>
      </c>
      <c r="P274" s="207">
        <f t="shared" si="47"/>
        <v>3156.2</v>
      </c>
      <c r="Q274" s="222"/>
    </row>
    <row r="275" spans="1:17" ht="20.25" customHeight="1">
      <c r="A275" s="221">
        <v>7100309</v>
      </c>
      <c r="B275" s="207" t="s">
        <v>198</v>
      </c>
      <c r="C275" s="208" t="s">
        <v>199</v>
      </c>
      <c r="D275" s="208" t="s">
        <v>193</v>
      </c>
      <c r="E275" s="207">
        <v>2925</v>
      </c>
      <c r="F275" s="207">
        <v>0</v>
      </c>
      <c r="G275" s="207">
        <v>0</v>
      </c>
      <c r="H275" s="207">
        <v>300</v>
      </c>
      <c r="I275" s="207">
        <v>0</v>
      </c>
      <c r="J275" s="207">
        <v>0</v>
      </c>
      <c r="K275" s="207">
        <v>0</v>
      </c>
      <c r="L275" s="207">
        <v>0</v>
      </c>
      <c r="M275" s="207">
        <v>68.82</v>
      </c>
      <c r="N275" s="207">
        <v>0</v>
      </c>
      <c r="O275" s="207">
        <v>-0.02</v>
      </c>
      <c r="P275" s="207">
        <f t="shared" si="47"/>
        <v>3156.2</v>
      </c>
      <c r="Q275" s="222"/>
    </row>
    <row r="276" spans="1:17" ht="20.25" customHeight="1">
      <c r="A276" s="221">
        <v>7100310</v>
      </c>
      <c r="B276" s="207" t="s">
        <v>200</v>
      </c>
      <c r="C276" s="208" t="s">
        <v>201</v>
      </c>
      <c r="D276" s="208" t="s">
        <v>193</v>
      </c>
      <c r="E276" s="207">
        <v>2925</v>
      </c>
      <c r="F276" s="207">
        <v>0</v>
      </c>
      <c r="G276" s="207">
        <v>0</v>
      </c>
      <c r="H276" s="207">
        <v>300</v>
      </c>
      <c r="I276" s="207">
        <v>0</v>
      </c>
      <c r="J276" s="207">
        <v>500</v>
      </c>
      <c r="K276" s="207">
        <v>0</v>
      </c>
      <c r="L276" s="207">
        <v>0</v>
      </c>
      <c r="M276" s="207">
        <v>68.82</v>
      </c>
      <c r="N276" s="207">
        <v>0</v>
      </c>
      <c r="O276" s="207">
        <v>0.18</v>
      </c>
      <c r="P276" s="207">
        <f t="shared" si="47"/>
        <v>2656</v>
      </c>
      <c r="Q276" s="222"/>
    </row>
    <row r="277" spans="1:17" ht="20.25" customHeight="1">
      <c r="A277" s="221">
        <v>7100312</v>
      </c>
      <c r="B277" s="207" t="s">
        <v>202</v>
      </c>
      <c r="C277" s="208" t="s">
        <v>203</v>
      </c>
      <c r="D277" s="208" t="s">
        <v>193</v>
      </c>
      <c r="E277" s="207">
        <v>2925</v>
      </c>
      <c r="F277" s="207">
        <v>0</v>
      </c>
      <c r="G277" s="207">
        <v>0</v>
      </c>
      <c r="H277" s="207">
        <v>300</v>
      </c>
      <c r="I277" s="207">
        <v>0</v>
      </c>
      <c r="J277" s="207">
        <v>0</v>
      </c>
      <c r="K277" s="207">
        <v>0</v>
      </c>
      <c r="L277" s="207">
        <v>0</v>
      </c>
      <c r="M277" s="207">
        <v>68.82</v>
      </c>
      <c r="N277" s="207">
        <v>0</v>
      </c>
      <c r="O277" s="207">
        <v>-0.02</v>
      </c>
      <c r="P277" s="207">
        <f t="shared" si="47"/>
        <v>3156.2</v>
      </c>
      <c r="Q277" s="222"/>
    </row>
    <row r="278" spans="1:17" ht="20.25" customHeight="1">
      <c r="A278" s="221">
        <v>7100313</v>
      </c>
      <c r="B278" s="207" t="s">
        <v>204</v>
      </c>
      <c r="C278" s="208" t="s">
        <v>205</v>
      </c>
      <c r="D278" s="208" t="s">
        <v>193</v>
      </c>
      <c r="E278" s="207">
        <v>2925</v>
      </c>
      <c r="F278" s="207">
        <v>0</v>
      </c>
      <c r="G278" s="207">
        <v>0</v>
      </c>
      <c r="H278" s="207">
        <v>300</v>
      </c>
      <c r="I278" s="207">
        <v>0</v>
      </c>
      <c r="J278" s="207">
        <v>0</v>
      </c>
      <c r="K278" s="207">
        <v>433.53</v>
      </c>
      <c r="L278" s="207">
        <v>0</v>
      </c>
      <c r="M278" s="207">
        <v>68.82</v>
      </c>
      <c r="N278" s="207">
        <v>0</v>
      </c>
      <c r="O278" s="207">
        <v>0.05</v>
      </c>
      <c r="P278" s="207">
        <f t="shared" si="47"/>
        <v>2722.5999999999995</v>
      </c>
      <c r="Q278" s="222"/>
    </row>
    <row r="279" spans="1:17" ht="20.25" customHeight="1">
      <c r="A279" s="221">
        <v>7100314</v>
      </c>
      <c r="B279" s="207" t="s">
        <v>570</v>
      </c>
      <c r="C279" s="208" t="s">
        <v>571</v>
      </c>
      <c r="D279" s="208" t="s">
        <v>193</v>
      </c>
      <c r="E279" s="207">
        <v>2925</v>
      </c>
      <c r="F279" s="207">
        <v>0</v>
      </c>
      <c r="G279" s="207">
        <v>0</v>
      </c>
      <c r="H279" s="207">
        <v>300</v>
      </c>
      <c r="I279" s="207">
        <v>0</v>
      </c>
      <c r="J279" s="207">
        <v>0</v>
      </c>
      <c r="K279" s="207">
        <v>0</v>
      </c>
      <c r="L279" s="207">
        <v>0</v>
      </c>
      <c r="M279" s="207">
        <v>68.82</v>
      </c>
      <c r="N279" s="207">
        <v>0</v>
      </c>
      <c r="O279" s="207">
        <v>-0.02</v>
      </c>
      <c r="P279" s="207">
        <f t="shared" si="47"/>
        <v>3156.2</v>
      </c>
      <c r="Q279" s="222"/>
    </row>
    <row r="280" spans="1:17" ht="20.25" customHeight="1">
      <c r="A280" s="221">
        <v>7100315</v>
      </c>
      <c r="B280" s="207" t="s">
        <v>206</v>
      </c>
      <c r="C280" s="208" t="s">
        <v>207</v>
      </c>
      <c r="D280" s="208" t="s">
        <v>193</v>
      </c>
      <c r="E280" s="207">
        <v>2925</v>
      </c>
      <c r="F280" s="207">
        <v>0</v>
      </c>
      <c r="G280" s="207">
        <v>0</v>
      </c>
      <c r="H280" s="207">
        <v>300</v>
      </c>
      <c r="I280" s="207">
        <v>0</v>
      </c>
      <c r="J280" s="207">
        <v>0</v>
      </c>
      <c r="K280" s="207">
        <v>433.53</v>
      </c>
      <c r="L280" s="207">
        <v>0</v>
      </c>
      <c r="M280" s="207">
        <v>68.82</v>
      </c>
      <c r="N280" s="207">
        <v>0</v>
      </c>
      <c r="O280" s="207">
        <v>0.05</v>
      </c>
      <c r="P280" s="207">
        <f t="shared" si="47"/>
        <v>2722.5999999999995</v>
      </c>
      <c r="Q280" s="222"/>
    </row>
    <row r="281" spans="1:17" ht="20.25" customHeight="1">
      <c r="A281" s="221">
        <v>7100317</v>
      </c>
      <c r="B281" s="207" t="s">
        <v>208</v>
      </c>
      <c r="C281" s="208" t="s">
        <v>209</v>
      </c>
      <c r="D281" s="208" t="s">
        <v>193</v>
      </c>
      <c r="E281" s="207">
        <v>2925</v>
      </c>
      <c r="F281" s="207">
        <v>0</v>
      </c>
      <c r="G281" s="207">
        <v>0</v>
      </c>
      <c r="H281" s="207">
        <v>300</v>
      </c>
      <c r="I281" s="207">
        <v>0</v>
      </c>
      <c r="J281" s="207">
        <v>0</v>
      </c>
      <c r="K281" s="207">
        <v>437.7</v>
      </c>
      <c r="L281" s="207">
        <v>0</v>
      </c>
      <c r="M281" s="207">
        <v>68.82</v>
      </c>
      <c r="N281" s="207">
        <v>0</v>
      </c>
      <c r="O281" s="207">
        <v>-0.12</v>
      </c>
      <c r="P281" s="207">
        <f t="shared" si="47"/>
        <v>2718.6</v>
      </c>
      <c r="Q281" s="222"/>
    </row>
    <row r="282" spans="1:17" ht="20.25" customHeight="1">
      <c r="A282" s="221">
        <v>7100320</v>
      </c>
      <c r="B282" s="207" t="s">
        <v>210</v>
      </c>
      <c r="C282" s="208" t="s">
        <v>211</v>
      </c>
      <c r="D282" s="208" t="s">
        <v>601</v>
      </c>
      <c r="E282" s="207">
        <v>4500</v>
      </c>
      <c r="F282" s="207">
        <v>0</v>
      </c>
      <c r="G282" s="207">
        <v>0</v>
      </c>
      <c r="H282" s="207">
        <v>300</v>
      </c>
      <c r="I282" s="207">
        <v>0</v>
      </c>
      <c r="J282" s="207">
        <v>500</v>
      </c>
      <c r="K282" s="207">
        <v>0</v>
      </c>
      <c r="L282" s="207">
        <v>0</v>
      </c>
      <c r="M282" s="207">
        <v>433.95</v>
      </c>
      <c r="N282" s="207">
        <v>0</v>
      </c>
      <c r="O282" s="207">
        <v>0.05</v>
      </c>
      <c r="P282" s="207">
        <f t="shared" si="47"/>
        <v>3866</v>
      </c>
      <c r="Q282" s="222"/>
    </row>
    <row r="283" spans="1:17" ht="20.25" customHeight="1">
      <c r="A283" s="221">
        <v>7100322</v>
      </c>
      <c r="B283" s="212" t="s">
        <v>531</v>
      </c>
      <c r="C283" s="208" t="s">
        <v>532</v>
      </c>
      <c r="D283" s="208" t="s">
        <v>193</v>
      </c>
      <c r="E283" s="207">
        <v>2925</v>
      </c>
      <c r="F283" s="207">
        <v>0</v>
      </c>
      <c r="G283" s="207">
        <v>0</v>
      </c>
      <c r="H283" s="207">
        <v>300</v>
      </c>
      <c r="I283" s="207">
        <v>0</v>
      </c>
      <c r="J283" s="207">
        <v>0</v>
      </c>
      <c r="K283" s="207">
        <v>127.55</v>
      </c>
      <c r="L283" s="207">
        <v>0</v>
      </c>
      <c r="M283" s="207">
        <v>68.82</v>
      </c>
      <c r="N283" s="207">
        <v>0</v>
      </c>
      <c r="O283" s="207">
        <v>-0.17</v>
      </c>
      <c r="P283" s="207">
        <f t="shared" si="47"/>
        <v>3028.7999999999997</v>
      </c>
      <c r="Q283" s="222"/>
    </row>
    <row r="284" spans="1:17" ht="20.25" customHeight="1">
      <c r="A284" s="221">
        <v>7100325</v>
      </c>
      <c r="B284" s="207" t="s">
        <v>212</v>
      </c>
      <c r="C284" s="208" t="s">
        <v>213</v>
      </c>
      <c r="D284" s="208" t="s">
        <v>193</v>
      </c>
      <c r="E284" s="207">
        <v>2925</v>
      </c>
      <c r="F284" s="207">
        <v>0</v>
      </c>
      <c r="G284" s="207">
        <v>0</v>
      </c>
      <c r="H284" s="207">
        <v>300</v>
      </c>
      <c r="I284" s="207">
        <v>0</v>
      </c>
      <c r="J284" s="207">
        <v>0</v>
      </c>
      <c r="K284" s="207">
        <v>395.9</v>
      </c>
      <c r="L284" s="207">
        <v>0</v>
      </c>
      <c r="M284" s="207">
        <v>68.82</v>
      </c>
      <c r="N284" s="207">
        <v>0</v>
      </c>
      <c r="O284" s="207">
        <v>-0.12</v>
      </c>
      <c r="P284" s="207">
        <f t="shared" si="47"/>
        <v>2760.3999999999996</v>
      </c>
      <c r="Q284" s="222"/>
    </row>
    <row r="285" spans="1:17" ht="20.25" customHeight="1">
      <c r="A285" s="221">
        <v>7100327</v>
      </c>
      <c r="B285" s="207" t="s">
        <v>785</v>
      </c>
      <c r="C285" s="208" t="s">
        <v>786</v>
      </c>
      <c r="D285" s="208" t="s">
        <v>193</v>
      </c>
      <c r="E285" s="207">
        <v>2925</v>
      </c>
      <c r="F285" s="207">
        <v>0</v>
      </c>
      <c r="G285" s="207">
        <v>0</v>
      </c>
      <c r="H285" s="207">
        <v>300</v>
      </c>
      <c r="I285" s="207">
        <v>0</v>
      </c>
      <c r="J285" s="207">
        <v>0</v>
      </c>
      <c r="K285" s="207">
        <v>0</v>
      </c>
      <c r="L285" s="207">
        <v>0</v>
      </c>
      <c r="M285" s="207">
        <v>68.82</v>
      </c>
      <c r="N285" s="207">
        <v>0</v>
      </c>
      <c r="O285" s="207">
        <v>-0.02</v>
      </c>
      <c r="P285" s="207">
        <f t="shared" si="47"/>
        <v>3156.2</v>
      </c>
      <c r="Q285" s="222"/>
    </row>
    <row r="286" spans="1:17" ht="20.25" customHeight="1">
      <c r="A286" s="221">
        <v>7100330</v>
      </c>
      <c r="B286" s="207" t="s">
        <v>214</v>
      </c>
      <c r="C286" s="208" t="s">
        <v>215</v>
      </c>
      <c r="D286" s="208" t="s">
        <v>707</v>
      </c>
      <c r="E286" s="207">
        <v>4000.05</v>
      </c>
      <c r="F286" s="207">
        <v>0</v>
      </c>
      <c r="G286" s="207">
        <v>0</v>
      </c>
      <c r="H286" s="207">
        <v>300</v>
      </c>
      <c r="I286" s="207">
        <v>0</v>
      </c>
      <c r="J286" s="207">
        <v>0</v>
      </c>
      <c r="K286" s="207">
        <v>0</v>
      </c>
      <c r="L286" s="207">
        <v>0</v>
      </c>
      <c r="M286" s="207">
        <v>349.05</v>
      </c>
      <c r="N286" s="207">
        <v>0</v>
      </c>
      <c r="O286" s="207">
        <v>0</v>
      </c>
      <c r="P286" s="207">
        <f t="shared" si="47"/>
        <v>3951</v>
      </c>
      <c r="Q286" s="222"/>
    </row>
    <row r="287" spans="1:17" ht="20.25" customHeight="1">
      <c r="A287" s="221">
        <v>7100331</v>
      </c>
      <c r="B287" s="207" t="s">
        <v>216</v>
      </c>
      <c r="C287" s="208" t="s">
        <v>217</v>
      </c>
      <c r="D287" s="208" t="s">
        <v>707</v>
      </c>
      <c r="E287" s="207">
        <v>4000.05</v>
      </c>
      <c r="F287" s="207">
        <v>0</v>
      </c>
      <c r="G287" s="207">
        <v>0</v>
      </c>
      <c r="H287" s="207">
        <v>300</v>
      </c>
      <c r="I287" s="207">
        <v>0</v>
      </c>
      <c r="J287" s="207">
        <v>0</v>
      </c>
      <c r="K287" s="207">
        <v>408.14</v>
      </c>
      <c r="L287" s="207">
        <v>0</v>
      </c>
      <c r="M287" s="207">
        <v>349.05</v>
      </c>
      <c r="N287" s="207">
        <v>0</v>
      </c>
      <c r="O287" s="207">
        <v>-0.14</v>
      </c>
      <c r="P287" s="207">
        <f t="shared" si="47"/>
        <v>3543</v>
      </c>
      <c r="Q287" s="222"/>
    </row>
    <row r="288" spans="1:17" ht="20.25" customHeight="1">
      <c r="A288" s="221">
        <v>7100333</v>
      </c>
      <c r="B288" s="207" t="s">
        <v>218</v>
      </c>
      <c r="C288" s="208" t="s">
        <v>219</v>
      </c>
      <c r="D288" s="208" t="s">
        <v>193</v>
      </c>
      <c r="E288" s="207">
        <v>2925</v>
      </c>
      <c r="F288" s="207">
        <v>0</v>
      </c>
      <c r="G288" s="207">
        <v>0</v>
      </c>
      <c r="H288" s="207">
        <v>300</v>
      </c>
      <c r="I288" s="207">
        <v>0</v>
      </c>
      <c r="J288" s="207">
        <v>0</v>
      </c>
      <c r="K288" s="207">
        <v>276.65</v>
      </c>
      <c r="L288" s="207">
        <v>0</v>
      </c>
      <c r="M288" s="207">
        <v>68.82</v>
      </c>
      <c r="N288" s="207">
        <v>0</v>
      </c>
      <c r="O288" s="207">
        <v>0.13</v>
      </c>
      <c r="P288" s="207">
        <f t="shared" si="47"/>
        <v>2879.3999999999996</v>
      </c>
      <c r="Q288" s="222"/>
    </row>
    <row r="289" spans="1:17" ht="20.25" customHeight="1">
      <c r="A289" s="221">
        <v>7100337</v>
      </c>
      <c r="B289" s="207" t="s">
        <v>220</v>
      </c>
      <c r="C289" s="208" t="s">
        <v>221</v>
      </c>
      <c r="D289" s="208" t="s">
        <v>193</v>
      </c>
      <c r="E289" s="207">
        <v>2535</v>
      </c>
      <c r="F289" s="207">
        <v>0</v>
      </c>
      <c r="G289" s="207">
        <v>0</v>
      </c>
      <c r="H289" s="207">
        <v>260</v>
      </c>
      <c r="I289" s="207">
        <v>0</v>
      </c>
      <c r="J289" s="207">
        <v>0</v>
      </c>
      <c r="K289" s="207">
        <v>348.8</v>
      </c>
      <c r="L289" s="207">
        <v>0</v>
      </c>
      <c r="M289" s="207">
        <v>59.64</v>
      </c>
      <c r="N289" s="207">
        <v>0</v>
      </c>
      <c r="O289" s="207">
        <v>-0.04</v>
      </c>
      <c r="P289" s="207">
        <f t="shared" si="47"/>
        <v>2386.6</v>
      </c>
      <c r="Q289" s="222"/>
    </row>
    <row r="290" spans="1:17" ht="20.25" customHeight="1">
      <c r="A290" s="221">
        <v>7100338</v>
      </c>
      <c r="B290" s="207" t="s">
        <v>222</v>
      </c>
      <c r="C290" s="208" t="s">
        <v>223</v>
      </c>
      <c r="D290" s="208" t="s">
        <v>193</v>
      </c>
      <c r="E290" s="207">
        <v>2925</v>
      </c>
      <c r="F290" s="207">
        <v>0</v>
      </c>
      <c r="G290" s="207">
        <v>0</v>
      </c>
      <c r="H290" s="207">
        <v>300</v>
      </c>
      <c r="I290" s="207">
        <v>0</v>
      </c>
      <c r="J290" s="207">
        <v>0</v>
      </c>
      <c r="K290" s="207">
        <v>416.4</v>
      </c>
      <c r="L290" s="207">
        <v>0</v>
      </c>
      <c r="M290" s="207">
        <v>68.82</v>
      </c>
      <c r="N290" s="207">
        <v>0</v>
      </c>
      <c r="O290" s="207">
        <v>0.18</v>
      </c>
      <c r="P290" s="207">
        <f t="shared" si="47"/>
        <v>2739.6</v>
      </c>
      <c r="Q290" s="222"/>
    </row>
    <row r="291" spans="1:17" ht="20.25" customHeight="1">
      <c r="A291" s="221">
        <v>7100340</v>
      </c>
      <c r="B291" s="207" t="s">
        <v>224</v>
      </c>
      <c r="C291" s="208" t="s">
        <v>225</v>
      </c>
      <c r="D291" s="208" t="s">
        <v>193</v>
      </c>
      <c r="E291" s="207">
        <v>2925</v>
      </c>
      <c r="F291" s="207">
        <v>0</v>
      </c>
      <c r="G291" s="207">
        <v>0</v>
      </c>
      <c r="H291" s="207">
        <v>300</v>
      </c>
      <c r="I291" s="207">
        <v>0</v>
      </c>
      <c r="J291" s="207">
        <v>0</v>
      </c>
      <c r="K291" s="207">
        <v>198.25</v>
      </c>
      <c r="L291" s="207">
        <v>0</v>
      </c>
      <c r="M291" s="207">
        <v>68.82</v>
      </c>
      <c r="N291" s="207">
        <v>0</v>
      </c>
      <c r="O291" s="207">
        <v>0.13</v>
      </c>
      <c r="P291" s="207">
        <f t="shared" si="47"/>
        <v>2957.7999999999997</v>
      </c>
      <c r="Q291" s="222"/>
    </row>
    <row r="292" spans="1:17" ht="20.25" customHeight="1">
      <c r="A292" s="221">
        <v>7100341</v>
      </c>
      <c r="B292" s="207" t="s">
        <v>226</v>
      </c>
      <c r="C292" s="208" t="s">
        <v>227</v>
      </c>
      <c r="D292" s="208" t="s">
        <v>193</v>
      </c>
      <c r="E292" s="207">
        <v>2925</v>
      </c>
      <c r="F292" s="207">
        <v>0</v>
      </c>
      <c r="G292" s="207">
        <v>0</v>
      </c>
      <c r="H292" s="207">
        <v>300</v>
      </c>
      <c r="I292" s="207">
        <v>0</v>
      </c>
      <c r="J292" s="207">
        <v>0</v>
      </c>
      <c r="K292" s="207">
        <v>0</v>
      </c>
      <c r="L292" s="207">
        <v>0</v>
      </c>
      <c r="M292" s="207">
        <v>68.82</v>
      </c>
      <c r="N292" s="207">
        <v>0</v>
      </c>
      <c r="O292" s="207">
        <v>-0.02</v>
      </c>
      <c r="P292" s="207">
        <f t="shared" si="47"/>
        <v>3156.2</v>
      </c>
      <c r="Q292" s="222"/>
    </row>
    <row r="293" spans="1:17" ht="20.25" customHeight="1">
      <c r="A293" s="221">
        <v>7100343</v>
      </c>
      <c r="B293" s="207" t="s">
        <v>228</v>
      </c>
      <c r="C293" s="208" t="s">
        <v>229</v>
      </c>
      <c r="D293" s="208" t="s">
        <v>193</v>
      </c>
      <c r="E293" s="207">
        <v>2925</v>
      </c>
      <c r="F293" s="207">
        <v>0</v>
      </c>
      <c r="G293" s="207">
        <v>0</v>
      </c>
      <c r="H293" s="207">
        <v>300</v>
      </c>
      <c r="I293" s="207">
        <v>0</v>
      </c>
      <c r="J293" s="207">
        <v>0</v>
      </c>
      <c r="K293" s="207">
        <v>0</v>
      </c>
      <c r="L293" s="207">
        <v>0</v>
      </c>
      <c r="M293" s="207">
        <v>68.82</v>
      </c>
      <c r="N293" s="207">
        <v>0</v>
      </c>
      <c r="O293" s="207">
        <v>-0.02</v>
      </c>
      <c r="P293" s="207">
        <f t="shared" si="47"/>
        <v>3156.2</v>
      </c>
      <c r="Q293" s="222"/>
    </row>
    <row r="294" spans="1:17" ht="20.25" customHeight="1">
      <c r="A294" s="221">
        <v>7100350</v>
      </c>
      <c r="B294" s="207" t="s">
        <v>230</v>
      </c>
      <c r="C294" s="208" t="s">
        <v>231</v>
      </c>
      <c r="D294" s="208" t="s">
        <v>707</v>
      </c>
      <c r="E294" s="207">
        <v>4000.05</v>
      </c>
      <c r="F294" s="207">
        <v>0</v>
      </c>
      <c r="G294" s="207">
        <v>0</v>
      </c>
      <c r="H294" s="207">
        <v>300</v>
      </c>
      <c r="I294" s="207">
        <v>0</v>
      </c>
      <c r="J294" s="207">
        <v>0</v>
      </c>
      <c r="K294" s="207">
        <v>342.61</v>
      </c>
      <c r="L294" s="207">
        <v>0</v>
      </c>
      <c r="M294" s="207">
        <v>349.05</v>
      </c>
      <c r="N294" s="207">
        <v>0</v>
      </c>
      <c r="O294" s="207">
        <v>-0.01</v>
      </c>
      <c r="P294" s="207">
        <f t="shared" si="47"/>
        <v>3608.4</v>
      </c>
      <c r="Q294" s="222"/>
    </row>
    <row r="295" spans="1:17" ht="20.25" customHeight="1">
      <c r="A295" s="221">
        <v>7100351</v>
      </c>
      <c r="B295" s="207" t="s">
        <v>232</v>
      </c>
      <c r="C295" s="208" t="s">
        <v>233</v>
      </c>
      <c r="D295" s="208" t="s">
        <v>193</v>
      </c>
      <c r="E295" s="207">
        <v>2925</v>
      </c>
      <c r="F295" s="207">
        <v>0</v>
      </c>
      <c r="G295" s="207">
        <v>0</v>
      </c>
      <c r="H295" s="207">
        <v>300</v>
      </c>
      <c r="I295" s="207">
        <v>0</v>
      </c>
      <c r="J295" s="207">
        <v>0</v>
      </c>
      <c r="K295" s="207">
        <v>498.42</v>
      </c>
      <c r="L295" s="207">
        <v>0</v>
      </c>
      <c r="M295" s="207">
        <v>68.82</v>
      </c>
      <c r="N295" s="207">
        <v>0</v>
      </c>
      <c r="O295" s="207">
        <v>-0.04</v>
      </c>
      <c r="P295" s="207">
        <f t="shared" si="47"/>
        <v>2657.7999999999997</v>
      </c>
      <c r="Q295" s="222"/>
    </row>
    <row r="296" spans="1:17" ht="20.25" customHeight="1">
      <c r="A296" s="221">
        <v>7100352</v>
      </c>
      <c r="B296" s="207" t="s">
        <v>234</v>
      </c>
      <c r="C296" s="208" t="s">
        <v>235</v>
      </c>
      <c r="D296" s="208" t="s">
        <v>601</v>
      </c>
      <c r="E296" s="207">
        <v>4500</v>
      </c>
      <c r="F296" s="207">
        <v>0</v>
      </c>
      <c r="G296" s="207">
        <v>0</v>
      </c>
      <c r="H296" s="207">
        <v>300</v>
      </c>
      <c r="I296" s="207">
        <v>0</v>
      </c>
      <c r="J296" s="207">
        <v>0</v>
      </c>
      <c r="K296" s="207">
        <v>0</v>
      </c>
      <c r="L296" s="207">
        <v>0</v>
      </c>
      <c r="M296" s="207">
        <v>433.95</v>
      </c>
      <c r="N296" s="207">
        <v>0</v>
      </c>
      <c r="O296" s="207">
        <v>0.05</v>
      </c>
      <c r="P296" s="207">
        <f t="shared" si="47"/>
        <v>4366</v>
      </c>
      <c r="Q296" s="222"/>
    </row>
    <row r="297" spans="1:17" s="103" customFormat="1" ht="15.75" customHeight="1" hidden="1">
      <c r="A297" s="100"/>
      <c r="B297" s="101"/>
      <c r="C297" s="101"/>
      <c r="D297" s="166"/>
      <c r="E297" s="101">
        <f>SUM(E271:E296)</f>
        <v>80685.15000000001</v>
      </c>
      <c r="F297" s="101">
        <f aca="true" t="shared" si="48" ref="F297:P297">SUM(F271:F296)</f>
        <v>0</v>
      </c>
      <c r="G297" s="101">
        <f t="shared" si="48"/>
        <v>0</v>
      </c>
      <c r="H297" s="101">
        <f t="shared" si="48"/>
        <v>7460</v>
      </c>
      <c r="I297" s="101">
        <f t="shared" si="48"/>
        <v>0</v>
      </c>
      <c r="J297" s="101">
        <f t="shared" si="48"/>
        <v>1500</v>
      </c>
      <c r="K297" s="101">
        <f t="shared" si="48"/>
        <v>4403.39</v>
      </c>
      <c r="L297" s="101">
        <f t="shared" si="48"/>
        <v>0</v>
      </c>
      <c r="M297" s="101">
        <f t="shared" si="48"/>
        <v>3647.4</v>
      </c>
      <c r="N297" s="101">
        <f t="shared" si="48"/>
        <v>0</v>
      </c>
      <c r="O297" s="101">
        <f t="shared" si="48"/>
        <v>0.15999999999999998</v>
      </c>
      <c r="P297" s="101">
        <f t="shared" si="48"/>
        <v>78594.2</v>
      </c>
      <c r="Q297" s="102"/>
    </row>
    <row r="298" spans="1:17" s="37" customFormat="1" ht="15.75" customHeight="1">
      <c r="A298" s="104"/>
      <c r="B298" s="90" t="s">
        <v>589</v>
      </c>
      <c r="C298" s="105"/>
      <c r="D298" s="167"/>
      <c r="E298" s="105">
        <f aca="true" t="shared" si="49" ref="E298:P298">E269+E297</f>
        <v>94234.3</v>
      </c>
      <c r="F298" s="105">
        <f t="shared" si="49"/>
        <v>0</v>
      </c>
      <c r="G298" s="105">
        <f t="shared" si="49"/>
        <v>0</v>
      </c>
      <c r="H298" s="105">
        <f t="shared" si="49"/>
        <v>7460</v>
      </c>
      <c r="I298" s="105">
        <f t="shared" si="49"/>
        <v>0</v>
      </c>
      <c r="J298" s="105">
        <f t="shared" si="49"/>
        <v>2500</v>
      </c>
      <c r="K298" s="105">
        <f t="shared" si="49"/>
        <v>4403.39</v>
      </c>
      <c r="L298" s="105">
        <f t="shared" si="49"/>
        <v>160.81</v>
      </c>
      <c r="M298" s="105">
        <f t="shared" si="49"/>
        <v>5056.63</v>
      </c>
      <c r="N298" s="105">
        <f t="shared" si="49"/>
        <v>137.02</v>
      </c>
      <c r="O298" s="105">
        <f t="shared" si="49"/>
        <v>-0.11000000000000004</v>
      </c>
      <c r="P298" s="105">
        <f t="shared" si="49"/>
        <v>89710.6</v>
      </c>
      <c r="Q298" s="106"/>
    </row>
    <row r="299" spans="1:17" s="37" customFormat="1" ht="10.5" customHeight="1">
      <c r="A299" s="38"/>
      <c r="B299" s="143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147"/>
    </row>
    <row r="300" spans="2:16" ht="18">
      <c r="B300" s="27"/>
      <c r="C300" s="27"/>
      <c r="D300" s="27" t="s">
        <v>584</v>
      </c>
      <c r="E300" s="27"/>
      <c r="F300" s="27"/>
      <c r="G300" s="27"/>
      <c r="H300" s="27"/>
      <c r="I300" s="27"/>
      <c r="J300" s="27" t="s">
        <v>583</v>
      </c>
      <c r="K300" s="27"/>
      <c r="L300" s="27"/>
      <c r="M300" s="27"/>
      <c r="N300" s="27"/>
      <c r="O300" s="27"/>
      <c r="P300" s="27"/>
    </row>
    <row r="301" spans="1:16" ht="18">
      <c r="A301" s="26" t="s">
        <v>582</v>
      </c>
      <c r="B301" s="27"/>
      <c r="C301" s="27"/>
      <c r="D301" s="27" t="s">
        <v>987</v>
      </c>
      <c r="E301" s="27"/>
      <c r="F301" s="27"/>
      <c r="G301" s="27"/>
      <c r="H301" s="27"/>
      <c r="I301" s="27"/>
      <c r="J301" s="27" t="s">
        <v>581</v>
      </c>
      <c r="K301" s="27"/>
      <c r="L301" s="27"/>
      <c r="M301" s="27"/>
      <c r="N301" s="27"/>
      <c r="O301" s="27"/>
      <c r="P301" s="27"/>
    </row>
    <row r="304" spans="1:17" ht="27.75">
      <c r="A304" s="6" t="s">
        <v>0</v>
      </c>
      <c r="B304" s="32"/>
      <c r="C304" s="8"/>
      <c r="D304" s="7" t="s">
        <v>796</v>
      </c>
      <c r="E304" s="8"/>
      <c r="F304" s="8"/>
      <c r="G304" s="8"/>
      <c r="H304" s="8"/>
      <c r="I304" s="8"/>
      <c r="J304" s="8"/>
      <c r="K304" s="9"/>
      <c r="L304" s="8"/>
      <c r="M304" s="8"/>
      <c r="N304" s="8"/>
      <c r="O304" s="8"/>
      <c r="P304" s="8"/>
      <c r="Q304" s="41"/>
    </row>
    <row r="305" spans="1:17" ht="18">
      <c r="A305" s="11"/>
      <c r="B305" s="36" t="s">
        <v>545</v>
      </c>
      <c r="C305" s="13"/>
      <c r="D305" s="13"/>
      <c r="E305" s="13"/>
      <c r="F305" s="13"/>
      <c r="G305" s="13"/>
      <c r="H305" s="13"/>
      <c r="I305" s="14"/>
      <c r="J305" s="14"/>
      <c r="K305" s="15"/>
      <c r="L305" s="13"/>
      <c r="M305" s="13"/>
      <c r="N305" s="13"/>
      <c r="O305" s="13"/>
      <c r="P305" s="13"/>
      <c r="Q305" s="42" t="s">
        <v>905</v>
      </c>
    </row>
    <row r="306" spans="1:17" ht="20.25">
      <c r="A306" s="16"/>
      <c r="B306" s="17"/>
      <c r="C306" s="17"/>
      <c r="D306" s="79" t="s">
        <v>966</v>
      </c>
      <c r="E306" s="18"/>
      <c r="F306" s="18"/>
      <c r="G306" s="18"/>
      <c r="H306" s="18"/>
      <c r="I306" s="18"/>
      <c r="J306" s="18"/>
      <c r="K306" s="19"/>
      <c r="L306" s="18"/>
      <c r="M306" s="18"/>
      <c r="N306" s="18"/>
      <c r="O306" s="18"/>
      <c r="P306" s="18"/>
      <c r="Q306" s="43"/>
    </row>
    <row r="307" spans="1:17" s="84" customFormat="1" ht="30.75" customHeight="1">
      <c r="A307" s="214" t="s">
        <v>1</v>
      </c>
      <c r="B307" s="215" t="s">
        <v>2</v>
      </c>
      <c r="C307" s="215" t="s">
        <v>3</v>
      </c>
      <c r="D307" s="215" t="s">
        <v>4</v>
      </c>
      <c r="E307" s="232" t="s">
        <v>5</v>
      </c>
      <c r="F307" s="233" t="s">
        <v>566</v>
      </c>
      <c r="G307" s="233" t="s">
        <v>605</v>
      </c>
      <c r="H307" s="233" t="s">
        <v>672</v>
      </c>
      <c r="I307" s="232" t="s">
        <v>569</v>
      </c>
      <c r="J307" s="232" t="s">
        <v>530</v>
      </c>
      <c r="K307" s="232" t="s">
        <v>529</v>
      </c>
      <c r="L307" s="233" t="s">
        <v>541</v>
      </c>
      <c r="M307" s="234" t="s">
        <v>536</v>
      </c>
      <c r="N307" s="233" t="s">
        <v>537</v>
      </c>
      <c r="O307" s="233" t="s">
        <v>580</v>
      </c>
      <c r="P307" s="233" t="s">
        <v>568</v>
      </c>
      <c r="Q307" s="219" t="s">
        <v>538</v>
      </c>
    </row>
    <row r="308" spans="1:17" ht="24.75" customHeight="1">
      <c r="A308" s="235">
        <v>7100353</v>
      </c>
      <c r="B308" s="229" t="s">
        <v>923</v>
      </c>
      <c r="C308" s="230" t="s">
        <v>881</v>
      </c>
      <c r="D308" s="230" t="s">
        <v>193</v>
      </c>
      <c r="E308" s="231">
        <v>2925</v>
      </c>
      <c r="F308" s="231">
        <v>0</v>
      </c>
      <c r="G308" s="231">
        <v>0</v>
      </c>
      <c r="H308" s="231">
        <v>300</v>
      </c>
      <c r="I308" s="231">
        <v>0</v>
      </c>
      <c r="J308" s="231">
        <v>0</v>
      </c>
      <c r="K308" s="231">
        <v>0</v>
      </c>
      <c r="L308" s="231">
        <v>0</v>
      </c>
      <c r="M308" s="231">
        <v>68.82</v>
      </c>
      <c r="N308" s="231">
        <v>0</v>
      </c>
      <c r="O308" s="231">
        <v>-0.02</v>
      </c>
      <c r="P308" s="231">
        <f>E308+F308+G308+H308+I308-J308-L308-M308-K308+N308-O308</f>
        <v>3156.2</v>
      </c>
      <c r="Q308" s="220"/>
    </row>
    <row r="309" spans="1:17" ht="24" customHeight="1">
      <c r="A309" s="221">
        <v>7100354</v>
      </c>
      <c r="B309" s="207" t="s">
        <v>236</v>
      </c>
      <c r="C309" s="208" t="s">
        <v>237</v>
      </c>
      <c r="D309" s="208" t="s">
        <v>193</v>
      </c>
      <c r="E309" s="207">
        <v>2925</v>
      </c>
      <c r="F309" s="207">
        <v>0</v>
      </c>
      <c r="G309" s="207">
        <v>0</v>
      </c>
      <c r="H309" s="207">
        <v>300</v>
      </c>
      <c r="I309" s="207">
        <v>0</v>
      </c>
      <c r="J309" s="207">
        <v>0</v>
      </c>
      <c r="K309" s="207">
        <v>0</v>
      </c>
      <c r="L309" s="207">
        <v>0</v>
      </c>
      <c r="M309" s="207">
        <v>68.82</v>
      </c>
      <c r="N309" s="207">
        <v>0</v>
      </c>
      <c r="O309" s="207">
        <v>-0.02</v>
      </c>
      <c r="P309" s="207">
        <f>E309+F309+G309+H309+I309-J309-L309-M309-K309+N309-O309</f>
        <v>3156.2</v>
      </c>
      <c r="Q309" s="222"/>
    </row>
    <row r="310" spans="1:17" ht="24" customHeight="1">
      <c r="A310" s="221">
        <v>7100356</v>
      </c>
      <c r="B310" s="207" t="s">
        <v>675</v>
      </c>
      <c r="C310" s="208" t="s">
        <v>676</v>
      </c>
      <c r="D310" s="208" t="s">
        <v>193</v>
      </c>
      <c r="E310" s="207">
        <v>2925</v>
      </c>
      <c r="F310" s="207">
        <v>0</v>
      </c>
      <c r="G310" s="207">
        <v>0</v>
      </c>
      <c r="H310" s="207">
        <v>300</v>
      </c>
      <c r="I310" s="207">
        <v>0</v>
      </c>
      <c r="J310" s="207">
        <v>0</v>
      </c>
      <c r="K310" s="207">
        <v>0</v>
      </c>
      <c r="L310" s="207">
        <v>0</v>
      </c>
      <c r="M310" s="207">
        <v>68.82</v>
      </c>
      <c r="N310" s="207">
        <v>0</v>
      </c>
      <c r="O310" s="207">
        <v>-0.02</v>
      </c>
      <c r="P310" s="207">
        <f>E310+F310+G310+H310+I310-J310-L310-M310-K310+N310-O310</f>
        <v>3156.2</v>
      </c>
      <c r="Q310" s="222"/>
    </row>
    <row r="311" spans="1:17" ht="24" customHeight="1">
      <c r="A311" s="221">
        <v>7100356</v>
      </c>
      <c r="B311" s="207" t="s">
        <v>238</v>
      </c>
      <c r="C311" s="208" t="s">
        <v>239</v>
      </c>
      <c r="D311" s="208" t="s">
        <v>193</v>
      </c>
      <c r="E311" s="207">
        <v>2925</v>
      </c>
      <c r="F311" s="207">
        <v>0</v>
      </c>
      <c r="G311" s="207">
        <v>0</v>
      </c>
      <c r="H311" s="207">
        <v>300</v>
      </c>
      <c r="I311" s="207">
        <v>0</v>
      </c>
      <c r="J311" s="207">
        <v>0</v>
      </c>
      <c r="K311" s="207">
        <v>0</v>
      </c>
      <c r="L311" s="207">
        <v>0</v>
      </c>
      <c r="M311" s="207">
        <v>68.82</v>
      </c>
      <c r="N311" s="207">
        <v>0</v>
      </c>
      <c r="O311" s="207">
        <v>-0.02</v>
      </c>
      <c r="P311" s="207">
        <f>E311+F311+G311+H311+I311-J311-L311-M311-K311+N311-O311</f>
        <v>3156.2</v>
      </c>
      <c r="Q311" s="222"/>
    </row>
    <row r="312" spans="1:17" ht="24" customHeight="1">
      <c r="A312" s="221">
        <v>7100359</v>
      </c>
      <c r="B312" s="207" t="s">
        <v>240</v>
      </c>
      <c r="C312" s="208" t="s">
        <v>241</v>
      </c>
      <c r="D312" s="208" t="s">
        <v>193</v>
      </c>
      <c r="E312" s="207">
        <v>2925</v>
      </c>
      <c r="F312" s="207">
        <v>0</v>
      </c>
      <c r="G312" s="207">
        <v>0</v>
      </c>
      <c r="H312" s="207">
        <v>300</v>
      </c>
      <c r="I312" s="207">
        <v>0</v>
      </c>
      <c r="J312" s="207">
        <v>0</v>
      </c>
      <c r="K312" s="207">
        <v>470.35</v>
      </c>
      <c r="L312" s="207">
        <v>0</v>
      </c>
      <c r="M312" s="207">
        <v>68.82</v>
      </c>
      <c r="N312" s="207">
        <v>0</v>
      </c>
      <c r="O312" s="207">
        <v>0.03</v>
      </c>
      <c r="P312" s="207">
        <f aca="true" t="shared" si="50" ref="P312:P325">E312+F312+G312+H312+I312-J312-L312-M312-K312+N312-O312</f>
        <v>2685.7999999999997</v>
      </c>
      <c r="Q312" s="222"/>
    </row>
    <row r="313" spans="1:17" ht="24" customHeight="1">
      <c r="A313" s="221">
        <v>7100363</v>
      </c>
      <c r="B313" s="207" t="s">
        <v>242</v>
      </c>
      <c r="C313" s="208" t="s">
        <v>243</v>
      </c>
      <c r="D313" s="208" t="s">
        <v>193</v>
      </c>
      <c r="E313" s="207">
        <v>3425.1</v>
      </c>
      <c r="F313" s="207">
        <v>0</v>
      </c>
      <c r="G313" s="207">
        <v>0</v>
      </c>
      <c r="H313" s="207">
        <v>0</v>
      </c>
      <c r="I313" s="207">
        <v>0</v>
      </c>
      <c r="J313" s="207">
        <v>0</v>
      </c>
      <c r="K313" s="207">
        <v>0</v>
      </c>
      <c r="L313" s="207">
        <v>0</v>
      </c>
      <c r="M313" s="207">
        <v>143.5</v>
      </c>
      <c r="N313" s="207">
        <v>0</v>
      </c>
      <c r="O313" s="207">
        <v>0</v>
      </c>
      <c r="P313" s="207">
        <f t="shared" si="50"/>
        <v>3281.6</v>
      </c>
      <c r="Q313" s="222"/>
    </row>
    <row r="314" spans="1:17" ht="24" customHeight="1">
      <c r="A314" s="221">
        <v>7100365</v>
      </c>
      <c r="B314" s="207" t="s">
        <v>244</v>
      </c>
      <c r="C314" s="208" t="s">
        <v>245</v>
      </c>
      <c r="D314" s="208" t="s">
        <v>193</v>
      </c>
      <c r="E314" s="207">
        <v>2730</v>
      </c>
      <c r="F314" s="207">
        <v>0</v>
      </c>
      <c r="G314" s="207">
        <v>0</v>
      </c>
      <c r="H314" s="207">
        <v>280</v>
      </c>
      <c r="I314" s="207">
        <v>0</v>
      </c>
      <c r="J314" s="207">
        <v>300</v>
      </c>
      <c r="K314" s="207">
        <v>395.78</v>
      </c>
      <c r="L314" s="207">
        <v>0</v>
      </c>
      <c r="M314" s="207">
        <v>64.23</v>
      </c>
      <c r="N314" s="207">
        <v>0</v>
      </c>
      <c r="O314" s="207">
        <v>-0.01</v>
      </c>
      <c r="P314" s="207">
        <f t="shared" si="50"/>
        <v>2250</v>
      </c>
      <c r="Q314" s="222"/>
    </row>
    <row r="315" spans="1:17" ht="24" customHeight="1">
      <c r="A315" s="221">
        <v>7100373</v>
      </c>
      <c r="B315" s="207" t="s">
        <v>246</v>
      </c>
      <c r="C315" s="208" t="s">
        <v>247</v>
      </c>
      <c r="D315" s="208" t="s">
        <v>193</v>
      </c>
      <c r="E315" s="207">
        <v>2925</v>
      </c>
      <c r="F315" s="207">
        <v>0</v>
      </c>
      <c r="G315" s="207">
        <v>0</v>
      </c>
      <c r="H315" s="207">
        <v>300</v>
      </c>
      <c r="I315" s="207">
        <v>0</v>
      </c>
      <c r="J315" s="207">
        <v>0</v>
      </c>
      <c r="K315" s="207">
        <v>0</v>
      </c>
      <c r="L315" s="207">
        <v>0</v>
      </c>
      <c r="M315" s="207">
        <v>68.82</v>
      </c>
      <c r="N315" s="207">
        <v>0</v>
      </c>
      <c r="O315" s="207">
        <v>-0.02</v>
      </c>
      <c r="P315" s="207">
        <f t="shared" si="50"/>
        <v>3156.2</v>
      </c>
      <c r="Q315" s="222"/>
    </row>
    <row r="316" spans="1:17" ht="24" customHeight="1">
      <c r="A316" s="221">
        <v>7100374</v>
      </c>
      <c r="B316" s="207" t="s">
        <v>248</v>
      </c>
      <c r="C316" s="208" t="s">
        <v>249</v>
      </c>
      <c r="D316" s="208" t="s">
        <v>193</v>
      </c>
      <c r="E316" s="207">
        <v>2925</v>
      </c>
      <c r="F316" s="207">
        <v>0</v>
      </c>
      <c r="G316" s="207">
        <v>0</v>
      </c>
      <c r="H316" s="207">
        <v>300</v>
      </c>
      <c r="I316" s="207">
        <v>0</v>
      </c>
      <c r="J316" s="207">
        <v>0</v>
      </c>
      <c r="K316" s="207">
        <v>650.15</v>
      </c>
      <c r="L316" s="207">
        <v>0</v>
      </c>
      <c r="M316" s="207">
        <v>68.82</v>
      </c>
      <c r="N316" s="207">
        <v>0</v>
      </c>
      <c r="O316" s="207">
        <v>0.03</v>
      </c>
      <c r="P316" s="207">
        <f t="shared" si="50"/>
        <v>2505.9999999999995</v>
      </c>
      <c r="Q316" s="222"/>
    </row>
    <row r="317" spans="1:17" ht="24" customHeight="1">
      <c r="A317" s="221">
        <v>7100375</v>
      </c>
      <c r="B317" s="207" t="s">
        <v>250</v>
      </c>
      <c r="C317" s="208" t="s">
        <v>251</v>
      </c>
      <c r="D317" s="208" t="s">
        <v>193</v>
      </c>
      <c r="E317" s="207">
        <v>2925</v>
      </c>
      <c r="F317" s="207">
        <v>0</v>
      </c>
      <c r="G317" s="207">
        <v>0</v>
      </c>
      <c r="H317" s="207">
        <v>300</v>
      </c>
      <c r="I317" s="207">
        <v>0</v>
      </c>
      <c r="J317" s="207">
        <v>0</v>
      </c>
      <c r="K317" s="207">
        <v>0</v>
      </c>
      <c r="L317" s="207">
        <v>0</v>
      </c>
      <c r="M317" s="207">
        <v>68.82</v>
      </c>
      <c r="N317" s="207">
        <v>0</v>
      </c>
      <c r="O317" s="207">
        <v>0.18</v>
      </c>
      <c r="P317" s="207">
        <f t="shared" si="50"/>
        <v>3156</v>
      </c>
      <c r="Q317" s="222"/>
    </row>
    <row r="318" spans="1:17" ht="24" customHeight="1">
      <c r="A318" s="221">
        <v>7100377</v>
      </c>
      <c r="B318" s="207" t="s">
        <v>572</v>
      </c>
      <c r="C318" s="208" t="s">
        <v>573</v>
      </c>
      <c r="D318" s="208" t="s">
        <v>193</v>
      </c>
      <c r="E318" s="207">
        <v>2925</v>
      </c>
      <c r="F318" s="207">
        <v>0</v>
      </c>
      <c r="G318" s="207">
        <v>0</v>
      </c>
      <c r="H318" s="207">
        <v>300</v>
      </c>
      <c r="I318" s="207">
        <v>0</v>
      </c>
      <c r="J318" s="207">
        <v>300</v>
      </c>
      <c r="K318" s="207">
        <v>0</v>
      </c>
      <c r="L318" s="207">
        <v>0</v>
      </c>
      <c r="M318" s="207">
        <v>68.82</v>
      </c>
      <c r="N318" s="207">
        <v>0</v>
      </c>
      <c r="O318" s="207">
        <v>-0.02</v>
      </c>
      <c r="P318" s="207">
        <f t="shared" si="50"/>
        <v>2856.2</v>
      </c>
      <c r="Q318" s="222"/>
    </row>
    <row r="319" spans="1:17" ht="24" customHeight="1">
      <c r="A319" s="221">
        <v>7100378</v>
      </c>
      <c r="B319" s="207" t="s">
        <v>574</v>
      </c>
      <c r="C319" s="208" t="s">
        <v>575</v>
      </c>
      <c r="D319" s="208" t="s">
        <v>193</v>
      </c>
      <c r="E319" s="207">
        <v>2925</v>
      </c>
      <c r="F319" s="207">
        <v>0</v>
      </c>
      <c r="G319" s="207">
        <v>0</v>
      </c>
      <c r="H319" s="207">
        <v>300</v>
      </c>
      <c r="I319" s="207">
        <v>0</v>
      </c>
      <c r="J319" s="207">
        <v>300</v>
      </c>
      <c r="K319" s="207">
        <v>0</v>
      </c>
      <c r="L319" s="207">
        <v>0</v>
      </c>
      <c r="M319" s="207">
        <v>68.82</v>
      </c>
      <c r="N319" s="207">
        <v>0</v>
      </c>
      <c r="O319" s="207">
        <v>-0.02</v>
      </c>
      <c r="P319" s="207">
        <f t="shared" si="50"/>
        <v>2856.2</v>
      </c>
      <c r="Q319" s="222"/>
    </row>
    <row r="320" spans="1:17" ht="24" customHeight="1">
      <c r="A320" s="221">
        <v>7100383</v>
      </c>
      <c r="B320" s="207" t="s">
        <v>590</v>
      </c>
      <c r="C320" s="208" t="s">
        <v>591</v>
      </c>
      <c r="D320" s="208" t="s">
        <v>193</v>
      </c>
      <c r="E320" s="207">
        <v>2925</v>
      </c>
      <c r="F320" s="207">
        <v>0</v>
      </c>
      <c r="G320" s="207">
        <v>0</v>
      </c>
      <c r="H320" s="207">
        <v>300</v>
      </c>
      <c r="I320" s="207">
        <v>0</v>
      </c>
      <c r="J320" s="207">
        <v>0</v>
      </c>
      <c r="K320" s="207">
        <v>0</v>
      </c>
      <c r="L320" s="207">
        <v>0</v>
      </c>
      <c r="M320" s="207">
        <v>68.82</v>
      </c>
      <c r="N320" s="207">
        <v>0</v>
      </c>
      <c r="O320" s="207">
        <v>-0.02</v>
      </c>
      <c r="P320" s="207">
        <f t="shared" si="50"/>
        <v>3156.2</v>
      </c>
      <c r="Q320" s="222"/>
    </row>
    <row r="321" spans="1:17" ht="24" customHeight="1">
      <c r="A321" s="221">
        <v>7100386</v>
      </c>
      <c r="B321" s="207" t="s">
        <v>600</v>
      </c>
      <c r="C321" s="208" t="s">
        <v>735</v>
      </c>
      <c r="D321" s="208" t="s">
        <v>193</v>
      </c>
      <c r="E321" s="207">
        <v>2925</v>
      </c>
      <c r="F321" s="207">
        <v>0</v>
      </c>
      <c r="G321" s="207">
        <v>0</v>
      </c>
      <c r="H321" s="207">
        <v>300</v>
      </c>
      <c r="I321" s="207">
        <v>0</v>
      </c>
      <c r="J321" s="207">
        <v>0</v>
      </c>
      <c r="K321" s="207">
        <v>0</v>
      </c>
      <c r="L321" s="207">
        <v>0</v>
      </c>
      <c r="M321" s="207">
        <v>68.82</v>
      </c>
      <c r="N321" s="207">
        <v>0</v>
      </c>
      <c r="O321" s="207">
        <v>-0.02</v>
      </c>
      <c r="P321" s="207">
        <f t="shared" si="50"/>
        <v>3156.2</v>
      </c>
      <c r="Q321" s="222"/>
    </row>
    <row r="322" spans="1:17" ht="24" customHeight="1">
      <c r="A322" s="221">
        <v>7100389</v>
      </c>
      <c r="B322" s="207" t="s">
        <v>651</v>
      </c>
      <c r="C322" s="208" t="s">
        <v>655</v>
      </c>
      <c r="D322" s="208" t="s">
        <v>193</v>
      </c>
      <c r="E322" s="207">
        <v>2925</v>
      </c>
      <c r="F322" s="207">
        <v>0</v>
      </c>
      <c r="G322" s="207">
        <v>0</v>
      </c>
      <c r="H322" s="207">
        <v>300</v>
      </c>
      <c r="I322" s="207">
        <v>0</v>
      </c>
      <c r="J322" s="207">
        <v>300</v>
      </c>
      <c r="K322" s="207">
        <v>0</v>
      </c>
      <c r="L322" s="207">
        <v>0</v>
      </c>
      <c r="M322" s="207">
        <v>68.82</v>
      </c>
      <c r="N322" s="207">
        <v>0</v>
      </c>
      <c r="O322" s="207">
        <v>-0.02</v>
      </c>
      <c r="P322" s="207">
        <f t="shared" si="50"/>
        <v>2856.2</v>
      </c>
      <c r="Q322" s="222"/>
    </row>
    <row r="323" spans="1:17" ht="24" customHeight="1">
      <c r="A323" s="221">
        <v>7100390</v>
      </c>
      <c r="B323" s="207" t="s">
        <v>652</v>
      </c>
      <c r="C323" s="208" t="s">
        <v>656</v>
      </c>
      <c r="D323" s="208" t="s">
        <v>193</v>
      </c>
      <c r="E323" s="207">
        <v>2925</v>
      </c>
      <c r="F323" s="207">
        <v>0</v>
      </c>
      <c r="G323" s="207">
        <v>0</v>
      </c>
      <c r="H323" s="207">
        <v>300</v>
      </c>
      <c r="I323" s="207">
        <v>0</v>
      </c>
      <c r="J323" s="207">
        <v>0</v>
      </c>
      <c r="K323" s="207">
        <v>0</v>
      </c>
      <c r="L323" s="207">
        <v>0</v>
      </c>
      <c r="M323" s="207">
        <v>68.82</v>
      </c>
      <c r="N323" s="207">
        <v>0</v>
      </c>
      <c r="O323" s="207">
        <v>0.18</v>
      </c>
      <c r="P323" s="207">
        <f t="shared" si="50"/>
        <v>3156</v>
      </c>
      <c r="Q323" s="222"/>
    </row>
    <row r="324" spans="1:17" ht="24" customHeight="1">
      <c r="A324" s="221">
        <v>7100391</v>
      </c>
      <c r="B324" s="207" t="s">
        <v>653</v>
      </c>
      <c r="C324" s="208" t="s">
        <v>657</v>
      </c>
      <c r="D324" s="208" t="s">
        <v>193</v>
      </c>
      <c r="E324" s="207">
        <v>2925</v>
      </c>
      <c r="F324" s="207">
        <v>0</v>
      </c>
      <c r="G324" s="207">
        <v>0</v>
      </c>
      <c r="H324" s="207">
        <v>300</v>
      </c>
      <c r="I324" s="207">
        <v>0</v>
      </c>
      <c r="J324" s="207">
        <v>300</v>
      </c>
      <c r="K324" s="207">
        <v>0</v>
      </c>
      <c r="L324" s="207">
        <v>0</v>
      </c>
      <c r="M324" s="207">
        <v>68.82</v>
      </c>
      <c r="N324" s="207">
        <v>0</v>
      </c>
      <c r="O324" s="207">
        <v>-0.02</v>
      </c>
      <c r="P324" s="207">
        <f t="shared" si="50"/>
        <v>2856.2</v>
      </c>
      <c r="Q324" s="222"/>
    </row>
    <row r="325" spans="1:17" ht="24" customHeight="1">
      <c r="A325" s="269">
        <v>7100392</v>
      </c>
      <c r="B325" s="270" t="s">
        <v>654</v>
      </c>
      <c r="C325" s="271" t="s">
        <v>658</v>
      </c>
      <c r="D325" s="271" t="s">
        <v>193</v>
      </c>
      <c r="E325" s="270">
        <v>2925</v>
      </c>
      <c r="F325" s="270">
        <v>0</v>
      </c>
      <c r="G325" s="270">
        <v>0</v>
      </c>
      <c r="H325" s="270">
        <v>300</v>
      </c>
      <c r="I325" s="270">
        <v>0</v>
      </c>
      <c r="J325" s="270">
        <v>0</v>
      </c>
      <c r="K325" s="270">
        <v>0</v>
      </c>
      <c r="L325" s="270">
        <v>0</v>
      </c>
      <c r="M325" s="207">
        <v>68.82</v>
      </c>
      <c r="N325" s="270">
        <v>0</v>
      </c>
      <c r="O325" s="270">
        <v>-0.02</v>
      </c>
      <c r="P325" s="270">
        <f t="shared" si="50"/>
        <v>3156.2</v>
      </c>
      <c r="Q325" s="272"/>
    </row>
    <row r="326" spans="1:17" ht="24" customHeight="1">
      <c r="A326" s="221">
        <v>7100394</v>
      </c>
      <c r="B326" s="207" t="s">
        <v>677</v>
      </c>
      <c r="C326" s="208" t="s">
        <v>678</v>
      </c>
      <c r="D326" s="208" t="s">
        <v>193</v>
      </c>
      <c r="E326" s="207">
        <v>2925</v>
      </c>
      <c r="F326" s="207">
        <v>0</v>
      </c>
      <c r="G326" s="207">
        <v>0</v>
      </c>
      <c r="H326" s="207">
        <v>300</v>
      </c>
      <c r="I326" s="207">
        <v>0</v>
      </c>
      <c r="J326" s="207">
        <v>0</v>
      </c>
      <c r="K326" s="207">
        <v>0</v>
      </c>
      <c r="L326" s="207">
        <v>0</v>
      </c>
      <c r="M326" s="207">
        <v>68.82</v>
      </c>
      <c r="N326" s="207">
        <v>0</v>
      </c>
      <c r="O326" s="207">
        <v>-0.02</v>
      </c>
      <c r="P326" s="207">
        <f>E326+F326+G326+H326+I326-J326-L326-M326-K326+N326-O326</f>
        <v>3156.2</v>
      </c>
      <c r="Q326" s="222"/>
    </row>
    <row r="327" spans="1:17" ht="24" customHeight="1">
      <c r="A327" s="269">
        <v>7100396</v>
      </c>
      <c r="B327" s="270" t="s">
        <v>679</v>
      </c>
      <c r="C327" s="271" t="s">
        <v>680</v>
      </c>
      <c r="D327" s="271" t="s">
        <v>193</v>
      </c>
      <c r="E327" s="270">
        <v>2925</v>
      </c>
      <c r="F327" s="270">
        <v>0</v>
      </c>
      <c r="G327" s="270">
        <v>0</v>
      </c>
      <c r="H327" s="270">
        <v>300</v>
      </c>
      <c r="I327" s="270">
        <v>0</v>
      </c>
      <c r="J327" s="270">
        <v>0</v>
      </c>
      <c r="K327" s="270">
        <v>0</v>
      </c>
      <c r="L327" s="270">
        <v>0</v>
      </c>
      <c r="M327" s="270">
        <v>68.82</v>
      </c>
      <c r="N327" s="270">
        <v>0</v>
      </c>
      <c r="O327" s="270">
        <v>-0.02</v>
      </c>
      <c r="P327" s="270">
        <f>E327+F327+G327+H327+I327-J327-L327-M327-K327+N327-O327</f>
        <v>3156.2</v>
      </c>
      <c r="Q327" s="272"/>
    </row>
    <row r="328" spans="1:17" ht="24" customHeight="1">
      <c r="A328" s="221">
        <v>7100397</v>
      </c>
      <c r="B328" s="207" t="s">
        <v>681</v>
      </c>
      <c r="C328" s="208" t="s">
        <v>682</v>
      </c>
      <c r="D328" s="208" t="s">
        <v>193</v>
      </c>
      <c r="E328" s="207">
        <v>2925</v>
      </c>
      <c r="F328" s="207">
        <v>0</v>
      </c>
      <c r="G328" s="207">
        <v>0</v>
      </c>
      <c r="H328" s="207">
        <v>300</v>
      </c>
      <c r="I328" s="207">
        <v>0</v>
      </c>
      <c r="J328" s="207">
        <v>0</v>
      </c>
      <c r="K328" s="207">
        <v>0</v>
      </c>
      <c r="L328" s="207">
        <v>0</v>
      </c>
      <c r="M328" s="207">
        <v>68.82</v>
      </c>
      <c r="N328" s="207">
        <v>0</v>
      </c>
      <c r="O328" s="207">
        <v>-0.02</v>
      </c>
      <c r="P328" s="207">
        <f>E328+F328+G328+H328+I328-J328-L328-M328-K328+N328-O328</f>
        <v>3156.2</v>
      </c>
      <c r="Q328" s="222"/>
    </row>
    <row r="329" spans="1:17" ht="24" customHeight="1">
      <c r="A329" s="236">
        <v>7100398</v>
      </c>
      <c r="B329" s="237" t="s">
        <v>690</v>
      </c>
      <c r="C329" s="238" t="s">
        <v>691</v>
      </c>
      <c r="D329" s="238" t="s">
        <v>193</v>
      </c>
      <c r="E329" s="237">
        <v>2925</v>
      </c>
      <c r="F329" s="237">
        <v>0</v>
      </c>
      <c r="G329" s="237">
        <v>0</v>
      </c>
      <c r="H329" s="237">
        <v>300</v>
      </c>
      <c r="I329" s="237">
        <v>0</v>
      </c>
      <c r="J329" s="237">
        <v>0</v>
      </c>
      <c r="K329" s="237">
        <v>0</v>
      </c>
      <c r="L329" s="237">
        <v>0</v>
      </c>
      <c r="M329" s="237">
        <v>68.82</v>
      </c>
      <c r="N329" s="237">
        <v>0</v>
      </c>
      <c r="O329" s="237">
        <v>-0.02</v>
      </c>
      <c r="P329" s="237">
        <f>E329+F329+G329+H329+I329-J329-L329-M329-K329+N329-O329</f>
        <v>3156.2</v>
      </c>
      <c r="Q329" s="239"/>
    </row>
    <row r="330" spans="1:17" s="37" customFormat="1" ht="21.75" customHeight="1">
      <c r="A330" s="226"/>
      <c r="B330" s="227" t="s">
        <v>589</v>
      </c>
      <c r="C330" s="186"/>
      <c r="D330" s="186"/>
      <c r="E330" s="186">
        <f>SUM(E308:E329)</f>
        <v>64655.1</v>
      </c>
      <c r="F330" s="186">
        <f aca="true" t="shared" si="51" ref="F330:P330">SUM(F308:F329)</f>
        <v>0</v>
      </c>
      <c r="G330" s="186">
        <f t="shared" si="51"/>
        <v>0</v>
      </c>
      <c r="H330" s="186">
        <f t="shared" si="51"/>
        <v>6280</v>
      </c>
      <c r="I330" s="186">
        <f t="shared" si="51"/>
        <v>0</v>
      </c>
      <c r="J330" s="186">
        <f t="shared" si="51"/>
        <v>1500</v>
      </c>
      <c r="K330" s="186">
        <f t="shared" si="51"/>
        <v>1516.28</v>
      </c>
      <c r="L330" s="186">
        <f t="shared" si="51"/>
        <v>0</v>
      </c>
      <c r="M330" s="186">
        <f t="shared" si="51"/>
        <v>1584.129999999999</v>
      </c>
      <c r="N330" s="186">
        <f t="shared" si="51"/>
        <v>0</v>
      </c>
      <c r="O330" s="186">
        <f t="shared" si="51"/>
        <v>0.09000000000000002</v>
      </c>
      <c r="P330" s="186">
        <f t="shared" si="51"/>
        <v>66334.59999999998</v>
      </c>
      <c r="Q330" s="228"/>
    </row>
    <row r="331" spans="2:16" ht="23.25" customHeight="1">
      <c r="B331" s="27"/>
      <c r="C331" s="27"/>
      <c r="D331" s="27" t="s">
        <v>584</v>
      </c>
      <c r="E331" s="27"/>
      <c r="F331" s="27"/>
      <c r="G331" s="27"/>
      <c r="H331" s="27"/>
      <c r="I331" s="27"/>
      <c r="J331" s="27" t="s">
        <v>583</v>
      </c>
      <c r="K331" s="27"/>
      <c r="L331" s="27"/>
      <c r="M331" s="27"/>
      <c r="N331" s="27"/>
      <c r="O331" s="27"/>
      <c r="P331" s="27"/>
    </row>
    <row r="332" spans="1:16" ht="13.5" customHeight="1">
      <c r="A332" s="26" t="s">
        <v>582</v>
      </c>
      <c r="B332" s="27"/>
      <c r="C332" s="27"/>
      <c r="D332" s="27" t="s">
        <v>987</v>
      </c>
      <c r="E332" s="27"/>
      <c r="F332" s="27"/>
      <c r="G332" s="27"/>
      <c r="H332" s="27"/>
      <c r="I332" s="27"/>
      <c r="J332" s="27" t="s">
        <v>581</v>
      </c>
      <c r="K332" s="27"/>
      <c r="L332" s="27"/>
      <c r="M332" s="27"/>
      <c r="N332" s="27"/>
      <c r="O332" s="27"/>
      <c r="P332" s="27"/>
    </row>
    <row r="333" spans="2:16" ht="13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2:16" ht="13.5" customHeigh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ht="13.5" customHeigh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2:16" ht="13.5" customHeight="1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7" ht="27.75">
      <c r="A337" s="6" t="s">
        <v>0</v>
      </c>
      <c r="B337" s="32"/>
      <c r="C337" s="8"/>
      <c r="D337" s="7" t="s">
        <v>796</v>
      </c>
      <c r="E337" s="8"/>
      <c r="F337" s="8"/>
      <c r="G337" s="8"/>
      <c r="H337" s="8"/>
      <c r="I337" s="8"/>
      <c r="J337" s="8"/>
      <c r="K337" s="9"/>
      <c r="L337" s="8"/>
      <c r="M337" s="8"/>
      <c r="N337" s="8"/>
      <c r="O337" s="8"/>
      <c r="P337" s="8"/>
      <c r="Q337" s="41"/>
    </row>
    <row r="338" spans="1:17" ht="18">
      <c r="A338" s="11"/>
      <c r="B338" s="36" t="s">
        <v>545</v>
      </c>
      <c r="C338" s="13"/>
      <c r="D338" s="13"/>
      <c r="E338" s="13"/>
      <c r="F338" s="13"/>
      <c r="G338" s="13"/>
      <c r="H338" s="13"/>
      <c r="I338" s="14"/>
      <c r="J338" s="14"/>
      <c r="K338" s="15"/>
      <c r="L338" s="13"/>
      <c r="M338" s="13"/>
      <c r="N338" s="13"/>
      <c r="O338" s="13"/>
      <c r="P338" s="13"/>
      <c r="Q338" s="42" t="s">
        <v>906</v>
      </c>
    </row>
    <row r="339" spans="1:17" ht="20.25">
      <c r="A339" s="16"/>
      <c r="B339" s="17"/>
      <c r="C339" s="17"/>
      <c r="D339" s="79" t="s">
        <v>966</v>
      </c>
      <c r="E339" s="18"/>
      <c r="F339" s="18"/>
      <c r="G339" s="18"/>
      <c r="H339" s="18"/>
      <c r="I339" s="18"/>
      <c r="J339" s="18"/>
      <c r="K339" s="19"/>
      <c r="L339" s="18"/>
      <c r="M339" s="18"/>
      <c r="N339" s="18"/>
      <c r="O339" s="18"/>
      <c r="P339" s="18"/>
      <c r="Q339" s="43"/>
    </row>
    <row r="340" spans="1:17" s="84" customFormat="1" ht="22.5" customHeight="1" thickBot="1">
      <c r="A340" s="80" t="s">
        <v>1</v>
      </c>
      <c r="B340" s="81" t="s">
        <v>2</v>
      </c>
      <c r="C340" s="81" t="s">
        <v>3</v>
      </c>
      <c r="D340" s="81" t="s">
        <v>4</v>
      </c>
      <c r="E340" s="68" t="s">
        <v>5</v>
      </c>
      <c r="F340" s="40" t="s">
        <v>566</v>
      </c>
      <c r="G340" s="40" t="s">
        <v>605</v>
      </c>
      <c r="H340" s="40" t="s">
        <v>672</v>
      </c>
      <c r="I340" s="68" t="s">
        <v>569</v>
      </c>
      <c r="J340" s="68" t="s">
        <v>530</v>
      </c>
      <c r="K340" s="68" t="s">
        <v>529</v>
      </c>
      <c r="L340" s="40" t="s">
        <v>541</v>
      </c>
      <c r="M340" s="82" t="s">
        <v>536</v>
      </c>
      <c r="N340" s="40" t="s">
        <v>537</v>
      </c>
      <c r="O340" s="40" t="s">
        <v>580</v>
      </c>
      <c r="P340" s="40" t="s">
        <v>568</v>
      </c>
      <c r="Q340" s="83" t="s">
        <v>538</v>
      </c>
    </row>
    <row r="341" spans="1:17" ht="22.5" customHeight="1" thickTop="1">
      <c r="A341" s="31">
        <v>7100399</v>
      </c>
      <c r="B341" s="168" t="s">
        <v>694</v>
      </c>
      <c r="C341" s="69" t="s">
        <v>882</v>
      </c>
      <c r="D341" s="69" t="s">
        <v>193</v>
      </c>
      <c r="E341" s="145">
        <v>2925</v>
      </c>
      <c r="F341" s="145">
        <v>0</v>
      </c>
      <c r="G341" s="145">
        <v>0</v>
      </c>
      <c r="H341" s="145">
        <v>300</v>
      </c>
      <c r="I341" s="145">
        <v>0</v>
      </c>
      <c r="J341" s="145">
        <v>500</v>
      </c>
      <c r="K341" s="145">
        <v>0</v>
      </c>
      <c r="L341" s="145">
        <v>0</v>
      </c>
      <c r="M341" s="145">
        <v>68.82</v>
      </c>
      <c r="N341" s="145">
        <v>0</v>
      </c>
      <c r="O341" s="145">
        <v>-0.02</v>
      </c>
      <c r="P341" s="145">
        <f aca="true" t="shared" si="52" ref="P341:P364">E341+F341+G341+H341+I341-J341-L341-M341-K341+N341-O341</f>
        <v>2656.2</v>
      </c>
      <c r="Q341" s="45"/>
    </row>
    <row r="342" spans="1:17" ht="22.5" customHeight="1">
      <c r="A342" s="31">
        <v>7100400</v>
      </c>
      <c r="B342" s="168" t="s">
        <v>693</v>
      </c>
      <c r="C342" s="69" t="s">
        <v>883</v>
      </c>
      <c r="D342" s="69" t="s">
        <v>707</v>
      </c>
      <c r="E342" s="145">
        <v>4000.05</v>
      </c>
      <c r="F342" s="145">
        <v>0</v>
      </c>
      <c r="G342" s="145">
        <v>0</v>
      </c>
      <c r="H342" s="145">
        <v>300</v>
      </c>
      <c r="I342" s="74">
        <v>0</v>
      </c>
      <c r="J342" s="145">
        <v>0</v>
      </c>
      <c r="K342" s="145">
        <v>0</v>
      </c>
      <c r="L342" s="145">
        <v>0</v>
      </c>
      <c r="M342" s="145">
        <v>349.05</v>
      </c>
      <c r="N342" s="145">
        <v>0</v>
      </c>
      <c r="O342" s="145">
        <v>0</v>
      </c>
      <c r="P342" s="145">
        <f t="shared" si="52"/>
        <v>3951</v>
      </c>
      <c r="Q342" s="45"/>
    </row>
    <row r="343" spans="1:17" ht="22.5" customHeight="1">
      <c r="A343" s="31">
        <v>7100401</v>
      </c>
      <c r="B343" s="168" t="s">
        <v>736</v>
      </c>
      <c r="C343" s="69" t="s">
        <v>738</v>
      </c>
      <c r="D343" s="150" t="s">
        <v>193</v>
      </c>
      <c r="E343" s="145">
        <v>2925</v>
      </c>
      <c r="F343" s="145">
        <v>0</v>
      </c>
      <c r="G343" s="145">
        <v>0</v>
      </c>
      <c r="H343" s="145">
        <v>300</v>
      </c>
      <c r="I343" s="145">
        <v>0</v>
      </c>
      <c r="J343" s="145">
        <v>0</v>
      </c>
      <c r="K343" s="145">
        <v>0</v>
      </c>
      <c r="L343" s="145">
        <v>0</v>
      </c>
      <c r="M343" s="145">
        <v>68.82</v>
      </c>
      <c r="N343" s="145">
        <v>0</v>
      </c>
      <c r="O343" s="145">
        <v>-0.02</v>
      </c>
      <c r="P343" s="145">
        <f t="shared" si="52"/>
        <v>3156.2</v>
      </c>
      <c r="Q343" s="45"/>
    </row>
    <row r="344" spans="1:17" ht="22.5" customHeight="1">
      <c r="A344" s="31">
        <v>7100402</v>
      </c>
      <c r="B344" s="168" t="s">
        <v>737</v>
      </c>
      <c r="C344" s="69" t="s">
        <v>739</v>
      </c>
      <c r="D344" s="150" t="s">
        <v>193</v>
      </c>
      <c r="E344" s="145">
        <v>2925</v>
      </c>
      <c r="F344" s="145">
        <v>0</v>
      </c>
      <c r="G344" s="145">
        <v>0</v>
      </c>
      <c r="H344" s="145">
        <v>300</v>
      </c>
      <c r="I344" s="145">
        <v>0</v>
      </c>
      <c r="J344" s="145">
        <v>0</v>
      </c>
      <c r="K344" s="145">
        <v>0</v>
      </c>
      <c r="L344" s="145">
        <v>0</v>
      </c>
      <c r="M344" s="145">
        <v>68.82</v>
      </c>
      <c r="N344" s="145">
        <v>0</v>
      </c>
      <c r="O344" s="145">
        <v>-0.02</v>
      </c>
      <c r="P344" s="145">
        <f t="shared" si="52"/>
        <v>3156.2</v>
      </c>
      <c r="Q344" s="45"/>
    </row>
    <row r="345" spans="1:17" ht="22.5" customHeight="1">
      <c r="A345" s="31">
        <v>7100403</v>
      </c>
      <c r="B345" s="204" t="s">
        <v>789</v>
      </c>
      <c r="C345" s="69" t="s">
        <v>791</v>
      </c>
      <c r="D345" s="150" t="s">
        <v>193</v>
      </c>
      <c r="E345" s="145">
        <v>2925</v>
      </c>
      <c r="F345" s="145">
        <v>0</v>
      </c>
      <c r="G345" s="145">
        <v>0</v>
      </c>
      <c r="H345" s="145">
        <v>300</v>
      </c>
      <c r="I345" s="145">
        <v>0</v>
      </c>
      <c r="J345" s="145">
        <v>0</v>
      </c>
      <c r="K345" s="145">
        <v>0</v>
      </c>
      <c r="L345" s="145">
        <v>0</v>
      </c>
      <c r="M345" s="145">
        <v>68.82</v>
      </c>
      <c r="N345" s="145">
        <v>0</v>
      </c>
      <c r="O345" s="145">
        <v>-0.02</v>
      </c>
      <c r="P345" s="145">
        <f t="shared" si="52"/>
        <v>3156.2</v>
      </c>
      <c r="Q345" s="45"/>
    </row>
    <row r="346" spans="1:17" ht="22.5" customHeight="1">
      <c r="A346" s="31">
        <v>7100404</v>
      </c>
      <c r="B346" s="204" t="s">
        <v>790</v>
      </c>
      <c r="C346" s="69" t="s">
        <v>792</v>
      </c>
      <c r="D346" s="150" t="s">
        <v>193</v>
      </c>
      <c r="E346" s="145">
        <v>2925</v>
      </c>
      <c r="F346" s="145">
        <v>0</v>
      </c>
      <c r="G346" s="145">
        <v>0</v>
      </c>
      <c r="H346" s="145">
        <v>300</v>
      </c>
      <c r="I346" s="145">
        <v>0</v>
      </c>
      <c r="J346" s="145">
        <v>0</v>
      </c>
      <c r="K346" s="145">
        <v>0</v>
      </c>
      <c r="L346" s="145">
        <v>0</v>
      </c>
      <c r="M346" s="145">
        <v>68.82</v>
      </c>
      <c r="N346" s="145">
        <v>0</v>
      </c>
      <c r="O346" s="145">
        <v>-0.02</v>
      </c>
      <c r="P346" s="145">
        <f t="shared" si="52"/>
        <v>3156.2</v>
      </c>
      <c r="Q346" s="45"/>
    </row>
    <row r="347" spans="1:17" ht="22.5" customHeight="1">
      <c r="A347" s="31">
        <v>7100405</v>
      </c>
      <c r="B347" s="204" t="s">
        <v>787</v>
      </c>
      <c r="C347" s="69" t="s">
        <v>793</v>
      </c>
      <c r="D347" s="150" t="s">
        <v>193</v>
      </c>
      <c r="E347" s="145">
        <v>2925</v>
      </c>
      <c r="F347" s="145">
        <v>0</v>
      </c>
      <c r="G347" s="145">
        <v>0</v>
      </c>
      <c r="H347" s="145">
        <v>300</v>
      </c>
      <c r="I347" s="145">
        <v>0</v>
      </c>
      <c r="J347" s="145">
        <v>500</v>
      </c>
      <c r="K347" s="145">
        <v>0</v>
      </c>
      <c r="L347" s="145">
        <v>0</v>
      </c>
      <c r="M347" s="145">
        <v>68.82</v>
      </c>
      <c r="N347" s="145">
        <v>0</v>
      </c>
      <c r="O347" s="145">
        <v>-0.02</v>
      </c>
      <c r="P347" s="145">
        <f t="shared" si="52"/>
        <v>2656.2</v>
      </c>
      <c r="Q347" s="45"/>
    </row>
    <row r="348" spans="1:17" ht="22.5" customHeight="1">
      <c r="A348" s="31">
        <v>7100406</v>
      </c>
      <c r="B348" s="204" t="s">
        <v>788</v>
      </c>
      <c r="C348" s="69" t="s">
        <v>794</v>
      </c>
      <c r="D348" s="150" t="s">
        <v>193</v>
      </c>
      <c r="E348" s="145">
        <v>2925</v>
      </c>
      <c r="F348" s="145">
        <v>0</v>
      </c>
      <c r="G348" s="145">
        <v>0</v>
      </c>
      <c r="H348" s="145">
        <v>300</v>
      </c>
      <c r="I348" s="145">
        <v>0</v>
      </c>
      <c r="J348" s="145">
        <v>0</v>
      </c>
      <c r="K348" s="145">
        <v>0</v>
      </c>
      <c r="L348" s="145">
        <v>0</v>
      </c>
      <c r="M348" s="145">
        <v>68.82</v>
      </c>
      <c r="N348" s="145">
        <v>0</v>
      </c>
      <c r="O348" s="145">
        <v>-0.02</v>
      </c>
      <c r="P348" s="145">
        <f t="shared" si="52"/>
        <v>3156.2</v>
      </c>
      <c r="Q348" s="45"/>
    </row>
    <row r="349" spans="1:17" ht="22.5" customHeight="1">
      <c r="A349" s="31">
        <v>7100407</v>
      </c>
      <c r="B349" s="204" t="s">
        <v>926</v>
      </c>
      <c r="C349" s="69" t="s">
        <v>884</v>
      </c>
      <c r="D349" s="150" t="s">
        <v>193</v>
      </c>
      <c r="E349" s="145">
        <v>2925</v>
      </c>
      <c r="F349" s="145">
        <v>0</v>
      </c>
      <c r="G349" s="145">
        <v>0</v>
      </c>
      <c r="H349" s="145">
        <v>300</v>
      </c>
      <c r="I349" s="65">
        <v>0</v>
      </c>
      <c r="J349" s="145">
        <v>0</v>
      </c>
      <c r="K349" s="145">
        <v>0</v>
      </c>
      <c r="L349" s="145">
        <v>0</v>
      </c>
      <c r="M349" s="145">
        <v>68.82</v>
      </c>
      <c r="N349" s="145">
        <v>0</v>
      </c>
      <c r="O349" s="145">
        <v>0.18</v>
      </c>
      <c r="P349" s="145">
        <f t="shared" si="52"/>
        <v>3156</v>
      </c>
      <c r="Q349" s="45"/>
    </row>
    <row r="350" spans="1:17" ht="22.5" customHeight="1">
      <c r="A350" s="31">
        <v>7100409</v>
      </c>
      <c r="B350" s="204" t="s">
        <v>844</v>
      </c>
      <c r="C350" s="69" t="s">
        <v>845</v>
      </c>
      <c r="D350" s="150" t="s">
        <v>193</v>
      </c>
      <c r="E350" s="145">
        <v>2925</v>
      </c>
      <c r="F350" s="145">
        <v>0</v>
      </c>
      <c r="G350" s="145">
        <v>0</v>
      </c>
      <c r="H350" s="145">
        <v>300</v>
      </c>
      <c r="I350" s="65">
        <v>0</v>
      </c>
      <c r="J350" s="145">
        <v>0</v>
      </c>
      <c r="K350" s="145">
        <v>0</v>
      </c>
      <c r="L350" s="145">
        <v>0</v>
      </c>
      <c r="M350" s="145">
        <v>68.82</v>
      </c>
      <c r="N350" s="145">
        <v>0</v>
      </c>
      <c r="O350" s="145">
        <v>-0.02</v>
      </c>
      <c r="P350" s="145">
        <f t="shared" si="52"/>
        <v>3156.2</v>
      </c>
      <c r="Q350" s="45"/>
    </row>
    <row r="351" spans="1:17" ht="22.5" customHeight="1">
      <c r="A351" s="31">
        <v>7100410</v>
      </c>
      <c r="B351" s="204" t="s">
        <v>891</v>
      </c>
      <c r="C351" s="69" t="s">
        <v>846</v>
      </c>
      <c r="D351" s="150" t="s">
        <v>193</v>
      </c>
      <c r="E351" s="145">
        <v>2925</v>
      </c>
      <c r="F351" s="145">
        <v>0</v>
      </c>
      <c r="G351" s="145">
        <v>0</v>
      </c>
      <c r="H351" s="145">
        <v>300</v>
      </c>
      <c r="I351" s="65">
        <v>0</v>
      </c>
      <c r="J351" s="145">
        <v>0</v>
      </c>
      <c r="K351" s="145">
        <v>0</v>
      </c>
      <c r="L351" s="145">
        <v>0</v>
      </c>
      <c r="M351" s="145">
        <v>68.82</v>
      </c>
      <c r="N351" s="145">
        <v>0</v>
      </c>
      <c r="O351" s="145">
        <v>-0.02</v>
      </c>
      <c r="P351" s="145">
        <f t="shared" si="52"/>
        <v>3156.2</v>
      </c>
      <c r="Q351" s="45"/>
    </row>
    <row r="352" spans="1:17" ht="22.5" customHeight="1">
      <c r="A352" s="31">
        <v>7100411</v>
      </c>
      <c r="B352" s="204" t="s">
        <v>887</v>
      </c>
      <c r="C352" s="69" t="s">
        <v>888</v>
      </c>
      <c r="D352" s="150" t="s">
        <v>193</v>
      </c>
      <c r="E352" s="145">
        <v>2925</v>
      </c>
      <c r="F352" s="145">
        <v>0</v>
      </c>
      <c r="G352" s="145">
        <v>0</v>
      </c>
      <c r="H352" s="145">
        <v>300</v>
      </c>
      <c r="I352" s="65">
        <v>0</v>
      </c>
      <c r="J352" s="145">
        <v>0</v>
      </c>
      <c r="K352" s="145">
        <v>0</v>
      </c>
      <c r="L352" s="145">
        <v>0</v>
      </c>
      <c r="M352" s="145">
        <v>68.82</v>
      </c>
      <c r="N352" s="145">
        <v>0</v>
      </c>
      <c r="O352" s="145">
        <v>-0.02</v>
      </c>
      <c r="P352" s="145">
        <f t="shared" si="52"/>
        <v>3156.2</v>
      </c>
      <c r="Q352" s="45"/>
    </row>
    <row r="353" spans="1:17" ht="22.5" customHeight="1">
      <c r="A353" s="31">
        <v>7100412</v>
      </c>
      <c r="B353" s="204" t="s">
        <v>889</v>
      </c>
      <c r="C353" s="69" t="s">
        <v>890</v>
      </c>
      <c r="D353" s="150" t="s">
        <v>193</v>
      </c>
      <c r="E353" s="145">
        <v>2925</v>
      </c>
      <c r="F353" s="145">
        <v>0</v>
      </c>
      <c r="G353" s="145">
        <v>0</v>
      </c>
      <c r="H353" s="145">
        <v>300</v>
      </c>
      <c r="I353" s="65">
        <v>0</v>
      </c>
      <c r="J353" s="145">
        <v>0</v>
      </c>
      <c r="K353" s="145">
        <v>0</v>
      </c>
      <c r="L353" s="145">
        <v>0</v>
      </c>
      <c r="M353" s="145">
        <v>68.82</v>
      </c>
      <c r="N353" s="145">
        <v>0</v>
      </c>
      <c r="O353" s="145">
        <v>-0.02</v>
      </c>
      <c r="P353" s="145">
        <f t="shared" si="52"/>
        <v>3156.2</v>
      </c>
      <c r="Q353" s="45"/>
    </row>
    <row r="354" spans="1:17" ht="22.5" customHeight="1">
      <c r="A354" s="31">
        <v>7100413</v>
      </c>
      <c r="B354" s="204" t="s">
        <v>931</v>
      </c>
      <c r="C354" s="69" t="s">
        <v>932</v>
      </c>
      <c r="D354" s="150" t="s">
        <v>193</v>
      </c>
      <c r="E354" s="145">
        <v>2925</v>
      </c>
      <c r="F354" s="145">
        <v>0</v>
      </c>
      <c r="G354" s="145">
        <v>0</v>
      </c>
      <c r="H354" s="145">
        <v>300</v>
      </c>
      <c r="I354" s="65">
        <v>0</v>
      </c>
      <c r="J354" s="145">
        <v>0</v>
      </c>
      <c r="K354" s="145">
        <v>0</v>
      </c>
      <c r="L354" s="145">
        <v>0</v>
      </c>
      <c r="M354" s="145">
        <v>68.82</v>
      </c>
      <c r="N354" s="145">
        <v>0</v>
      </c>
      <c r="O354" s="145">
        <v>-0.02</v>
      </c>
      <c r="P354" s="145">
        <f t="shared" si="52"/>
        <v>3156.2</v>
      </c>
      <c r="Q354" s="45"/>
    </row>
    <row r="355" spans="1:17" ht="22.5" customHeight="1">
      <c r="A355" s="31">
        <v>7100414</v>
      </c>
      <c r="B355" s="204" t="s">
        <v>938</v>
      </c>
      <c r="C355" s="69" t="s">
        <v>939</v>
      </c>
      <c r="D355" s="150" t="s">
        <v>193</v>
      </c>
      <c r="E355" s="145">
        <v>2925</v>
      </c>
      <c r="F355" s="145">
        <v>0</v>
      </c>
      <c r="G355" s="145">
        <v>0</v>
      </c>
      <c r="H355" s="145">
        <v>300</v>
      </c>
      <c r="I355" s="65">
        <v>0</v>
      </c>
      <c r="J355" s="145">
        <v>0</v>
      </c>
      <c r="K355" s="145">
        <v>0</v>
      </c>
      <c r="L355" s="145">
        <v>0</v>
      </c>
      <c r="M355" s="145">
        <v>68.82</v>
      </c>
      <c r="N355" s="145">
        <v>0</v>
      </c>
      <c r="O355" s="145">
        <v>0.18</v>
      </c>
      <c r="P355" s="145">
        <f t="shared" si="52"/>
        <v>3156</v>
      </c>
      <c r="Q355" s="45"/>
    </row>
    <row r="356" spans="1:17" ht="22.5" customHeight="1">
      <c r="A356" s="31">
        <v>7100415</v>
      </c>
      <c r="B356" s="204" t="s">
        <v>946</v>
      </c>
      <c r="C356" s="69" t="s">
        <v>948</v>
      </c>
      <c r="D356" s="150" t="s">
        <v>193</v>
      </c>
      <c r="E356" s="145">
        <v>2925</v>
      </c>
      <c r="F356" s="145">
        <v>0</v>
      </c>
      <c r="G356" s="145">
        <v>0</v>
      </c>
      <c r="H356" s="145">
        <v>300</v>
      </c>
      <c r="I356" s="65">
        <v>0</v>
      </c>
      <c r="J356" s="145">
        <v>0</v>
      </c>
      <c r="K356" s="145">
        <v>0</v>
      </c>
      <c r="L356" s="145">
        <v>0</v>
      </c>
      <c r="M356" s="145">
        <v>68.82</v>
      </c>
      <c r="N356" s="145">
        <v>0</v>
      </c>
      <c r="O356" s="145">
        <v>-0.02</v>
      </c>
      <c r="P356" s="145">
        <f t="shared" si="52"/>
        <v>3156.2</v>
      </c>
      <c r="Q356" s="45"/>
    </row>
    <row r="357" spans="1:17" ht="22.5" customHeight="1">
      <c r="A357" s="31">
        <v>7100416</v>
      </c>
      <c r="B357" s="204" t="s">
        <v>947</v>
      </c>
      <c r="C357" s="69" t="s">
        <v>949</v>
      </c>
      <c r="D357" s="150" t="s">
        <v>193</v>
      </c>
      <c r="E357" s="145">
        <v>2925</v>
      </c>
      <c r="F357" s="145">
        <v>0</v>
      </c>
      <c r="G357" s="145">
        <v>0</v>
      </c>
      <c r="H357" s="145">
        <v>300</v>
      </c>
      <c r="I357" s="65">
        <v>0</v>
      </c>
      <c r="J357" s="145">
        <v>0</v>
      </c>
      <c r="K357" s="145">
        <v>0</v>
      </c>
      <c r="L357" s="145">
        <v>0</v>
      </c>
      <c r="M357" s="145">
        <v>68.82</v>
      </c>
      <c r="N357" s="145">
        <v>0</v>
      </c>
      <c r="O357" s="145">
        <v>0.18</v>
      </c>
      <c r="P357" s="145">
        <f t="shared" si="52"/>
        <v>3156</v>
      </c>
      <c r="Q357" s="45"/>
    </row>
    <row r="358" spans="1:17" ht="22.5" customHeight="1">
      <c r="A358" s="31">
        <v>7100417</v>
      </c>
      <c r="B358" s="204" t="s">
        <v>961</v>
      </c>
      <c r="C358" s="69" t="s">
        <v>962</v>
      </c>
      <c r="D358" s="150" t="s">
        <v>193</v>
      </c>
      <c r="E358" s="145">
        <v>2925</v>
      </c>
      <c r="F358" s="145">
        <v>0</v>
      </c>
      <c r="G358" s="145">
        <v>0</v>
      </c>
      <c r="H358" s="145">
        <v>300</v>
      </c>
      <c r="I358" s="65">
        <v>0</v>
      </c>
      <c r="J358" s="145">
        <v>0</v>
      </c>
      <c r="K358" s="145">
        <v>0</v>
      </c>
      <c r="L358" s="145">
        <v>0</v>
      </c>
      <c r="M358" s="145">
        <v>68.82</v>
      </c>
      <c r="N358" s="145">
        <v>0</v>
      </c>
      <c r="O358" s="145">
        <v>-0.02</v>
      </c>
      <c r="P358" s="145">
        <f t="shared" si="52"/>
        <v>3156.2</v>
      </c>
      <c r="Q358" s="45"/>
    </row>
    <row r="359" spans="1:17" ht="22.5" customHeight="1">
      <c r="A359" s="31">
        <v>7110000</v>
      </c>
      <c r="B359" s="145" t="s">
        <v>254</v>
      </c>
      <c r="C359" s="69" t="s">
        <v>255</v>
      </c>
      <c r="D359" s="150" t="s">
        <v>706</v>
      </c>
      <c r="E359" s="145">
        <v>6824.95</v>
      </c>
      <c r="F359" s="145">
        <v>0</v>
      </c>
      <c r="G359" s="145">
        <v>0</v>
      </c>
      <c r="H359" s="145">
        <v>0</v>
      </c>
      <c r="I359" s="145">
        <v>0</v>
      </c>
      <c r="J359" s="145">
        <v>0</v>
      </c>
      <c r="K359" s="145">
        <v>0</v>
      </c>
      <c r="L359" s="145">
        <v>0</v>
      </c>
      <c r="M359" s="145">
        <v>885.79</v>
      </c>
      <c r="N359" s="145">
        <v>0</v>
      </c>
      <c r="O359" s="145">
        <v>-0.04</v>
      </c>
      <c r="P359" s="145">
        <f>E359+F359+G359+H359+I359-J359-L359-M359-K359+N359-O359</f>
        <v>5939.2</v>
      </c>
      <c r="Q359" s="45"/>
    </row>
    <row r="360" spans="1:17" ht="22.5" customHeight="1">
      <c r="A360" s="31">
        <v>7110501</v>
      </c>
      <c r="B360" s="145" t="s">
        <v>256</v>
      </c>
      <c r="C360" s="69" t="s">
        <v>257</v>
      </c>
      <c r="D360" s="150" t="s">
        <v>258</v>
      </c>
      <c r="E360" s="145">
        <v>1928.27</v>
      </c>
      <c r="F360" s="145">
        <v>0</v>
      </c>
      <c r="G360" s="145">
        <v>0</v>
      </c>
      <c r="H360" s="145">
        <v>0</v>
      </c>
      <c r="I360" s="145">
        <v>0</v>
      </c>
      <c r="J360" s="145">
        <v>0</v>
      </c>
      <c r="K360" s="145">
        <v>0</v>
      </c>
      <c r="L360" s="145">
        <v>0</v>
      </c>
      <c r="M360" s="145">
        <v>0</v>
      </c>
      <c r="N360" s="145">
        <v>76.27</v>
      </c>
      <c r="O360" s="145">
        <v>0.14</v>
      </c>
      <c r="P360" s="145">
        <f>E360+F360+G360+H360+I360-J360-L360-M360-K360+N360-O360</f>
        <v>2004.3999999999999</v>
      </c>
      <c r="Q360" s="45"/>
    </row>
    <row r="361" spans="1:17" ht="22.5" customHeight="1">
      <c r="A361" s="31">
        <v>7110503</v>
      </c>
      <c r="B361" s="145" t="s">
        <v>252</v>
      </c>
      <c r="C361" s="69" t="s">
        <v>253</v>
      </c>
      <c r="D361" s="150" t="s">
        <v>193</v>
      </c>
      <c r="E361" s="145">
        <v>2925</v>
      </c>
      <c r="F361" s="145">
        <v>0</v>
      </c>
      <c r="G361" s="145">
        <v>0</v>
      </c>
      <c r="H361" s="145">
        <v>300</v>
      </c>
      <c r="I361" s="145">
        <v>0</v>
      </c>
      <c r="J361" s="145">
        <v>0</v>
      </c>
      <c r="K361" s="145">
        <v>0</v>
      </c>
      <c r="L361" s="145">
        <v>0</v>
      </c>
      <c r="M361" s="145">
        <v>68.82</v>
      </c>
      <c r="N361" s="145">
        <v>0</v>
      </c>
      <c r="O361" s="145">
        <v>-0.02</v>
      </c>
      <c r="P361" s="145">
        <f t="shared" si="52"/>
        <v>3156.2</v>
      </c>
      <c r="Q361" s="45"/>
    </row>
    <row r="362" spans="1:17" ht="22.5" customHeight="1">
      <c r="A362" s="31">
        <v>7110510</v>
      </c>
      <c r="B362" s="169" t="s">
        <v>533</v>
      </c>
      <c r="C362" s="69" t="s">
        <v>740</v>
      </c>
      <c r="D362" s="150" t="s">
        <v>193</v>
      </c>
      <c r="E362" s="145">
        <v>2925</v>
      </c>
      <c r="F362" s="145">
        <v>0</v>
      </c>
      <c r="G362" s="145">
        <v>0</v>
      </c>
      <c r="H362" s="145">
        <v>300</v>
      </c>
      <c r="I362" s="145">
        <v>0</v>
      </c>
      <c r="J362" s="145">
        <v>0</v>
      </c>
      <c r="K362" s="145">
        <v>0</v>
      </c>
      <c r="L362" s="145">
        <v>0</v>
      </c>
      <c r="M362" s="145">
        <v>68.82</v>
      </c>
      <c r="N362" s="145">
        <v>0</v>
      </c>
      <c r="O362" s="145">
        <v>-0.02</v>
      </c>
      <c r="P362" s="145">
        <f t="shared" si="52"/>
        <v>3156.2</v>
      </c>
      <c r="Q362" s="45"/>
    </row>
    <row r="363" spans="1:17" ht="22.5" customHeight="1">
      <c r="A363" s="31">
        <v>7110511</v>
      </c>
      <c r="B363" s="169" t="s">
        <v>534</v>
      </c>
      <c r="C363" s="69" t="s">
        <v>741</v>
      </c>
      <c r="D363" s="150" t="s">
        <v>192</v>
      </c>
      <c r="E363" s="145">
        <v>5775.05</v>
      </c>
      <c r="F363" s="145">
        <v>0</v>
      </c>
      <c r="G363" s="145">
        <v>0</v>
      </c>
      <c r="H363" s="145">
        <v>0</v>
      </c>
      <c r="I363" s="145">
        <v>0</v>
      </c>
      <c r="J363" s="145">
        <v>0</v>
      </c>
      <c r="K363" s="145">
        <v>0</v>
      </c>
      <c r="L363" s="145">
        <v>0</v>
      </c>
      <c r="M363" s="145">
        <v>676.44</v>
      </c>
      <c r="N363" s="145">
        <v>0</v>
      </c>
      <c r="O363" s="145">
        <v>0.01</v>
      </c>
      <c r="P363" s="145">
        <f t="shared" si="52"/>
        <v>5098.6</v>
      </c>
      <c r="Q363" s="45"/>
    </row>
    <row r="364" spans="1:17" ht="22.5" customHeight="1">
      <c r="A364" s="31">
        <v>7110512</v>
      </c>
      <c r="B364" s="169" t="s">
        <v>567</v>
      </c>
      <c r="C364" s="69" t="s">
        <v>742</v>
      </c>
      <c r="D364" s="150" t="s">
        <v>707</v>
      </c>
      <c r="E364" s="145">
        <v>4000.05</v>
      </c>
      <c r="F364" s="145">
        <v>0</v>
      </c>
      <c r="G364" s="145">
        <v>0</v>
      </c>
      <c r="H364" s="145">
        <v>300</v>
      </c>
      <c r="I364" s="145">
        <v>0</v>
      </c>
      <c r="J364" s="145">
        <v>0</v>
      </c>
      <c r="K364" s="145">
        <v>0</v>
      </c>
      <c r="L364" s="145">
        <v>0</v>
      </c>
      <c r="M364" s="145">
        <v>349.05</v>
      </c>
      <c r="N364" s="145">
        <v>0</v>
      </c>
      <c r="O364" s="145">
        <v>0</v>
      </c>
      <c r="P364" s="145">
        <f t="shared" si="52"/>
        <v>3951</v>
      </c>
      <c r="Q364" s="45"/>
    </row>
    <row r="365" spans="1:17" s="87" customFormat="1" ht="22.5" customHeight="1" hidden="1">
      <c r="A365" s="86"/>
      <c r="B365" s="170"/>
      <c r="C365" s="171"/>
      <c r="D365" s="172"/>
      <c r="E365" s="176">
        <f aca="true" t="shared" si="53" ref="E365:J365">SUM(E341:E364)</f>
        <v>78103.37</v>
      </c>
      <c r="F365" s="176">
        <f t="shared" si="53"/>
        <v>0</v>
      </c>
      <c r="G365" s="176">
        <f t="shared" si="53"/>
        <v>0</v>
      </c>
      <c r="H365" s="176">
        <f t="shared" si="53"/>
        <v>6300</v>
      </c>
      <c r="I365" s="176">
        <f t="shared" si="53"/>
        <v>0</v>
      </c>
      <c r="J365" s="176">
        <f t="shared" si="53"/>
        <v>1000</v>
      </c>
      <c r="K365" s="176">
        <f aca="true" t="shared" si="54" ref="K365:P365">SUM(K341:K364)</f>
        <v>0</v>
      </c>
      <c r="L365" s="176">
        <f t="shared" si="54"/>
        <v>0</v>
      </c>
      <c r="M365" s="176">
        <f t="shared" si="54"/>
        <v>3567.9099999999994</v>
      </c>
      <c r="N365" s="176">
        <f t="shared" si="54"/>
        <v>76.27</v>
      </c>
      <c r="O365" s="176">
        <f t="shared" si="54"/>
        <v>0.32999999999999996</v>
      </c>
      <c r="P365" s="176">
        <f t="shared" si="54"/>
        <v>79911.4</v>
      </c>
      <c r="Q365" s="142"/>
    </row>
    <row r="366" spans="1:17" ht="22.5" customHeight="1">
      <c r="A366" s="31"/>
      <c r="B366" s="346" t="s">
        <v>17</v>
      </c>
      <c r="C366" s="69"/>
      <c r="D366" s="69"/>
      <c r="E366" s="75">
        <f aca="true" t="shared" si="55" ref="E366:P366">E297+E330+E365</f>
        <v>223443.62</v>
      </c>
      <c r="F366" s="75">
        <f t="shared" si="55"/>
        <v>0</v>
      </c>
      <c r="G366" s="75">
        <f t="shared" si="55"/>
        <v>0</v>
      </c>
      <c r="H366" s="75">
        <f t="shared" si="55"/>
        <v>20040</v>
      </c>
      <c r="I366" s="75">
        <f t="shared" si="55"/>
        <v>0</v>
      </c>
      <c r="J366" s="75">
        <f t="shared" si="55"/>
        <v>4000</v>
      </c>
      <c r="K366" s="75">
        <f t="shared" si="55"/>
        <v>5919.67</v>
      </c>
      <c r="L366" s="75">
        <f t="shared" si="55"/>
        <v>0</v>
      </c>
      <c r="M366" s="75">
        <f t="shared" si="55"/>
        <v>8799.439999999999</v>
      </c>
      <c r="N366" s="75">
        <f t="shared" si="55"/>
        <v>76.27</v>
      </c>
      <c r="O366" s="75">
        <f t="shared" si="55"/>
        <v>0.58</v>
      </c>
      <c r="P366" s="75">
        <f t="shared" si="55"/>
        <v>224840.19999999998</v>
      </c>
      <c r="Q366" s="44"/>
    </row>
    <row r="367" spans="1:17" ht="18.75" customHeight="1">
      <c r="A367" s="339" t="s">
        <v>686</v>
      </c>
      <c r="B367" s="340"/>
      <c r="C367" s="341"/>
      <c r="D367" s="341"/>
      <c r="E367" s="340"/>
      <c r="F367" s="340"/>
      <c r="G367" s="340"/>
      <c r="H367" s="340"/>
      <c r="I367" s="340"/>
      <c r="J367" s="340"/>
      <c r="K367" s="345"/>
      <c r="L367" s="340"/>
      <c r="M367" s="340"/>
      <c r="N367" s="340"/>
      <c r="O367" s="340"/>
      <c r="P367" s="340"/>
      <c r="Q367" s="342"/>
    </row>
    <row r="368" spans="1:17" ht="22.5" customHeight="1">
      <c r="A368" s="31">
        <v>7100005</v>
      </c>
      <c r="B368" s="145" t="s">
        <v>708</v>
      </c>
      <c r="C368" s="69" t="s">
        <v>709</v>
      </c>
      <c r="D368" s="150" t="s">
        <v>710</v>
      </c>
      <c r="E368" s="145">
        <v>6825</v>
      </c>
      <c r="F368" s="145">
        <v>0</v>
      </c>
      <c r="G368" s="145">
        <v>0</v>
      </c>
      <c r="H368" s="145">
        <v>0</v>
      </c>
      <c r="I368" s="145">
        <v>0</v>
      </c>
      <c r="J368" s="145">
        <v>650</v>
      </c>
      <c r="K368" s="145">
        <v>0</v>
      </c>
      <c r="L368" s="145">
        <v>0</v>
      </c>
      <c r="M368" s="145">
        <v>885.8</v>
      </c>
      <c r="N368" s="145">
        <v>0</v>
      </c>
      <c r="O368" s="145">
        <v>0</v>
      </c>
      <c r="P368" s="145">
        <f>E368+F368+G368+H368+I368-J368-L368-M368-K368+N368-O368</f>
        <v>5289.2</v>
      </c>
      <c r="Q368" s="45"/>
    </row>
    <row r="369" spans="1:17" ht="21" customHeight="1">
      <c r="A369" s="1" t="s">
        <v>17</v>
      </c>
      <c r="B369" s="145"/>
      <c r="C369" s="69"/>
      <c r="D369" s="150"/>
      <c r="E369" s="154">
        <f>E368</f>
        <v>6825</v>
      </c>
      <c r="F369" s="154">
        <f aca="true" t="shared" si="56" ref="F369:P369">F368</f>
        <v>0</v>
      </c>
      <c r="G369" s="154">
        <f t="shared" si="56"/>
        <v>0</v>
      </c>
      <c r="H369" s="154">
        <f t="shared" si="56"/>
        <v>0</v>
      </c>
      <c r="I369" s="154">
        <f t="shared" si="56"/>
        <v>0</v>
      </c>
      <c r="J369" s="154">
        <f t="shared" si="56"/>
        <v>650</v>
      </c>
      <c r="K369" s="154">
        <f t="shared" si="56"/>
        <v>0</v>
      </c>
      <c r="L369" s="154">
        <f t="shared" si="56"/>
        <v>0</v>
      </c>
      <c r="M369" s="154">
        <f t="shared" si="56"/>
        <v>885.8</v>
      </c>
      <c r="N369" s="154">
        <f t="shared" si="56"/>
        <v>0</v>
      </c>
      <c r="O369" s="154">
        <f t="shared" si="56"/>
        <v>0</v>
      </c>
      <c r="P369" s="154">
        <f t="shared" si="56"/>
        <v>5289.2</v>
      </c>
      <c r="Q369" s="45"/>
    </row>
    <row r="370" spans="1:17" s="37" customFormat="1" ht="21.75" customHeight="1">
      <c r="A370" s="104"/>
      <c r="B370" s="90" t="s">
        <v>589</v>
      </c>
      <c r="C370" s="167"/>
      <c r="D370" s="167"/>
      <c r="E370" s="174">
        <f>E365+E369</f>
        <v>84928.37</v>
      </c>
      <c r="F370" s="174">
        <f aca="true" t="shared" si="57" ref="F370:P370">F365+F369</f>
        <v>0</v>
      </c>
      <c r="G370" s="174">
        <f t="shared" si="57"/>
        <v>0</v>
      </c>
      <c r="H370" s="379">
        <f t="shared" si="57"/>
        <v>6300</v>
      </c>
      <c r="I370" s="174">
        <f t="shared" si="57"/>
        <v>0</v>
      </c>
      <c r="J370" s="174">
        <f t="shared" si="57"/>
        <v>1650</v>
      </c>
      <c r="K370" s="174">
        <f t="shared" si="57"/>
        <v>0</v>
      </c>
      <c r="L370" s="174">
        <f t="shared" si="57"/>
        <v>0</v>
      </c>
      <c r="M370" s="174">
        <f t="shared" si="57"/>
        <v>4453.709999999999</v>
      </c>
      <c r="N370" s="174">
        <f t="shared" si="57"/>
        <v>76.27</v>
      </c>
      <c r="O370" s="174">
        <f t="shared" si="57"/>
        <v>0.32999999999999996</v>
      </c>
      <c r="P370" s="174">
        <f t="shared" si="57"/>
        <v>85200.59999999999</v>
      </c>
      <c r="Q370" s="107"/>
    </row>
    <row r="371" spans="1:17" s="37" customFormat="1" ht="11.25" customHeight="1">
      <c r="A371" s="38"/>
      <c r="B371" s="143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144"/>
    </row>
    <row r="372" spans="2:16" ht="13.5" customHeight="1">
      <c r="B372" s="27"/>
      <c r="C372" s="27"/>
      <c r="D372" s="27" t="s">
        <v>584</v>
      </c>
      <c r="E372" s="27"/>
      <c r="F372" s="27"/>
      <c r="G372" s="27"/>
      <c r="H372" s="27"/>
      <c r="I372" s="27"/>
      <c r="J372" s="27" t="s">
        <v>583</v>
      </c>
      <c r="K372" s="27"/>
      <c r="L372" s="27"/>
      <c r="M372" s="27"/>
      <c r="N372" s="27"/>
      <c r="O372" s="27"/>
      <c r="P372" s="27"/>
    </row>
    <row r="373" spans="1:16" ht="13.5" customHeight="1">
      <c r="A373" s="26" t="s">
        <v>582</v>
      </c>
      <c r="B373" s="27"/>
      <c r="C373" s="27"/>
      <c r="D373" s="27" t="s">
        <v>987</v>
      </c>
      <c r="E373" s="27"/>
      <c r="F373" s="27"/>
      <c r="G373" s="27"/>
      <c r="H373" s="27"/>
      <c r="I373" s="27"/>
      <c r="J373" s="27" t="s">
        <v>581</v>
      </c>
      <c r="K373" s="27"/>
      <c r="L373" s="27"/>
      <c r="M373" s="27"/>
      <c r="N373" s="27"/>
      <c r="O373" s="27"/>
      <c r="P373" s="27"/>
    </row>
    <row r="374" spans="2:16" ht="13.5" customHeight="1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8" spans="1:17" ht="33">
      <c r="A378" s="6" t="s">
        <v>0</v>
      </c>
      <c r="B378" s="55"/>
      <c r="C378" s="8"/>
      <c r="D378" s="94" t="s">
        <v>796</v>
      </c>
      <c r="E378" s="8"/>
      <c r="F378" s="8"/>
      <c r="G378" s="8"/>
      <c r="H378" s="8"/>
      <c r="I378" s="8"/>
      <c r="J378" s="8"/>
      <c r="K378" s="9"/>
      <c r="L378" s="8"/>
      <c r="M378" s="8"/>
      <c r="N378" s="8"/>
      <c r="O378" s="8"/>
      <c r="P378" s="8"/>
      <c r="Q378" s="41"/>
    </row>
    <row r="379" spans="1:17" ht="18">
      <c r="A379" s="11"/>
      <c r="B379" s="77" t="s">
        <v>546</v>
      </c>
      <c r="C379" s="13"/>
      <c r="D379" s="13"/>
      <c r="E379" s="13"/>
      <c r="F379" s="13"/>
      <c r="G379" s="13"/>
      <c r="H379" s="13"/>
      <c r="I379" s="14"/>
      <c r="J379" s="14"/>
      <c r="K379" s="15"/>
      <c r="L379" s="13"/>
      <c r="M379" s="13"/>
      <c r="N379" s="13"/>
      <c r="O379" s="13"/>
      <c r="P379" s="13"/>
      <c r="Q379" s="42" t="s">
        <v>907</v>
      </c>
    </row>
    <row r="380" spans="1:17" ht="20.25">
      <c r="A380" s="16"/>
      <c r="B380" s="71"/>
      <c r="C380" s="17"/>
      <c r="D380" s="79" t="s">
        <v>966</v>
      </c>
      <c r="E380" s="18"/>
      <c r="F380" s="18"/>
      <c r="G380" s="18"/>
      <c r="H380" s="18"/>
      <c r="I380" s="18"/>
      <c r="J380" s="18"/>
      <c r="K380" s="19"/>
      <c r="L380" s="18"/>
      <c r="M380" s="18"/>
      <c r="N380" s="18"/>
      <c r="O380" s="18"/>
      <c r="P380" s="18"/>
      <c r="Q380" s="43"/>
    </row>
    <row r="381" spans="1:17" s="175" customFormat="1" ht="35.25" customHeight="1" thickBot="1">
      <c r="A381" s="80" t="s">
        <v>1</v>
      </c>
      <c r="B381" s="151" t="s">
        <v>2</v>
      </c>
      <c r="C381" s="151" t="s">
        <v>3</v>
      </c>
      <c r="D381" s="151" t="s">
        <v>4</v>
      </c>
      <c r="E381" s="40" t="s">
        <v>5</v>
      </c>
      <c r="F381" s="40" t="s">
        <v>566</v>
      </c>
      <c r="G381" s="40" t="s">
        <v>528</v>
      </c>
      <c r="H381" s="40" t="s">
        <v>672</v>
      </c>
      <c r="I381" s="40" t="s">
        <v>569</v>
      </c>
      <c r="J381" s="40" t="s">
        <v>530</v>
      </c>
      <c r="K381" s="40" t="s">
        <v>529</v>
      </c>
      <c r="L381" s="40" t="s">
        <v>541</v>
      </c>
      <c r="M381" s="40" t="s">
        <v>536</v>
      </c>
      <c r="N381" s="40" t="s">
        <v>537</v>
      </c>
      <c r="O381" s="40" t="s">
        <v>580</v>
      </c>
      <c r="P381" s="40" t="s">
        <v>568</v>
      </c>
      <c r="Q381" s="152" t="s">
        <v>538</v>
      </c>
    </row>
    <row r="382" spans="1:17" ht="33" customHeight="1" thickTop="1">
      <c r="A382" s="339" t="s">
        <v>259</v>
      </c>
      <c r="B382" s="343"/>
      <c r="C382" s="343"/>
      <c r="D382" s="343"/>
      <c r="E382" s="343"/>
      <c r="F382" s="343"/>
      <c r="G382" s="343"/>
      <c r="H382" s="343"/>
      <c r="I382" s="343"/>
      <c r="J382" s="343"/>
      <c r="K382" s="344"/>
      <c r="L382" s="343"/>
      <c r="M382" s="343"/>
      <c r="N382" s="343"/>
      <c r="O382" s="343"/>
      <c r="P382" s="343"/>
      <c r="Q382" s="342"/>
    </row>
    <row r="383" spans="1:17" ht="33" customHeight="1">
      <c r="A383" s="31">
        <v>20000002</v>
      </c>
      <c r="B383" s="145" t="s">
        <v>648</v>
      </c>
      <c r="C383" s="69" t="s">
        <v>604</v>
      </c>
      <c r="D383" s="69" t="s">
        <v>260</v>
      </c>
      <c r="E383" s="145">
        <v>7166.25</v>
      </c>
      <c r="F383" s="145">
        <v>0</v>
      </c>
      <c r="G383" s="145">
        <v>0</v>
      </c>
      <c r="H383" s="145">
        <v>0</v>
      </c>
      <c r="I383" s="145">
        <v>0</v>
      </c>
      <c r="J383" s="145">
        <v>0</v>
      </c>
      <c r="K383" s="145">
        <v>0</v>
      </c>
      <c r="L383" s="145">
        <v>124.24</v>
      </c>
      <c r="M383" s="145">
        <v>953.85</v>
      </c>
      <c r="N383" s="145">
        <v>0</v>
      </c>
      <c r="O383" s="145">
        <v>0.16</v>
      </c>
      <c r="P383" s="145">
        <f>E383+F383+G383+I383-J383-L383-M383-K383+N383-O383</f>
        <v>6088</v>
      </c>
      <c r="Q383" s="45"/>
    </row>
    <row r="384" spans="1:17" ht="33" customHeight="1">
      <c r="A384" s="1" t="s">
        <v>17</v>
      </c>
      <c r="B384" s="145"/>
      <c r="C384" s="69"/>
      <c r="D384" s="69"/>
      <c r="E384" s="154">
        <f>E383</f>
        <v>7166.25</v>
      </c>
      <c r="F384" s="154">
        <f aca="true" t="shared" si="58" ref="F384:M384">F383</f>
        <v>0</v>
      </c>
      <c r="G384" s="154">
        <f t="shared" si="58"/>
        <v>0</v>
      </c>
      <c r="H384" s="154">
        <f t="shared" si="58"/>
        <v>0</v>
      </c>
      <c r="I384" s="154">
        <f t="shared" si="58"/>
        <v>0</v>
      </c>
      <c r="J384" s="154">
        <f t="shared" si="58"/>
        <v>0</v>
      </c>
      <c r="K384" s="154">
        <f>K383</f>
        <v>0</v>
      </c>
      <c r="L384" s="154">
        <f t="shared" si="58"/>
        <v>124.24</v>
      </c>
      <c r="M384" s="154">
        <f t="shared" si="58"/>
        <v>953.85</v>
      </c>
      <c r="N384" s="154">
        <f>N383</f>
        <v>0</v>
      </c>
      <c r="O384" s="154">
        <f>O383</f>
        <v>0.16</v>
      </c>
      <c r="P384" s="154">
        <f>P383</f>
        <v>6088</v>
      </c>
      <c r="Q384" s="45"/>
    </row>
    <row r="385" spans="1:17" ht="33" customHeight="1">
      <c r="A385" s="339" t="s">
        <v>261</v>
      </c>
      <c r="B385" s="340"/>
      <c r="C385" s="341"/>
      <c r="D385" s="341"/>
      <c r="E385" s="340"/>
      <c r="F385" s="340"/>
      <c r="G385" s="340"/>
      <c r="H385" s="340"/>
      <c r="I385" s="340"/>
      <c r="J385" s="340"/>
      <c r="K385" s="340"/>
      <c r="L385" s="340"/>
      <c r="M385" s="340"/>
      <c r="N385" s="340"/>
      <c r="O385" s="340"/>
      <c r="P385" s="340"/>
      <c r="Q385" s="342"/>
    </row>
    <row r="386" spans="1:17" ht="33" customHeight="1">
      <c r="A386" s="31">
        <v>8200000</v>
      </c>
      <c r="B386" s="145" t="s">
        <v>262</v>
      </c>
      <c r="C386" s="69" t="s">
        <v>263</v>
      </c>
      <c r="D386" s="69" t="s">
        <v>264</v>
      </c>
      <c r="E386" s="145">
        <v>5500.05</v>
      </c>
      <c r="F386" s="145">
        <v>0</v>
      </c>
      <c r="G386" s="145">
        <v>0</v>
      </c>
      <c r="H386" s="145">
        <v>0</v>
      </c>
      <c r="I386" s="145">
        <v>0</v>
      </c>
      <c r="J386" s="145">
        <v>0</v>
      </c>
      <c r="K386" s="145">
        <v>0</v>
      </c>
      <c r="L386" s="145">
        <v>0</v>
      </c>
      <c r="M386" s="145">
        <v>621.61</v>
      </c>
      <c r="N386" s="145">
        <v>0</v>
      </c>
      <c r="O386" s="145">
        <v>-0.16</v>
      </c>
      <c r="P386" s="145">
        <f>E386+F386+G386+I386-J386-L386-M386-K386+N386-O386</f>
        <v>4878.6</v>
      </c>
      <c r="Q386" s="45"/>
    </row>
    <row r="387" spans="1:17" ht="33" customHeight="1">
      <c r="A387" s="1" t="s">
        <v>17</v>
      </c>
      <c r="B387" s="145"/>
      <c r="C387" s="69"/>
      <c r="D387" s="69"/>
      <c r="E387" s="154">
        <f>E386</f>
        <v>5500.05</v>
      </c>
      <c r="F387" s="154">
        <f aca="true" t="shared" si="59" ref="F387:P387">F386</f>
        <v>0</v>
      </c>
      <c r="G387" s="154">
        <f t="shared" si="59"/>
        <v>0</v>
      </c>
      <c r="H387" s="154">
        <f t="shared" si="59"/>
        <v>0</v>
      </c>
      <c r="I387" s="154">
        <f t="shared" si="59"/>
        <v>0</v>
      </c>
      <c r="J387" s="154">
        <f t="shared" si="59"/>
        <v>0</v>
      </c>
      <c r="K387" s="154">
        <f t="shared" si="59"/>
        <v>0</v>
      </c>
      <c r="L387" s="154">
        <f t="shared" si="59"/>
        <v>0</v>
      </c>
      <c r="M387" s="154">
        <f t="shared" si="59"/>
        <v>621.61</v>
      </c>
      <c r="N387" s="154">
        <f t="shared" si="59"/>
        <v>0</v>
      </c>
      <c r="O387" s="154">
        <f t="shared" si="59"/>
        <v>-0.16</v>
      </c>
      <c r="P387" s="154">
        <f t="shared" si="59"/>
        <v>4878.6</v>
      </c>
      <c r="Q387" s="45"/>
    </row>
    <row r="388" spans="1:17" ht="33" customHeight="1">
      <c r="A388" s="339" t="s">
        <v>265</v>
      </c>
      <c r="B388" s="340"/>
      <c r="C388" s="341"/>
      <c r="D388" s="341"/>
      <c r="E388" s="340"/>
      <c r="F388" s="340"/>
      <c r="G388" s="340"/>
      <c r="H388" s="340"/>
      <c r="I388" s="340"/>
      <c r="J388" s="340"/>
      <c r="K388" s="340"/>
      <c r="L388" s="340"/>
      <c r="M388" s="340"/>
      <c r="N388" s="340"/>
      <c r="O388" s="340"/>
      <c r="P388" s="340"/>
      <c r="Q388" s="342"/>
    </row>
    <row r="389" spans="1:17" ht="33" customHeight="1">
      <c r="A389" s="31">
        <v>8100201</v>
      </c>
      <c r="B389" s="145" t="s">
        <v>266</v>
      </c>
      <c r="C389" s="69" t="s">
        <v>267</v>
      </c>
      <c r="D389" s="69" t="s">
        <v>268</v>
      </c>
      <c r="E389" s="145">
        <v>3204.9</v>
      </c>
      <c r="F389" s="145">
        <v>1851.72</v>
      </c>
      <c r="G389" s="145">
        <v>0</v>
      </c>
      <c r="H389" s="145">
        <v>0</v>
      </c>
      <c r="I389" s="145">
        <v>0</v>
      </c>
      <c r="J389" s="145">
        <v>0</v>
      </c>
      <c r="K389" s="145">
        <v>234.05</v>
      </c>
      <c r="L389" s="145">
        <v>0</v>
      </c>
      <c r="M389" s="145">
        <v>425.21</v>
      </c>
      <c r="N389" s="145">
        <v>0</v>
      </c>
      <c r="O389" s="145">
        <v>0.16</v>
      </c>
      <c r="P389" s="145">
        <f aca="true" t="shared" si="60" ref="P389:P395">E389+F389+G389+I389-J389-L389-M389-K389+N389-O389</f>
        <v>4397.2</v>
      </c>
      <c r="Q389" s="45"/>
    </row>
    <row r="390" spans="1:17" ht="33" customHeight="1">
      <c r="A390" s="31">
        <v>8100202</v>
      </c>
      <c r="B390" s="145" t="s">
        <v>269</v>
      </c>
      <c r="C390" s="69" t="s">
        <v>270</v>
      </c>
      <c r="D390" s="69" t="s">
        <v>268</v>
      </c>
      <c r="E390" s="145">
        <v>2842.65</v>
      </c>
      <c r="F390" s="145">
        <v>1768.76</v>
      </c>
      <c r="G390" s="145">
        <v>0</v>
      </c>
      <c r="H390" s="145">
        <v>0</v>
      </c>
      <c r="I390" s="145">
        <v>0</v>
      </c>
      <c r="J390" s="145">
        <v>0</v>
      </c>
      <c r="K390" s="145">
        <v>0</v>
      </c>
      <c r="L390" s="145">
        <v>0</v>
      </c>
      <c r="M390" s="145">
        <v>355.91</v>
      </c>
      <c r="N390" s="145">
        <v>0</v>
      </c>
      <c r="O390" s="145">
        <v>0.1</v>
      </c>
      <c r="P390" s="145">
        <f t="shared" si="60"/>
        <v>4255.4</v>
      </c>
      <c r="Q390" s="45"/>
    </row>
    <row r="391" spans="1:17" ht="33" customHeight="1">
      <c r="A391" s="31">
        <v>8100203</v>
      </c>
      <c r="B391" s="145" t="s">
        <v>271</v>
      </c>
      <c r="C391" s="69" t="s">
        <v>272</v>
      </c>
      <c r="D391" s="69" t="s">
        <v>711</v>
      </c>
      <c r="E391" s="145">
        <v>3783.75</v>
      </c>
      <c r="F391" s="145">
        <v>2858.83</v>
      </c>
      <c r="G391" s="145">
        <v>0</v>
      </c>
      <c r="H391" s="145">
        <v>0</v>
      </c>
      <c r="I391" s="145">
        <v>0</v>
      </c>
      <c r="J391" s="145">
        <v>0</v>
      </c>
      <c r="K391" s="145">
        <v>0</v>
      </c>
      <c r="L391" s="145">
        <v>0</v>
      </c>
      <c r="M391" s="145">
        <v>673.38</v>
      </c>
      <c r="N391" s="145">
        <v>0</v>
      </c>
      <c r="O391" s="145">
        <v>0</v>
      </c>
      <c r="P391" s="145">
        <f t="shared" si="60"/>
        <v>5969.2</v>
      </c>
      <c r="Q391" s="45"/>
    </row>
    <row r="392" spans="1:17" ht="33" customHeight="1">
      <c r="A392" s="31">
        <v>8100204</v>
      </c>
      <c r="B392" s="145" t="s">
        <v>273</v>
      </c>
      <c r="C392" s="69" t="s">
        <v>274</v>
      </c>
      <c r="D392" s="69" t="s">
        <v>711</v>
      </c>
      <c r="E392" s="145">
        <v>3070.95</v>
      </c>
      <c r="F392" s="145">
        <v>0</v>
      </c>
      <c r="G392" s="145">
        <v>0</v>
      </c>
      <c r="H392" s="145">
        <v>0</v>
      </c>
      <c r="I392" s="145">
        <v>0</v>
      </c>
      <c r="J392" s="145">
        <v>0</v>
      </c>
      <c r="K392" s="145">
        <v>0</v>
      </c>
      <c r="L392" s="145">
        <v>0</v>
      </c>
      <c r="M392" s="145">
        <v>84.7</v>
      </c>
      <c r="N392" s="145">
        <v>0</v>
      </c>
      <c r="O392" s="145">
        <v>0.05</v>
      </c>
      <c r="P392" s="145">
        <f t="shared" si="60"/>
        <v>2986.2</v>
      </c>
      <c r="Q392" s="45"/>
    </row>
    <row r="393" spans="1:17" ht="33" customHeight="1">
      <c r="A393" s="31">
        <v>8100206</v>
      </c>
      <c r="B393" s="145" t="s">
        <v>276</v>
      </c>
      <c r="C393" s="69" t="s">
        <v>277</v>
      </c>
      <c r="D393" s="69" t="s">
        <v>711</v>
      </c>
      <c r="E393" s="145">
        <v>3070.95</v>
      </c>
      <c r="F393" s="145">
        <v>0</v>
      </c>
      <c r="G393" s="145">
        <v>0</v>
      </c>
      <c r="H393" s="145">
        <v>0</v>
      </c>
      <c r="I393" s="145">
        <v>0</v>
      </c>
      <c r="J393" s="145">
        <v>0</v>
      </c>
      <c r="K393" s="145">
        <v>162.87</v>
      </c>
      <c r="L393" s="145">
        <v>0</v>
      </c>
      <c r="M393" s="145">
        <v>84.7</v>
      </c>
      <c r="N393" s="145">
        <v>0</v>
      </c>
      <c r="O393" s="145">
        <v>-0.02</v>
      </c>
      <c r="P393" s="145">
        <f t="shared" si="60"/>
        <v>2823.4</v>
      </c>
      <c r="Q393" s="45"/>
    </row>
    <row r="394" spans="1:17" ht="33" customHeight="1">
      <c r="A394" s="31">
        <v>8100207</v>
      </c>
      <c r="B394" s="145" t="s">
        <v>278</v>
      </c>
      <c r="C394" s="69" t="s">
        <v>279</v>
      </c>
      <c r="D394" s="69" t="s">
        <v>83</v>
      </c>
      <c r="E394" s="145">
        <v>3070.95</v>
      </c>
      <c r="F394" s="145">
        <v>0</v>
      </c>
      <c r="G394" s="145">
        <v>0</v>
      </c>
      <c r="H394" s="145">
        <v>0</v>
      </c>
      <c r="I394" s="145">
        <v>0</v>
      </c>
      <c r="J394" s="145">
        <v>0</v>
      </c>
      <c r="K394" s="145">
        <v>0</v>
      </c>
      <c r="L394" s="145">
        <v>0</v>
      </c>
      <c r="M394" s="145">
        <v>84.7</v>
      </c>
      <c r="N394" s="145">
        <v>0</v>
      </c>
      <c r="O394" s="145">
        <v>-0.15</v>
      </c>
      <c r="P394" s="145">
        <f t="shared" si="60"/>
        <v>2986.4</v>
      </c>
      <c r="Q394" s="45"/>
    </row>
    <row r="395" spans="1:17" ht="33" customHeight="1">
      <c r="A395" s="31">
        <v>8200001</v>
      </c>
      <c r="B395" s="145" t="s">
        <v>661</v>
      </c>
      <c r="C395" s="69" t="s">
        <v>662</v>
      </c>
      <c r="D395" s="69" t="s">
        <v>663</v>
      </c>
      <c r="E395" s="145">
        <v>5500.05</v>
      </c>
      <c r="F395" s="145">
        <v>0</v>
      </c>
      <c r="G395" s="145">
        <v>0</v>
      </c>
      <c r="H395" s="145">
        <v>0</v>
      </c>
      <c r="I395" s="145">
        <v>0</v>
      </c>
      <c r="J395" s="145">
        <v>0</v>
      </c>
      <c r="K395" s="145">
        <v>0</v>
      </c>
      <c r="L395" s="145">
        <v>0</v>
      </c>
      <c r="M395" s="145">
        <v>621.61</v>
      </c>
      <c r="N395" s="145">
        <v>0</v>
      </c>
      <c r="O395" s="145">
        <v>0.04</v>
      </c>
      <c r="P395" s="145">
        <f t="shared" si="60"/>
        <v>4878.400000000001</v>
      </c>
      <c r="Q395" s="45"/>
    </row>
    <row r="396" spans="1:17" ht="33" customHeight="1">
      <c r="A396" s="1" t="s">
        <v>17</v>
      </c>
      <c r="B396" s="145"/>
      <c r="C396" s="69"/>
      <c r="D396" s="69"/>
      <c r="E396" s="73">
        <f>SUM(E389:E395)</f>
        <v>24544.2</v>
      </c>
      <c r="F396" s="73">
        <f>SUM(F389:F395)</f>
        <v>6479.3099999999995</v>
      </c>
      <c r="G396" s="154">
        <f>SUM(G389:G395)</f>
        <v>0</v>
      </c>
      <c r="H396" s="145">
        <v>0</v>
      </c>
      <c r="I396" s="154">
        <f aca="true" t="shared" si="61" ref="I396:P396">SUM(I389:I395)</f>
        <v>0</v>
      </c>
      <c r="J396" s="154">
        <f t="shared" si="61"/>
        <v>0</v>
      </c>
      <c r="K396" s="154">
        <f t="shared" si="61"/>
        <v>396.92</v>
      </c>
      <c r="L396" s="154">
        <f t="shared" si="61"/>
        <v>0</v>
      </c>
      <c r="M396" s="73">
        <f t="shared" si="61"/>
        <v>2330.21</v>
      </c>
      <c r="N396" s="154">
        <f t="shared" si="61"/>
        <v>0</v>
      </c>
      <c r="O396" s="154">
        <f t="shared" si="61"/>
        <v>0.18</v>
      </c>
      <c r="P396" s="154">
        <f t="shared" si="61"/>
        <v>28296.200000000004</v>
      </c>
      <c r="Q396" s="45"/>
    </row>
    <row r="397" spans="1:17" ht="33" customHeight="1">
      <c r="A397" s="89"/>
      <c r="B397" s="90" t="s">
        <v>589</v>
      </c>
      <c r="C397" s="99"/>
      <c r="D397" s="99"/>
      <c r="E397" s="146">
        <f aca="true" t="shared" si="62" ref="E397:P397">E384+E387+E396</f>
        <v>37210.5</v>
      </c>
      <c r="F397" s="146">
        <f t="shared" si="62"/>
        <v>6479.3099999999995</v>
      </c>
      <c r="G397" s="161">
        <f t="shared" si="62"/>
        <v>0</v>
      </c>
      <c r="H397" s="161">
        <f t="shared" si="62"/>
        <v>0</v>
      </c>
      <c r="I397" s="161">
        <f t="shared" si="62"/>
        <v>0</v>
      </c>
      <c r="J397" s="161">
        <f t="shared" si="62"/>
        <v>0</v>
      </c>
      <c r="K397" s="161">
        <f t="shared" si="62"/>
        <v>396.92</v>
      </c>
      <c r="L397" s="161">
        <f t="shared" si="62"/>
        <v>124.24</v>
      </c>
      <c r="M397" s="146">
        <f t="shared" si="62"/>
        <v>3905.67</v>
      </c>
      <c r="N397" s="161">
        <f t="shared" si="62"/>
        <v>0</v>
      </c>
      <c r="O397" s="161">
        <f t="shared" si="62"/>
        <v>0.18</v>
      </c>
      <c r="P397" s="161">
        <f t="shared" si="62"/>
        <v>39262.8</v>
      </c>
      <c r="Q397" s="92"/>
    </row>
    <row r="398" ht="22.5" customHeight="1">
      <c r="K398" s="4"/>
    </row>
    <row r="399" ht="22.5" customHeight="1">
      <c r="K399" s="4"/>
    </row>
    <row r="400" ht="9" customHeight="1"/>
    <row r="401" spans="2:16" ht="18">
      <c r="B401" s="27"/>
      <c r="C401" s="27"/>
      <c r="D401" s="27" t="s">
        <v>584</v>
      </c>
      <c r="E401" s="27"/>
      <c r="F401" s="27"/>
      <c r="G401" s="27"/>
      <c r="H401" s="27"/>
      <c r="I401" s="27"/>
      <c r="J401" s="27" t="s">
        <v>583</v>
      </c>
      <c r="K401" s="27"/>
      <c r="L401" s="27"/>
      <c r="M401" s="27"/>
      <c r="N401" s="27"/>
      <c r="O401" s="27"/>
      <c r="P401" s="27"/>
    </row>
    <row r="402" spans="1:16" ht="18">
      <c r="A402" s="26" t="s">
        <v>582</v>
      </c>
      <c r="B402" s="27"/>
      <c r="C402" s="27"/>
      <c r="D402" s="27" t="s">
        <v>987</v>
      </c>
      <c r="E402" s="27"/>
      <c r="F402" s="27"/>
      <c r="G402" s="27"/>
      <c r="H402" s="27"/>
      <c r="I402" s="27"/>
      <c r="J402" s="27" t="s">
        <v>581</v>
      </c>
      <c r="K402" s="27"/>
      <c r="L402" s="27"/>
      <c r="M402" s="27"/>
      <c r="N402" s="27"/>
      <c r="O402" s="27"/>
      <c r="P402" s="27"/>
    </row>
    <row r="406" spans="1:17" ht="33">
      <c r="A406" s="6" t="s">
        <v>0</v>
      </c>
      <c r="B406" s="55"/>
      <c r="C406" s="8"/>
      <c r="D406" s="98" t="s">
        <v>796</v>
      </c>
      <c r="E406" s="8"/>
      <c r="F406" s="8"/>
      <c r="G406" s="8"/>
      <c r="H406" s="8"/>
      <c r="I406" s="8"/>
      <c r="J406" s="8"/>
      <c r="K406" s="9"/>
      <c r="L406" s="8"/>
      <c r="M406" s="8"/>
      <c r="N406" s="8"/>
      <c r="O406" s="8"/>
      <c r="P406" s="8"/>
      <c r="Q406" s="41"/>
    </row>
    <row r="407" spans="1:17" ht="28.5" customHeight="1">
      <c r="A407" s="11"/>
      <c r="B407" s="77" t="s">
        <v>547</v>
      </c>
      <c r="C407" s="13"/>
      <c r="D407" s="13"/>
      <c r="E407" s="13"/>
      <c r="F407" s="13"/>
      <c r="G407" s="13"/>
      <c r="H407" s="13"/>
      <c r="I407" s="14"/>
      <c r="J407" s="14"/>
      <c r="K407" s="15"/>
      <c r="L407" s="13"/>
      <c r="M407" s="13"/>
      <c r="N407" s="13"/>
      <c r="O407" s="13"/>
      <c r="P407" s="13"/>
      <c r="Q407" s="42" t="s">
        <v>908</v>
      </c>
    </row>
    <row r="408" spans="1:17" ht="34.5" customHeight="1">
      <c r="A408" s="16"/>
      <c r="B408" s="71"/>
      <c r="C408" s="17"/>
      <c r="D408" s="79" t="s">
        <v>966</v>
      </c>
      <c r="E408" s="18"/>
      <c r="F408" s="18"/>
      <c r="G408" s="18"/>
      <c r="H408" s="18"/>
      <c r="I408" s="18"/>
      <c r="J408" s="18"/>
      <c r="K408" s="19"/>
      <c r="L408" s="18"/>
      <c r="M408" s="18"/>
      <c r="N408" s="18"/>
      <c r="O408" s="18"/>
      <c r="P408" s="18"/>
      <c r="Q408" s="43"/>
    </row>
    <row r="409" spans="1:17" s="84" customFormat="1" ht="36.75" customHeight="1" thickBot="1">
      <c r="A409" s="80" t="s">
        <v>1</v>
      </c>
      <c r="B409" s="81" t="s">
        <v>2</v>
      </c>
      <c r="C409" s="81" t="s">
        <v>3</v>
      </c>
      <c r="D409" s="81" t="s">
        <v>4</v>
      </c>
      <c r="E409" s="68" t="s">
        <v>5</v>
      </c>
      <c r="F409" s="40" t="s">
        <v>566</v>
      </c>
      <c r="G409" s="40" t="s">
        <v>528</v>
      </c>
      <c r="H409" s="40" t="s">
        <v>672</v>
      </c>
      <c r="I409" s="68" t="s">
        <v>569</v>
      </c>
      <c r="J409" s="68" t="s">
        <v>530</v>
      </c>
      <c r="K409" s="68" t="s">
        <v>529</v>
      </c>
      <c r="L409" s="40" t="s">
        <v>541</v>
      </c>
      <c r="M409" s="82" t="s">
        <v>536</v>
      </c>
      <c r="N409" s="40" t="s">
        <v>537</v>
      </c>
      <c r="O409" s="40" t="s">
        <v>580</v>
      </c>
      <c r="P409" s="40" t="s">
        <v>568</v>
      </c>
      <c r="Q409" s="83" t="s">
        <v>538</v>
      </c>
    </row>
    <row r="410" spans="1:17" ht="32.25" customHeight="1" thickTop="1">
      <c r="A410" s="339" t="s">
        <v>548</v>
      </c>
      <c r="B410" s="343"/>
      <c r="C410" s="343"/>
      <c r="D410" s="343"/>
      <c r="E410" s="343"/>
      <c r="F410" s="343"/>
      <c r="G410" s="343"/>
      <c r="H410" s="343"/>
      <c r="I410" s="343"/>
      <c r="J410" s="343"/>
      <c r="K410" s="344"/>
      <c r="L410" s="343"/>
      <c r="M410" s="343"/>
      <c r="N410" s="343"/>
      <c r="O410" s="343"/>
      <c r="P410" s="343"/>
      <c r="Q410" s="342"/>
    </row>
    <row r="411" spans="1:17" ht="36" customHeight="1">
      <c r="A411" s="31">
        <v>9000002</v>
      </c>
      <c r="B411" s="169" t="s">
        <v>588</v>
      </c>
      <c r="C411" s="69" t="s">
        <v>713</v>
      </c>
      <c r="D411" s="69" t="s">
        <v>603</v>
      </c>
      <c r="E411" s="145">
        <v>7000.05</v>
      </c>
      <c r="F411" s="145">
        <v>0</v>
      </c>
      <c r="G411" s="145">
        <v>0</v>
      </c>
      <c r="H411" s="145">
        <v>0</v>
      </c>
      <c r="I411" s="145">
        <v>0</v>
      </c>
      <c r="J411" s="145">
        <v>0</v>
      </c>
      <c r="K411" s="145">
        <v>0</v>
      </c>
      <c r="L411" s="145">
        <v>121.58</v>
      </c>
      <c r="M411" s="145">
        <v>920.71</v>
      </c>
      <c r="N411" s="145">
        <v>0</v>
      </c>
      <c r="O411" s="145">
        <v>-0.04</v>
      </c>
      <c r="P411" s="145">
        <f>E411+F411+G411+I411-J411-L411-M411-K411+N411-O411</f>
        <v>5957.8</v>
      </c>
      <c r="Q411" s="45"/>
    </row>
    <row r="412" spans="1:17" ht="32.25" customHeight="1">
      <c r="A412" s="104" t="s">
        <v>17</v>
      </c>
      <c r="B412" s="90"/>
      <c r="C412" s="91"/>
      <c r="D412" s="91"/>
      <c r="E412" s="173">
        <f>E411</f>
        <v>7000.05</v>
      </c>
      <c r="F412" s="173">
        <f aca="true" t="shared" si="63" ref="F412:M412">F411</f>
        <v>0</v>
      </c>
      <c r="G412" s="173">
        <f t="shared" si="63"/>
        <v>0</v>
      </c>
      <c r="H412" s="173">
        <f t="shared" si="63"/>
        <v>0</v>
      </c>
      <c r="I412" s="173">
        <f t="shared" si="63"/>
        <v>0</v>
      </c>
      <c r="J412" s="173">
        <f t="shared" si="63"/>
        <v>0</v>
      </c>
      <c r="K412" s="173">
        <f>K411</f>
        <v>0</v>
      </c>
      <c r="L412" s="173">
        <f t="shared" si="63"/>
        <v>121.58</v>
      </c>
      <c r="M412" s="173">
        <f t="shared" si="63"/>
        <v>920.71</v>
      </c>
      <c r="N412" s="173">
        <f>N411</f>
        <v>0</v>
      </c>
      <c r="O412" s="173">
        <f>O411</f>
        <v>-0.04</v>
      </c>
      <c r="P412" s="173">
        <f>P411</f>
        <v>5957.8</v>
      </c>
      <c r="Q412" s="45"/>
    </row>
    <row r="413" spans="1:17" ht="18">
      <c r="A413" s="34"/>
      <c r="B413" s="14"/>
      <c r="C413" s="14"/>
      <c r="D413" s="14"/>
      <c r="E413" s="14"/>
      <c r="F413" s="14"/>
      <c r="G413" s="14"/>
      <c r="H413" s="14"/>
      <c r="I413" s="14"/>
      <c r="J413" s="14"/>
      <c r="K413" s="35"/>
      <c r="L413" s="14"/>
      <c r="M413" s="14"/>
      <c r="N413" s="14"/>
      <c r="O413" s="14"/>
      <c r="P413" s="14"/>
      <c r="Q413" s="48"/>
    </row>
    <row r="414" spans="1:17" ht="18">
      <c r="A414" s="34"/>
      <c r="B414" s="14"/>
      <c r="C414" s="14"/>
      <c r="D414" s="14"/>
      <c r="E414" s="14"/>
      <c r="F414" s="14"/>
      <c r="G414" s="14"/>
      <c r="H414" s="14"/>
      <c r="I414" s="14"/>
      <c r="J414" s="14"/>
      <c r="K414" s="35"/>
      <c r="L414" s="14"/>
      <c r="M414" s="14"/>
      <c r="N414" s="14"/>
      <c r="O414" s="14"/>
      <c r="P414" s="14"/>
      <c r="Q414" s="48"/>
    </row>
    <row r="415" spans="1:17" ht="18">
      <c r="A415" s="34"/>
      <c r="B415" s="14"/>
      <c r="C415" s="14"/>
      <c r="D415" s="14"/>
      <c r="E415" s="14"/>
      <c r="F415" s="14"/>
      <c r="G415" s="14"/>
      <c r="H415" s="14"/>
      <c r="I415" s="14"/>
      <c r="J415" s="14"/>
      <c r="K415" s="35"/>
      <c r="L415" s="14"/>
      <c r="M415" s="14"/>
      <c r="N415" s="14"/>
      <c r="O415" s="14"/>
      <c r="P415" s="14"/>
      <c r="Q415" s="48"/>
    </row>
    <row r="416" spans="1:17" ht="18">
      <c r="A416" s="34"/>
      <c r="B416" s="14"/>
      <c r="C416" s="14"/>
      <c r="D416" s="14"/>
      <c r="E416" s="14"/>
      <c r="F416" s="14"/>
      <c r="G416" s="14"/>
      <c r="H416" s="14"/>
      <c r="I416" s="14"/>
      <c r="J416" s="14"/>
      <c r="K416" s="35"/>
      <c r="L416" s="14"/>
      <c r="M416" s="14"/>
      <c r="N416" s="14"/>
      <c r="O416" s="14"/>
      <c r="P416" s="14"/>
      <c r="Q416" s="48"/>
    </row>
    <row r="417" spans="1:17" ht="18">
      <c r="A417" s="34"/>
      <c r="B417" s="14"/>
      <c r="C417" s="14"/>
      <c r="D417" s="14"/>
      <c r="E417" s="14"/>
      <c r="F417" s="14"/>
      <c r="G417" s="14"/>
      <c r="H417" s="14"/>
      <c r="I417" s="14"/>
      <c r="J417" s="14"/>
      <c r="K417" s="35"/>
      <c r="L417" s="14"/>
      <c r="M417" s="14"/>
      <c r="N417" s="14"/>
      <c r="O417" s="14"/>
      <c r="P417" s="14"/>
      <c r="Q417" s="48"/>
    </row>
    <row r="418" spans="1:17" ht="18">
      <c r="A418" s="34"/>
      <c r="B418" s="14"/>
      <c r="C418" s="14"/>
      <c r="D418" s="14"/>
      <c r="E418" s="14"/>
      <c r="F418" s="14"/>
      <c r="G418" s="14"/>
      <c r="H418" s="14"/>
      <c r="I418" s="14"/>
      <c r="J418" s="14"/>
      <c r="K418" s="35"/>
      <c r="L418" s="14"/>
      <c r="M418" s="14"/>
      <c r="N418" s="14"/>
      <c r="O418" s="14"/>
      <c r="P418" s="14"/>
      <c r="Q418" s="48"/>
    </row>
    <row r="420" spans="2:16" ht="18">
      <c r="B420" s="27"/>
      <c r="C420" s="27"/>
      <c r="D420" s="27" t="s">
        <v>584</v>
      </c>
      <c r="E420" s="27"/>
      <c r="F420" s="27"/>
      <c r="G420" s="27"/>
      <c r="H420" s="27"/>
      <c r="I420" s="27"/>
      <c r="J420" s="27" t="s">
        <v>583</v>
      </c>
      <c r="K420" s="27"/>
      <c r="L420" s="27"/>
      <c r="M420" s="27"/>
      <c r="N420" s="27"/>
      <c r="O420" s="27"/>
      <c r="P420" s="27"/>
    </row>
    <row r="421" spans="1:16" ht="18">
      <c r="A421" s="26" t="s">
        <v>582</v>
      </c>
      <c r="B421" s="27"/>
      <c r="C421" s="27"/>
      <c r="D421" s="27" t="s">
        <v>987</v>
      </c>
      <c r="E421" s="27"/>
      <c r="F421" s="27"/>
      <c r="G421" s="27"/>
      <c r="H421" s="27"/>
      <c r="I421" s="27"/>
      <c r="J421" s="27" t="s">
        <v>581</v>
      </c>
      <c r="K421" s="27"/>
      <c r="L421" s="27"/>
      <c r="M421" s="27"/>
      <c r="N421" s="27"/>
      <c r="O421" s="27"/>
      <c r="P421" s="27"/>
    </row>
    <row r="426" spans="1:17" ht="33">
      <c r="A426" s="6" t="s">
        <v>0</v>
      </c>
      <c r="B426" s="32"/>
      <c r="C426" s="8"/>
      <c r="D426" s="94" t="s">
        <v>796</v>
      </c>
      <c r="E426" s="8"/>
      <c r="F426" s="8"/>
      <c r="G426" s="8"/>
      <c r="H426" s="8"/>
      <c r="I426" s="8"/>
      <c r="J426" s="8"/>
      <c r="K426" s="9"/>
      <c r="L426" s="8"/>
      <c r="M426" s="8"/>
      <c r="N426" s="8"/>
      <c r="O426" s="8"/>
      <c r="P426" s="8"/>
      <c r="Q426" s="41"/>
    </row>
    <row r="427" spans="1:17" ht="18">
      <c r="A427" s="11"/>
      <c r="B427" s="77" t="s">
        <v>549</v>
      </c>
      <c r="C427" s="13"/>
      <c r="D427" s="13"/>
      <c r="E427" s="13"/>
      <c r="F427" s="13"/>
      <c r="G427" s="13"/>
      <c r="H427" s="13"/>
      <c r="I427" s="14"/>
      <c r="J427" s="14"/>
      <c r="K427" s="15"/>
      <c r="L427" s="13"/>
      <c r="M427" s="13"/>
      <c r="N427" s="13"/>
      <c r="O427" s="13"/>
      <c r="P427" s="13"/>
      <c r="Q427" s="42" t="s">
        <v>909</v>
      </c>
    </row>
    <row r="428" spans="1:17" ht="20.25">
      <c r="A428" s="16"/>
      <c r="B428" s="71"/>
      <c r="C428" s="17"/>
      <c r="D428" s="79" t="s">
        <v>966</v>
      </c>
      <c r="E428" s="18"/>
      <c r="F428" s="18"/>
      <c r="G428" s="18"/>
      <c r="H428" s="18"/>
      <c r="I428" s="18"/>
      <c r="J428" s="18"/>
      <c r="K428" s="19"/>
      <c r="L428" s="18"/>
      <c r="M428" s="18"/>
      <c r="N428" s="18"/>
      <c r="O428" s="18"/>
      <c r="P428" s="18"/>
      <c r="Q428" s="43"/>
    </row>
    <row r="429" spans="1:17" s="175" customFormat="1" ht="31.5" customHeight="1" thickBot="1">
      <c r="A429" s="80" t="s">
        <v>1</v>
      </c>
      <c r="B429" s="151" t="s">
        <v>2</v>
      </c>
      <c r="C429" s="151" t="s">
        <v>3</v>
      </c>
      <c r="D429" s="151" t="s">
        <v>4</v>
      </c>
      <c r="E429" s="40" t="s">
        <v>5</v>
      </c>
      <c r="F429" s="40" t="s">
        <v>566</v>
      </c>
      <c r="G429" s="40" t="s">
        <v>528</v>
      </c>
      <c r="H429" s="40" t="s">
        <v>672</v>
      </c>
      <c r="I429" s="40" t="s">
        <v>569</v>
      </c>
      <c r="J429" s="40" t="s">
        <v>530</v>
      </c>
      <c r="K429" s="40" t="s">
        <v>529</v>
      </c>
      <c r="L429" s="40" t="s">
        <v>541</v>
      </c>
      <c r="M429" s="40" t="s">
        <v>536</v>
      </c>
      <c r="N429" s="40" t="s">
        <v>537</v>
      </c>
      <c r="O429" s="40" t="s">
        <v>580</v>
      </c>
      <c r="P429" s="40" t="s">
        <v>568</v>
      </c>
      <c r="Q429" s="152" t="s">
        <v>538</v>
      </c>
    </row>
    <row r="430" spans="1:17" ht="33" customHeight="1" thickTop="1">
      <c r="A430" s="339" t="s">
        <v>286</v>
      </c>
      <c r="B430" s="340"/>
      <c r="C430" s="343"/>
      <c r="D430" s="343"/>
      <c r="E430" s="343"/>
      <c r="F430" s="343"/>
      <c r="G430" s="343"/>
      <c r="H430" s="343"/>
      <c r="I430" s="343"/>
      <c r="J430" s="343"/>
      <c r="K430" s="344"/>
      <c r="L430" s="343"/>
      <c r="M430" s="343"/>
      <c r="N430" s="343"/>
      <c r="O430" s="343"/>
      <c r="P430" s="343"/>
      <c r="Q430" s="342"/>
    </row>
    <row r="431" spans="1:17" ht="30.75" customHeight="1">
      <c r="A431" s="31">
        <v>1010000</v>
      </c>
      <c r="B431" s="2" t="s">
        <v>287</v>
      </c>
      <c r="C431" s="69" t="s">
        <v>988</v>
      </c>
      <c r="D431" s="69" t="s">
        <v>989</v>
      </c>
      <c r="E431" s="65">
        <v>9369.75</v>
      </c>
      <c r="F431" s="65">
        <v>0</v>
      </c>
      <c r="G431" s="65">
        <v>0</v>
      </c>
      <c r="H431" s="65">
        <v>0</v>
      </c>
      <c r="I431" s="65">
        <v>0</v>
      </c>
      <c r="J431" s="65">
        <v>0</v>
      </c>
      <c r="K431" s="65">
        <v>0</v>
      </c>
      <c r="L431" s="65">
        <v>159.53</v>
      </c>
      <c r="M431" s="65">
        <v>1393.23</v>
      </c>
      <c r="N431" s="65">
        <v>0</v>
      </c>
      <c r="O431" s="65">
        <v>-0.01</v>
      </c>
      <c r="P431" s="65">
        <f>E431+F431+G431+I431-J431-L431-M431-K431+N431-O431</f>
        <v>7817</v>
      </c>
      <c r="Q431" s="45"/>
    </row>
    <row r="432" spans="1:17" ht="33" customHeight="1">
      <c r="A432" s="1" t="s">
        <v>17</v>
      </c>
      <c r="B432" s="145"/>
      <c r="C432" s="69"/>
      <c r="D432" s="69"/>
      <c r="E432" s="154">
        <f>E431</f>
        <v>9369.75</v>
      </c>
      <c r="F432" s="154">
        <f aca="true" t="shared" si="64" ref="F432:M432">F431</f>
        <v>0</v>
      </c>
      <c r="G432" s="154">
        <f t="shared" si="64"/>
        <v>0</v>
      </c>
      <c r="H432" s="154">
        <f t="shared" si="64"/>
        <v>0</v>
      </c>
      <c r="I432" s="154">
        <f t="shared" si="64"/>
        <v>0</v>
      </c>
      <c r="J432" s="154">
        <f t="shared" si="64"/>
        <v>0</v>
      </c>
      <c r="K432" s="154">
        <f>K431</f>
        <v>0</v>
      </c>
      <c r="L432" s="154">
        <f t="shared" si="64"/>
        <v>159.53</v>
      </c>
      <c r="M432" s="154">
        <f t="shared" si="64"/>
        <v>1393.23</v>
      </c>
      <c r="N432" s="154">
        <f>N431</f>
        <v>0</v>
      </c>
      <c r="O432" s="154">
        <f>O431</f>
        <v>-0.01</v>
      </c>
      <c r="P432" s="154">
        <f>P431</f>
        <v>7817</v>
      </c>
      <c r="Q432" s="45"/>
    </row>
    <row r="433" spans="1:17" ht="33" customHeight="1">
      <c r="A433" s="339" t="s">
        <v>288</v>
      </c>
      <c r="B433" s="340"/>
      <c r="C433" s="341"/>
      <c r="D433" s="341"/>
      <c r="E433" s="340"/>
      <c r="F433" s="340"/>
      <c r="G433" s="340"/>
      <c r="H433" s="340"/>
      <c r="I433" s="340"/>
      <c r="J433" s="340"/>
      <c r="K433" s="340"/>
      <c r="L433" s="340"/>
      <c r="M433" s="340"/>
      <c r="N433" s="340"/>
      <c r="O433" s="340"/>
      <c r="P433" s="340"/>
      <c r="Q433" s="342"/>
    </row>
    <row r="434" spans="1:17" ht="33" customHeight="1">
      <c r="A434" s="31">
        <v>10100101</v>
      </c>
      <c r="B434" s="145" t="s">
        <v>289</v>
      </c>
      <c r="C434" s="69" t="s">
        <v>290</v>
      </c>
      <c r="D434" s="69" t="s">
        <v>33</v>
      </c>
      <c r="E434" s="145">
        <v>2998.8</v>
      </c>
      <c r="F434" s="145">
        <v>0</v>
      </c>
      <c r="G434" s="145">
        <v>0</v>
      </c>
      <c r="H434" s="145">
        <v>0</v>
      </c>
      <c r="I434" s="145">
        <v>0</v>
      </c>
      <c r="J434" s="145">
        <v>300</v>
      </c>
      <c r="K434" s="145">
        <v>0</v>
      </c>
      <c r="L434" s="145">
        <v>0</v>
      </c>
      <c r="M434" s="145">
        <v>76.85</v>
      </c>
      <c r="N434" s="145">
        <v>0</v>
      </c>
      <c r="O434" s="145">
        <v>-0.05</v>
      </c>
      <c r="P434" s="145">
        <f>E434+F434+G434+I434-J434-L434-M434-K434+N434-O434</f>
        <v>2622.0000000000005</v>
      </c>
      <c r="Q434" s="45"/>
    </row>
    <row r="435" spans="1:17" ht="33" customHeight="1">
      <c r="A435" s="31">
        <v>10100102</v>
      </c>
      <c r="B435" s="145" t="s">
        <v>291</v>
      </c>
      <c r="C435" s="69" t="s">
        <v>292</v>
      </c>
      <c r="D435" s="69" t="s">
        <v>33</v>
      </c>
      <c r="E435" s="145">
        <v>2464.05</v>
      </c>
      <c r="F435" s="145">
        <v>0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3.75</v>
      </c>
      <c r="N435" s="145">
        <v>0</v>
      </c>
      <c r="O435" s="145">
        <v>-0.1</v>
      </c>
      <c r="P435" s="145">
        <f>E435+F435+G435+I435-J435-L435-M435-K435+N435-O435</f>
        <v>2460.4</v>
      </c>
      <c r="Q435" s="45"/>
    </row>
    <row r="436" spans="1:17" ht="33" customHeight="1">
      <c r="A436" s="31">
        <v>10100201</v>
      </c>
      <c r="B436" s="145" t="s">
        <v>293</v>
      </c>
      <c r="C436" s="69" t="s">
        <v>294</v>
      </c>
      <c r="D436" s="69" t="s">
        <v>700</v>
      </c>
      <c r="E436" s="145">
        <v>3853.24</v>
      </c>
      <c r="F436" s="145">
        <v>0</v>
      </c>
      <c r="G436" s="145">
        <v>0</v>
      </c>
      <c r="H436" s="145">
        <v>0</v>
      </c>
      <c r="I436" s="145">
        <v>0</v>
      </c>
      <c r="J436" s="145">
        <v>0</v>
      </c>
      <c r="K436" s="145">
        <v>0</v>
      </c>
      <c r="L436" s="145">
        <v>0</v>
      </c>
      <c r="M436" s="145">
        <v>325.56</v>
      </c>
      <c r="N436" s="145">
        <v>0</v>
      </c>
      <c r="O436" s="145">
        <v>0.08</v>
      </c>
      <c r="P436" s="145">
        <f>E436+F436+G436+I436-J436-L436-M436-K436+N436-O436</f>
        <v>3527.6</v>
      </c>
      <c r="Q436" s="45"/>
    </row>
    <row r="437" spans="1:17" ht="33" customHeight="1">
      <c r="A437" s="31">
        <v>10100202</v>
      </c>
      <c r="B437" s="145" t="s">
        <v>295</v>
      </c>
      <c r="C437" s="69" t="s">
        <v>296</v>
      </c>
      <c r="D437" s="69" t="s">
        <v>700</v>
      </c>
      <c r="E437" s="145">
        <v>3853.24</v>
      </c>
      <c r="F437" s="145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325.56</v>
      </c>
      <c r="N437" s="145">
        <v>0</v>
      </c>
      <c r="O437" s="145">
        <v>0.08</v>
      </c>
      <c r="P437" s="145">
        <f>E437+F437+G437+I437-J437-L437-M437-K437+N437-O437</f>
        <v>3527.6</v>
      </c>
      <c r="Q437" s="45"/>
    </row>
    <row r="438" spans="1:17" ht="33" customHeight="1">
      <c r="A438" s="31">
        <v>10200000</v>
      </c>
      <c r="B438" s="145" t="s">
        <v>297</v>
      </c>
      <c r="C438" s="69" t="s">
        <v>298</v>
      </c>
      <c r="D438" s="69" t="s">
        <v>714</v>
      </c>
      <c r="E438" s="145">
        <v>3858.6</v>
      </c>
      <c r="F438" s="145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326.42</v>
      </c>
      <c r="N438" s="145">
        <v>0</v>
      </c>
      <c r="O438" s="145">
        <v>-0.02</v>
      </c>
      <c r="P438" s="145">
        <f>E438+F438+G438+I438-J438-L438-M438-K438+N438-O438</f>
        <v>3532.2</v>
      </c>
      <c r="Q438" s="45"/>
    </row>
    <row r="439" spans="1:17" ht="33" customHeight="1">
      <c r="A439" s="1" t="s">
        <v>17</v>
      </c>
      <c r="B439" s="145"/>
      <c r="C439" s="69"/>
      <c r="D439" s="69"/>
      <c r="E439" s="73">
        <f>SUM(E434:E438)</f>
        <v>17027.93</v>
      </c>
      <c r="F439" s="154">
        <f aca="true" t="shared" si="65" ref="F439:P439">SUM(F434:F438)</f>
        <v>0</v>
      </c>
      <c r="G439" s="154">
        <f t="shared" si="65"/>
        <v>0</v>
      </c>
      <c r="H439" s="154">
        <f t="shared" si="65"/>
        <v>0</v>
      </c>
      <c r="I439" s="154">
        <f t="shared" si="65"/>
        <v>0</v>
      </c>
      <c r="J439" s="154">
        <f t="shared" si="65"/>
        <v>300</v>
      </c>
      <c r="K439" s="154">
        <f t="shared" si="65"/>
        <v>0</v>
      </c>
      <c r="L439" s="154">
        <f t="shared" si="65"/>
        <v>0</v>
      </c>
      <c r="M439" s="73">
        <f t="shared" si="65"/>
        <v>1058.14</v>
      </c>
      <c r="N439" s="154">
        <f t="shared" si="65"/>
        <v>0</v>
      </c>
      <c r="O439" s="154">
        <f t="shared" si="65"/>
        <v>-0.01000000000000002</v>
      </c>
      <c r="P439" s="154">
        <f t="shared" si="65"/>
        <v>15669.8</v>
      </c>
      <c r="Q439" s="45"/>
    </row>
    <row r="440" spans="1:17" ht="33" customHeight="1">
      <c r="A440" s="339" t="s">
        <v>299</v>
      </c>
      <c r="B440" s="340"/>
      <c r="C440" s="341"/>
      <c r="D440" s="341"/>
      <c r="E440" s="340"/>
      <c r="F440" s="340"/>
      <c r="G440" s="340"/>
      <c r="H440" s="340"/>
      <c r="I440" s="340"/>
      <c r="J440" s="340"/>
      <c r="K440" s="340"/>
      <c r="L440" s="340"/>
      <c r="M440" s="340"/>
      <c r="N440" s="340"/>
      <c r="O440" s="340"/>
      <c r="P440" s="340"/>
      <c r="Q440" s="342"/>
    </row>
    <row r="441" spans="1:17" ht="33" customHeight="1">
      <c r="A441" s="31">
        <v>10200003</v>
      </c>
      <c r="B441" s="145" t="s">
        <v>300</v>
      </c>
      <c r="C441" s="69" t="s">
        <v>301</v>
      </c>
      <c r="D441" s="69" t="s">
        <v>715</v>
      </c>
      <c r="E441" s="145">
        <v>3858.6</v>
      </c>
      <c r="F441" s="145">
        <v>0</v>
      </c>
      <c r="G441" s="145">
        <v>0</v>
      </c>
      <c r="H441" s="145">
        <v>0</v>
      </c>
      <c r="I441" s="145">
        <v>0</v>
      </c>
      <c r="J441" s="145">
        <v>0</v>
      </c>
      <c r="K441" s="145">
        <v>0</v>
      </c>
      <c r="L441" s="145">
        <v>0</v>
      </c>
      <c r="M441" s="145">
        <v>326.42</v>
      </c>
      <c r="N441" s="145">
        <v>0</v>
      </c>
      <c r="O441" s="145">
        <v>-0.02</v>
      </c>
      <c r="P441" s="145">
        <f>E441+F441+G441+I441-J441-L441-M441-K441+N441-O441</f>
        <v>3532.2</v>
      </c>
      <c r="Q441" s="45"/>
    </row>
    <row r="442" spans="1:17" ht="33" customHeight="1">
      <c r="A442" s="1" t="s">
        <v>17</v>
      </c>
      <c r="B442" s="145"/>
      <c r="C442" s="69"/>
      <c r="D442" s="69"/>
      <c r="E442" s="154">
        <f>E441</f>
        <v>3858.6</v>
      </c>
      <c r="F442" s="154">
        <f aca="true" t="shared" si="66" ref="F442:M442">F441</f>
        <v>0</v>
      </c>
      <c r="G442" s="154">
        <f t="shared" si="66"/>
        <v>0</v>
      </c>
      <c r="H442" s="154">
        <f t="shared" si="66"/>
        <v>0</v>
      </c>
      <c r="I442" s="154">
        <f t="shared" si="66"/>
        <v>0</v>
      </c>
      <c r="J442" s="154">
        <f t="shared" si="66"/>
        <v>0</v>
      </c>
      <c r="K442" s="154">
        <f>K441</f>
        <v>0</v>
      </c>
      <c r="L442" s="154">
        <f t="shared" si="66"/>
        <v>0</v>
      </c>
      <c r="M442" s="154">
        <f t="shared" si="66"/>
        <v>326.42</v>
      </c>
      <c r="N442" s="154">
        <f>N441</f>
        <v>0</v>
      </c>
      <c r="O442" s="154">
        <f>O441</f>
        <v>-0.02</v>
      </c>
      <c r="P442" s="154">
        <f>P441</f>
        <v>3532.2</v>
      </c>
      <c r="Q442" s="45"/>
    </row>
    <row r="443" spans="1:17" ht="33" customHeight="1">
      <c r="A443" s="89"/>
      <c r="B443" s="177" t="s">
        <v>589</v>
      </c>
      <c r="C443" s="99"/>
      <c r="D443" s="99"/>
      <c r="E443" s="146">
        <f aca="true" t="shared" si="67" ref="E443:P443">E432+E439+E442</f>
        <v>30256.28</v>
      </c>
      <c r="F443" s="161">
        <f t="shared" si="67"/>
        <v>0</v>
      </c>
      <c r="G443" s="161">
        <f t="shared" si="67"/>
        <v>0</v>
      </c>
      <c r="H443" s="161">
        <f t="shared" si="67"/>
        <v>0</v>
      </c>
      <c r="I443" s="161">
        <f t="shared" si="67"/>
        <v>0</v>
      </c>
      <c r="J443" s="161">
        <f t="shared" si="67"/>
        <v>300</v>
      </c>
      <c r="K443" s="161">
        <f t="shared" si="67"/>
        <v>0</v>
      </c>
      <c r="L443" s="161">
        <f t="shared" si="67"/>
        <v>159.53</v>
      </c>
      <c r="M443" s="146">
        <f t="shared" si="67"/>
        <v>2777.79</v>
      </c>
      <c r="N443" s="161">
        <f t="shared" si="67"/>
        <v>0</v>
      </c>
      <c r="O443" s="161">
        <f t="shared" si="67"/>
        <v>-0.04000000000000002</v>
      </c>
      <c r="P443" s="161">
        <f t="shared" si="67"/>
        <v>27019</v>
      </c>
      <c r="Q443" s="91"/>
    </row>
    <row r="444" ht="18">
      <c r="K444" s="4"/>
    </row>
    <row r="445" ht="18">
      <c r="K445" s="4"/>
    </row>
    <row r="446" ht="18">
      <c r="K446" s="4"/>
    </row>
    <row r="447" ht="18">
      <c r="K447" s="4"/>
    </row>
    <row r="448" ht="18">
      <c r="K448" s="4"/>
    </row>
    <row r="449" ht="18">
      <c r="K449" s="4"/>
    </row>
    <row r="450" spans="2:16" ht="18">
      <c r="B450" s="27"/>
      <c r="C450" s="27"/>
      <c r="D450" s="27" t="s">
        <v>584</v>
      </c>
      <c r="E450" s="27"/>
      <c r="F450" s="27"/>
      <c r="G450" s="27"/>
      <c r="H450" s="27"/>
      <c r="I450" s="27"/>
      <c r="J450" s="27" t="s">
        <v>583</v>
      </c>
      <c r="K450" s="27"/>
      <c r="L450" s="27"/>
      <c r="M450" s="27"/>
      <c r="N450" s="27"/>
      <c r="O450" s="27"/>
      <c r="P450" s="27"/>
    </row>
    <row r="451" spans="1:16" ht="18">
      <c r="A451" s="26" t="s">
        <v>582</v>
      </c>
      <c r="B451" s="27"/>
      <c r="C451" s="27"/>
      <c r="D451" s="27" t="s">
        <v>987</v>
      </c>
      <c r="E451" s="27"/>
      <c r="F451" s="27"/>
      <c r="G451" s="27"/>
      <c r="H451" s="27"/>
      <c r="I451" s="27"/>
      <c r="J451" s="27" t="s">
        <v>581</v>
      </c>
      <c r="K451" s="27"/>
      <c r="L451" s="27"/>
      <c r="M451" s="27"/>
      <c r="N451" s="27"/>
      <c r="O451" s="27"/>
      <c r="P451" s="27"/>
    </row>
    <row r="454" spans="1:17" ht="27.75" customHeight="1">
      <c r="A454" s="6" t="s">
        <v>0</v>
      </c>
      <c r="B454" s="55"/>
      <c r="C454" s="8"/>
      <c r="D454" s="7" t="s">
        <v>796</v>
      </c>
      <c r="E454" s="8"/>
      <c r="F454" s="8"/>
      <c r="G454" s="8"/>
      <c r="H454" s="8"/>
      <c r="I454" s="8"/>
      <c r="J454" s="8"/>
      <c r="K454" s="9"/>
      <c r="L454" s="8"/>
      <c r="M454" s="8"/>
      <c r="N454" s="8"/>
      <c r="O454" s="8"/>
      <c r="P454" s="8"/>
      <c r="Q454" s="41"/>
    </row>
    <row r="455" spans="1:17" ht="19.5" customHeight="1">
      <c r="A455" s="11"/>
      <c r="B455" s="77" t="s">
        <v>550</v>
      </c>
      <c r="C455" s="13"/>
      <c r="D455" s="13"/>
      <c r="E455" s="13"/>
      <c r="F455" s="13"/>
      <c r="G455" s="13"/>
      <c r="H455" s="13"/>
      <c r="I455" s="14"/>
      <c r="J455" s="14"/>
      <c r="K455" s="15"/>
      <c r="L455" s="13"/>
      <c r="M455" s="13"/>
      <c r="N455" s="13"/>
      <c r="O455" s="13"/>
      <c r="P455" s="13"/>
      <c r="Q455" s="42" t="s">
        <v>910</v>
      </c>
    </row>
    <row r="456" spans="1:17" ht="20.25">
      <c r="A456" s="16"/>
      <c r="B456" s="71"/>
      <c r="C456" s="17"/>
      <c r="D456" s="79" t="s">
        <v>966</v>
      </c>
      <c r="E456" s="18"/>
      <c r="F456" s="18"/>
      <c r="G456" s="18"/>
      <c r="H456" s="18"/>
      <c r="I456" s="18"/>
      <c r="J456" s="18"/>
      <c r="K456" s="19"/>
      <c r="L456" s="18"/>
      <c r="M456" s="18"/>
      <c r="N456" s="18"/>
      <c r="O456" s="18"/>
      <c r="P456" s="18"/>
      <c r="Q456" s="43"/>
    </row>
    <row r="457" spans="1:17" s="175" customFormat="1" ht="23.25" thickBot="1">
      <c r="A457" s="80" t="s">
        <v>1</v>
      </c>
      <c r="B457" s="151" t="s">
        <v>2</v>
      </c>
      <c r="C457" s="151" t="s">
        <v>3</v>
      </c>
      <c r="D457" s="151" t="s">
        <v>4</v>
      </c>
      <c r="E457" s="40" t="s">
        <v>5</v>
      </c>
      <c r="F457" s="40" t="s">
        <v>566</v>
      </c>
      <c r="G457" s="40" t="s">
        <v>528</v>
      </c>
      <c r="H457" s="40" t="s">
        <v>672</v>
      </c>
      <c r="I457" s="40" t="s">
        <v>569</v>
      </c>
      <c r="J457" s="40" t="s">
        <v>530</v>
      </c>
      <c r="K457" s="40" t="s">
        <v>529</v>
      </c>
      <c r="L457" s="40" t="s">
        <v>541</v>
      </c>
      <c r="M457" s="40" t="s">
        <v>536</v>
      </c>
      <c r="N457" s="40" t="s">
        <v>537</v>
      </c>
      <c r="O457" s="40" t="s">
        <v>580</v>
      </c>
      <c r="P457" s="40" t="s">
        <v>568</v>
      </c>
      <c r="Q457" s="152" t="s">
        <v>538</v>
      </c>
    </row>
    <row r="458" spans="1:17" ht="18.75" thickTop="1">
      <c r="A458" s="331" t="s">
        <v>302</v>
      </c>
      <c r="B458" s="332"/>
      <c r="C458" s="332"/>
      <c r="D458" s="332"/>
      <c r="E458" s="332"/>
      <c r="F458" s="332"/>
      <c r="G458" s="332"/>
      <c r="H458" s="332"/>
      <c r="I458" s="332"/>
      <c r="J458" s="332"/>
      <c r="K458" s="333"/>
      <c r="L458" s="332"/>
      <c r="M458" s="332"/>
      <c r="N458" s="332"/>
      <c r="O458" s="332"/>
      <c r="P458" s="332"/>
      <c r="Q458" s="334"/>
    </row>
    <row r="459" spans="1:17" ht="25.5" customHeight="1">
      <c r="A459" s="182">
        <v>5200203</v>
      </c>
      <c r="B459" s="179" t="s">
        <v>146</v>
      </c>
      <c r="C459" s="180" t="s">
        <v>147</v>
      </c>
      <c r="D459" s="180" t="s">
        <v>83</v>
      </c>
      <c r="E459" s="179">
        <v>3236.4</v>
      </c>
      <c r="F459" s="179">
        <v>0</v>
      </c>
      <c r="G459" s="179">
        <v>0</v>
      </c>
      <c r="H459" s="179">
        <v>0</v>
      </c>
      <c r="I459" s="179">
        <v>0</v>
      </c>
      <c r="J459" s="179">
        <v>0</v>
      </c>
      <c r="K459" s="179">
        <v>0</v>
      </c>
      <c r="L459" s="179">
        <v>0</v>
      </c>
      <c r="M459" s="179">
        <v>122.97</v>
      </c>
      <c r="N459" s="179">
        <v>0</v>
      </c>
      <c r="O459" s="179">
        <v>-0.17</v>
      </c>
      <c r="P459" s="179">
        <f>E459+F459+G459+I459-J459-L459-M459-K459+N459-O459</f>
        <v>3113.6000000000004</v>
      </c>
      <c r="Q459" s="183"/>
    </row>
    <row r="460" spans="1:17" ht="25.5" customHeight="1">
      <c r="A460" s="182">
        <v>11000000</v>
      </c>
      <c r="B460" s="179" t="s">
        <v>303</v>
      </c>
      <c r="C460" s="180" t="s">
        <v>304</v>
      </c>
      <c r="D460" s="180" t="s">
        <v>716</v>
      </c>
      <c r="E460" s="179">
        <v>6615</v>
      </c>
      <c r="F460" s="179">
        <v>0</v>
      </c>
      <c r="G460" s="179">
        <v>0</v>
      </c>
      <c r="H460" s="179">
        <v>0</v>
      </c>
      <c r="I460" s="179">
        <v>0</v>
      </c>
      <c r="J460" s="179">
        <v>0</v>
      </c>
      <c r="K460" s="179">
        <v>0</v>
      </c>
      <c r="L460" s="179">
        <v>115.42</v>
      </c>
      <c r="M460" s="179">
        <v>843.93</v>
      </c>
      <c r="N460" s="179">
        <v>0</v>
      </c>
      <c r="O460" s="179">
        <v>-0.15</v>
      </c>
      <c r="P460" s="179">
        <f>E460+F460+G460+I460-J460-L460-M460-K460+N460-O460</f>
        <v>5655.799999999999</v>
      </c>
      <c r="Q460" s="184"/>
    </row>
    <row r="461" spans="1:17" ht="18">
      <c r="A461" s="185" t="s">
        <v>17</v>
      </c>
      <c r="B461" s="179"/>
      <c r="C461" s="180"/>
      <c r="D461" s="180"/>
      <c r="E461" s="181">
        <f>SUM(E459:E460)</f>
        <v>9851.4</v>
      </c>
      <c r="F461" s="181">
        <f aca="true" t="shared" si="68" ref="F461:P461">SUM(F459:F460)</f>
        <v>0</v>
      </c>
      <c r="G461" s="181">
        <f t="shared" si="68"/>
        <v>0</v>
      </c>
      <c r="H461" s="181">
        <f t="shared" si="68"/>
        <v>0</v>
      </c>
      <c r="I461" s="181">
        <f t="shared" si="68"/>
        <v>0</v>
      </c>
      <c r="J461" s="181">
        <f t="shared" si="68"/>
        <v>0</v>
      </c>
      <c r="K461" s="181">
        <f t="shared" si="68"/>
        <v>0</v>
      </c>
      <c r="L461" s="181">
        <f t="shared" si="68"/>
        <v>115.42</v>
      </c>
      <c r="M461" s="181">
        <f t="shared" si="68"/>
        <v>966.9</v>
      </c>
      <c r="N461" s="181">
        <f t="shared" si="68"/>
        <v>0</v>
      </c>
      <c r="O461" s="181">
        <f t="shared" si="68"/>
        <v>-0.32</v>
      </c>
      <c r="P461" s="181">
        <f t="shared" si="68"/>
        <v>8769.4</v>
      </c>
      <c r="Q461" s="184"/>
    </row>
    <row r="462" spans="1:17" ht="18">
      <c r="A462" s="335" t="s">
        <v>307</v>
      </c>
      <c r="B462" s="336"/>
      <c r="C462" s="337"/>
      <c r="D462" s="337"/>
      <c r="E462" s="336"/>
      <c r="F462" s="336"/>
      <c r="G462" s="336"/>
      <c r="H462" s="336"/>
      <c r="I462" s="336"/>
      <c r="J462" s="336"/>
      <c r="K462" s="336"/>
      <c r="L462" s="336"/>
      <c r="M462" s="336"/>
      <c r="N462" s="336"/>
      <c r="O462" s="336"/>
      <c r="P462" s="336"/>
      <c r="Q462" s="338"/>
    </row>
    <row r="463" spans="1:17" s="67" customFormat="1" ht="25.5" customHeight="1">
      <c r="A463" s="182">
        <v>11000002</v>
      </c>
      <c r="B463" s="368" t="s">
        <v>940</v>
      </c>
      <c r="C463" s="369" t="s">
        <v>941</v>
      </c>
      <c r="D463" s="180" t="s">
        <v>942</v>
      </c>
      <c r="E463" s="368">
        <v>4100.1</v>
      </c>
      <c r="F463" s="368">
        <v>0</v>
      </c>
      <c r="G463" s="368">
        <v>0</v>
      </c>
      <c r="H463" s="368">
        <v>0</v>
      </c>
      <c r="I463" s="368">
        <v>0</v>
      </c>
      <c r="J463" s="368">
        <v>0</v>
      </c>
      <c r="K463" s="368">
        <v>0</v>
      </c>
      <c r="L463" s="368">
        <v>0</v>
      </c>
      <c r="M463" s="368">
        <v>365.06</v>
      </c>
      <c r="N463" s="368">
        <v>0</v>
      </c>
      <c r="O463" s="368">
        <v>0.04</v>
      </c>
      <c r="P463" s="179">
        <f aca="true" t="shared" si="69" ref="P463:P482">E463+F463+G463+I463-J463-L463-M463-K463+N463-O463</f>
        <v>3735.0000000000005</v>
      </c>
      <c r="Q463" s="370"/>
    </row>
    <row r="464" spans="1:17" ht="25.5" customHeight="1">
      <c r="A464" s="182">
        <v>11100000</v>
      </c>
      <c r="B464" s="179" t="s">
        <v>308</v>
      </c>
      <c r="C464" s="180" t="s">
        <v>309</v>
      </c>
      <c r="D464" s="180" t="s">
        <v>312</v>
      </c>
      <c r="E464" s="179">
        <v>2927.25</v>
      </c>
      <c r="F464" s="179">
        <v>0</v>
      </c>
      <c r="G464" s="179">
        <v>0</v>
      </c>
      <c r="H464" s="179">
        <v>0</v>
      </c>
      <c r="I464" s="179">
        <v>0</v>
      </c>
      <c r="J464" s="179">
        <v>0</v>
      </c>
      <c r="K464" s="179">
        <v>0</v>
      </c>
      <c r="L464" s="179">
        <v>0</v>
      </c>
      <c r="M464" s="179">
        <v>69.06</v>
      </c>
      <c r="N464" s="179">
        <v>0</v>
      </c>
      <c r="O464" s="179">
        <v>-0.01</v>
      </c>
      <c r="P464" s="179">
        <f t="shared" si="69"/>
        <v>2858.2000000000003</v>
      </c>
      <c r="Q464" s="184"/>
    </row>
    <row r="465" spans="1:17" ht="25.5" customHeight="1">
      <c r="A465" s="182">
        <v>11100201</v>
      </c>
      <c r="B465" s="179" t="s">
        <v>310</v>
      </c>
      <c r="C465" s="180" t="s">
        <v>311</v>
      </c>
      <c r="D465" s="180" t="s">
        <v>312</v>
      </c>
      <c r="E465" s="179">
        <v>2514.75</v>
      </c>
      <c r="F465" s="179">
        <v>1788.27</v>
      </c>
      <c r="G465" s="179">
        <v>0</v>
      </c>
      <c r="H465" s="179">
        <v>0</v>
      </c>
      <c r="I465" s="179">
        <v>0</v>
      </c>
      <c r="J465" s="179">
        <v>0</v>
      </c>
      <c r="K465" s="179">
        <v>176.21</v>
      </c>
      <c r="L465" s="179">
        <v>0</v>
      </c>
      <c r="M465" s="179">
        <v>303.64</v>
      </c>
      <c r="N465" s="179">
        <v>0</v>
      </c>
      <c r="O465" s="179">
        <v>-0.03</v>
      </c>
      <c r="P465" s="179">
        <f t="shared" si="69"/>
        <v>3823.2000000000007</v>
      </c>
      <c r="Q465" s="184"/>
    </row>
    <row r="466" spans="1:17" ht="25.5" customHeight="1">
      <c r="A466" s="182">
        <v>11100202</v>
      </c>
      <c r="B466" s="179" t="s">
        <v>313</v>
      </c>
      <c r="C466" s="180" t="s">
        <v>314</v>
      </c>
      <c r="D466" s="180" t="s">
        <v>312</v>
      </c>
      <c r="E466" s="179">
        <v>2514.75</v>
      </c>
      <c r="F466" s="179">
        <v>0</v>
      </c>
      <c r="G466" s="179">
        <v>0</v>
      </c>
      <c r="H466" s="179">
        <v>0</v>
      </c>
      <c r="I466" s="179">
        <v>0</v>
      </c>
      <c r="J466" s="179">
        <v>0</v>
      </c>
      <c r="K466" s="179">
        <v>357.5</v>
      </c>
      <c r="L466" s="179">
        <v>0</v>
      </c>
      <c r="M466" s="179">
        <v>9.26</v>
      </c>
      <c r="N466" s="179">
        <v>0</v>
      </c>
      <c r="O466" s="179">
        <v>-0.01</v>
      </c>
      <c r="P466" s="179">
        <f t="shared" si="69"/>
        <v>2148</v>
      </c>
      <c r="Q466" s="184"/>
    </row>
    <row r="467" spans="1:17" ht="25.5" customHeight="1">
      <c r="A467" s="182">
        <v>11100203</v>
      </c>
      <c r="B467" s="179" t="s">
        <v>315</v>
      </c>
      <c r="C467" s="180" t="s">
        <v>316</v>
      </c>
      <c r="D467" s="180" t="s">
        <v>312</v>
      </c>
      <c r="E467" s="179">
        <v>2514.75</v>
      </c>
      <c r="F467" s="179">
        <v>1844.15</v>
      </c>
      <c r="G467" s="179">
        <v>0</v>
      </c>
      <c r="H467" s="179">
        <v>0</v>
      </c>
      <c r="I467" s="179">
        <v>0</v>
      </c>
      <c r="J467" s="179">
        <v>0</v>
      </c>
      <c r="K467" s="179">
        <v>0</v>
      </c>
      <c r="L467" s="179">
        <v>0</v>
      </c>
      <c r="M467" s="179">
        <v>308.11</v>
      </c>
      <c r="N467" s="179">
        <v>0</v>
      </c>
      <c r="O467" s="179">
        <v>-0.01</v>
      </c>
      <c r="P467" s="179">
        <f t="shared" si="69"/>
        <v>4050.7999999999997</v>
      </c>
      <c r="Q467" s="184"/>
    </row>
    <row r="468" spans="1:17" ht="25.5" customHeight="1">
      <c r="A468" s="182">
        <v>11100204</v>
      </c>
      <c r="B468" s="179" t="s">
        <v>317</v>
      </c>
      <c r="C468" s="180" t="s">
        <v>318</v>
      </c>
      <c r="D468" s="180" t="s">
        <v>312</v>
      </c>
      <c r="E468" s="179">
        <v>2514.75</v>
      </c>
      <c r="F468" s="179">
        <v>0</v>
      </c>
      <c r="G468" s="179">
        <v>0</v>
      </c>
      <c r="H468" s="179">
        <v>0</v>
      </c>
      <c r="I468" s="179">
        <v>0</v>
      </c>
      <c r="J468" s="179">
        <v>0</v>
      </c>
      <c r="K468" s="179">
        <v>0</v>
      </c>
      <c r="L468" s="179">
        <v>0</v>
      </c>
      <c r="M468" s="179">
        <v>9.26</v>
      </c>
      <c r="N468" s="179">
        <v>0</v>
      </c>
      <c r="O468" s="179">
        <v>-0.11</v>
      </c>
      <c r="P468" s="179">
        <f t="shared" si="69"/>
        <v>2505.6</v>
      </c>
      <c r="Q468" s="184"/>
    </row>
    <row r="469" spans="1:17" ht="25.5" customHeight="1">
      <c r="A469" s="182">
        <v>11100205</v>
      </c>
      <c r="B469" s="179" t="s">
        <v>319</v>
      </c>
      <c r="C469" s="180" t="s">
        <v>320</v>
      </c>
      <c r="D469" s="180" t="s">
        <v>312</v>
      </c>
      <c r="E469" s="179">
        <v>3199.5</v>
      </c>
      <c r="F469" s="179">
        <v>0</v>
      </c>
      <c r="G469" s="179">
        <v>0</v>
      </c>
      <c r="H469" s="179">
        <v>0</v>
      </c>
      <c r="I469" s="179">
        <v>0</v>
      </c>
      <c r="J469" s="179">
        <v>0</v>
      </c>
      <c r="K469" s="179">
        <v>0</v>
      </c>
      <c r="L469" s="179">
        <v>0</v>
      </c>
      <c r="M469" s="179">
        <v>118.96</v>
      </c>
      <c r="N469" s="179">
        <v>0</v>
      </c>
      <c r="O469" s="179">
        <v>-0.06</v>
      </c>
      <c r="P469" s="179">
        <f t="shared" si="69"/>
        <v>3080.6</v>
      </c>
      <c r="Q469" s="184"/>
    </row>
    <row r="470" spans="1:17" ht="25.5" customHeight="1">
      <c r="A470" s="182">
        <v>11100208</v>
      </c>
      <c r="B470" s="179" t="s">
        <v>321</v>
      </c>
      <c r="C470" s="180" t="s">
        <v>322</v>
      </c>
      <c r="D470" s="180" t="s">
        <v>312</v>
      </c>
      <c r="E470" s="179">
        <v>2514.75</v>
      </c>
      <c r="F470" s="179">
        <v>0</v>
      </c>
      <c r="G470" s="179">
        <v>0</v>
      </c>
      <c r="H470" s="179">
        <v>0</v>
      </c>
      <c r="I470" s="179">
        <v>0</v>
      </c>
      <c r="J470" s="179">
        <v>0</v>
      </c>
      <c r="K470" s="179">
        <v>162.6</v>
      </c>
      <c r="L470" s="179">
        <v>0</v>
      </c>
      <c r="M470" s="179">
        <v>9.26</v>
      </c>
      <c r="N470" s="179">
        <v>0</v>
      </c>
      <c r="O470" s="179">
        <v>0.09</v>
      </c>
      <c r="P470" s="179">
        <f t="shared" si="69"/>
        <v>2342.7999999999997</v>
      </c>
      <c r="Q470" s="184"/>
    </row>
    <row r="471" spans="1:17" ht="25.5" customHeight="1">
      <c r="A471" s="182">
        <v>11100209</v>
      </c>
      <c r="B471" s="179" t="s">
        <v>323</v>
      </c>
      <c r="C471" s="180" t="s">
        <v>324</v>
      </c>
      <c r="D471" s="180" t="s">
        <v>312</v>
      </c>
      <c r="E471" s="179">
        <v>3137.7</v>
      </c>
      <c r="F471" s="179">
        <v>0</v>
      </c>
      <c r="G471" s="179">
        <v>0</v>
      </c>
      <c r="H471" s="179">
        <v>0</v>
      </c>
      <c r="I471" s="179">
        <v>0</v>
      </c>
      <c r="J471" s="179">
        <v>0</v>
      </c>
      <c r="K471" s="179">
        <v>0</v>
      </c>
      <c r="L471" s="179">
        <v>0</v>
      </c>
      <c r="M471" s="179">
        <v>112.24</v>
      </c>
      <c r="N471" s="179">
        <v>0</v>
      </c>
      <c r="O471" s="179">
        <v>0.06</v>
      </c>
      <c r="P471" s="179">
        <f t="shared" si="69"/>
        <v>3025.4</v>
      </c>
      <c r="Q471" s="184"/>
    </row>
    <row r="472" spans="1:17" ht="25.5" customHeight="1">
      <c r="A472" s="182">
        <v>11100210</v>
      </c>
      <c r="B472" s="179" t="s">
        <v>325</v>
      </c>
      <c r="C472" s="180" t="s">
        <v>326</v>
      </c>
      <c r="D472" s="180" t="s">
        <v>312</v>
      </c>
      <c r="E472" s="179">
        <v>2514.75</v>
      </c>
      <c r="F472" s="179">
        <v>1452.97</v>
      </c>
      <c r="G472" s="179">
        <v>0</v>
      </c>
      <c r="H472" s="179">
        <v>0</v>
      </c>
      <c r="I472" s="179">
        <v>0</v>
      </c>
      <c r="J472" s="179">
        <v>0</v>
      </c>
      <c r="K472" s="179">
        <v>134.5</v>
      </c>
      <c r="L472" s="179">
        <v>0</v>
      </c>
      <c r="M472" s="179">
        <v>147.82</v>
      </c>
      <c r="N472" s="179">
        <v>0</v>
      </c>
      <c r="O472" s="179">
        <v>0</v>
      </c>
      <c r="P472" s="179">
        <f t="shared" si="69"/>
        <v>3685.4</v>
      </c>
      <c r="Q472" s="184"/>
    </row>
    <row r="473" spans="1:17" ht="25.5" customHeight="1">
      <c r="A473" s="182">
        <v>11100301</v>
      </c>
      <c r="B473" s="179" t="s">
        <v>328</v>
      </c>
      <c r="C473" s="180" t="s">
        <v>329</v>
      </c>
      <c r="D473" s="180" t="s">
        <v>330</v>
      </c>
      <c r="E473" s="179">
        <v>2171.85</v>
      </c>
      <c r="F473" s="179">
        <v>0</v>
      </c>
      <c r="G473" s="179">
        <v>0</v>
      </c>
      <c r="H473" s="179">
        <v>0</v>
      </c>
      <c r="I473" s="179">
        <v>0</v>
      </c>
      <c r="J473" s="179">
        <v>0</v>
      </c>
      <c r="K473" s="179">
        <v>0</v>
      </c>
      <c r="L473" s="179">
        <v>0</v>
      </c>
      <c r="M473" s="179">
        <v>0</v>
      </c>
      <c r="N473" s="179">
        <v>56.46</v>
      </c>
      <c r="O473" s="179">
        <v>-0.09</v>
      </c>
      <c r="P473" s="179">
        <f t="shared" si="69"/>
        <v>2228.4</v>
      </c>
      <c r="Q473" s="184"/>
    </row>
    <row r="474" spans="1:17" ht="25.5" customHeight="1">
      <c r="A474" s="182">
        <v>11100302</v>
      </c>
      <c r="B474" s="179" t="s">
        <v>331</v>
      </c>
      <c r="C474" s="180" t="s">
        <v>332</v>
      </c>
      <c r="D474" s="180" t="s">
        <v>330</v>
      </c>
      <c r="E474" s="179">
        <v>2266.8</v>
      </c>
      <c r="F474" s="179">
        <v>0</v>
      </c>
      <c r="G474" s="179">
        <v>0</v>
      </c>
      <c r="H474" s="179">
        <v>0</v>
      </c>
      <c r="I474" s="179">
        <v>0</v>
      </c>
      <c r="J474" s="179">
        <v>0</v>
      </c>
      <c r="K474" s="179">
        <v>0</v>
      </c>
      <c r="L474" s="179">
        <v>0</v>
      </c>
      <c r="M474" s="179">
        <v>0</v>
      </c>
      <c r="N474" s="179">
        <v>32.2</v>
      </c>
      <c r="O474" s="179">
        <v>0</v>
      </c>
      <c r="P474" s="179">
        <f t="shared" si="69"/>
        <v>2299</v>
      </c>
      <c r="Q474" s="184"/>
    </row>
    <row r="475" spans="1:17" ht="25.5" customHeight="1">
      <c r="A475" s="182">
        <v>11100303</v>
      </c>
      <c r="B475" s="179" t="s">
        <v>333</v>
      </c>
      <c r="C475" s="180" t="s">
        <v>334</v>
      </c>
      <c r="D475" s="180" t="s">
        <v>330</v>
      </c>
      <c r="E475" s="179">
        <v>1681.8</v>
      </c>
      <c r="F475" s="179">
        <v>0</v>
      </c>
      <c r="G475" s="179">
        <v>0</v>
      </c>
      <c r="H475" s="179">
        <v>0</v>
      </c>
      <c r="I475" s="179">
        <v>0</v>
      </c>
      <c r="J475" s="179">
        <v>0</v>
      </c>
      <c r="K475" s="179">
        <v>0</v>
      </c>
      <c r="L475" s="179">
        <v>0</v>
      </c>
      <c r="M475" s="179">
        <v>0</v>
      </c>
      <c r="N475" s="179">
        <v>103.97</v>
      </c>
      <c r="O475" s="179">
        <v>-0.03</v>
      </c>
      <c r="P475" s="179">
        <f t="shared" si="69"/>
        <v>1785.8</v>
      </c>
      <c r="Q475" s="184"/>
    </row>
    <row r="476" spans="1:17" ht="25.5" customHeight="1">
      <c r="A476" s="182">
        <v>11100305</v>
      </c>
      <c r="B476" s="179" t="s">
        <v>335</v>
      </c>
      <c r="C476" s="180" t="s">
        <v>336</v>
      </c>
      <c r="D476" s="180" t="s">
        <v>330</v>
      </c>
      <c r="E476" s="179">
        <v>1681.8</v>
      </c>
      <c r="F476" s="179">
        <v>0</v>
      </c>
      <c r="G476" s="179">
        <v>0</v>
      </c>
      <c r="H476" s="179">
        <v>0</v>
      </c>
      <c r="I476" s="179">
        <v>0</v>
      </c>
      <c r="J476" s="179">
        <v>0</v>
      </c>
      <c r="K476" s="179">
        <v>0</v>
      </c>
      <c r="L476" s="179">
        <v>0</v>
      </c>
      <c r="M476" s="179">
        <v>0</v>
      </c>
      <c r="N476" s="179">
        <v>103.97</v>
      </c>
      <c r="O476" s="179">
        <v>-0.03</v>
      </c>
      <c r="P476" s="179">
        <f t="shared" si="69"/>
        <v>1785.8</v>
      </c>
      <c r="Q476" s="184"/>
    </row>
    <row r="477" spans="1:17" ht="25.5" customHeight="1">
      <c r="A477" s="182">
        <v>11100306</v>
      </c>
      <c r="B477" s="179" t="s">
        <v>337</v>
      </c>
      <c r="C477" s="180" t="s">
        <v>338</v>
      </c>
      <c r="D477" s="180" t="s">
        <v>330</v>
      </c>
      <c r="E477" s="179">
        <v>1824.6</v>
      </c>
      <c r="F477" s="179">
        <v>0</v>
      </c>
      <c r="G477" s="179">
        <v>0</v>
      </c>
      <c r="H477" s="179">
        <v>0</v>
      </c>
      <c r="I477" s="179">
        <v>0</v>
      </c>
      <c r="J477" s="179">
        <v>0</v>
      </c>
      <c r="K477" s="179">
        <v>113.88</v>
      </c>
      <c r="L477" s="179">
        <v>0</v>
      </c>
      <c r="M477" s="179">
        <v>0</v>
      </c>
      <c r="N477" s="179">
        <v>82.91</v>
      </c>
      <c r="O477" s="179">
        <v>0.03</v>
      </c>
      <c r="P477" s="179">
        <f t="shared" si="69"/>
        <v>1793.6</v>
      </c>
      <c r="Q477" s="184"/>
    </row>
    <row r="478" spans="1:17" ht="25.5" customHeight="1">
      <c r="A478" s="182">
        <v>11100307</v>
      </c>
      <c r="B478" s="179" t="s">
        <v>339</v>
      </c>
      <c r="C478" s="180" t="s">
        <v>340</v>
      </c>
      <c r="D478" s="180" t="s">
        <v>330</v>
      </c>
      <c r="E478" s="179">
        <v>1681.8</v>
      </c>
      <c r="F478" s="179">
        <v>0</v>
      </c>
      <c r="G478" s="179">
        <v>0</v>
      </c>
      <c r="H478" s="179">
        <v>0</v>
      </c>
      <c r="I478" s="179">
        <v>0</v>
      </c>
      <c r="J478" s="179">
        <v>0</v>
      </c>
      <c r="K478" s="179">
        <v>0</v>
      </c>
      <c r="L478" s="179">
        <v>0</v>
      </c>
      <c r="M478" s="179">
        <v>0</v>
      </c>
      <c r="N478" s="179">
        <v>103.97</v>
      </c>
      <c r="O478" s="179">
        <v>-0.03</v>
      </c>
      <c r="P478" s="179">
        <f t="shared" si="69"/>
        <v>1785.8</v>
      </c>
      <c r="Q478" s="184"/>
    </row>
    <row r="479" spans="1:17" ht="25.5" customHeight="1">
      <c r="A479" s="182">
        <v>11100308</v>
      </c>
      <c r="B479" s="179" t="s">
        <v>341</v>
      </c>
      <c r="C479" s="180" t="s">
        <v>342</v>
      </c>
      <c r="D479" s="180" t="s">
        <v>330</v>
      </c>
      <c r="E479" s="179">
        <v>1681.8</v>
      </c>
      <c r="F479" s="179">
        <v>0</v>
      </c>
      <c r="G479" s="179">
        <v>0</v>
      </c>
      <c r="H479" s="179">
        <v>0</v>
      </c>
      <c r="I479" s="179">
        <v>0</v>
      </c>
      <c r="J479" s="179">
        <v>0</v>
      </c>
      <c r="K479" s="179">
        <v>0</v>
      </c>
      <c r="L479" s="179">
        <v>0</v>
      </c>
      <c r="M479" s="179">
        <v>0</v>
      </c>
      <c r="N479" s="179">
        <v>103.97</v>
      </c>
      <c r="O479" s="179">
        <v>0.17</v>
      </c>
      <c r="P479" s="179">
        <f t="shared" si="69"/>
        <v>1785.6</v>
      </c>
      <c r="Q479" s="184"/>
    </row>
    <row r="480" spans="1:17" ht="25.5" customHeight="1">
      <c r="A480" s="182">
        <v>11100309</v>
      </c>
      <c r="B480" s="179" t="s">
        <v>343</v>
      </c>
      <c r="C480" s="180" t="s">
        <v>344</v>
      </c>
      <c r="D480" s="180" t="s">
        <v>330</v>
      </c>
      <c r="E480" s="179">
        <v>1681.8</v>
      </c>
      <c r="F480" s="179">
        <v>0</v>
      </c>
      <c r="G480" s="179">
        <v>0</v>
      </c>
      <c r="H480" s="179">
        <v>0</v>
      </c>
      <c r="I480" s="179">
        <v>0</v>
      </c>
      <c r="J480" s="179">
        <v>0</v>
      </c>
      <c r="K480" s="179">
        <v>277.7</v>
      </c>
      <c r="L480" s="179">
        <v>0</v>
      </c>
      <c r="M480" s="179">
        <v>0</v>
      </c>
      <c r="N480" s="179">
        <v>103.97</v>
      </c>
      <c r="O480" s="179">
        <v>0.07</v>
      </c>
      <c r="P480" s="179">
        <f t="shared" si="69"/>
        <v>1508</v>
      </c>
      <c r="Q480" s="184"/>
    </row>
    <row r="481" spans="1:17" ht="25.5" customHeight="1">
      <c r="A481" s="182">
        <v>11100310</v>
      </c>
      <c r="B481" s="179" t="s">
        <v>345</v>
      </c>
      <c r="C481" s="180" t="s">
        <v>346</v>
      </c>
      <c r="D481" s="180" t="s">
        <v>330</v>
      </c>
      <c r="E481" s="179">
        <v>1935</v>
      </c>
      <c r="F481" s="179">
        <v>0</v>
      </c>
      <c r="G481" s="179">
        <v>0</v>
      </c>
      <c r="H481" s="179">
        <v>0</v>
      </c>
      <c r="I481" s="179">
        <v>0</v>
      </c>
      <c r="J481" s="179">
        <v>0</v>
      </c>
      <c r="K481" s="179">
        <v>0</v>
      </c>
      <c r="L481" s="179">
        <v>0</v>
      </c>
      <c r="M481" s="179">
        <v>0</v>
      </c>
      <c r="N481" s="179">
        <v>75.84</v>
      </c>
      <c r="O481" s="179">
        <v>0.04</v>
      </c>
      <c r="P481" s="179">
        <f t="shared" si="69"/>
        <v>2010.8</v>
      </c>
      <c r="Q481" s="184"/>
    </row>
    <row r="482" spans="1:17" ht="25.5" customHeight="1">
      <c r="A482" s="182">
        <v>11100312</v>
      </c>
      <c r="B482" s="179" t="s">
        <v>349</v>
      </c>
      <c r="C482" s="180" t="s">
        <v>350</v>
      </c>
      <c r="D482" s="180" t="s">
        <v>330</v>
      </c>
      <c r="E482" s="179">
        <v>1681.8</v>
      </c>
      <c r="F482" s="179">
        <v>0</v>
      </c>
      <c r="G482" s="179">
        <v>0</v>
      </c>
      <c r="H482" s="179">
        <v>0</v>
      </c>
      <c r="I482" s="179">
        <v>0</v>
      </c>
      <c r="J482" s="179">
        <v>0</v>
      </c>
      <c r="K482" s="179">
        <v>0</v>
      </c>
      <c r="L482" s="179">
        <v>0</v>
      </c>
      <c r="M482" s="179">
        <v>0</v>
      </c>
      <c r="N482" s="179">
        <v>103.97</v>
      </c>
      <c r="O482" s="179">
        <v>-0.03</v>
      </c>
      <c r="P482" s="179">
        <f t="shared" si="69"/>
        <v>1785.8</v>
      </c>
      <c r="Q482" s="184"/>
    </row>
    <row r="483" spans="1:17" s="103" customFormat="1" ht="18" hidden="1">
      <c r="A483" s="100"/>
      <c r="B483" s="178"/>
      <c r="C483" s="166"/>
      <c r="D483" s="166"/>
      <c r="E483" s="101">
        <f>SUM(E463:E482)</f>
        <v>46742.10000000001</v>
      </c>
      <c r="F483" s="101">
        <f aca="true" t="shared" si="70" ref="F483:P483">SUM(F463:F482)</f>
        <v>5085.39</v>
      </c>
      <c r="G483" s="101">
        <f t="shared" si="70"/>
        <v>0</v>
      </c>
      <c r="H483" s="101">
        <f t="shared" si="70"/>
        <v>0</v>
      </c>
      <c r="I483" s="101">
        <f t="shared" si="70"/>
        <v>0</v>
      </c>
      <c r="J483" s="101">
        <f t="shared" si="70"/>
        <v>0</v>
      </c>
      <c r="K483" s="101">
        <f t="shared" si="70"/>
        <v>1222.39</v>
      </c>
      <c r="L483" s="101">
        <f t="shared" si="70"/>
        <v>0</v>
      </c>
      <c r="M483" s="101">
        <f t="shared" si="70"/>
        <v>1452.67</v>
      </c>
      <c r="N483" s="101">
        <f t="shared" si="70"/>
        <v>871.2300000000001</v>
      </c>
      <c r="O483" s="101">
        <f t="shared" si="70"/>
        <v>0.060000000000000026</v>
      </c>
      <c r="P483" s="101">
        <f t="shared" si="70"/>
        <v>50023.60000000001</v>
      </c>
      <c r="Q483" s="102"/>
    </row>
    <row r="484" spans="1:17" ht="18">
      <c r="A484" s="89"/>
      <c r="B484" s="90" t="s">
        <v>589</v>
      </c>
      <c r="C484" s="91"/>
      <c r="D484" s="91"/>
      <c r="E484" s="91">
        <f aca="true" t="shared" si="71" ref="E484:P484">E461+E483</f>
        <v>56593.500000000015</v>
      </c>
      <c r="F484" s="91">
        <f t="shared" si="71"/>
        <v>5085.39</v>
      </c>
      <c r="G484" s="91">
        <f t="shared" si="71"/>
        <v>0</v>
      </c>
      <c r="H484" s="91">
        <f t="shared" si="71"/>
        <v>0</v>
      </c>
      <c r="I484" s="91">
        <f t="shared" si="71"/>
        <v>0</v>
      </c>
      <c r="J484" s="91">
        <f t="shared" si="71"/>
        <v>0</v>
      </c>
      <c r="K484" s="91">
        <f t="shared" si="71"/>
        <v>1222.39</v>
      </c>
      <c r="L484" s="91">
        <f t="shared" si="71"/>
        <v>115.42</v>
      </c>
      <c r="M484" s="91">
        <f t="shared" si="71"/>
        <v>2419.57</v>
      </c>
      <c r="N484" s="91">
        <f t="shared" si="71"/>
        <v>871.2300000000001</v>
      </c>
      <c r="O484" s="91">
        <f t="shared" si="71"/>
        <v>-0.26</v>
      </c>
      <c r="P484" s="91">
        <f t="shared" si="71"/>
        <v>58793.000000000015</v>
      </c>
      <c r="Q484" s="92"/>
    </row>
    <row r="485" spans="1:17" ht="18">
      <c r="A485" s="34"/>
      <c r="B485" s="14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48"/>
    </row>
    <row r="486" spans="2:16" ht="12.75" customHeight="1">
      <c r="B486" s="27"/>
      <c r="C486" s="27"/>
      <c r="D486" s="27" t="s">
        <v>584</v>
      </c>
      <c r="E486" s="27"/>
      <c r="F486" s="27"/>
      <c r="G486" s="27"/>
      <c r="H486" s="27"/>
      <c r="I486" s="27"/>
      <c r="J486" s="27" t="s">
        <v>583</v>
      </c>
      <c r="K486" s="27"/>
      <c r="L486" s="27"/>
      <c r="M486" s="27"/>
      <c r="N486" s="27"/>
      <c r="O486" s="27"/>
      <c r="P486" s="27"/>
    </row>
    <row r="487" spans="1:16" ht="12.75" customHeight="1">
      <c r="A487" s="26" t="s">
        <v>582</v>
      </c>
      <c r="B487" s="27"/>
      <c r="C487" s="27"/>
      <c r="D487" s="27" t="s">
        <v>987</v>
      </c>
      <c r="E487" s="27"/>
      <c r="F487" s="27"/>
      <c r="G487" s="27"/>
      <c r="H487" s="27"/>
      <c r="I487" s="27"/>
      <c r="J487" s="27" t="s">
        <v>581</v>
      </c>
      <c r="K487" s="27"/>
      <c r="L487" s="27"/>
      <c r="M487" s="27"/>
      <c r="N487" s="27"/>
      <c r="O487" s="27"/>
      <c r="P487" s="27"/>
    </row>
    <row r="494" spans="1:17" ht="27.75">
      <c r="A494" s="6" t="s">
        <v>0</v>
      </c>
      <c r="B494" s="55"/>
      <c r="C494" s="8"/>
      <c r="D494" s="72" t="s">
        <v>796</v>
      </c>
      <c r="E494" s="8"/>
      <c r="F494" s="8"/>
      <c r="G494" s="8"/>
      <c r="H494" s="8"/>
      <c r="I494" s="8"/>
      <c r="J494" s="8"/>
      <c r="K494" s="9"/>
      <c r="L494" s="8"/>
      <c r="M494" s="8"/>
      <c r="N494" s="8"/>
      <c r="O494" s="8"/>
      <c r="P494" s="8"/>
      <c r="Q494" s="51" t="s">
        <v>911</v>
      </c>
    </row>
    <row r="495" spans="1:17" ht="18">
      <c r="A495" s="11"/>
      <c r="B495" s="77" t="s">
        <v>550</v>
      </c>
      <c r="C495" s="13"/>
      <c r="D495" s="13"/>
      <c r="E495" s="13"/>
      <c r="F495" s="13"/>
      <c r="G495" s="13"/>
      <c r="H495" s="13"/>
      <c r="I495" s="14"/>
      <c r="J495" s="14"/>
      <c r="K495" s="15"/>
      <c r="L495" s="13"/>
      <c r="M495" s="13"/>
      <c r="N495" s="13"/>
      <c r="O495" s="13"/>
      <c r="P495" s="13"/>
      <c r="Q495" s="47"/>
    </row>
    <row r="496" spans="1:17" ht="20.25">
      <c r="A496" s="16"/>
      <c r="B496" s="71"/>
      <c r="C496" s="17"/>
      <c r="D496" s="79" t="s">
        <v>966</v>
      </c>
      <c r="E496" s="18"/>
      <c r="F496" s="18"/>
      <c r="G496" s="18"/>
      <c r="H496" s="18"/>
      <c r="I496" s="18"/>
      <c r="J496" s="18"/>
      <c r="K496" s="19"/>
      <c r="L496" s="18"/>
      <c r="M496" s="18"/>
      <c r="N496" s="18"/>
      <c r="O496" s="18"/>
      <c r="P496" s="18"/>
      <c r="Q496" s="43"/>
    </row>
    <row r="497" spans="1:17" s="175" customFormat="1" ht="22.5">
      <c r="A497" s="291" t="s">
        <v>1</v>
      </c>
      <c r="B497" s="292" t="s">
        <v>2</v>
      </c>
      <c r="C497" s="292" t="s">
        <v>3</v>
      </c>
      <c r="D497" s="292" t="s">
        <v>4</v>
      </c>
      <c r="E497" s="293" t="s">
        <v>5</v>
      </c>
      <c r="F497" s="293" t="s">
        <v>566</v>
      </c>
      <c r="G497" s="293" t="s">
        <v>528</v>
      </c>
      <c r="H497" s="293" t="s">
        <v>672</v>
      </c>
      <c r="I497" s="293" t="s">
        <v>569</v>
      </c>
      <c r="J497" s="293" t="s">
        <v>530</v>
      </c>
      <c r="K497" s="293" t="s">
        <v>529</v>
      </c>
      <c r="L497" s="293" t="s">
        <v>541</v>
      </c>
      <c r="M497" s="293" t="s">
        <v>536</v>
      </c>
      <c r="N497" s="293" t="s">
        <v>537</v>
      </c>
      <c r="O497" s="293" t="s">
        <v>580</v>
      </c>
      <c r="P497" s="293" t="s">
        <v>568</v>
      </c>
      <c r="Q497" s="294" t="s">
        <v>538</v>
      </c>
    </row>
    <row r="498" spans="1:17" s="62" customFormat="1" ht="24.75" customHeight="1">
      <c r="A498" s="295" t="s">
        <v>307</v>
      </c>
      <c r="B498" s="296"/>
      <c r="C498" s="297"/>
      <c r="D498" s="297"/>
      <c r="E498" s="298"/>
      <c r="F498" s="299"/>
      <c r="G498" s="300"/>
      <c r="H498" s="300"/>
      <c r="I498" s="298"/>
      <c r="J498" s="298"/>
      <c r="K498" s="298"/>
      <c r="L498" s="300"/>
      <c r="M498" s="301"/>
      <c r="N498" s="300"/>
      <c r="O498" s="300"/>
      <c r="P498" s="299"/>
      <c r="Q498" s="302"/>
    </row>
    <row r="499" spans="1:17" ht="25.5" customHeight="1">
      <c r="A499" s="235">
        <v>11100313</v>
      </c>
      <c r="B499" s="213" t="s">
        <v>351</v>
      </c>
      <c r="C499" s="230" t="s">
        <v>352</v>
      </c>
      <c r="D499" s="230" t="s">
        <v>330</v>
      </c>
      <c r="E499" s="213">
        <v>2129.1</v>
      </c>
      <c r="F499" s="213">
        <v>0</v>
      </c>
      <c r="G499" s="213">
        <v>0</v>
      </c>
      <c r="H499" s="213">
        <v>0</v>
      </c>
      <c r="I499" s="213">
        <v>0</v>
      </c>
      <c r="J499" s="213">
        <v>0</v>
      </c>
      <c r="K499" s="213">
        <v>0</v>
      </c>
      <c r="L499" s="213">
        <v>0</v>
      </c>
      <c r="M499" s="213">
        <v>0</v>
      </c>
      <c r="N499" s="213">
        <v>61.11</v>
      </c>
      <c r="O499" s="213">
        <v>0.01</v>
      </c>
      <c r="P499" s="213">
        <f aca="true" t="shared" si="72" ref="P499:P509">E499+F499+G499+I499-J499-L499-M499-K499+N499-O499</f>
        <v>2190.2</v>
      </c>
      <c r="Q499" s="220"/>
    </row>
    <row r="500" spans="1:17" ht="25.5" customHeight="1">
      <c r="A500" s="221">
        <v>11100314</v>
      </c>
      <c r="B500" s="290" t="s">
        <v>353</v>
      </c>
      <c r="C500" s="208" t="s">
        <v>354</v>
      </c>
      <c r="D500" s="208" t="s">
        <v>330</v>
      </c>
      <c r="E500" s="290">
        <v>1681.8</v>
      </c>
      <c r="F500" s="290">
        <v>0</v>
      </c>
      <c r="G500" s="290">
        <v>0</v>
      </c>
      <c r="H500" s="290">
        <v>0</v>
      </c>
      <c r="I500" s="290">
        <v>0</v>
      </c>
      <c r="J500" s="290">
        <v>0</v>
      </c>
      <c r="K500" s="290">
        <v>0</v>
      </c>
      <c r="L500" s="290">
        <v>0</v>
      </c>
      <c r="M500" s="290">
        <v>0</v>
      </c>
      <c r="N500" s="290">
        <v>103.97</v>
      </c>
      <c r="O500" s="290">
        <v>-0.03</v>
      </c>
      <c r="P500" s="290">
        <f t="shared" si="72"/>
        <v>1785.8</v>
      </c>
      <c r="Q500" s="222"/>
    </row>
    <row r="501" spans="1:17" ht="25.5" customHeight="1">
      <c r="A501" s="221">
        <v>11100315</v>
      </c>
      <c r="B501" s="290" t="s">
        <v>355</v>
      </c>
      <c r="C501" s="208" t="s">
        <v>356</v>
      </c>
      <c r="D501" s="208" t="s">
        <v>330</v>
      </c>
      <c r="E501" s="290">
        <v>1681.8</v>
      </c>
      <c r="F501" s="290">
        <v>0</v>
      </c>
      <c r="G501" s="290">
        <v>0</v>
      </c>
      <c r="H501" s="290">
        <v>0</v>
      </c>
      <c r="I501" s="290">
        <v>0</v>
      </c>
      <c r="J501" s="290">
        <v>0</v>
      </c>
      <c r="K501" s="290">
        <v>0</v>
      </c>
      <c r="L501" s="290">
        <v>0</v>
      </c>
      <c r="M501" s="290">
        <v>0</v>
      </c>
      <c r="N501" s="290">
        <v>103.97</v>
      </c>
      <c r="O501" s="290">
        <v>-0.03</v>
      </c>
      <c r="P501" s="290">
        <f t="shared" si="72"/>
        <v>1785.8</v>
      </c>
      <c r="Q501" s="222"/>
    </row>
    <row r="502" spans="1:17" ht="25.5" customHeight="1">
      <c r="A502" s="221">
        <v>11100317</v>
      </c>
      <c r="B502" s="290" t="s">
        <v>357</v>
      </c>
      <c r="C502" s="208" t="s">
        <v>358</v>
      </c>
      <c r="D502" s="208" t="s">
        <v>330</v>
      </c>
      <c r="E502" s="290">
        <v>1860</v>
      </c>
      <c r="F502" s="290">
        <v>0</v>
      </c>
      <c r="G502" s="290">
        <v>0</v>
      </c>
      <c r="H502" s="290">
        <v>0</v>
      </c>
      <c r="I502" s="290">
        <v>0</v>
      </c>
      <c r="J502" s="290">
        <v>0</v>
      </c>
      <c r="K502" s="290">
        <v>0</v>
      </c>
      <c r="L502" s="290">
        <v>0</v>
      </c>
      <c r="M502" s="290">
        <v>0</v>
      </c>
      <c r="N502" s="290">
        <v>80.64</v>
      </c>
      <c r="O502" s="290">
        <v>-0.16</v>
      </c>
      <c r="P502" s="290">
        <f t="shared" si="72"/>
        <v>1940.8000000000002</v>
      </c>
      <c r="Q502" s="222"/>
    </row>
    <row r="503" spans="1:17" ht="25.5" customHeight="1">
      <c r="A503" s="221">
        <v>11100318</v>
      </c>
      <c r="B503" s="290" t="s">
        <v>359</v>
      </c>
      <c r="C503" s="208" t="s">
        <v>360</v>
      </c>
      <c r="D503" s="208" t="s">
        <v>330</v>
      </c>
      <c r="E503" s="290">
        <v>1681.8</v>
      </c>
      <c r="F503" s="290">
        <v>0</v>
      </c>
      <c r="G503" s="290">
        <v>0</v>
      </c>
      <c r="H503" s="290">
        <v>0</v>
      </c>
      <c r="I503" s="290">
        <v>0</v>
      </c>
      <c r="J503" s="290">
        <v>0</v>
      </c>
      <c r="K503" s="290">
        <v>0</v>
      </c>
      <c r="L503" s="290">
        <v>0</v>
      </c>
      <c r="M503" s="290">
        <v>0</v>
      </c>
      <c r="N503" s="290">
        <v>103.97</v>
      </c>
      <c r="O503" s="290">
        <v>-0.03</v>
      </c>
      <c r="P503" s="290">
        <f t="shared" si="72"/>
        <v>1785.8</v>
      </c>
      <c r="Q503" s="222"/>
    </row>
    <row r="504" spans="1:17" ht="25.5" customHeight="1">
      <c r="A504" s="221">
        <v>11100319</v>
      </c>
      <c r="B504" s="290" t="s">
        <v>361</v>
      </c>
      <c r="C504" s="208" t="s">
        <v>592</v>
      </c>
      <c r="D504" s="208" t="s">
        <v>330</v>
      </c>
      <c r="E504" s="290">
        <v>2129.1</v>
      </c>
      <c r="F504" s="290">
        <v>0</v>
      </c>
      <c r="G504" s="290">
        <v>0</v>
      </c>
      <c r="H504" s="290">
        <v>0</v>
      </c>
      <c r="I504" s="290">
        <v>0</v>
      </c>
      <c r="J504" s="290">
        <v>0</v>
      </c>
      <c r="K504" s="290">
        <v>0</v>
      </c>
      <c r="L504" s="290">
        <v>0</v>
      </c>
      <c r="M504" s="290">
        <v>0</v>
      </c>
      <c r="N504" s="290">
        <v>61.11</v>
      </c>
      <c r="O504" s="290">
        <v>0.01</v>
      </c>
      <c r="P504" s="290">
        <f t="shared" si="72"/>
        <v>2190.2</v>
      </c>
      <c r="Q504" s="222"/>
    </row>
    <row r="505" spans="1:17" ht="25.5" customHeight="1">
      <c r="A505" s="221">
        <v>11100320</v>
      </c>
      <c r="B505" s="290" t="s">
        <v>362</v>
      </c>
      <c r="C505" s="208" t="s">
        <v>363</v>
      </c>
      <c r="D505" s="208" t="s">
        <v>330</v>
      </c>
      <c r="E505" s="290">
        <v>1681.8</v>
      </c>
      <c r="F505" s="290">
        <v>0</v>
      </c>
      <c r="G505" s="290">
        <v>0</v>
      </c>
      <c r="H505" s="290">
        <v>0</v>
      </c>
      <c r="I505" s="290">
        <v>0</v>
      </c>
      <c r="J505" s="290">
        <v>0</v>
      </c>
      <c r="K505" s="290">
        <v>189.2</v>
      </c>
      <c r="L505" s="290">
        <v>0</v>
      </c>
      <c r="M505" s="290">
        <v>0</v>
      </c>
      <c r="N505" s="290">
        <v>103.97</v>
      </c>
      <c r="O505" s="290">
        <v>-0.03</v>
      </c>
      <c r="P505" s="290">
        <f t="shared" si="72"/>
        <v>1596.6</v>
      </c>
      <c r="Q505" s="222"/>
    </row>
    <row r="506" spans="1:17" ht="25.5" customHeight="1">
      <c r="A506" s="221">
        <v>11100321</v>
      </c>
      <c r="B506" s="290" t="s">
        <v>364</v>
      </c>
      <c r="C506" s="208" t="s">
        <v>365</v>
      </c>
      <c r="D506" s="208" t="s">
        <v>330</v>
      </c>
      <c r="E506" s="290">
        <v>1681.8</v>
      </c>
      <c r="F506" s="290">
        <v>0</v>
      </c>
      <c r="G506" s="290">
        <v>0</v>
      </c>
      <c r="H506" s="290">
        <v>0</v>
      </c>
      <c r="I506" s="290">
        <v>0</v>
      </c>
      <c r="J506" s="290">
        <v>0</v>
      </c>
      <c r="K506" s="290">
        <v>0</v>
      </c>
      <c r="L506" s="290">
        <v>0</v>
      </c>
      <c r="M506" s="290">
        <v>0</v>
      </c>
      <c r="N506" s="290">
        <v>103.97</v>
      </c>
      <c r="O506" s="290">
        <v>-0.03</v>
      </c>
      <c r="P506" s="290">
        <f t="shared" si="72"/>
        <v>1785.8</v>
      </c>
      <c r="Q506" s="222"/>
    </row>
    <row r="507" spans="1:17" ht="25.5" customHeight="1">
      <c r="A507" s="221">
        <v>11100322</v>
      </c>
      <c r="B507" s="290" t="s">
        <v>366</v>
      </c>
      <c r="C507" s="208" t="s">
        <v>367</v>
      </c>
      <c r="D507" s="208" t="s">
        <v>330</v>
      </c>
      <c r="E507" s="290">
        <v>1681.8</v>
      </c>
      <c r="F507" s="290">
        <v>0</v>
      </c>
      <c r="G507" s="290">
        <v>0</v>
      </c>
      <c r="H507" s="290">
        <v>0</v>
      </c>
      <c r="I507" s="290">
        <v>0</v>
      </c>
      <c r="J507" s="290">
        <v>0</v>
      </c>
      <c r="K507" s="290">
        <v>0</v>
      </c>
      <c r="L507" s="290">
        <v>0</v>
      </c>
      <c r="M507" s="290">
        <v>0</v>
      </c>
      <c r="N507" s="290">
        <v>103.97</v>
      </c>
      <c r="O507" s="290">
        <v>-0.03</v>
      </c>
      <c r="P507" s="290">
        <f t="shared" si="72"/>
        <v>1785.8</v>
      </c>
      <c r="Q507" s="222"/>
    </row>
    <row r="508" spans="1:17" ht="25.5" customHeight="1">
      <c r="A508" s="221">
        <v>11100323</v>
      </c>
      <c r="B508" s="290" t="s">
        <v>368</v>
      </c>
      <c r="C508" s="208" t="s">
        <v>369</v>
      </c>
      <c r="D508" s="208" t="s">
        <v>330</v>
      </c>
      <c r="E508" s="290">
        <v>2000.1</v>
      </c>
      <c r="F508" s="290">
        <v>0</v>
      </c>
      <c r="G508" s="290">
        <v>0</v>
      </c>
      <c r="H508" s="290">
        <v>0</v>
      </c>
      <c r="I508" s="290">
        <v>0</v>
      </c>
      <c r="J508" s="290">
        <v>0</v>
      </c>
      <c r="K508" s="290">
        <v>143.5</v>
      </c>
      <c r="L508" s="290">
        <v>0</v>
      </c>
      <c r="M508" s="290">
        <v>0</v>
      </c>
      <c r="N508" s="290">
        <v>71.68</v>
      </c>
      <c r="O508" s="290">
        <v>-0.12</v>
      </c>
      <c r="P508" s="290">
        <f t="shared" si="72"/>
        <v>1928.3999999999999</v>
      </c>
      <c r="Q508" s="222"/>
    </row>
    <row r="509" spans="1:17" ht="25.5" customHeight="1">
      <c r="A509" s="221">
        <v>11100325</v>
      </c>
      <c r="B509" s="290" t="s">
        <v>370</v>
      </c>
      <c r="C509" s="208" t="s">
        <v>371</v>
      </c>
      <c r="D509" s="208" t="s">
        <v>330</v>
      </c>
      <c r="E509" s="290">
        <v>1681.8</v>
      </c>
      <c r="F509" s="290">
        <v>0</v>
      </c>
      <c r="G509" s="290">
        <v>0</v>
      </c>
      <c r="H509" s="290">
        <v>0</v>
      </c>
      <c r="I509" s="290">
        <v>0</v>
      </c>
      <c r="J509" s="290">
        <v>0</v>
      </c>
      <c r="K509" s="290">
        <v>0</v>
      </c>
      <c r="L509" s="290">
        <v>0</v>
      </c>
      <c r="M509" s="290">
        <v>0</v>
      </c>
      <c r="N509" s="290">
        <v>103.97</v>
      </c>
      <c r="O509" s="290">
        <v>-0.03</v>
      </c>
      <c r="P509" s="290">
        <f t="shared" si="72"/>
        <v>1785.8</v>
      </c>
      <c r="Q509" s="222"/>
    </row>
    <row r="510" spans="1:17" ht="25.5" customHeight="1">
      <c r="A510" s="221">
        <v>11100326</v>
      </c>
      <c r="B510" s="288" t="s">
        <v>372</v>
      </c>
      <c r="C510" s="288" t="s">
        <v>373</v>
      </c>
      <c r="D510" s="288" t="s">
        <v>330</v>
      </c>
      <c r="E510" s="288">
        <v>1681.8</v>
      </c>
      <c r="F510" s="288">
        <v>0</v>
      </c>
      <c r="G510" s="288">
        <v>0</v>
      </c>
      <c r="H510" s="288">
        <v>0</v>
      </c>
      <c r="I510" s="288">
        <v>0</v>
      </c>
      <c r="J510" s="288">
        <v>0</v>
      </c>
      <c r="K510" s="288">
        <v>0</v>
      </c>
      <c r="L510" s="288">
        <v>0</v>
      </c>
      <c r="M510" s="288">
        <v>0</v>
      </c>
      <c r="N510" s="288">
        <v>103.97</v>
      </c>
      <c r="O510" s="288">
        <v>-0.03</v>
      </c>
      <c r="P510" s="288">
        <f>E510+F510+G510+I510-J510-L510-M510-K510+N510-O510</f>
        <v>1785.8</v>
      </c>
      <c r="Q510" s="222"/>
    </row>
    <row r="511" spans="1:17" ht="25.5" customHeight="1">
      <c r="A511" s="221">
        <v>11100327</v>
      </c>
      <c r="B511" s="288" t="s">
        <v>374</v>
      </c>
      <c r="C511" s="288" t="s">
        <v>375</v>
      </c>
      <c r="D511" s="288" t="s">
        <v>330</v>
      </c>
      <c r="E511" s="288">
        <v>1681.8</v>
      </c>
      <c r="F511" s="288">
        <v>0</v>
      </c>
      <c r="G511" s="288">
        <v>0</v>
      </c>
      <c r="H511" s="288">
        <v>0</v>
      </c>
      <c r="I511" s="288">
        <v>0</v>
      </c>
      <c r="J511" s="288">
        <v>0</v>
      </c>
      <c r="K511" s="288">
        <v>0</v>
      </c>
      <c r="L511" s="288">
        <v>0</v>
      </c>
      <c r="M511" s="288">
        <v>0</v>
      </c>
      <c r="N511" s="288">
        <v>103.97</v>
      </c>
      <c r="O511" s="288">
        <v>-0.03</v>
      </c>
      <c r="P511" s="288">
        <f aca="true" t="shared" si="73" ref="P511:P516">E511+F511+G511+I511-J511-L511-M511-K511+N511-O511</f>
        <v>1785.8</v>
      </c>
      <c r="Q511" s="222"/>
    </row>
    <row r="512" spans="1:17" ht="25.5" customHeight="1">
      <c r="A512" s="221">
        <v>11100402</v>
      </c>
      <c r="B512" s="288" t="s">
        <v>377</v>
      </c>
      <c r="C512" s="288" t="s">
        <v>378</v>
      </c>
      <c r="D512" s="288" t="s">
        <v>376</v>
      </c>
      <c r="E512" s="288">
        <v>1873.2</v>
      </c>
      <c r="F512" s="288">
        <v>0</v>
      </c>
      <c r="G512" s="288">
        <v>0</v>
      </c>
      <c r="H512" s="288">
        <v>0</v>
      </c>
      <c r="I512" s="288">
        <v>0</v>
      </c>
      <c r="J512" s="288">
        <v>0</v>
      </c>
      <c r="K512" s="288">
        <v>0</v>
      </c>
      <c r="L512" s="288">
        <v>0</v>
      </c>
      <c r="M512" s="288">
        <v>0</v>
      </c>
      <c r="N512" s="288">
        <v>79.8</v>
      </c>
      <c r="O512" s="288">
        <v>0</v>
      </c>
      <c r="P512" s="288">
        <f t="shared" si="73"/>
        <v>1953</v>
      </c>
      <c r="Q512" s="222"/>
    </row>
    <row r="513" spans="1:17" ht="25.5" customHeight="1">
      <c r="A513" s="221">
        <v>11100403</v>
      </c>
      <c r="B513" s="288" t="s">
        <v>379</v>
      </c>
      <c r="C513" s="288" t="s">
        <v>380</v>
      </c>
      <c r="D513" s="288" t="s">
        <v>376</v>
      </c>
      <c r="E513" s="288">
        <v>1146</v>
      </c>
      <c r="F513" s="288">
        <v>0</v>
      </c>
      <c r="G513" s="288">
        <v>0</v>
      </c>
      <c r="H513" s="288">
        <v>0</v>
      </c>
      <c r="I513" s="288">
        <v>0</v>
      </c>
      <c r="J513" s="288">
        <v>0</v>
      </c>
      <c r="K513" s="288">
        <v>0</v>
      </c>
      <c r="L513" s="288">
        <v>0</v>
      </c>
      <c r="M513" s="288">
        <v>0</v>
      </c>
      <c r="N513" s="288">
        <v>138.36</v>
      </c>
      <c r="O513" s="288">
        <v>-0.04</v>
      </c>
      <c r="P513" s="288">
        <f t="shared" si="73"/>
        <v>1284.4</v>
      </c>
      <c r="Q513" s="222"/>
    </row>
    <row r="514" spans="1:17" ht="25.5" customHeight="1">
      <c r="A514" s="221">
        <v>11100405</v>
      </c>
      <c r="B514" s="288" t="s">
        <v>383</v>
      </c>
      <c r="C514" s="288" t="s">
        <v>384</v>
      </c>
      <c r="D514" s="288" t="s">
        <v>376</v>
      </c>
      <c r="E514" s="288">
        <v>1558.95</v>
      </c>
      <c r="F514" s="288">
        <v>0</v>
      </c>
      <c r="G514" s="288">
        <v>0</v>
      </c>
      <c r="H514" s="288">
        <v>0</v>
      </c>
      <c r="I514" s="288">
        <v>0</v>
      </c>
      <c r="J514" s="288">
        <v>0</v>
      </c>
      <c r="K514" s="288">
        <v>0</v>
      </c>
      <c r="L514" s="288">
        <v>0</v>
      </c>
      <c r="M514" s="288">
        <v>0</v>
      </c>
      <c r="N514" s="288">
        <v>111.83</v>
      </c>
      <c r="O514" s="288">
        <v>-0.02</v>
      </c>
      <c r="P514" s="288">
        <f t="shared" si="73"/>
        <v>1670.8</v>
      </c>
      <c r="Q514" s="222"/>
    </row>
    <row r="515" spans="1:17" ht="25.5" customHeight="1">
      <c r="A515" s="221">
        <v>11100406</v>
      </c>
      <c r="B515" s="288" t="s">
        <v>385</v>
      </c>
      <c r="C515" s="288" t="s">
        <v>386</v>
      </c>
      <c r="D515" s="288" t="s">
        <v>376</v>
      </c>
      <c r="E515" s="288">
        <v>1146</v>
      </c>
      <c r="F515" s="288">
        <v>0</v>
      </c>
      <c r="G515" s="288">
        <v>0</v>
      </c>
      <c r="H515" s="288">
        <v>0</v>
      </c>
      <c r="I515" s="288">
        <v>0</v>
      </c>
      <c r="J515" s="288">
        <v>0</v>
      </c>
      <c r="K515" s="288">
        <v>0</v>
      </c>
      <c r="L515" s="288">
        <v>0</v>
      </c>
      <c r="M515" s="288">
        <v>0</v>
      </c>
      <c r="N515" s="288">
        <v>138.36</v>
      </c>
      <c r="O515" s="288">
        <v>-0.04</v>
      </c>
      <c r="P515" s="288">
        <f t="shared" si="73"/>
        <v>1284.4</v>
      </c>
      <c r="Q515" s="222"/>
    </row>
    <row r="516" spans="1:17" ht="25.5" customHeight="1">
      <c r="A516" s="221">
        <v>11100517</v>
      </c>
      <c r="B516" s="288" t="s">
        <v>387</v>
      </c>
      <c r="C516" s="288" t="s">
        <v>717</v>
      </c>
      <c r="D516" s="288" t="s">
        <v>312</v>
      </c>
      <c r="E516" s="288">
        <v>3024.15</v>
      </c>
      <c r="F516" s="288">
        <v>0</v>
      </c>
      <c r="G516" s="288">
        <v>0</v>
      </c>
      <c r="H516" s="288">
        <v>0</v>
      </c>
      <c r="I516" s="288">
        <v>0</v>
      </c>
      <c r="J516" s="288">
        <v>0</v>
      </c>
      <c r="K516" s="288">
        <v>0</v>
      </c>
      <c r="L516" s="288">
        <v>0</v>
      </c>
      <c r="M516" s="288">
        <v>79.61</v>
      </c>
      <c r="N516" s="288">
        <v>0</v>
      </c>
      <c r="O516" s="288">
        <v>0.14</v>
      </c>
      <c r="P516" s="288">
        <f t="shared" si="73"/>
        <v>2944.4</v>
      </c>
      <c r="Q516" s="222"/>
    </row>
    <row r="517" spans="1:17" ht="16.5" customHeight="1">
      <c r="A517" s="314" t="s">
        <v>17</v>
      </c>
      <c r="B517" s="315"/>
      <c r="C517" s="316"/>
      <c r="D517" s="316"/>
      <c r="E517" s="317">
        <f>E483+E518</f>
        <v>78744.90000000001</v>
      </c>
      <c r="F517" s="317">
        <f aca="true" t="shared" si="74" ref="F517:P517">F483+F518</f>
        <v>5085.39</v>
      </c>
      <c r="G517" s="317">
        <f t="shared" si="74"/>
        <v>0</v>
      </c>
      <c r="H517" s="317">
        <f t="shared" si="74"/>
        <v>0</v>
      </c>
      <c r="I517" s="317">
        <f t="shared" si="74"/>
        <v>0</v>
      </c>
      <c r="J517" s="317">
        <f t="shared" si="74"/>
        <v>0</v>
      </c>
      <c r="K517" s="317">
        <f t="shared" si="74"/>
        <v>1555.0900000000001</v>
      </c>
      <c r="L517" s="317">
        <f t="shared" si="74"/>
        <v>0</v>
      </c>
      <c r="M517" s="317">
        <f t="shared" si="74"/>
        <v>1532.28</v>
      </c>
      <c r="N517" s="317">
        <f t="shared" si="74"/>
        <v>2549.8500000000004</v>
      </c>
      <c r="O517" s="317">
        <f t="shared" si="74"/>
        <v>-0.43000000000000016</v>
      </c>
      <c r="P517" s="317">
        <f t="shared" si="74"/>
        <v>83293.20000000001</v>
      </c>
      <c r="Q517" s="318"/>
    </row>
    <row r="518" spans="1:17" s="103" customFormat="1" ht="25.5" customHeight="1">
      <c r="A518" s="312"/>
      <c r="B518" s="311" t="s">
        <v>589</v>
      </c>
      <c r="C518" s="310"/>
      <c r="D518" s="310"/>
      <c r="E518" s="309">
        <f>SUM(E499:E516)</f>
        <v>32002.8</v>
      </c>
      <c r="F518" s="309">
        <f aca="true" t="shared" si="75" ref="F518:P518">SUM(F499:F516)</f>
        <v>0</v>
      </c>
      <c r="G518" s="309">
        <f t="shared" si="75"/>
        <v>0</v>
      </c>
      <c r="H518" s="309">
        <f t="shared" si="75"/>
        <v>0</v>
      </c>
      <c r="I518" s="309">
        <f t="shared" si="75"/>
        <v>0</v>
      </c>
      <c r="J518" s="309">
        <f t="shared" si="75"/>
        <v>0</v>
      </c>
      <c r="K518" s="309">
        <f t="shared" si="75"/>
        <v>332.7</v>
      </c>
      <c r="L518" s="309">
        <f t="shared" si="75"/>
        <v>0</v>
      </c>
      <c r="M518" s="309">
        <f t="shared" si="75"/>
        <v>79.61</v>
      </c>
      <c r="N518" s="309">
        <f t="shared" si="75"/>
        <v>1678.6200000000003</v>
      </c>
      <c r="O518" s="309">
        <f t="shared" si="75"/>
        <v>-0.4900000000000002</v>
      </c>
      <c r="P518" s="309">
        <f t="shared" si="75"/>
        <v>33269.6</v>
      </c>
      <c r="Q518" s="313"/>
    </row>
    <row r="519" spans="1:17" ht="9.75" customHeight="1">
      <c r="A519" s="62"/>
      <c r="B519" s="14"/>
      <c r="C519" s="139"/>
      <c r="D519" s="13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48"/>
    </row>
    <row r="520" spans="2:16" ht="15.75" customHeight="1">
      <c r="B520" s="27"/>
      <c r="C520" s="27"/>
      <c r="D520" s="27" t="s">
        <v>584</v>
      </c>
      <c r="E520" s="27"/>
      <c r="F520" s="27"/>
      <c r="G520" s="27"/>
      <c r="H520" s="27"/>
      <c r="I520" s="27"/>
      <c r="J520" s="27" t="s">
        <v>583</v>
      </c>
      <c r="K520" s="27"/>
      <c r="L520" s="27"/>
      <c r="M520" s="27"/>
      <c r="N520" s="27"/>
      <c r="O520" s="27"/>
      <c r="P520" s="27"/>
    </row>
    <row r="521" spans="1:16" ht="15.75" customHeight="1">
      <c r="A521" s="26" t="s">
        <v>582</v>
      </c>
      <c r="B521" s="27"/>
      <c r="C521" s="27"/>
      <c r="D521" s="27" t="s">
        <v>987</v>
      </c>
      <c r="E521" s="27"/>
      <c r="F521" s="27"/>
      <c r="G521" s="27"/>
      <c r="H521" s="27"/>
      <c r="I521" s="27"/>
      <c r="J521" s="27" t="s">
        <v>581</v>
      </c>
      <c r="K521" s="27"/>
      <c r="L521" s="27"/>
      <c r="M521" s="27"/>
      <c r="N521" s="27"/>
      <c r="O521" s="27"/>
      <c r="P521" s="27"/>
    </row>
    <row r="524" spans="1:17" ht="33">
      <c r="A524" s="6" t="s">
        <v>0</v>
      </c>
      <c r="B524" s="55"/>
      <c r="C524" s="8"/>
      <c r="D524" s="94" t="s">
        <v>796</v>
      </c>
      <c r="E524" s="8"/>
      <c r="F524" s="8"/>
      <c r="G524" s="8"/>
      <c r="H524" s="8"/>
      <c r="I524" s="8"/>
      <c r="J524" s="8"/>
      <c r="K524" s="9"/>
      <c r="L524" s="8"/>
      <c r="M524" s="8"/>
      <c r="N524" s="8"/>
      <c r="O524" s="8"/>
      <c r="P524" s="8"/>
      <c r="Q524" s="41"/>
    </row>
    <row r="525" spans="1:17" ht="18">
      <c r="A525" s="11"/>
      <c r="B525" s="77" t="s">
        <v>551</v>
      </c>
      <c r="C525" s="13"/>
      <c r="D525" s="13"/>
      <c r="E525" s="13"/>
      <c r="F525" s="13"/>
      <c r="G525" s="13"/>
      <c r="H525" s="13"/>
      <c r="I525" s="14"/>
      <c r="J525" s="14"/>
      <c r="K525" s="15"/>
      <c r="L525" s="13"/>
      <c r="M525" s="13"/>
      <c r="N525" s="13"/>
      <c r="O525" s="13"/>
      <c r="P525" s="13"/>
      <c r="Q525" s="42" t="s">
        <v>912</v>
      </c>
    </row>
    <row r="526" spans="1:17" ht="20.25">
      <c r="A526" s="16"/>
      <c r="B526" s="71"/>
      <c r="C526" s="17"/>
      <c r="D526" s="79" t="s">
        <v>966</v>
      </c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18"/>
      <c r="P526" s="18"/>
      <c r="Q526" s="43"/>
    </row>
    <row r="527" spans="1:17" s="175" customFormat="1" ht="35.25" customHeight="1">
      <c r="A527" s="214" t="s">
        <v>1</v>
      </c>
      <c r="B527" s="320" t="s">
        <v>2</v>
      </c>
      <c r="C527" s="320" t="s">
        <v>3</v>
      </c>
      <c r="D527" s="320" t="s">
        <v>4</v>
      </c>
      <c r="E527" s="233" t="s">
        <v>5</v>
      </c>
      <c r="F527" s="233" t="s">
        <v>566</v>
      </c>
      <c r="G527" s="233" t="s">
        <v>528</v>
      </c>
      <c r="H527" s="233" t="s">
        <v>672</v>
      </c>
      <c r="I527" s="233" t="s">
        <v>569</v>
      </c>
      <c r="J527" s="233" t="s">
        <v>530</v>
      </c>
      <c r="K527" s="233" t="s">
        <v>529</v>
      </c>
      <c r="L527" s="233" t="s">
        <v>541</v>
      </c>
      <c r="M527" s="233" t="s">
        <v>536</v>
      </c>
      <c r="N527" s="233" t="s">
        <v>537</v>
      </c>
      <c r="O527" s="233" t="s">
        <v>580</v>
      </c>
      <c r="P527" s="233" t="s">
        <v>568</v>
      </c>
      <c r="Q527" s="120" t="s">
        <v>538</v>
      </c>
    </row>
    <row r="528" spans="1:17" ht="25.5" customHeight="1">
      <c r="A528" s="323" t="s">
        <v>388</v>
      </c>
      <c r="B528" s="324"/>
      <c r="C528" s="325"/>
      <c r="D528" s="325"/>
      <c r="E528" s="326"/>
      <c r="F528" s="326"/>
      <c r="G528" s="326"/>
      <c r="H528" s="326"/>
      <c r="I528" s="326"/>
      <c r="J528" s="326"/>
      <c r="K528" s="326"/>
      <c r="L528" s="326"/>
      <c r="M528" s="326"/>
      <c r="N528" s="326"/>
      <c r="O528" s="326"/>
      <c r="P528" s="326"/>
      <c r="Q528" s="327"/>
    </row>
    <row r="529" spans="1:17" ht="28.5" customHeight="1">
      <c r="A529" s="235">
        <v>11100501</v>
      </c>
      <c r="B529" s="321" t="s">
        <v>389</v>
      </c>
      <c r="C529" s="230" t="s">
        <v>390</v>
      </c>
      <c r="D529" s="230" t="s">
        <v>391</v>
      </c>
      <c r="E529" s="322">
        <v>1915.05</v>
      </c>
      <c r="F529" s="322">
        <v>0</v>
      </c>
      <c r="G529" s="322">
        <v>0</v>
      </c>
      <c r="H529" s="322">
        <v>0</v>
      </c>
      <c r="I529" s="322">
        <v>0</v>
      </c>
      <c r="J529" s="322">
        <v>0</v>
      </c>
      <c r="K529" s="322">
        <v>0</v>
      </c>
      <c r="L529" s="322">
        <v>0</v>
      </c>
      <c r="M529" s="322">
        <v>0</v>
      </c>
      <c r="N529" s="322">
        <v>77.12</v>
      </c>
      <c r="O529" s="322">
        <v>-0.03</v>
      </c>
      <c r="P529" s="322">
        <f>E529+F529+G529+I529-J529-L529-M529-K529+N529-O529</f>
        <v>1992.2</v>
      </c>
      <c r="Q529" s="220"/>
    </row>
    <row r="530" spans="1:17" ht="28.5" customHeight="1">
      <c r="A530" s="221">
        <v>11100502</v>
      </c>
      <c r="B530" s="289" t="s">
        <v>392</v>
      </c>
      <c r="C530" s="208" t="s">
        <v>393</v>
      </c>
      <c r="D530" s="208" t="s">
        <v>391</v>
      </c>
      <c r="E530" s="209">
        <v>2673.6</v>
      </c>
      <c r="F530" s="209">
        <v>0</v>
      </c>
      <c r="G530" s="209">
        <v>0</v>
      </c>
      <c r="H530" s="209">
        <v>0</v>
      </c>
      <c r="I530" s="209">
        <v>0</v>
      </c>
      <c r="J530" s="209">
        <v>500</v>
      </c>
      <c r="K530" s="209">
        <v>63</v>
      </c>
      <c r="L530" s="209">
        <v>0</v>
      </c>
      <c r="M530" s="209">
        <v>41.47</v>
      </c>
      <c r="N530" s="209">
        <v>0</v>
      </c>
      <c r="O530" s="209">
        <v>0.13</v>
      </c>
      <c r="P530" s="209">
        <f>E530+F530+G530+I530-J530-L530-M530-K530+N530-O530</f>
        <v>2069</v>
      </c>
      <c r="Q530" s="222"/>
    </row>
    <row r="531" spans="1:17" ht="28.5" customHeight="1">
      <c r="A531" s="221">
        <v>11100503</v>
      </c>
      <c r="B531" s="289" t="s">
        <v>394</v>
      </c>
      <c r="C531" s="208" t="s">
        <v>395</v>
      </c>
      <c r="D531" s="208" t="s">
        <v>391</v>
      </c>
      <c r="E531" s="209">
        <v>1915.05</v>
      </c>
      <c r="F531" s="209">
        <v>0</v>
      </c>
      <c r="G531" s="209">
        <v>0</v>
      </c>
      <c r="H531" s="209">
        <v>0</v>
      </c>
      <c r="I531" s="209">
        <v>0</v>
      </c>
      <c r="J531" s="209">
        <v>0</v>
      </c>
      <c r="K531" s="209">
        <v>0</v>
      </c>
      <c r="L531" s="209">
        <v>0</v>
      </c>
      <c r="M531" s="209">
        <v>0</v>
      </c>
      <c r="N531" s="209">
        <v>77.12</v>
      </c>
      <c r="O531" s="209">
        <v>-0.03</v>
      </c>
      <c r="P531" s="209">
        <f>E531+F531+G531+I531-J531-L531-M531-K531+N531-O531</f>
        <v>1992.2</v>
      </c>
      <c r="Q531" s="222"/>
    </row>
    <row r="532" spans="1:17" ht="28.5" customHeight="1">
      <c r="A532" s="221">
        <v>11100504</v>
      </c>
      <c r="B532" s="289" t="s">
        <v>396</v>
      </c>
      <c r="C532" s="208" t="s">
        <v>397</v>
      </c>
      <c r="D532" s="208" t="s">
        <v>391</v>
      </c>
      <c r="E532" s="209">
        <v>1915.05</v>
      </c>
      <c r="F532" s="209">
        <v>0</v>
      </c>
      <c r="G532" s="209">
        <v>0</v>
      </c>
      <c r="H532" s="209">
        <v>0</v>
      </c>
      <c r="I532" s="209">
        <v>0</v>
      </c>
      <c r="J532" s="209">
        <v>0</v>
      </c>
      <c r="K532" s="209">
        <v>0</v>
      </c>
      <c r="L532" s="209">
        <v>0</v>
      </c>
      <c r="M532" s="209">
        <v>0</v>
      </c>
      <c r="N532" s="209">
        <v>77.12</v>
      </c>
      <c r="O532" s="209">
        <v>-0.03</v>
      </c>
      <c r="P532" s="209">
        <f>E532+F532+G532+I532-J532-L532-M532-K532+N532-O532</f>
        <v>1992.2</v>
      </c>
      <c r="Q532" s="222"/>
    </row>
    <row r="533" spans="1:17" ht="28.5" customHeight="1">
      <c r="A533" s="221">
        <v>11100505</v>
      </c>
      <c r="B533" s="289" t="s">
        <v>398</v>
      </c>
      <c r="C533" s="208" t="s">
        <v>399</v>
      </c>
      <c r="D533" s="208" t="s">
        <v>391</v>
      </c>
      <c r="E533" s="209">
        <v>1915.05</v>
      </c>
      <c r="F533" s="209">
        <v>0</v>
      </c>
      <c r="G533" s="209">
        <v>0</v>
      </c>
      <c r="H533" s="209">
        <v>0</v>
      </c>
      <c r="I533" s="209">
        <v>0</v>
      </c>
      <c r="J533" s="209">
        <v>0</v>
      </c>
      <c r="K533" s="209">
        <v>0</v>
      </c>
      <c r="L533" s="209">
        <v>0</v>
      </c>
      <c r="M533" s="209">
        <v>0</v>
      </c>
      <c r="N533" s="209">
        <v>77.12</v>
      </c>
      <c r="O533" s="209">
        <v>-0.03</v>
      </c>
      <c r="P533" s="209">
        <f>E533+F533+G533+I533-J533-L533-M533-K533+N533-O533</f>
        <v>1992.2</v>
      </c>
      <c r="Q533" s="222"/>
    </row>
    <row r="534" spans="1:17" ht="28.5" customHeight="1">
      <c r="A534" s="221">
        <v>11100506</v>
      </c>
      <c r="B534" s="289" t="s">
        <v>400</v>
      </c>
      <c r="C534" s="208" t="s">
        <v>401</v>
      </c>
      <c r="D534" s="208" t="s">
        <v>391</v>
      </c>
      <c r="E534" s="209">
        <v>1915.05</v>
      </c>
      <c r="F534" s="209">
        <v>0</v>
      </c>
      <c r="G534" s="209">
        <v>0</v>
      </c>
      <c r="H534" s="209">
        <v>0</v>
      </c>
      <c r="I534" s="209">
        <v>0</v>
      </c>
      <c r="J534" s="209">
        <v>0</v>
      </c>
      <c r="K534" s="209">
        <v>0</v>
      </c>
      <c r="L534" s="209">
        <v>0</v>
      </c>
      <c r="M534" s="209">
        <v>0</v>
      </c>
      <c r="N534" s="209">
        <v>77.12</v>
      </c>
      <c r="O534" s="209">
        <v>-0.03</v>
      </c>
      <c r="P534" s="209">
        <f aca="true" t="shared" si="76" ref="P534:P541">E534+F534+G534+I534-J534-L534-M534-K534+N534-O534</f>
        <v>1992.2</v>
      </c>
      <c r="Q534" s="222"/>
    </row>
    <row r="535" spans="1:17" ht="28.5" customHeight="1">
      <c r="A535" s="221">
        <v>11100508</v>
      </c>
      <c r="B535" s="289" t="s">
        <v>402</v>
      </c>
      <c r="C535" s="208" t="s">
        <v>403</v>
      </c>
      <c r="D535" s="208" t="s">
        <v>391</v>
      </c>
      <c r="E535" s="209">
        <v>1915.05</v>
      </c>
      <c r="F535" s="209">
        <v>0</v>
      </c>
      <c r="G535" s="209">
        <v>0</v>
      </c>
      <c r="H535" s="209">
        <v>0</v>
      </c>
      <c r="I535" s="209">
        <v>0</v>
      </c>
      <c r="J535" s="209">
        <v>0</v>
      </c>
      <c r="K535" s="209">
        <v>0</v>
      </c>
      <c r="L535" s="209">
        <v>0</v>
      </c>
      <c r="M535" s="209">
        <v>0</v>
      </c>
      <c r="N535" s="209">
        <v>77.12</v>
      </c>
      <c r="O535" s="209">
        <v>-0.03</v>
      </c>
      <c r="P535" s="209">
        <f t="shared" si="76"/>
        <v>1992.2</v>
      </c>
      <c r="Q535" s="222"/>
    </row>
    <row r="536" spans="1:17" ht="28.5" customHeight="1">
      <c r="A536" s="221">
        <v>11100509</v>
      </c>
      <c r="B536" s="289" t="s">
        <v>404</v>
      </c>
      <c r="C536" s="208" t="s">
        <v>405</v>
      </c>
      <c r="D536" s="208" t="s">
        <v>391</v>
      </c>
      <c r="E536" s="209">
        <v>1915.05</v>
      </c>
      <c r="F536" s="209">
        <v>0</v>
      </c>
      <c r="G536" s="209">
        <v>0</v>
      </c>
      <c r="H536" s="209">
        <v>0</v>
      </c>
      <c r="I536" s="209">
        <v>0</v>
      </c>
      <c r="J536" s="209">
        <v>0</v>
      </c>
      <c r="K536" s="209">
        <v>0</v>
      </c>
      <c r="L536" s="209">
        <v>0</v>
      </c>
      <c r="M536" s="209">
        <v>0</v>
      </c>
      <c r="N536" s="209">
        <v>77.12</v>
      </c>
      <c r="O536" s="209">
        <v>-0.03</v>
      </c>
      <c r="P536" s="209">
        <f t="shared" si="76"/>
        <v>1992.2</v>
      </c>
      <c r="Q536" s="222"/>
    </row>
    <row r="537" spans="1:17" ht="28.5" customHeight="1">
      <c r="A537" s="221">
        <v>11100510</v>
      </c>
      <c r="B537" s="289" t="s">
        <v>406</v>
      </c>
      <c r="C537" s="208" t="s">
        <v>407</v>
      </c>
      <c r="D537" s="208" t="s">
        <v>391</v>
      </c>
      <c r="E537" s="209">
        <v>1915.05</v>
      </c>
      <c r="F537" s="209">
        <v>0</v>
      </c>
      <c r="G537" s="209">
        <v>0</v>
      </c>
      <c r="H537" s="209">
        <v>0</v>
      </c>
      <c r="I537" s="209">
        <v>0</v>
      </c>
      <c r="J537" s="209">
        <v>0</v>
      </c>
      <c r="K537" s="209">
        <v>0</v>
      </c>
      <c r="L537" s="209">
        <v>0</v>
      </c>
      <c r="M537" s="209">
        <v>0</v>
      </c>
      <c r="N537" s="209">
        <v>77.12</v>
      </c>
      <c r="O537" s="209">
        <v>-0.03</v>
      </c>
      <c r="P537" s="209">
        <f t="shared" si="76"/>
        <v>1992.2</v>
      </c>
      <c r="Q537" s="222"/>
    </row>
    <row r="538" spans="1:17" ht="28.5" customHeight="1">
      <c r="A538" s="221">
        <v>11100512</v>
      </c>
      <c r="B538" s="289" t="s">
        <v>408</v>
      </c>
      <c r="C538" s="208" t="s">
        <v>409</v>
      </c>
      <c r="D538" s="208" t="s">
        <v>391</v>
      </c>
      <c r="E538" s="209">
        <v>2016.45</v>
      </c>
      <c r="F538" s="209">
        <v>0</v>
      </c>
      <c r="G538" s="209">
        <v>0</v>
      </c>
      <c r="H538" s="209">
        <v>0</v>
      </c>
      <c r="I538" s="209">
        <v>0</v>
      </c>
      <c r="J538" s="209">
        <v>0</v>
      </c>
      <c r="K538" s="209">
        <v>0</v>
      </c>
      <c r="L538" s="209">
        <v>0</v>
      </c>
      <c r="M538" s="209">
        <v>0</v>
      </c>
      <c r="N538" s="209">
        <v>70.63</v>
      </c>
      <c r="O538" s="209">
        <v>-0.12</v>
      </c>
      <c r="P538" s="209">
        <f t="shared" si="76"/>
        <v>2087.2</v>
      </c>
      <c r="Q538" s="222"/>
    </row>
    <row r="539" spans="1:17" ht="28.5" customHeight="1">
      <c r="A539" s="269">
        <v>11100513</v>
      </c>
      <c r="B539" s="328" t="s">
        <v>410</v>
      </c>
      <c r="C539" s="271" t="s">
        <v>411</v>
      </c>
      <c r="D539" s="271" t="s">
        <v>391</v>
      </c>
      <c r="E539" s="329">
        <v>2384.7</v>
      </c>
      <c r="F539" s="329">
        <v>0</v>
      </c>
      <c r="G539" s="329">
        <v>0</v>
      </c>
      <c r="H539" s="329">
        <v>0</v>
      </c>
      <c r="I539" s="329">
        <v>0</v>
      </c>
      <c r="J539" s="329">
        <v>0</v>
      </c>
      <c r="K539" s="329">
        <v>40</v>
      </c>
      <c r="L539" s="329">
        <v>0</v>
      </c>
      <c r="M539" s="329">
        <v>0</v>
      </c>
      <c r="N539" s="329">
        <v>4.89</v>
      </c>
      <c r="O539" s="329">
        <v>-0.01</v>
      </c>
      <c r="P539" s="329">
        <f t="shared" si="76"/>
        <v>2349.6</v>
      </c>
      <c r="Q539" s="272"/>
    </row>
    <row r="540" spans="1:17" ht="27" customHeight="1">
      <c r="A540" s="221">
        <v>11100516</v>
      </c>
      <c r="B540" s="289" t="s">
        <v>977</v>
      </c>
      <c r="C540" s="208" t="s">
        <v>978</v>
      </c>
      <c r="D540" s="208" t="s">
        <v>391</v>
      </c>
      <c r="E540" s="209">
        <v>2600.85</v>
      </c>
      <c r="F540" s="209">
        <v>0</v>
      </c>
      <c r="G540" s="209">
        <v>0</v>
      </c>
      <c r="H540" s="209">
        <v>0</v>
      </c>
      <c r="I540" s="209">
        <v>520.17</v>
      </c>
      <c r="J540" s="209">
        <v>500</v>
      </c>
      <c r="K540" s="209">
        <v>0</v>
      </c>
      <c r="L540" s="209">
        <v>0</v>
      </c>
      <c r="M540" s="209">
        <v>110.42</v>
      </c>
      <c r="N540" s="209">
        <v>0</v>
      </c>
      <c r="O540" s="209">
        <v>0</v>
      </c>
      <c r="P540" s="209">
        <f t="shared" si="76"/>
        <v>2510.6</v>
      </c>
      <c r="Q540" s="222"/>
    </row>
    <row r="541" spans="1:17" ht="28.5" customHeight="1">
      <c r="A541" s="380">
        <v>17100202</v>
      </c>
      <c r="B541" s="381" t="s">
        <v>494</v>
      </c>
      <c r="C541" s="382" t="s">
        <v>495</v>
      </c>
      <c r="D541" s="382" t="s">
        <v>391</v>
      </c>
      <c r="E541" s="383">
        <v>2953.65</v>
      </c>
      <c r="F541" s="383">
        <v>0</v>
      </c>
      <c r="G541" s="383">
        <v>0</v>
      </c>
      <c r="H541" s="383">
        <v>0</v>
      </c>
      <c r="I541" s="383">
        <v>0</v>
      </c>
      <c r="J541" s="383">
        <v>0</v>
      </c>
      <c r="K541" s="383">
        <v>0</v>
      </c>
      <c r="L541" s="383">
        <v>0</v>
      </c>
      <c r="M541" s="383">
        <v>71.94</v>
      </c>
      <c r="N541" s="383">
        <v>0</v>
      </c>
      <c r="O541" s="383">
        <v>0.11</v>
      </c>
      <c r="P541" s="383">
        <f t="shared" si="76"/>
        <v>2881.6</v>
      </c>
      <c r="Q541" s="384"/>
    </row>
    <row r="542" spans="1:17" s="103" customFormat="1" ht="25.5" customHeight="1">
      <c r="A542" s="104"/>
      <c r="B542" s="330" t="s">
        <v>892</v>
      </c>
      <c r="C542" s="149"/>
      <c r="D542" s="149"/>
      <c r="E542" s="194">
        <f>SUM(E529:E541)</f>
        <v>27949.649999999998</v>
      </c>
      <c r="F542" s="194">
        <f aca="true" t="shared" si="77" ref="F542:P542">SUM(F529:F541)</f>
        <v>0</v>
      </c>
      <c r="G542" s="194">
        <f t="shared" si="77"/>
        <v>0</v>
      </c>
      <c r="H542" s="194">
        <f t="shared" si="77"/>
        <v>0</v>
      </c>
      <c r="I542" s="194">
        <f t="shared" si="77"/>
        <v>520.17</v>
      </c>
      <c r="J542" s="194">
        <f t="shared" si="77"/>
        <v>1000</v>
      </c>
      <c r="K542" s="194">
        <f t="shared" si="77"/>
        <v>103</v>
      </c>
      <c r="L542" s="194">
        <f t="shared" si="77"/>
        <v>0</v>
      </c>
      <c r="M542" s="194">
        <f t="shared" si="77"/>
        <v>223.82999999999998</v>
      </c>
      <c r="N542" s="194">
        <f t="shared" si="77"/>
        <v>692.48</v>
      </c>
      <c r="O542" s="194">
        <f t="shared" si="77"/>
        <v>-0.13</v>
      </c>
      <c r="P542" s="194">
        <f t="shared" si="77"/>
        <v>27835.6</v>
      </c>
      <c r="Q542" s="107"/>
    </row>
    <row r="543" spans="1:17" ht="37.5" customHeight="1">
      <c r="A543" s="303"/>
      <c r="B543" s="304"/>
      <c r="C543" s="305"/>
      <c r="D543" s="305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6"/>
      <c r="P543" s="306"/>
      <c r="Q543" s="307"/>
    </row>
    <row r="544" spans="2:16" ht="15.75" customHeight="1">
      <c r="B544" s="27"/>
      <c r="C544" s="27"/>
      <c r="D544" s="27" t="s">
        <v>584</v>
      </c>
      <c r="E544" s="27"/>
      <c r="F544" s="27"/>
      <c r="G544" s="27"/>
      <c r="H544" s="27"/>
      <c r="I544" s="27"/>
      <c r="J544" s="27" t="s">
        <v>583</v>
      </c>
      <c r="K544" s="27"/>
      <c r="L544" s="27"/>
      <c r="M544" s="27"/>
      <c r="N544" s="27"/>
      <c r="O544" s="27"/>
      <c r="P544" s="27"/>
    </row>
    <row r="545" spans="1:16" ht="15.75" customHeight="1">
      <c r="A545" s="26" t="s">
        <v>582</v>
      </c>
      <c r="B545" s="27"/>
      <c r="C545" s="27"/>
      <c r="D545" s="27" t="s">
        <v>987</v>
      </c>
      <c r="E545" s="27"/>
      <c r="F545" s="27"/>
      <c r="G545" s="27"/>
      <c r="H545" s="27"/>
      <c r="I545" s="27"/>
      <c r="J545" s="27" t="s">
        <v>581</v>
      </c>
      <c r="K545" s="27"/>
      <c r="L545" s="27"/>
      <c r="M545" s="27"/>
      <c r="N545" s="27"/>
      <c r="O545" s="27"/>
      <c r="P545" s="27"/>
    </row>
    <row r="546" spans="2:16" ht="15.75" customHeight="1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</row>
    <row r="547" spans="2:16" ht="15.75" customHeight="1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</row>
    <row r="548" spans="1:17" s="62" customFormat="1" ht="19.5" customHeight="1">
      <c r="A548" s="38"/>
      <c r="B548" s="54"/>
      <c r="C548" s="139"/>
      <c r="D548" s="139"/>
      <c r="E548" s="319"/>
      <c r="F548" s="319"/>
      <c r="G548" s="319"/>
      <c r="H548" s="319"/>
      <c r="I548" s="319"/>
      <c r="J548" s="319"/>
      <c r="K548" s="319"/>
      <c r="L548" s="319"/>
      <c r="M548" s="319"/>
      <c r="N548" s="319"/>
      <c r="O548" s="319"/>
      <c r="P548" s="319"/>
      <c r="Q548" s="48"/>
    </row>
    <row r="549" spans="1:17" ht="33" customHeight="1">
      <c r="A549" s="6" t="s">
        <v>0</v>
      </c>
      <c r="B549" s="55"/>
      <c r="C549" s="8"/>
      <c r="D549" s="94" t="s">
        <v>796</v>
      </c>
      <c r="E549" s="8"/>
      <c r="F549" s="8"/>
      <c r="G549" s="8"/>
      <c r="H549" s="8"/>
      <c r="I549" s="8"/>
      <c r="J549" s="8"/>
      <c r="K549" s="9"/>
      <c r="L549" s="8"/>
      <c r="M549" s="8"/>
      <c r="N549" s="8"/>
      <c r="O549" s="8"/>
      <c r="P549" s="8"/>
      <c r="Q549" s="41"/>
    </row>
    <row r="550" spans="1:17" ht="19.5" customHeight="1">
      <c r="A550" s="11"/>
      <c r="B550" s="77" t="s">
        <v>551</v>
      </c>
      <c r="C550" s="13"/>
      <c r="D550" s="13"/>
      <c r="E550" s="13"/>
      <c r="F550" s="13"/>
      <c r="G550" s="13"/>
      <c r="H550" s="13"/>
      <c r="I550" s="14"/>
      <c r="J550" s="14"/>
      <c r="K550" s="15"/>
      <c r="L550" s="13"/>
      <c r="M550" s="13"/>
      <c r="N550" s="13"/>
      <c r="O550" s="13"/>
      <c r="P550" s="13"/>
      <c r="Q550" s="42" t="s">
        <v>913</v>
      </c>
    </row>
    <row r="551" spans="1:17" ht="19.5" customHeight="1">
      <c r="A551" s="16"/>
      <c r="B551" s="71"/>
      <c r="C551" s="17"/>
      <c r="D551" s="79" t="s">
        <v>966</v>
      </c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18"/>
      <c r="P551" s="18"/>
      <c r="Q551" s="43"/>
    </row>
    <row r="552" spans="1:17" ht="31.5" customHeight="1" thickBot="1">
      <c r="A552" s="80" t="s">
        <v>1</v>
      </c>
      <c r="B552" s="151" t="s">
        <v>2</v>
      </c>
      <c r="C552" s="151" t="s">
        <v>3</v>
      </c>
      <c r="D552" s="151" t="s">
        <v>4</v>
      </c>
      <c r="E552" s="40" t="s">
        <v>5</v>
      </c>
      <c r="F552" s="40" t="s">
        <v>566</v>
      </c>
      <c r="G552" s="40" t="s">
        <v>528</v>
      </c>
      <c r="H552" s="40" t="s">
        <v>672</v>
      </c>
      <c r="I552" s="40" t="s">
        <v>569</v>
      </c>
      <c r="J552" s="40" t="s">
        <v>530</v>
      </c>
      <c r="K552" s="40" t="s">
        <v>529</v>
      </c>
      <c r="L552" s="40" t="s">
        <v>541</v>
      </c>
      <c r="M552" s="40" t="s">
        <v>536</v>
      </c>
      <c r="N552" s="40" t="s">
        <v>537</v>
      </c>
      <c r="O552" s="40" t="s">
        <v>580</v>
      </c>
      <c r="P552" s="40" t="s">
        <v>568</v>
      </c>
      <c r="Q552" s="152" t="s">
        <v>538</v>
      </c>
    </row>
    <row r="553" spans="1:17" ht="25.5" customHeight="1" thickTop="1">
      <c r="A553" s="104" t="s">
        <v>414</v>
      </c>
      <c r="B553" s="91"/>
      <c r="C553" s="91"/>
      <c r="D553" s="91"/>
      <c r="E553" s="91"/>
      <c r="F553" s="91"/>
      <c r="G553" s="91"/>
      <c r="H553" s="91"/>
      <c r="I553" s="91"/>
      <c r="J553" s="91"/>
      <c r="K553" s="188"/>
      <c r="L553" s="91"/>
      <c r="M553" s="91"/>
      <c r="N553" s="91"/>
      <c r="O553" s="91"/>
      <c r="P553" s="91"/>
      <c r="Q553" s="92"/>
    </row>
    <row r="554" spans="1:17" ht="27" customHeight="1">
      <c r="A554" s="31">
        <v>8100209</v>
      </c>
      <c r="B554" s="145" t="s">
        <v>282</v>
      </c>
      <c r="C554" s="69" t="s">
        <v>283</v>
      </c>
      <c r="D554" s="69" t="s">
        <v>712</v>
      </c>
      <c r="E554" s="145">
        <v>2677.92</v>
      </c>
      <c r="F554" s="145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41.94</v>
      </c>
      <c r="N554" s="145">
        <v>0</v>
      </c>
      <c r="O554" s="145">
        <v>-0.02</v>
      </c>
      <c r="P554" s="145">
        <f aca="true" t="shared" si="78" ref="P554:P559">E554+F554+G554+I554-J554-L554-M554-K554+N554-O554</f>
        <v>2636</v>
      </c>
      <c r="Q554" s="45"/>
    </row>
    <row r="555" spans="1:17" ht="33" customHeight="1">
      <c r="A555" s="31">
        <v>11100304</v>
      </c>
      <c r="B555" s="145" t="s">
        <v>979</v>
      </c>
      <c r="C555" s="69" t="s">
        <v>980</v>
      </c>
      <c r="D555" s="69" t="s">
        <v>712</v>
      </c>
      <c r="E555" s="145">
        <v>2909.44</v>
      </c>
      <c r="F555" s="145">
        <v>0</v>
      </c>
      <c r="G555" s="145">
        <v>0</v>
      </c>
      <c r="H555" s="145">
        <v>0</v>
      </c>
      <c r="I555" s="145">
        <v>581.88</v>
      </c>
      <c r="J555" s="145">
        <v>0</v>
      </c>
      <c r="K555" s="145">
        <v>533.02</v>
      </c>
      <c r="L555" s="145">
        <v>0</v>
      </c>
      <c r="M555" s="145">
        <v>150.71</v>
      </c>
      <c r="N555" s="145">
        <v>0</v>
      </c>
      <c r="O555" s="145">
        <v>-0.01</v>
      </c>
      <c r="P555" s="145">
        <f t="shared" si="78"/>
        <v>2807.6000000000004</v>
      </c>
      <c r="Q555" s="45"/>
    </row>
    <row r="556" spans="1:17" ht="27" customHeight="1">
      <c r="A556" s="31">
        <v>11100514</v>
      </c>
      <c r="B556" s="187" t="s">
        <v>412</v>
      </c>
      <c r="C556" s="69" t="s">
        <v>413</v>
      </c>
      <c r="D556" s="69" t="s">
        <v>712</v>
      </c>
      <c r="E556" s="145">
        <v>2332.95</v>
      </c>
      <c r="F556" s="145">
        <v>0</v>
      </c>
      <c r="G556" s="145">
        <v>0</v>
      </c>
      <c r="H556" s="145">
        <v>0</v>
      </c>
      <c r="I556" s="145">
        <v>0</v>
      </c>
      <c r="J556" s="145">
        <v>500</v>
      </c>
      <c r="K556" s="145">
        <v>0</v>
      </c>
      <c r="L556" s="145">
        <v>0</v>
      </c>
      <c r="M556" s="145">
        <v>0</v>
      </c>
      <c r="N556" s="145">
        <v>10.52</v>
      </c>
      <c r="O556" s="145">
        <v>0.07</v>
      </c>
      <c r="P556" s="145">
        <f t="shared" si="78"/>
        <v>1843.3999999999999</v>
      </c>
      <c r="Q556" s="45"/>
    </row>
    <row r="557" spans="1:17" ht="27" customHeight="1">
      <c r="A557" s="31">
        <v>13000001</v>
      </c>
      <c r="B557" s="145" t="s">
        <v>415</v>
      </c>
      <c r="C557" s="69" t="s">
        <v>416</v>
      </c>
      <c r="D557" s="69" t="s">
        <v>417</v>
      </c>
      <c r="E557" s="145">
        <v>6615</v>
      </c>
      <c r="F557" s="145">
        <v>0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115.42</v>
      </c>
      <c r="M557" s="145">
        <v>843.93</v>
      </c>
      <c r="N557" s="145">
        <v>0</v>
      </c>
      <c r="O557" s="145">
        <v>-0.15</v>
      </c>
      <c r="P557" s="145">
        <f t="shared" si="78"/>
        <v>5655.799999999999</v>
      </c>
      <c r="Q557" s="45"/>
    </row>
    <row r="558" spans="1:17" ht="27" customHeight="1">
      <c r="A558" s="31">
        <v>15200202</v>
      </c>
      <c r="B558" s="145" t="s">
        <v>482</v>
      </c>
      <c r="C558" s="69" t="s">
        <v>483</v>
      </c>
      <c r="D558" s="69" t="s">
        <v>893</v>
      </c>
      <c r="E558" s="145">
        <v>1653.75</v>
      </c>
      <c r="F558" s="145">
        <v>0</v>
      </c>
      <c r="G558" s="145">
        <v>0</v>
      </c>
      <c r="H558" s="145">
        <v>0</v>
      </c>
      <c r="I558" s="145">
        <v>0</v>
      </c>
      <c r="J558" s="145">
        <v>0</v>
      </c>
      <c r="K558" s="145">
        <v>0</v>
      </c>
      <c r="L558" s="145">
        <v>0</v>
      </c>
      <c r="M558" s="145">
        <v>0</v>
      </c>
      <c r="N558" s="145">
        <v>105.76</v>
      </c>
      <c r="O558" s="145">
        <v>-0.09</v>
      </c>
      <c r="P558" s="145">
        <f t="shared" si="78"/>
        <v>1759.6</v>
      </c>
      <c r="Q558" s="45"/>
    </row>
    <row r="559" spans="1:17" ht="27" customHeight="1">
      <c r="A559" s="31">
        <v>17100301</v>
      </c>
      <c r="B559" s="145" t="s">
        <v>496</v>
      </c>
      <c r="C559" s="69" t="s">
        <v>497</v>
      </c>
      <c r="D559" s="69" t="s">
        <v>712</v>
      </c>
      <c r="E559" s="145">
        <v>1500</v>
      </c>
      <c r="F559" s="145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115.6</v>
      </c>
      <c r="O559" s="145">
        <v>0</v>
      </c>
      <c r="P559" s="145">
        <f t="shared" si="78"/>
        <v>1615.6</v>
      </c>
      <c r="Q559" s="45"/>
    </row>
    <row r="560" spans="1:17" ht="19.5" customHeight="1">
      <c r="A560" s="1" t="s">
        <v>17</v>
      </c>
      <c r="B560" s="145"/>
      <c r="C560" s="69"/>
      <c r="D560" s="69"/>
      <c r="E560" s="73">
        <f>SUM(E554:E559)</f>
        <v>17689.06</v>
      </c>
      <c r="F560" s="154">
        <f aca="true" t="shared" si="79" ref="F560:P560">SUM(F554:F559)</f>
        <v>0</v>
      </c>
      <c r="G560" s="154">
        <f t="shared" si="79"/>
        <v>0</v>
      </c>
      <c r="H560" s="154">
        <f t="shared" si="79"/>
        <v>0</v>
      </c>
      <c r="I560" s="154">
        <f t="shared" si="79"/>
        <v>581.88</v>
      </c>
      <c r="J560" s="154">
        <f t="shared" si="79"/>
        <v>500</v>
      </c>
      <c r="K560" s="154">
        <f t="shared" si="79"/>
        <v>533.02</v>
      </c>
      <c r="L560" s="154">
        <f t="shared" si="79"/>
        <v>115.42</v>
      </c>
      <c r="M560" s="154">
        <f t="shared" si="79"/>
        <v>1036.58</v>
      </c>
      <c r="N560" s="154">
        <f t="shared" si="79"/>
        <v>231.88</v>
      </c>
      <c r="O560" s="154">
        <f t="shared" si="79"/>
        <v>-0.19999999999999998</v>
      </c>
      <c r="P560" s="154">
        <f t="shared" si="79"/>
        <v>16318</v>
      </c>
      <c r="Q560" s="45"/>
    </row>
    <row r="561" spans="1:17" ht="25.5" customHeight="1">
      <c r="A561" s="104" t="s">
        <v>420</v>
      </c>
      <c r="B561" s="161"/>
      <c r="C561" s="99"/>
      <c r="D561" s="99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92"/>
    </row>
    <row r="562" spans="1:17" ht="27" customHeight="1">
      <c r="A562" s="31">
        <v>13100000</v>
      </c>
      <c r="B562" s="145" t="s">
        <v>421</v>
      </c>
      <c r="C562" s="69" t="s">
        <v>422</v>
      </c>
      <c r="D562" s="69" t="s">
        <v>718</v>
      </c>
      <c r="E562" s="145">
        <v>3858.6</v>
      </c>
      <c r="F562" s="65">
        <v>0</v>
      </c>
      <c r="G562" s="145">
        <v>0</v>
      </c>
      <c r="H562" s="145">
        <v>0</v>
      </c>
      <c r="I562" s="145">
        <v>0</v>
      </c>
      <c r="J562" s="145">
        <v>0</v>
      </c>
      <c r="K562" s="145">
        <v>0</v>
      </c>
      <c r="L562" s="145">
        <v>0</v>
      </c>
      <c r="M562" s="145">
        <v>326.42</v>
      </c>
      <c r="N562" s="145">
        <v>0</v>
      </c>
      <c r="O562" s="145">
        <v>-0.02</v>
      </c>
      <c r="P562" s="145">
        <f>E562+F562+G562+I562-J562-L562-M562-K562+N562-O562</f>
        <v>3532.2</v>
      </c>
      <c r="Q562" s="45"/>
    </row>
    <row r="563" spans="1:17" ht="27" customHeight="1">
      <c r="A563" s="31">
        <v>13100201</v>
      </c>
      <c r="B563" s="145" t="s">
        <v>535</v>
      </c>
      <c r="C563" s="69" t="s">
        <v>423</v>
      </c>
      <c r="D563" s="69" t="s">
        <v>700</v>
      </c>
      <c r="E563" s="145">
        <v>4132.23</v>
      </c>
      <c r="F563" s="145">
        <v>0</v>
      </c>
      <c r="G563" s="145">
        <v>0</v>
      </c>
      <c r="H563" s="145">
        <v>0</v>
      </c>
      <c r="I563" s="145">
        <v>0</v>
      </c>
      <c r="J563" s="145">
        <v>0</v>
      </c>
      <c r="K563" s="145">
        <v>73.3</v>
      </c>
      <c r="L563" s="145">
        <v>0</v>
      </c>
      <c r="M563" s="145">
        <v>370.2</v>
      </c>
      <c r="N563" s="145">
        <v>0</v>
      </c>
      <c r="O563" s="145">
        <v>-0.07</v>
      </c>
      <c r="P563" s="145">
        <f>E563+F563+G563+I563-J563-L563-M563-K563+N563-O563</f>
        <v>3688.7999999999997</v>
      </c>
      <c r="Q563" s="45"/>
    </row>
    <row r="564" spans="1:17" ht="27" customHeight="1">
      <c r="A564" s="31">
        <v>13100202</v>
      </c>
      <c r="B564" s="145" t="s">
        <v>424</v>
      </c>
      <c r="C564" s="69" t="s">
        <v>425</v>
      </c>
      <c r="D564" s="69" t="s">
        <v>700</v>
      </c>
      <c r="E564" s="145">
        <v>2212.72</v>
      </c>
      <c r="F564" s="145">
        <v>0</v>
      </c>
      <c r="G564" s="145">
        <v>0</v>
      </c>
      <c r="H564" s="145">
        <v>0</v>
      </c>
      <c r="I564" s="145">
        <v>0</v>
      </c>
      <c r="J564" s="145">
        <v>0</v>
      </c>
      <c r="K564" s="145">
        <v>0</v>
      </c>
      <c r="L564" s="145">
        <v>0</v>
      </c>
      <c r="M564" s="145">
        <v>0</v>
      </c>
      <c r="N564" s="145">
        <v>38.09</v>
      </c>
      <c r="O564" s="145">
        <v>0.01</v>
      </c>
      <c r="P564" s="145">
        <f>E564+F564+G564+I564-J564-L564-M564-K564+N564-O564</f>
        <v>2250.7999999999997</v>
      </c>
      <c r="Q564" s="45"/>
    </row>
    <row r="565" spans="1:17" ht="27" customHeight="1">
      <c r="A565" s="31">
        <v>13100203</v>
      </c>
      <c r="B565" s="145" t="s">
        <v>426</v>
      </c>
      <c r="C565" s="69" t="s">
        <v>427</v>
      </c>
      <c r="D565" s="69" t="s">
        <v>700</v>
      </c>
      <c r="E565" s="145">
        <v>1991.12</v>
      </c>
      <c r="F565" s="145">
        <v>0</v>
      </c>
      <c r="G565" s="145">
        <v>0</v>
      </c>
      <c r="H565" s="145">
        <v>0</v>
      </c>
      <c r="I565" s="145">
        <v>0</v>
      </c>
      <c r="J565" s="145">
        <v>0</v>
      </c>
      <c r="K565" s="145">
        <v>254.5</v>
      </c>
      <c r="L565" s="145">
        <v>0</v>
      </c>
      <c r="M565" s="145">
        <v>0</v>
      </c>
      <c r="N565" s="145">
        <v>72.25</v>
      </c>
      <c r="O565" s="145">
        <v>0.07</v>
      </c>
      <c r="P565" s="145">
        <f>E565+F565+G565+I565-J565-L565-M565-K565+N565-O565</f>
        <v>1808.8</v>
      </c>
      <c r="Q565" s="45"/>
    </row>
    <row r="566" spans="1:17" ht="19.5" customHeight="1">
      <c r="A566" s="1" t="s">
        <v>17</v>
      </c>
      <c r="B566" s="145"/>
      <c r="C566" s="69"/>
      <c r="D566" s="69"/>
      <c r="E566" s="73">
        <f>SUM(E562:E565)</f>
        <v>12194.669999999998</v>
      </c>
      <c r="F566" s="73">
        <f aca="true" t="shared" si="80" ref="F566:P566">SUM(F562:F565)</f>
        <v>0</v>
      </c>
      <c r="G566" s="154">
        <f t="shared" si="80"/>
        <v>0</v>
      </c>
      <c r="H566" s="154">
        <f t="shared" si="80"/>
        <v>0</v>
      </c>
      <c r="I566" s="154">
        <f t="shared" si="80"/>
        <v>0</v>
      </c>
      <c r="J566" s="154">
        <f t="shared" si="80"/>
        <v>0</v>
      </c>
      <c r="K566" s="154">
        <f t="shared" si="80"/>
        <v>327.8</v>
      </c>
      <c r="L566" s="154">
        <f t="shared" si="80"/>
        <v>0</v>
      </c>
      <c r="M566" s="154">
        <f t="shared" si="80"/>
        <v>696.62</v>
      </c>
      <c r="N566" s="154">
        <f t="shared" si="80"/>
        <v>110.34</v>
      </c>
      <c r="O566" s="154">
        <f t="shared" si="80"/>
        <v>-0.010000000000000009</v>
      </c>
      <c r="P566" s="154">
        <f t="shared" si="80"/>
        <v>11280.599999999999</v>
      </c>
      <c r="Q566" s="45"/>
    </row>
    <row r="567" spans="1:17" s="37" customFormat="1" ht="24.75" customHeight="1">
      <c r="A567" s="104"/>
      <c r="B567" s="90" t="s">
        <v>589</v>
      </c>
      <c r="C567" s="149"/>
      <c r="D567" s="149"/>
      <c r="E567" s="194">
        <f>E560+E566</f>
        <v>29883.73</v>
      </c>
      <c r="F567" s="194">
        <f aca="true" t="shared" si="81" ref="F567:P567">F560+F566</f>
        <v>0</v>
      </c>
      <c r="G567" s="194">
        <f t="shared" si="81"/>
        <v>0</v>
      </c>
      <c r="H567" s="194">
        <f t="shared" si="81"/>
        <v>0</v>
      </c>
      <c r="I567" s="194">
        <f t="shared" si="81"/>
        <v>581.88</v>
      </c>
      <c r="J567" s="194">
        <f t="shared" si="81"/>
        <v>500</v>
      </c>
      <c r="K567" s="194">
        <f t="shared" si="81"/>
        <v>860.8199999999999</v>
      </c>
      <c r="L567" s="194">
        <f t="shared" si="81"/>
        <v>115.42</v>
      </c>
      <c r="M567" s="194">
        <f t="shared" si="81"/>
        <v>1733.1999999999998</v>
      </c>
      <c r="N567" s="194">
        <f t="shared" si="81"/>
        <v>342.22</v>
      </c>
      <c r="O567" s="194">
        <f t="shared" si="81"/>
        <v>-0.21</v>
      </c>
      <c r="P567" s="194">
        <f t="shared" si="81"/>
        <v>27598.6</v>
      </c>
      <c r="Q567" s="107"/>
    </row>
    <row r="568" spans="3:11" ht="18">
      <c r="C568" s="141"/>
      <c r="D568" s="141"/>
      <c r="K568" s="4"/>
    </row>
    <row r="570" spans="2:16" ht="15" customHeight="1">
      <c r="B570" s="27"/>
      <c r="C570" s="27"/>
      <c r="D570" s="27" t="s">
        <v>584</v>
      </c>
      <c r="E570" s="27"/>
      <c r="F570" s="27"/>
      <c r="G570" s="27"/>
      <c r="H570" s="27"/>
      <c r="I570" s="27"/>
      <c r="J570" s="27" t="s">
        <v>583</v>
      </c>
      <c r="K570" s="27"/>
      <c r="L570" s="27"/>
      <c r="M570" s="27"/>
      <c r="N570" s="27"/>
      <c r="O570" s="27"/>
      <c r="P570" s="27"/>
    </row>
    <row r="571" spans="1:16" ht="15" customHeight="1">
      <c r="A571" s="26" t="s">
        <v>582</v>
      </c>
      <c r="B571" s="27"/>
      <c r="C571" s="27"/>
      <c r="D571" s="27" t="s">
        <v>987</v>
      </c>
      <c r="E571" s="27"/>
      <c r="F571" s="27"/>
      <c r="G571" s="27"/>
      <c r="H571" s="27"/>
      <c r="I571" s="27"/>
      <c r="J571" s="27" t="s">
        <v>581</v>
      </c>
      <c r="K571" s="27"/>
      <c r="L571" s="27"/>
      <c r="M571" s="27"/>
      <c r="N571" s="27"/>
      <c r="O571" s="27"/>
      <c r="P571" s="27"/>
    </row>
    <row r="576" spans="1:17" ht="33">
      <c r="A576" s="6" t="s">
        <v>0</v>
      </c>
      <c r="B576" s="55"/>
      <c r="C576" s="8"/>
      <c r="D576" s="8"/>
      <c r="E576" s="94" t="s">
        <v>796</v>
      </c>
      <c r="F576" s="8"/>
      <c r="G576" s="8"/>
      <c r="H576" s="8"/>
      <c r="I576" s="8"/>
      <c r="J576" s="8"/>
      <c r="K576" s="9"/>
      <c r="L576" s="8"/>
      <c r="M576" s="8"/>
      <c r="N576" s="8"/>
      <c r="O576" s="8"/>
      <c r="P576" s="8"/>
      <c r="Q576" s="41"/>
    </row>
    <row r="577" spans="1:17" ht="18">
      <c r="A577" s="11"/>
      <c r="B577" s="36" t="s">
        <v>552</v>
      </c>
      <c r="C577" s="13"/>
      <c r="D577" s="13"/>
      <c r="E577" s="13"/>
      <c r="F577" s="13"/>
      <c r="G577" s="13"/>
      <c r="H577" s="13"/>
      <c r="I577" s="14"/>
      <c r="J577" s="14"/>
      <c r="K577" s="15"/>
      <c r="L577" s="13"/>
      <c r="M577" s="13"/>
      <c r="N577" s="13"/>
      <c r="O577" s="13"/>
      <c r="P577" s="13"/>
      <c r="Q577" s="42" t="s">
        <v>914</v>
      </c>
    </row>
    <row r="578" spans="1:17" ht="20.25">
      <c r="A578" s="16"/>
      <c r="B578" s="17"/>
      <c r="C578" s="17"/>
      <c r="D578" s="79" t="s">
        <v>966</v>
      </c>
      <c r="E578" s="18"/>
      <c r="F578" s="18"/>
      <c r="G578" s="18"/>
      <c r="H578" s="18"/>
      <c r="I578" s="18"/>
      <c r="J578" s="18"/>
      <c r="K578" s="19"/>
      <c r="L578" s="18"/>
      <c r="M578" s="18"/>
      <c r="N578" s="18"/>
      <c r="O578" s="18"/>
      <c r="P578" s="18"/>
      <c r="Q578" s="43"/>
    </row>
    <row r="579" spans="1:17" s="175" customFormat="1" ht="23.25" thickBot="1">
      <c r="A579" s="80" t="s">
        <v>1</v>
      </c>
      <c r="B579" s="151" t="s">
        <v>2</v>
      </c>
      <c r="C579" s="151" t="s">
        <v>3</v>
      </c>
      <c r="D579" s="151" t="s">
        <v>4</v>
      </c>
      <c r="E579" s="40" t="s">
        <v>5</v>
      </c>
      <c r="F579" s="40" t="s">
        <v>566</v>
      </c>
      <c r="G579" s="40" t="s">
        <v>605</v>
      </c>
      <c r="H579" s="40" t="s">
        <v>672</v>
      </c>
      <c r="I579" s="40" t="s">
        <v>569</v>
      </c>
      <c r="J579" s="40" t="s">
        <v>530</v>
      </c>
      <c r="K579" s="40" t="s">
        <v>529</v>
      </c>
      <c r="L579" s="40" t="s">
        <v>541</v>
      </c>
      <c r="M579" s="40" t="s">
        <v>536</v>
      </c>
      <c r="N579" s="40" t="s">
        <v>537</v>
      </c>
      <c r="O579" s="40" t="s">
        <v>580</v>
      </c>
      <c r="P579" s="40" t="s">
        <v>568</v>
      </c>
      <c r="Q579" s="152" t="s">
        <v>538</v>
      </c>
    </row>
    <row r="580" spans="1:17" ht="18.75" thickTop="1">
      <c r="A580" s="104" t="s">
        <v>428</v>
      </c>
      <c r="B580" s="91"/>
      <c r="C580" s="91"/>
      <c r="D580" s="91"/>
      <c r="E580" s="91"/>
      <c r="F580" s="91"/>
      <c r="G580" s="91"/>
      <c r="H580" s="91"/>
      <c r="I580" s="91"/>
      <c r="J580" s="91"/>
      <c r="K580" s="188"/>
      <c r="L580" s="91"/>
      <c r="M580" s="91"/>
      <c r="N580" s="91"/>
      <c r="O580" s="91"/>
      <c r="P580" s="91"/>
      <c r="Q580" s="92"/>
    </row>
    <row r="581" spans="1:17" ht="31.5" customHeight="1">
      <c r="A581" s="31">
        <v>14000000</v>
      </c>
      <c r="B581" s="145" t="s">
        <v>429</v>
      </c>
      <c r="C581" s="69" t="s">
        <v>430</v>
      </c>
      <c r="D581" s="69" t="s">
        <v>431</v>
      </c>
      <c r="E581" s="145">
        <v>7166.19</v>
      </c>
      <c r="F581" s="145">
        <v>0</v>
      </c>
      <c r="G581" s="145">
        <v>0</v>
      </c>
      <c r="H581" s="145">
        <v>0</v>
      </c>
      <c r="I581" s="145">
        <v>0</v>
      </c>
      <c r="J581" s="145">
        <v>0</v>
      </c>
      <c r="K581" s="145">
        <v>0</v>
      </c>
      <c r="L581" s="145">
        <v>124.24</v>
      </c>
      <c r="M581" s="145">
        <v>953.84</v>
      </c>
      <c r="N581" s="145">
        <v>0</v>
      </c>
      <c r="O581" s="145">
        <v>-0.09</v>
      </c>
      <c r="P581" s="145">
        <f>E581+F581+G581+I581-J581-L581-M581-K581+N581-O581</f>
        <v>6088.2</v>
      </c>
      <c r="Q581" s="45"/>
    </row>
    <row r="582" spans="1:17" ht="31.5" customHeight="1">
      <c r="A582" s="23">
        <v>2300101</v>
      </c>
      <c r="B582" s="145" t="s">
        <v>39</v>
      </c>
      <c r="C582" s="69" t="s">
        <v>40</v>
      </c>
      <c r="D582" s="69" t="s">
        <v>700</v>
      </c>
      <c r="E582" s="145">
        <v>3229.28</v>
      </c>
      <c r="F582" s="145">
        <v>0</v>
      </c>
      <c r="G582" s="145">
        <v>0</v>
      </c>
      <c r="H582" s="145">
        <v>0</v>
      </c>
      <c r="I582" s="145">
        <v>0</v>
      </c>
      <c r="J582" s="145">
        <v>800</v>
      </c>
      <c r="K582" s="145">
        <v>369.8</v>
      </c>
      <c r="L582" s="145">
        <v>0</v>
      </c>
      <c r="M582" s="145">
        <v>122.2</v>
      </c>
      <c r="N582" s="145">
        <v>0</v>
      </c>
      <c r="O582" s="145">
        <v>-0.12</v>
      </c>
      <c r="P582" s="145">
        <f>E582+F582+G582+I582-J582-L582-M582-K582+N582-O582</f>
        <v>1937.4000000000003</v>
      </c>
      <c r="Q582" s="22"/>
    </row>
    <row r="583" spans="1:17" ht="22.5" customHeight="1">
      <c r="A583" s="1" t="s">
        <v>17</v>
      </c>
      <c r="B583" s="145"/>
      <c r="C583" s="69"/>
      <c r="D583" s="69"/>
      <c r="E583" s="52">
        <f>SUM(E581:E582)</f>
        <v>10395.47</v>
      </c>
      <c r="F583" s="157">
        <f aca="true" t="shared" si="82" ref="F583:P583">SUM(F581:F582)</f>
        <v>0</v>
      </c>
      <c r="G583" s="157">
        <f t="shared" si="82"/>
        <v>0</v>
      </c>
      <c r="H583" s="157">
        <f t="shared" si="82"/>
        <v>0</v>
      </c>
      <c r="I583" s="157">
        <f t="shared" si="82"/>
        <v>0</v>
      </c>
      <c r="J583" s="157">
        <f t="shared" si="82"/>
        <v>800</v>
      </c>
      <c r="K583" s="157">
        <f t="shared" si="82"/>
        <v>369.8</v>
      </c>
      <c r="L583" s="157">
        <f t="shared" si="82"/>
        <v>124.24</v>
      </c>
      <c r="M583" s="157">
        <f t="shared" si="82"/>
        <v>1076.04</v>
      </c>
      <c r="N583" s="157">
        <f t="shared" si="82"/>
        <v>0</v>
      </c>
      <c r="O583" s="157">
        <f t="shared" si="82"/>
        <v>-0.21</v>
      </c>
      <c r="P583" s="157">
        <f t="shared" si="82"/>
        <v>8025.6</v>
      </c>
      <c r="Q583" s="45"/>
    </row>
    <row r="584" spans="1:17" ht="22.5" customHeight="1">
      <c r="A584" s="104" t="s">
        <v>432</v>
      </c>
      <c r="B584" s="161"/>
      <c r="C584" s="99"/>
      <c r="D584" s="99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2"/>
    </row>
    <row r="585" spans="1:17" ht="30" customHeight="1">
      <c r="A585" s="31">
        <v>14100001</v>
      </c>
      <c r="B585" s="145" t="s">
        <v>963</v>
      </c>
      <c r="C585" s="69" t="s">
        <v>964</v>
      </c>
      <c r="D585" s="69" t="s">
        <v>435</v>
      </c>
      <c r="E585" s="145">
        <v>5812.5</v>
      </c>
      <c r="F585" s="145">
        <v>0</v>
      </c>
      <c r="G585" s="145">
        <v>0</v>
      </c>
      <c r="H585" s="145">
        <v>300</v>
      </c>
      <c r="I585" s="145">
        <v>0</v>
      </c>
      <c r="J585" s="145">
        <v>0</v>
      </c>
      <c r="K585" s="145">
        <v>0</v>
      </c>
      <c r="L585" s="145">
        <v>0</v>
      </c>
      <c r="M585" s="145">
        <v>683.91</v>
      </c>
      <c r="N585" s="145">
        <v>0</v>
      </c>
      <c r="O585" s="145">
        <v>-0.01</v>
      </c>
      <c r="P585" s="145">
        <f>E585+F585+G585+H585+I585-J585-L585-M585-K585+N585-O585</f>
        <v>5428.6</v>
      </c>
      <c r="Q585" s="45"/>
    </row>
    <row r="586" spans="1:17" ht="30" customHeight="1">
      <c r="A586" s="31">
        <v>14100003</v>
      </c>
      <c r="B586" s="145" t="s">
        <v>433</v>
      </c>
      <c r="C586" s="69" t="s">
        <v>434</v>
      </c>
      <c r="D586" s="69" t="s">
        <v>435</v>
      </c>
      <c r="E586" s="145">
        <v>5812.5</v>
      </c>
      <c r="F586" s="145">
        <v>0</v>
      </c>
      <c r="G586" s="145">
        <v>0</v>
      </c>
      <c r="H586" s="145">
        <v>300</v>
      </c>
      <c r="I586" s="145">
        <v>0</v>
      </c>
      <c r="J586" s="145">
        <v>0</v>
      </c>
      <c r="K586" s="145">
        <v>0</v>
      </c>
      <c r="L586" s="145">
        <v>0</v>
      </c>
      <c r="M586" s="145">
        <v>683.91</v>
      </c>
      <c r="N586" s="145">
        <v>0</v>
      </c>
      <c r="O586" s="145">
        <v>-0.01</v>
      </c>
      <c r="P586" s="145">
        <f>E586+F586+G586+H586+I586-J586-L586-M586-K586+N586-O586</f>
        <v>5428.6</v>
      </c>
      <c r="Q586" s="45"/>
    </row>
    <row r="587" spans="1:17" ht="30" customHeight="1">
      <c r="A587" s="31">
        <v>14100100</v>
      </c>
      <c r="B587" s="145" t="s">
        <v>436</v>
      </c>
      <c r="C587" s="69" t="s">
        <v>437</v>
      </c>
      <c r="D587" s="69" t="s">
        <v>83</v>
      </c>
      <c r="E587" s="145">
        <v>1984.5</v>
      </c>
      <c r="F587" s="145">
        <v>0</v>
      </c>
      <c r="G587" s="145">
        <v>0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72.67</v>
      </c>
      <c r="O587" s="145">
        <v>-0.03</v>
      </c>
      <c r="P587" s="145">
        <f aca="true" t="shared" si="83" ref="P587:P601">E587+F587+G587+H587+I587-J587-L587-M587-K587+N587-O587</f>
        <v>2057.2000000000003</v>
      </c>
      <c r="Q587" s="45"/>
    </row>
    <row r="588" spans="1:17" ht="30" customHeight="1">
      <c r="A588" s="31">
        <v>14100201</v>
      </c>
      <c r="B588" s="145" t="s">
        <v>438</v>
      </c>
      <c r="C588" s="69" t="s">
        <v>439</v>
      </c>
      <c r="D588" s="69" t="s">
        <v>440</v>
      </c>
      <c r="E588" s="145">
        <v>2327.4</v>
      </c>
      <c r="F588" s="65">
        <v>0</v>
      </c>
      <c r="G588" s="145">
        <v>0</v>
      </c>
      <c r="H588" s="145">
        <v>300</v>
      </c>
      <c r="I588" s="145">
        <v>0</v>
      </c>
      <c r="J588" s="145">
        <v>0</v>
      </c>
      <c r="K588" s="145">
        <v>0</v>
      </c>
      <c r="L588" s="145">
        <v>0</v>
      </c>
      <c r="M588" s="145">
        <v>0</v>
      </c>
      <c r="N588" s="145">
        <v>25.61</v>
      </c>
      <c r="O588" s="145">
        <v>0.01</v>
      </c>
      <c r="P588" s="145">
        <f t="shared" si="83"/>
        <v>2653</v>
      </c>
      <c r="Q588" s="45"/>
    </row>
    <row r="589" spans="1:17" ht="30" customHeight="1">
      <c r="A589" s="31">
        <v>14100202</v>
      </c>
      <c r="B589" s="145" t="s">
        <v>441</v>
      </c>
      <c r="C589" s="69" t="s">
        <v>442</v>
      </c>
      <c r="D589" s="69" t="s">
        <v>440</v>
      </c>
      <c r="E589" s="145">
        <v>2327.4</v>
      </c>
      <c r="F589" s="145">
        <v>0</v>
      </c>
      <c r="G589" s="145">
        <v>0</v>
      </c>
      <c r="H589" s="145">
        <v>300</v>
      </c>
      <c r="I589" s="145">
        <v>0</v>
      </c>
      <c r="J589" s="145">
        <v>0</v>
      </c>
      <c r="K589" s="145">
        <v>80.68</v>
      </c>
      <c r="L589" s="145">
        <v>0</v>
      </c>
      <c r="M589" s="145">
        <v>0</v>
      </c>
      <c r="N589" s="145">
        <v>25.61</v>
      </c>
      <c r="O589" s="145">
        <v>0.13</v>
      </c>
      <c r="P589" s="145">
        <f t="shared" si="83"/>
        <v>2572.2000000000003</v>
      </c>
      <c r="Q589" s="45"/>
    </row>
    <row r="590" spans="1:17" ht="30" customHeight="1">
      <c r="A590" s="31">
        <v>14100203</v>
      </c>
      <c r="B590" s="145" t="s">
        <v>443</v>
      </c>
      <c r="C590" s="69" t="s">
        <v>444</v>
      </c>
      <c r="D590" s="69" t="s">
        <v>440</v>
      </c>
      <c r="E590" s="145">
        <v>2327.4</v>
      </c>
      <c r="F590" s="145">
        <v>0</v>
      </c>
      <c r="G590" s="145">
        <v>0</v>
      </c>
      <c r="H590" s="145">
        <v>300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>
        <v>25.61</v>
      </c>
      <c r="O590" s="145">
        <v>0.01</v>
      </c>
      <c r="P590" s="145">
        <f t="shared" si="83"/>
        <v>2653</v>
      </c>
      <c r="Q590" s="45"/>
    </row>
    <row r="591" spans="1:17" ht="30" customHeight="1">
      <c r="A591" s="31">
        <v>14100301</v>
      </c>
      <c r="B591" s="145" t="s">
        <v>445</v>
      </c>
      <c r="C591" s="69" t="s">
        <v>446</v>
      </c>
      <c r="D591" s="69" t="s">
        <v>440</v>
      </c>
      <c r="E591" s="145">
        <v>2327.4</v>
      </c>
      <c r="F591" s="145">
        <v>0</v>
      </c>
      <c r="G591" s="145">
        <v>0</v>
      </c>
      <c r="H591" s="145">
        <v>0</v>
      </c>
      <c r="I591" s="145">
        <v>0</v>
      </c>
      <c r="J591" s="145">
        <v>0</v>
      </c>
      <c r="K591" s="145">
        <v>149.55</v>
      </c>
      <c r="L591" s="145">
        <v>0</v>
      </c>
      <c r="M591" s="145">
        <v>0</v>
      </c>
      <c r="N591" s="145">
        <v>25.61</v>
      </c>
      <c r="O591" s="145">
        <v>0.06</v>
      </c>
      <c r="P591" s="145">
        <f t="shared" si="83"/>
        <v>2203.4</v>
      </c>
      <c r="Q591" s="45"/>
    </row>
    <row r="592" spans="1:17" ht="30" customHeight="1">
      <c r="A592" s="31">
        <v>14100401</v>
      </c>
      <c r="B592" s="145" t="s">
        <v>864</v>
      </c>
      <c r="C592" s="69" t="s">
        <v>865</v>
      </c>
      <c r="D592" s="69" t="s">
        <v>449</v>
      </c>
      <c r="E592" s="145">
        <v>2500.05</v>
      </c>
      <c r="F592" s="145">
        <v>0</v>
      </c>
      <c r="G592" s="145">
        <v>0</v>
      </c>
      <c r="H592" s="145">
        <v>300</v>
      </c>
      <c r="I592" s="65">
        <v>0</v>
      </c>
      <c r="J592" s="145">
        <v>0</v>
      </c>
      <c r="K592" s="145">
        <v>0</v>
      </c>
      <c r="L592" s="145">
        <v>0</v>
      </c>
      <c r="M592" s="145">
        <v>7.66</v>
      </c>
      <c r="N592" s="145">
        <v>0</v>
      </c>
      <c r="O592" s="145">
        <v>-0.01</v>
      </c>
      <c r="P592" s="145">
        <f t="shared" si="83"/>
        <v>2792.4000000000005</v>
      </c>
      <c r="Q592" s="45"/>
    </row>
    <row r="593" spans="1:17" ht="30" customHeight="1">
      <c r="A593" s="31">
        <v>14100402</v>
      </c>
      <c r="B593" s="145" t="s">
        <v>447</v>
      </c>
      <c r="C593" s="69" t="s">
        <v>448</v>
      </c>
      <c r="D593" s="69" t="s">
        <v>449</v>
      </c>
      <c r="E593" s="145">
        <v>2500.05</v>
      </c>
      <c r="F593" s="145">
        <v>0</v>
      </c>
      <c r="G593" s="145">
        <v>0</v>
      </c>
      <c r="H593" s="145">
        <v>300</v>
      </c>
      <c r="I593" s="145">
        <v>0</v>
      </c>
      <c r="J593" s="145">
        <v>0</v>
      </c>
      <c r="K593" s="145">
        <v>327.15</v>
      </c>
      <c r="L593" s="145">
        <v>0</v>
      </c>
      <c r="M593" s="145">
        <v>7.66</v>
      </c>
      <c r="N593" s="145">
        <v>0</v>
      </c>
      <c r="O593" s="145">
        <v>0.04</v>
      </c>
      <c r="P593" s="145">
        <f t="shared" si="83"/>
        <v>2465.2000000000003</v>
      </c>
      <c r="Q593" s="45"/>
    </row>
    <row r="594" spans="1:17" ht="30" customHeight="1">
      <c r="A594" s="31">
        <v>14100403</v>
      </c>
      <c r="B594" s="145" t="s">
        <v>866</v>
      </c>
      <c r="C594" s="69" t="s">
        <v>867</v>
      </c>
      <c r="D594" s="69" t="s">
        <v>449</v>
      </c>
      <c r="E594" s="145">
        <v>2500.05</v>
      </c>
      <c r="F594" s="145">
        <v>0</v>
      </c>
      <c r="G594" s="145">
        <v>0</v>
      </c>
      <c r="H594" s="145">
        <v>300</v>
      </c>
      <c r="I594" s="65">
        <v>0</v>
      </c>
      <c r="J594" s="145">
        <v>0</v>
      </c>
      <c r="K594" s="145">
        <v>0</v>
      </c>
      <c r="L594" s="145">
        <v>0</v>
      </c>
      <c r="M594" s="145">
        <v>7.66</v>
      </c>
      <c r="N594" s="145">
        <v>0</v>
      </c>
      <c r="O594" s="145">
        <v>-0.01</v>
      </c>
      <c r="P594" s="145">
        <f t="shared" si="83"/>
        <v>2792.4000000000005</v>
      </c>
      <c r="Q594" s="45"/>
    </row>
    <row r="595" spans="1:17" ht="30" customHeight="1">
      <c r="A595" s="31">
        <v>14100404</v>
      </c>
      <c r="B595" s="145" t="s">
        <v>450</v>
      </c>
      <c r="C595" s="69" t="s">
        <v>451</v>
      </c>
      <c r="D595" s="69" t="s">
        <v>449</v>
      </c>
      <c r="E595" s="145">
        <v>2500.05</v>
      </c>
      <c r="F595" s="145">
        <v>0</v>
      </c>
      <c r="G595" s="145">
        <v>0</v>
      </c>
      <c r="H595" s="145">
        <v>300</v>
      </c>
      <c r="I595" s="145">
        <v>0</v>
      </c>
      <c r="J595" s="145">
        <v>300</v>
      </c>
      <c r="K595" s="145">
        <v>361.78</v>
      </c>
      <c r="L595" s="145">
        <v>0</v>
      </c>
      <c r="M595" s="145">
        <v>7.66</v>
      </c>
      <c r="N595" s="145">
        <v>0</v>
      </c>
      <c r="O595" s="145">
        <v>0.01</v>
      </c>
      <c r="P595" s="145">
        <f t="shared" si="83"/>
        <v>2130.6000000000004</v>
      </c>
      <c r="Q595" s="45"/>
    </row>
    <row r="596" spans="1:17" ht="30" customHeight="1">
      <c r="A596" s="31">
        <v>14100406</v>
      </c>
      <c r="B596" s="145" t="s">
        <v>452</v>
      </c>
      <c r="C596" s="69" t="s">
        <v>453</v>
      </c>
      <c r="D596" s="69" t="s">
        <v>449</v>
      </c>
      <c r="E596" s="145">
        <v>2500.05</v>
      </c>
      <c r="F596" s="145">
        <v>0</v>
      </c>
      <c r="G596" s="145">
        <v>0</v>
      </c>
      <c r="H596" s="145">
        <v>300</v>
      </c>
      <c r="I596" s="145">
        <v>0</v>
      </c>
      <c r="J596" s="145">
        <v>0</v>
      </c>
      <c r="K596" s="145">
        <v>337</v>
      </c>
      <c r="L596" s="145">
        <v>0</v>
      </c>
      <c r="M596" s="145">
        <v>7.66</v>
      </c>
      <c r="N596" s="145">
        <v>0</v>
      </c>
      <c r="O596" s="145">
        <v>-0.01</v>
      </c>
      <c r="P596" s="145">
        <f t="shared" si="83"/>
        <v>2455.4000000000005</v>
      </c>
      <c r="Q596" s="45"/>
    </row>
    <row r="597" spans="1:17" ht="30" customHeight="1">
      <c r="A597" s="31">
        <v>14100407</v>
      </c>
      <c r="B597" s="145" t="s">
        <v>454</v>
      </c>
      <c r="C597" s="69" t="s">
        <v>455</v>
      </c>
      <c r="D597" s="69" t="s">
        <v>449</v>
      </c>
      <c r="E597" s="145">
        <v>2500.05</v>
      </c>
      <c r="F597" s="145">
        <v>0</v>
      </c>
      <c r="G597" s="145">
        <v>0</v>
      </c>
      <c r="H597" s="145">
        <v>300</v>
      </c>
      <c r="I597" s="145">
        <v>0</v>
      </c>
      <c r="J597" s="145">
        <v>0</v>
      </c>
      <c r="K597" s="145">
        <v>0</v>
      </c>
      <c r="L597" s="145">
        <v>0</v>
      </c>
      <c r="M597" s="145">
        <v>7.66</v>
      </c>
      <c r="N597" s="145">
        <v>0</v>
      </c>
      <c r="O597" s="145">
        <v>-0.01</v>
      </c>
      <c r="P597" s="145">
        <f t="shared" si="83"/>
        <v>2792.4000000000005</v>
      </c>
      <c r="Q597" s="45"/>
    </row>
    <row r="598" spans="1:17" ht="30" customHeight="1">
      <c r="A598" s="31">
        <v>14100408</v>
      </c>
      <c r="B598" s="145" t="s">
        <v>456</v>
      </c>
      <c r="C598" s="69" t="s">
        <v>457</v>
      </c>
      <c r="D598" s="69" t="s">
        <v>435</v>
      </c>
      <c r="E598" s="145">
        <v>5812.5</v>
      </c>
      <c r="F598" s="145">
        <v>0</v>
      </c>
      <c r="G598" s="145">
        <v>0</v>
      </c>
      <c r="H598" s="145">
        <v>300</v>
      </c>
      <c r="I598" s="145">
        <v>0</v>
      </c>
      <c r="J598" s="145">
        <v>0</v>
      </c>
      <c r="K598" s="145">
        <v>0</v>
      </c>
      <c r="L598" s="145">
        <v>0</v>
      </c>
      <c r="M598" s="145">
        <v>683.91</v>
      </c>
      <c r="N598" s="145">
        <v>0</v>
      </c>
      <c r="O598" s="145">
        <v>-0.01</v>
      </c>
      <c r="P598" s="145">
        <f t="shared" si="83"/>
        <v>5428.6</v>
      </c>
      <c r="Q598" s="45"/>
    </row>
    <row r="599" spans="1:17" ht="30" customHeight="1">
      <c r="A599" s="31">
        <v>14100409</v>
      </c>
      <c r="B599" s="145" t="s">
        <v>458</v>
      </c>
      <c r="C599" s="69" t="s">
        <v>459</v>
      </c>
      <c r="D599" s="69" t="s">
        <v>435</v>
      </c>
      <c r="E599" s="145">
        <v>5812.5</v>
      </c>
      <c r="F599" s="145">
        <v>0</v>
      </c>
      <c r="G599" s="145">
        <v>0</v>
      </c>
      <c r="H599" s="145">
        <v>300</v>
      </c>
      <c r="I599" s="145">
        <v>0</v>
      </c>
      <c r="J599" s="145">
        <v>0</v>
      </c>
      <c r="K599" s="145">
        <v>0</v>
      </c>
      <c r="L599" s="145">
        <v>0</v>
      </c>
      <c r="M599" s="145">
        <v>683.91</v>
      </c>
      <c r="N599" s="145">
        <v>0</v>
      </c>
      <c r="O599" s="145">
        <v>-0.01</v>
      </c>
      <c r="P599" s="145">
        <f t="shared" si="83"/>
        <v>5428.6</v>
      </c>
      <c r="Q599" s="45"/>
    </row>
    <row r="600" spans="1:17" ht="30" customHeight="1">
      <c r="A600" s="31">
        <v>14100410</v>
      </c>
      <c r="B600" s="145" t="s">
        <v>460</v>
      </c>
      <c r="C600" s="69" t="s">
        <v>461</v>
      </c>
      <c r="D600" s="69" t="s">
        <v>435</v>
      </c>
      <c r="E600" s="145">
        <v>5812.5</v>
      </c>
      <c r="F600" s="145">
        <v>0</v>
      </c>
      <c r="G600" s="145">
        <v>0</v>
      </c>
      <c r="H600" s="145">
        <v>300</v>
      </c>
      <c r="I600" s="145">
        <v>0</v>
      </c>
      <c r="J600" s="145">
        <v>0</v>
      </c>
      <c r="K600" s="145">
        <v>714.15</v>
      </c>
      <c r="L600" s="145">
        <v>0</v>
      </c>
      <c r="M600" s="145">
        <v>683.91</v>
      </c>
      <c r="N600" s="145">
        <v>0</v>
      </c>
      <c r="O600" s="145">
        <v>0.04</v>
      </c>
      <c r="P600" s="145">
        <f t="shared" si="83"/>
        <v>4714.400000000001</v>
      </c>
      <c r="Q600" s="45"/>
    </row>
    <row r="601" spans="1:17" ht="30" customHeight="1">
      <c r="A601" s="31">
        <v>14100412</v>
      </c>
      <c r="B601" s="145" t="s">
        <v>924</v>
      </c>
      <c r="C601" s="69" t="s">
        <v>925</v>
      </c>
      <c r="D601" s="69" t="s">
        <v>435</v>
      </c>
      <c r="E601" s="145">
        <v>5812.5</v>
      </c>
      <c r="F601" s="145">
        <v>0</v>
      </c>
      <c r="G601" s="145">
        <v>0</v>
      </c>
      <c r="H601" s="145">
        <v>300</v>
      </c>
      <c r="I601" s="145">
        <v>0</v>
      </c>
      <c r="J601" s="145">
        <v>0</v>
      </c>
      <c r="K601" s="145">
        <v>0</v>
      </c>
      <c r="L601" s="145">
        <v>0</v>
      </c>
      <c r="M601" s="145">
        <v>683.91</v>
      </c>
      <c r="N601" s="145">
        <v>0</v>
      </c>
      <c r="O601" s="145">
        <v>-0.01</v>
      </c>
      <c r="P601" s="145">
        <f t="shared" si="83"/>
        <v>5428.6</v>
      </c>
      <c r="Q601" s="45"/>
    </row>
    <row r="602" spans="1:17" s="37" customFormat="1" ht="21.75" customHeight="1">
      <c r="A602" s="1" t="s">
        <v>17</v>
      </c>
      <c r="B602" s="154"/>
      <c r="C602" s="70"/>
      <c r="D602" s="70"/>
      <c r="E602" s="73">
        <f>SUM(E585:E601)</f>
        <v>61169.40000000001</v>
      </c>
      <c r="F602" s="73">
        <f aca="true" t="shared" si="84" ref="F602:P602">SUM(F585:F601)</f>
        <v>0</v>
      </c>
      <c r="G602" s="73">
        <f t="shared" si="84"/>
        <v>0</v>
      </c>
      <c r="H602" s="73">
        <f t="shared" si="84"/>
        <v>4500</v>
      </c>
      <c r="I602" s="73">
        <f t="shared" si="84"/>
        <v>0</v>
      </c>
      <c r="J602" s="73">
        <f t="shared" si="84"/>
        <v>300</v>
      </c>
      <c r="K602" s="73">
        <f t="shared" si="84"/>
        <v>1970.31</v>
      </c>
      <c r="L602" s="73">
        <f t="shared" si="84"/>
        <v>0</v>
      </c>
      <c r="M602" s="73">
        <f t="shared" si="84"/>
        <v>4149.42</v>
      </c>
      <c r="N602" s="73">
        <f t="shared" si="84"/>
        <v>175.11</v>
      </c>
      <c r="O602" s="73">
        <f t="shared" si="84"/>
        <v>0.17999999999999994</v>
      </c>
      <c r="P602" s="73">
        <f t="shared" si="84"/>
        <v>59424.600000000006</v>
      </c>
      <c r="Q602" s="78"/>
    </row>
    <row r="603" spans="1:17" ht="22.5" customHeight="1">
      <c r="A603" s="108"/>
      <c r="B603" s="97" t="s">
        <v>589</v>
      </c>
      <c r="C603" s="189"/>
      <c r="D603" s="189"/>
      <c r="E603" s="109">
        <f aca="true" t="shared" si="85" ref="E603:P603">E583+E602</f>
        <v>71564.87000000001</v>
      </c>
      <c r="F603" s="109">
        <f t="shared" si="85"/>
        <v>0</v>
      </c>
      <c r="G603" s="109">
        <f t="shared" si="85"/>
        <v>0</v>
      </c>
      <c r="H603" s="109">
        <f t="shared" si="85"/>
        <v>4500</v>
      </c>
      <c r="I603" s="109">
        <f t="shared" si="85"/>
        <v>0</v>
      </c>
      <c r="J603" s="109">
        <f t="shared" si="85"/>
        <v>1100</v>
      </c>
      <c r="K603" s="109">
        <f t="shared" si="85"/>
        <v>2340.11</v>
      </c>
      <c r="L603" s="109">
        <f t="shared" si="85"/>
        <v>124.24</v>
      </c>
      <c r="M603" s="109">
        <f t="shared" si="85"/>
        <v>5225.46</v>
      </c>
      <c r="N603" s="109">
        <f t="shared" si="85"/>
        <v>175.11</v>
      </c>
      <c r="O603" s="109">
        <f t="shared" si="85"/>
        <v>-0.030000000000000054</v>
      </c>
      <c r="P603" s="109">
        <f t="shared" si="85"/>
        <v>67450.20000000001</v>
      </c>
      <c r="Q603" s="110"/>
    </row>
    <row r="604" spans="2:16" ht="15.75" customHeight="1">
      <c r="B604" s="27"/>
      <c r="C604" s="27"/>
      <c r="D604" s="27" t="s">
        <v>584</v>
      </c>
      <c r="E604" s="27"/>
      <c r="F604" s="27"/>
      <c r="G604" s="27"/>
      <c r="H604" s="27"/>
      <c r="I604" s="27"/>
      <c r="J604" s="27" t="s">
        <v>583</v>
      </c>
      <c r="K604" s="27"/>
      <c r="L604" s="27"/>
      <c r="M604" s="27"/>
      <c r="N604" s="27"/>
      <c r="O604" s="27"/>
      <c r="P604" s="27"/>
    </row>
    <row r="605" spans="1:16" ht="15" customHeight="1">
      <c r="A605" s="26" t="s">
        <v>582</v>
      </c>
      <c r="B605" s="27"/>
      <c r="C605" s="27"/>
      <c r="D605" s="27" t="s">
        <v>987</v>
      </c>
      <c r="E605" s="27"/>
      <c r="F605" s="27"/>
      <c r="G605" s="27"/>
      <c r="H605" s="27"/>
      <c r="I605" s="27"/>
      <c r="J605" s="27" t="s">
        <v>581</v>
      </c>
      <c r="K605" s="27"/>
      <c r="L605" s="27"/>
      <c r="M605" s="27"/>
      <c r="N605" s="27"/>
      <c r="O605" s="27"/>
      <c r="P605" s="27"/>
    </row>
    <row r="609" spans="1:17" ht="27.75">
      <c r="A609" s="6" t="s">
        <v>0</v>
      </c>
      <c r="B609" s="55"/>
      <c r="C609" s="8"/>
      <c r="D609" s="7" t="s">
        <v>796</v>
      </c>
      <c r="E609" s="8"/>
      <c r="F609" s="8"/>
      <c r="G609" s="8"/>
      <c r="H609" s="8"/>
      <c r="I609" s="8"/>
      <c r="J609" s="8"/>
      <c r="K609" s="9"/>
      <c r="L609" s="8"/>
      <c r="M609" s="8"/>
      <c r="N609" s="8"/>
      <c r="O609" s="8"/>
      <c r="P609" s="8"/>
      <c r="Q609" s="41"/>
    </row>
    <row r="610" spans="1:17" ht="18">
      <c r="A610" s="11"/>
      <c r="B610" s="77" t="s">
        <v>553</v>
      </c>
      <c r="C610" s="13"/>
      <c r="D610" s="13"/>
      <c r="E610" s="13"/>
      <c r="F610" s="13"/>
      <c r="G610" s="13"/>
      <c r="H610" s="13"/>
      <c r="I610" s="14"/>
      <c r="J610" s="14"/>
      <c r="K610" s="15"/>
      <c r="L610" s="13"/>
      <c r="M610" s="13"/>
      <c r="N610" s="13"/>
      <c r="O610" s="13"/>
      <c r="P610" s="13"/>
      <c r="Q610" s="42" t="s">
        <v>915</v>
      </c>
    </row>
    <row r="611" spans="1:17" ht="20.25">
      <c r="A611" s="16"/>
      <c r="B611" s="71"/>
      <c r="C611" s="17"/>
      <c r="D611" s="79" t="s">
        <v>966</v>
      </c>
      <c r="E611" s="18"/>
      <c r="F611" s="18"/>
      <c r="G611" s="18"/>
      <c r="H611" s="18"/>
      <c r="I611" s="18"/>
      <c r="J611" s="18"/>
      <c r="K611" s="19"/>
      <c r="L611" s="18"/>
      <c r="M611" s="18"/>
      <c r="N611" s="18"/>
      <c r="O611" s="18"/>
      <c r="P611" s="18"/>
      <c r="Q611" s="43"/>
    </row>
    <row r="612" spans="1:17" s="175" customFormat="1" ht="23.25" thickBot="1">
      <c r="A612" s="80" t="s">
        <v>1</v>
      </c>
      <c r="B612" s="151" t="s">
        <v>2</v>
      </c>
      <c r="C612" s="151" t="s">
        <v>3</v>
      </c>
      <c r="D612" s="151" t="s">
        <v>4</v>
      </c>
      <c r="E612" s="40" t="s">
        <v>5</v>
      </c>
      <c r="F612" s="40" t="s">
        <v>566</v>
      </c>
      <c r="G612" s="40" t="s">
        <v>528</v>
      </c>
      <c r="H612" s="40" t="s">
        <v>672</v>
      </c>
      <c r="I612" s="40" t="s">
        <v>569</v>
      </c>
      <c r="J612" s="40" t="s">
        <v>530</v>
      </c>
      <c r="K612" s="40" t="s">
        <v>529</v>
      </c>
      <c r="L612" s="40" t="s">
        <v>541</v>
      </c>
      <c r="M612" s="40" t="s">
        <v>536</v>
      </c>
      <c r="N612" s="40" t="s">
        <v>537</v>
      </c>
      <c r="O612" s="40" t="s">
        <v>580</v>
      </c>
      <c r="P612" s="40" t="s">
        <v>568</v>
      </c>
      <c r="Q612" s="152" t="s">
        <v>538</v>
      </c>
    </row>
    <row r="613" spans="1:17" ht="18.75" thickTop="1">
      <c r="A613" s="104" t="s">
        <v>462</v>
      </c>
      <c r="B613" s="91"/>
      <c r="C613" s="91"/>
      <c r="D613" s="91"/>
      <c r="E613" s="91"/>
      <c r="F613" s="91"/>
      <c r="G613" s="91"/>
      <c r="H613" s="91"/>
      <c r="I613" s="91"/>
      <c r="J613" s="91"/>
      <c r="K613" s="188"/>
      <c r="L613" s="91"/>
      <c r="M613" s="91"/>
      <c r="N613" s="91"/>
      <c r="O613" s="91"/>
      <c r="P613" s="91"/>
      <c r="Q613" s="92"/>
    </row>
    <row r="614" spans="1:17" ht="30" customHeight="1">
      <c r="A614" s="31">
        <v>15000031</v>
      </c>
      <c r="B614" s="145" t="s">
        <v>933</v>
      </c>
      <c r="C614" s="69" t="s">
        <v>934</v>
      </c>
      <c r="D614" s="69" t="s">
        <v>935</v>
      </c>
      <c r="E614" s="145">
        <v>6615</v>
      </c>
      <c r="F614" s="145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843.93</v>
      </c>
      <c r="N614" s="145">
        <v>0</v>
      </c>
      <c r="O614" s="145">
        <v>0.07</v>
      </c>
      <c r="P614" s="145">
        <f aca="true" t="shared" si="86" ref="P614:P623">E614+F614+G614+I614-J614-L614-M614-K614+N614-O614</f>
        <v>5771</v>
      </c>
      <c r="Q614" s="45"/>
    </row>
    <row r="615" spans="1:17" ht="30" customHeight="1">
      <c r="A615" s="31">
        <v>15100000</v>
      </c>
      <c r="B615" s="145" t="s">
        <v>486</v>
      </c>
      <c r="C615" s="69" t="s">
        <v>487</v>
      </c>
      <c r="D615" s="69" t="s">
        <v>700</v>
      </c>
      <c r="E615" s="145">
        <v>3858.6</v>
      </c>
      <c r="F615" s="145">
        <v>0</v>
      </c>
      <c r="G615" s="145">
        <v>0</v>
      </c>
      <c r="H615" s="145">
        <v>0</v>
      </c>
      <c r="I615" s="145">
        <v>0</v>
      </c>
      <c r="J615" s="145">
        <v>500</v>
      </c>
      <c r="K615" s="145">
        <v>0</v>
      </c>
      <c r="L615" s="145">
        <v>0</v>
      </c>
      <c r="M615" s="145">
        <v>326.42</v>
      </c>
      <c r="N615" s="145">
        <v>0</v>
      </c>
      <c r="O615" s="145">
        <v>0.18</v>
      </c>
      <c r="P615" s="145">
        <f t="shared" si="86"/>
        <v>3032</v>
      </c>
      <c r="Q615" s="45"/>
    </row>
    <row r="616" spans="1:17" ht="30" customHeight="1">
      <c r="A616" s="31">
        <v>15100201</v>
      </c>
      <c r="B616" s="145" t="s">
        <v>463</v>
      </c>
      <c r="C616" s="69" t="s">
        <v>464</v>
      </c>
      <c r="D616" s="69" t="s">
        <v>465</v>
      </c>
      <c r="E616" s="145">
        <v>479.59</v>
      </c>
      <c r="F616" s="145">
        <v>0</v>
      </c>
      <c r="G616" s="145">
        <v>0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181.11</v>
      </c>
      <c r="O616" s="145">
        <v>-0.1</v>
      </c>
      <c r="P616" s="145">
        <f t="shared" si="86"/>
        <v>660.8000000000001</v>
      </c>
      <c r="Q616" s="45"/>
    </row>
    <row r="617" spans="1:17" ht="30" customHeight="1">
      <c r="A617" s="31">
        <v>15100202</v>
      </c>
      <c r="B617" s="145" t="s">
        <v>466</v>
      </c>
      <c r="C617" s="69" t="s">
        <v>467</v>
      </c>
      <c r="D617" s="69" t="s">
        <v>465</v>
      </c>
      <c r="E617" s="145">
        <v>457.59</v>
      </c>
      <c r="F617" s="145">
        <v>0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182.51</v>
      </c>
      <c r="O617" s="145">
        <v>-0.1</v>
      </c>
      <c r="P617" s="145">
        <f t="shared" si="86"/>
        <v>640.1999999999999</v>
      </c>
      <c r="Q617" s="45"/>
    </row>
    <row r="618" spans="1:17" ht="30" customHeight="1">
      <c r="A618" s="31">
        <v>15100203</v>
      </c>
      <c r="B618" s="145" t="s">
        <v>468</v>
      </c>
      <c r="C618" s="69" t="s">
        <v>469</v>
      </c>
      <c r="D618" s="69" t="s">
        <v>465</v>
      </c>
      <c r="E618" s="145">
        <v>1502.76</v>
      </c>
      <c r="F618" s="145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115.43</v>
      </c>
      <c r="O618" s="145">
        <v>-0.01</v>
      </c>
      <c r="P618" s="145">
        <f t="shared" si="86"/>
        <v>1618.2</v>
      </c>
      <c r="Q618" s="45"/>
    </row>
    <row r="619" spans="1:17" ht="30" customHeight="1">
      <c r="A619" s="31">
        <v>15100204</v>
      </c>
      <c r="B619" s="145" t="s">
        <v>470</v>
      </c>
      <c r="C619" s="69" t="s">
        <v>471</v>
      </c>
      <c r="D619" s="69" t="s">
        <v>465</v>
      </c>
      <c r="E619" s="145">
        <v>1502.76</v>
      </c>
      <c r="F619" s="145">
        <v>0</v>
      </c>
      <c r="G619" s="145">
        <v>0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>
        <v>115.43</v>
      </c>
      <c r="O619" s="145">
        <v>-0.01</v>
      </c>
      <c r="P619" s="145">
        <f t="shared" si="86"/>
        <v>1618.2</v>
      </c>
      <c r="Q619" s="45"/>
    </row>
    <row r="620" spans="1:17" ht="30" customHeight="1">
      <c r="A620" s="31">
        <v>15100205</v>
      </c>
      <c r="B620" s="145" t="s">
        <v>472</v>
      </c>
      <c r="C620" s="69" t="s">
        <v>473</v>
      </c>
      <c r="D620" s="69" t="s">
        <v>465</v>
      </c>
      <c r="E620" s="145">
        <v>1249.08</v>
      </c>
      <c r="F620" s="145">
        <v>0</v>
      </c>
      <c r="G620" s="145">
        <v>0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131.77</v>
      </c>
      <c r="O620" s="145">
        <v>0.05</v>
      </c>
      <c r="P620" s="145">
        <f t="shared" si="86"/>
        <v>1380.8</v>
      </c>
      <c r="Q620" s="45"/>
    </row>
    <row r="621" spans="1:17" ht="30" customHeight="1">
      <c r="A621" s="31">
        <v>15100206</v>
      </c>
      <c r="B621" s="145" t="s">
        <v>474</v>
      </c>
      <c r="C621" s="69" t="s">
        <v>475</v>
      </c>
      <c r="D621" s="69" t="s">
        <v>465</v>
      </c>
      <c r="E621" s="145">
        <v>1248.09</v>
      </c>
      <c r="F621" s="145">
        <v>0</v>
      </c>
      <c r="G621" s="145">
        <v>0</v>
      </c>
      <c r="H621" s="145">
        <v>0</v>
      </c>
      <c r="I621" s="145">
        <v>0</v>
      </c>
      <c r="J621" s="145">
        <v>0</v>
      </c>
      <c r="K621" s="145">
        <v>0</v>
      </c>
      <c r="L621" s="145">
        <v>0</v>
      </c>
      <c r="M621" s="145">
        <v>0</v>
      </c>
      <c r="N621" s="145">
        <v>131.83</v>
      </c>
      <c r="O621" s="145">
        <v>0.12</v>
      </c>
      <c r="P621" s="145">
        <f t="shared" si="86"/>
        <v>1379.8</v>
      </c>
      <c r="Q621" s="45"/>
    </row>
    <row r="622" spans="1:17" ht="30" customHeight="1">
      <c r="A622" s="31">
        <v>15100207</v>
      </c>
      <c r="B622" s="145" t="s">
        <v>476</v>
      </c>
      <c r="C622" s="69" t="s">
        <v>477</v>
      </c>
      <c r="D622" s="69" t="s">
        <v>465</v>
      </c>
      <c r="E622" s="145">
        <v>1380.39</v>
      </c>
      <c r="F622" s="145">
        <v>0</v>
      </c>
      <c r="G622" s="145">
        <v>0</v>
      </c>
      <c r="H622" s="145">
        <v>0</v>
      </c>
      <c r="I622" s="145">
        <v>0</v>
      </c>
      <c r="J622" s="145">
        <v>0</v>
      </c>
      <c r="K622" s="145">
        <v>0</v>
      </c>
      <c r="L622" s="145">
        <v>0</v>
      </c>
      <c r="M622" s="145">
        <v>0</v>
      </c>
      <c r="N622" s="145">
        <v>123.26</v>
      </c>
      <c r="O622" s="145">
        <v>0.05</v>
      </c>
      <c r="P622" s="145">
        <f t="shared" si="86"/>
        <v>1503.6000000000001</v>
      </c>
      <c r="Q622" s="45"/>
    </row>
    <row r="623" spans="1:17" ht="30" customHeight="1">
      <c r="A623" s="31">
        <v>15200301</v>
      </c>
      <c r="B623" s="145" t="s">
        <v>478</v>
      </c>
      <c r="C623" s="69" t="s">
        <v>479</v>
      </c>
      <c r="D623" s="69" t="s">
        <v>480</v>
      </c>
      <c r="E623" s="145">
        <v>1788.2</v>
      </c>
      <c r="F623" s="145">
        <v>0</v>
      </c>
      <c r="G623" s="145">
        <v>0</v>
      </c>
      <c r="H623" s="145">
        <v>0</v>
      </c>
      <c r="I623" s="145">
        <v>0</v>
      </c>
      <c r="J623" s="145">
        <v>0</v>
      </c>
      <c r="K623" s="145">
        <v>0</v>
      </c>
      <c r="L623" s="145">
        <v>0</v>
      </c>
      <c r="M623" s="145">
        <v>0</v>
      </c>
      <c r="N623" s="145">
        <v>85.24</v>
      </c>
      <c r="O623" s="145">
        <v>0.04</v>
      </c>
      <c r="P623" s="145">
        <f t="shared" si="86"/>
        <v>1873.4</v>
      </c>
      <c r="Q623" s="45"/>
    </row>
    <row r="624" spans="1:17" ht="30" customHeight="1">
      <c r="A624" s="1" t="s">
        <v>17</v>
      </c>
      <c r="B624" s="145"/>
      <c r="C624" s="69"/>
      <c r="D624" s="69"/>
      <c r="E624" s="73">
        <f>SUM(E614:E623)</f>
        <v>20082.06</v>
      </c>
      <c r="F624" s="154">
        <f aca="true" t="shared" si="87" ref="F624:P624">SUM(F614:F623)</f>
        <v>0</v>
      </c>
      <c r="G624" s="154">
        <f t="shared" si="87"/>
        <v>0</v>
      </c>
      <c r="H624" s="154">
        <f t="shared" si="87"/>
        <v>0</v>
      </c>
      <c r="I624" s="154">
        <f t="shared" si="87"/>
        <v>0</v>
      </c>
      <c r="J624" s="154">
        <f t="shared" si="87"/>
        <v>500</v>
      </c>
      <c r="K624" s="154">
        <f t="shared" si="87"/>
        <v>0</v>
      </c>
      <c r="L624" s="154">
        <f t="shared" si="87"/>
        <v>0</v>
      </c>
      <c r="M624" s="73">
        <f t="shared" si="87"/>
        <v>1170.35</v>
      </c>
      <c r="N624" s="154">
        <f t="shared" si="87"/>
        <v>1066.58</v>
      </c>
      <c r="O624" s="154">
        <f t="shared" si="87"/>
        <v>0.29</v>
      </c>
      <c r="P624" s="154">
        <f t="shared" si="87"/>
        <v>19478</v>
      </c>
      <c r="Q624" s="45"/>
    </row>
    <row r="625" spans="1:17" ht="30" customHeight="1">
      <c r="A625" s="104" t="s">
        <v>481</v>
      </c>
      <c r="B625" s="161"/>
      <c r="C625" s="99"/>
      <c r="D625" s="99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92"/>
    </row>
    <row r="626" spans="1:17" ht="30" customHeight="1">
      <c r="A626" s="31">
        <v>15200203</v>
      </c>
      <c r="B626" s="145" t="s">
        <v>484</v>
      </c>
      <c r="C626" s="69" t="s">
        <v>485</v>
      </c>
      <c r="D626" s="69" t="s">
        <v>83</v>
      </c>
      <c r="E626" s="145">
        <v>1725</v>
      </c>
      <c r="F626" s="145">
        <v>0</v>
      </c>
      <c r="G626" s="145">
        <v>0</v>
      </c>
      <c r="H626" s="145">
        <v>0</v>
      </c>
      <c r="I626" s="145">
        <v>0</v>
      </c>
      <c r="J626" s="145">
        <v>300</v>
      </c>
      <c r="K626" s="145">
        <v>0</v>
      </c>
      <c r="L626" s="145">
        <v>0</v>
      </c>
      <c r="M626" s="145">
        <v>0</v>
      </c>
      <c r="N626" s="145">
        <v>94.37</v>
      </c>
      <c r="O626" s="145">
        <v>-0.03</v>
      </c>
      <c r="P626" s="145">
        <f>E626+F626+G626+I626-J626-L626-M626-K626+N626-O626</f>
        <v>1519.3999999999999</v>
      </c>
      <c r="Q626" s="45"/>
    </row>
    <row r="627" spans="1:17" ht="30" customHeight="1">
      <c r="A627" s="1" t="s">
        <v>17</v>
      </c>
      <c r="B627" s="145"/>
      <c r="C627" s="69"/>
      <c r="D627" s="69"/>
      <c r="E627" s="154">
        <f>E626</f>
        <v>1725</v>
      </c>
      <c r="F627" s="154">
        <f aca="true" t="shared" si="88" ref="F627:P627">F626</f>
        <v>0</v>
      </c>
      <c r="G627" s="154">
        <f t="shared" si="88"/>
        <v>0</v>
      </c>
      <c r="H627" s="154">
        <f t="shared" si="88"/>
        <v>0</v>
      </c>
      <c r="I627" s="154">
        <f t="shared" si="88"/>
        <v>0</v>
      </c>
      <c r="J627" s="154">
        <f t="shared" si="88"/>
        <v>300</v>
      </c>
      <c r="K627" s="154">
        <f t="shared" si="88"/>
        <v>0</v>
      </c>
      <c r="L627" s="154">
        <f t="shared" si="88"/>
        <v>0</v>
      </c>
      <c r="M627" s="154">
        <f t="shared" si="88"/>
        <v>0</v>
      </c>
      <c r="N627" s="154">
        <f t="shared" si="88"/>
        <v>94.37</v>
      </c>
      <c r="O627" s="154">
        <f t="shared" si="88"/>
        <v>-0.03</v>
      </c>
      <c r="P627" s="154">
        <f t="shared" si="88"/>
        <v>1519.3999999999999</v>
      </c>
      <c r="Q627" s="45"/>
    </row>
    <row r="628" spans="1:17" ht="30" customHeight="1">
      <c r="A628" s="104" t="s">
        <v>719</v>
      </c>
      <c r="B628" s="161"/>
      <c r="C628" s="99"/>
      <c r="D628" s="99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92"/>
    </row>
    <row r="629" spans="1:17" ht="30" customHeight="1">
      <c r="A629" s="26">
        <v>15100100</v>
      </c>
      <c r="B629" s="190" t="s">
        <v>720</v>
      </c>
      <c r="C629" s="69" t="s">
        <v>721</v>
      </c>
      <c r="D629" s="69" t="s">
        <v>722</v>
      </c>
      <c r="E629" s="145">
        <v>6500.1</v>
      </c>
      <c r="F629" s="145">
        <v>0</v>
      </c>
      <c r="G629" s="145">
        <v>0</v>
      </c>
      <c r="H629" s="145">
        <v>0</v>
      </c>
      <c r="I629" s="145">
        <v>0</v>
      </c>
      <c r="J629" s="145">
        <v>0</v>
      </c>
      <c r="K629" s="165">
        <v>0</v>
      </c>
      <c r="L629" s="145">
        <v>0</v>
      </c>
      <c r="M629" s="145">
        <v>821.02</v>
      </c>
      <c r="N629" s="145">
        <v>0</v>
      </c>
      <c r="O629" s="145">
        <v>-0.12</v>
      </c>
      <c r="P629" s="145">
        <f>E629+F629+G629+I629-J629-L629-M629-K629+N629-O629</f>
        <v>5679.2</v>
      </c>
      <c r="Q629" s="45"/>
    </row>
    <row r="630" spans="1:17" ht="30" customHeight="1">
      <c r="A630" s="1" t="s">
        <v>17</v>
      </c>
      <c r="B630" s="145"/>
      <c r="C630" s="69"/>
      <c r="D630" s="69"/>
      <c r="E630" s="154">
        <f>E629</f>
        <v>6500.1</v>
      </c>
      <c r="F630" s="154">
        <f aca="true" t="shared" si="89" ref="F630:P630">F629</f>
        <v>0</v>
      </c>
      <c r="G630" s="154">
        <f t="shared" si="89"/>
        <v>0</v>
      </c>
      <c r="H630" s="154">
        <f t="shared" si="89"/>
        <v>0</v>
      </c>
      <c r="I630" s="154">
        <f t="shared" si="89"/>
        <v>0</v>
      </c>
      <c r="J630" s="154">
        <f t="shared" si="89"/>
        <v>0</v>
      </c>
      <c r="K630" s="154">
        <f t="shared" si="89"/>
        <v>0</v>
      </c>
      <c r="L630" s="154">
        <f t="shared" si="89"/>
        <v>0</v>
      </c>
      <c r="M630" s="154">
        <f t="shared" si="89"/>
        <v>821.02</v>
      </c>
      <c r="N630" s="154">
        <f t="shared" si="89"/>
        <v>0</v>
      </c>
      <c r="O630" s="154">
        <f t="shared" si="89"/>
        <v>-0.12</v>
      </c>
      <c r="P630" s="154">
        <f t="shared" si="89"/>
        <v>5679.2</v>
      </c>
      <c r="Q630" s="45"/>
    </row>
    <row r="631" spans="1:17" ht="30" customHeight="1">
      <c r="A631" s="104"/>
      <c r="B631" s="90" t="s">
        <v>589</v>
      </c>
      <c r="C631" s="167"/>
      <c r="D631" s="167"/>
      <c r="E631" s="174">
        <f aca="true" t="shared" si="90" ref="E631:P631">E624+E627+E630</f>
        <v>28307.160000000003</v>
      </c>
      <c r="F631" s="173">
        <f t="shared" si="90"/>
        <v>0</v>
      </c>
      <c r="G631" s="173">
        <f t="shared" si="90"/>
        <v>0</v>
      </c>
      <c r="H631" s="173">
        <f t="shared" si="90"/>
        <v>0</v>
      </c>
      <c r="I631" s="173">
        <f t="shared" si="90"/>
        <v>0</v>
      </c>
      <c r="J631" s="173">
        <f t="shared" si="90"/>
        <v>800</v>
      </c>
      <c r="K631" s="173">
        <f t="shared" si="90"/>
        <v>0</v>
      </c>
      <c r="L631" s="173">
        <f t="shared" si="90"/>
        <v>0</v>
      </c>
      <c r="M631" s="174">
        <f t="shared" si="90"/>
        <v>1991.37</v>
      </c>
      <c r="N631" s="173">
        <f t="shared" si="90"/>
        <v>1160.9499999999998</v>
      </c>
      <c r="O631" s="173">
        <f t="shared" si="90"/>
        <v>0.14</v>
      </c>
      <c r="P631" s="173">
        <f t="shared" si="90"/>
        <v>26676.600000000002</v>
      </c>
      <c r="Q631" s="107"/>
    </row>
    <row r="635" spans="2:16" ht="18">
      <c r="B635" s="27"/>
      <c r="C635" s="27"/>
      <c r="D635" s="27" t="s">
        <v>584</v>
      </c>
      <c r="E635" s="27"/>
      <c r="F635" s="27"/>
      <c r="G635" s="27"/>
      <c r="H635" s="27"/>
      <c r="I635" s="27"/>
      <c r="J635" s="27" t="s">
        <v>583</v>
      </c>
      <c r="K635" s="27"/>
      <c r="L635" s="27"/>
      <c r="M635" s="27"/>
      <c r="N635" s="27"/>
      <c r="O635" s="27"/>
      <c r="P635" s="27"/>
    </row>
    <row r="636" spans="1:16" ht="18">
      <c r="A636" s="26" t="s">
        <v>582</v>
      </c>
      <c r="B636" s="27"/>
      <c r="C636" s="27"/>
      <c r="D636" s="27" t="s">
        <v>987</v>
      </c>
      <c r="E636" s="27"/>
      <c r="F636" s="27"/>
      <c r="G636" s="27"/>
      <c r="H636" s="27"/>
      <c r="I636" s="27"/>
      <c r="J636" s="27" t="s">
        <v>581</v>
      </c>
      <c r="K636" s="27"/>
      <c r="L636" s="27"/>
      <c r="M636" s="27"/>
      <c r="N636" s="27"/>
      <c r="O636" s="27"/>
      <c r="P636" s="27"/>
    </row>
    <row r="637" spans="2:16" ht="18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</row>
    <row r="639" spans="1:17" ht="27.75">
      <c r="A639" s="6" t="s">
        <v>0</v>
      </c>
      <c r="B639" s="55"/>
      <c r="C639" s="8"/>
      <c r="D639" s="7" t="s">
        <v>796</v>
      </c>
      <c r="E639" s="8"/>
      <c r="F639" s="8"/>
      <c r="G639" s="8"/>
      <c r="H639" s="8"/>
      <c r="I639" s="8"/>
      <c r="J639" s="8"/>
      <c r="K639" s="8"/>
      <c r="L639" s="8"/>
      <c r="M639" s="9"/>
      <c r="N639" s="8"/>
      <c r="O639" s="8"/>
      <c r="P639" s="10"/>
      <c r="Q639" s="41"/>
    </row>
    <row r="640" spans="1:17" ht="18">
      <c r="A640" s="11"/>
      <c r="B640" s="77" t="s">
        <v>664</v>
      </c>
      <c r="C640" s="13"/>
      <c r="D640" s="13"/>
      <c r="E640" s="13"/>
      <c r="F640" s="13"/>
      <c r="G640" s="13"/>
      <c r="H640" s="13"/>
      <c r="I640" s="14"/>
      <c r="J640" s="14"/>
      <c r="K640" s="13"/>
      <c r="L640" s="13"/>
      <c r="M640" s="15"/>
      <c r="N640" s="13"/>
      <c r="O640" s="13"/>
      <c r="P640" s="33"/>
      <c r="Q640" s="42" t="s">
        <v>916</v>
      </c>
    </row>
    <row r="641" spans="1:17" ht="20.25">
      <c r="A641" s="16"/>
      <c r="B641" s="71"/>
      <c r="C641" s="17"/>
      <c r="D641" s="79" t="s">
        <v>966</v>
      </c>
      <c r="E641" s="18"/>
      <c r="F641" s="18"/>
      <c r="G641" s="18"/>
      <c r="H641" s="18"/>
      <c r="I641" s="18"/>
      <c r="J641" s="18"/>
      <c r="K641" s="18"/>
      <c r="L641" s="18"/>
      <c r="M641" s="19"/>
      <c r="N641" s="18"/>
      <c r="O641" s="18"/>
      <c r="P641" s="20"/>
      <c r="Q641" s="43"/>
    </row>
    <row r="642" spans="1:17" s="26" customFormat="1" ht="37.5" customHeight="1" thickBot="1">
      <c r="A642" s="135" t="s">
        <v>1</v>
      </c>
      <c r="B642" s="191" t="s">
        <v>2</v>
      </c>
      <c r="C642" s="191" t="s">
        <v>3</v>
      </c>
      <c r="D642" s="191" t="s">
        <v>4</v>
      </c>
      <c r="E642" s="136" t="s">
        <v>5</v>
      </c>
      <c r="F642" s="136" t="s">
        <v>566</v>
      </c>
      <c r="G642" s="40" t="s">
        <v>528</v>
      </c>
      <c r="H642" s="40" t="s">
        <v>672</v>
      </c>
      <c r="I642" s="136" t="s">
        <v>569</v>
      </c>
      <c r="J642" s="136" t="s">
        <v>530</v>
      </c>
      <c r="K642" s="40" t="s">
        <v>529</v>
      </c>
      <c r="L642" s="40" t="s">
        <v>670</v>
      </c>
      <c r="M642" s="136" t="s">
        <v>671</v>
      </c>
      <c r="N642" s="40" t="s">
        <v>537</v>
      </c>
      <c r="O642" s="40" t="s">
        <v>580</v>
      </c>
      <c r="P642" s="137" t="s">
        <v>568</v>
      </c>
      <c r="Q642" s="192" t="s">
        <v>538</v>
      </c>
    </row>
    <row r="643" spans="1:16" ht="33" customHeight="1" thickTop="1">
      <c r="A643" s="138" t="s">
        <v>665</v>
      </c>
      <c r="B643" s="139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35"/>
      <c r="N643" s="14"/>
      <c r="O643" s="14"/>
      <c r="P643" s="140"/>
    </row>
    <row r="644" spans="1:17" ht="37.5" customHeight="1">
      <c r="A644" s="193">
        <v>3140002</v>
      </c>
      <c r="B644" s="145" t="s">
        <v>667</v>
      </c>
      <c r="C644" s="69" t="s">
        <v>668</v>
      </c>
      <c r="D644" s="69" t="s">
        <v>666</v>
      </c>
      <c r="E644" s="145">
        <v>6615</v>
      </c>
      <c r="F644" s="145">
        <v>0</v>
      </c>
      <c r="G644" s="145">
        <v>0</v>
      </c>
      <c r="H644" s="145">
        <v>0</v>
      </c>
      <c r="I644" s="145">
        <v>0</v>
      </c>
      <c r="J644" s="145">
        <v>500</v>
      </c>
      <c r="K644" s="145">
        <v>0</v>
      </c>
      <c r="L644" s="145">
        <v>0</v>
      </c>
      <c r="M644" s="145">
        <v>843.93</v>
      </c>
      <c r="N644" s="145">
        <v>0</v>
      </c>
      <c r="O644" s="145">
        <v>0.07</v>
      </c>
      <c r="P644" s="145">
        <f>E644+F644+G644+I644-J644-K644-L644-M644+N644-O644</f>
        <v>5271</v>
      </c>
      <c r="Q644" s="50"/>
    </row>
    <row r="645" spans="1:17" ht="37.5" customHeight="1">
      <c r="A645" s="193">
        <v>4100101</v>
      </c>
      <c r="B645" s="145" t="s">
        <v>108</v>
      </c>
      <c r="C645" s="69" t="s">
        <v>109</v>
      </c>
      <c r="D645" s="69" t="s">
        <v>33</v>
      </c>
      <c r="E645" s="145">
        <v>2604</v>
      </c>
      <c r="F645" s="145">
        <v>0</v>
      </c>
      <c r="G645" s="145">
        <v>0</v>
      </c>
      <c r="H645" s="145">
        <v>0</v>
      </c>
      <c r="I645" s="145">
        <v>0</v>
      </c>
      <c r="J645" s="145">
        <v>0</v>
      </c>
      <c r="K645" s="145">
        <v>0</v>
      </c>
      <c r="L645" s="145">
        <v>0</v>
      </c>
      <c r="M645" s="145">
        <v>18.97</v>
      </c>
      <c r="N645" s="145">
        <v>0</v>
      </c>
      <c r="O645" s="145">
        <v>0.03</v>
      </c>
      <c r="P645" s="145">
        <f>E645+F645+G645+I645-J645-L645-M645-K645+N645-O645</f>
        <v>2585</v>
      </c>
      <c r="Q645" s="45"/>
    </row>
    <row r="646" spans="1:17" ht="37.5" customHeight="1">
      <c r="A646" s="193">
        <v>11000001</v>
      </c>
      <c r="B646" s="145" t="s">
        <v>595</v>
      </c>
      <c r="C646" s="69" t="s">
        <v>726</v>
      </c>
      <c r="D646" s="69" t="s">
        <v>727</v>
      </c>
      <c r="E646" s="145">
        <v>5250</v>
      </c>
      <c r="F646" s="145">
        <v>0</v>
      </c>
      <c r="G646" s="145">
        <v>0</v>
      </c>
      <c r="H646" s="145">
        <v>0</v>
      </c>
      <c r="I646" s="145">
        <v>0</v>
      </c>
      <c r="J646" s="145">
        <v>0</v>
      </c>
      <c r="K646" s="145">
        <v>0</v>
      </c>
      <c r="L646" s="145">
        <v>0</v>
      </c>
      <c r="M646" s="145">
        <v>571.75</v>
      </c>
      <c r="N646" s="145">
        <v>0</v>
      </c>
      <c r="O646" s="145">
        <v>-0.15</v>
      </c>
      <c r="P646" s="145">
        <f>E646+F646+G646+I646-J646-L646-M646-K646+N646-O646</f>
        <v>4678.4</v>
      </c>
      <c r="Q646" s="45"/>
    </row>
    <row r="647" spans="1:17" ht="37.5" customHeight="1">
      <c r="A647" s="193">
        <v>31400003</v>
      </c>
      <c r="B647" s="145" t="s">
        <v>723</v>
      </c>
      <c r="C647" s="69" t="s">
        <v>724</v>
      </c>
      <c r="D647" s="69" t="s">
        <v>725</v>
      </c>
      <c r="E647" s="145">
        <v>5500.05</v>
      </c>
      <c r="F647" s="145">
        <v>0</v>
      </c>
      <c r="G647" s="145">
        <v>0</v>
      </c>
      <c r="H647" s="145">
        <v>0</v>
      </c>
      <c r="I647" s="145">
        <v>0</v>
      </c>
      <c r="J647" s="145">
        <v>0</v>
      </c>
      <c r="K647" s="145">
        <v>0</v>
      </c>
      <c r="L647" s="145">
        <v>0</v>
      </c>
      <c r="M647" s="145">
        <v>621.61</v>
      </c>
      <c r="N647" s="145">
        <v>0</v>
      </c>
      <c r="O647" s="145">
        <v>0.04</v>
      </c>
      <c r="P647" s="145">
        <f>E647+F647+G647+I647-J647-K647-L647-M647+N647-O647</f>
        <v>4878.400000000001</v>
      </c>
      <c r="Q647" s="50"/>
    </row>
    <row r="648" spans="1:17" ht="33" customHeight="1">
      <c r="A648" s="111" t="s">
        <v>17</v>
      </c>
      <c r="B648" s="91"/>
      <c r="C648" s="91"/>
      <c r="D648" s="91"/>
      <c r="E648" s="174">
        <f aca="true" t="shared" si="91" ref="E648:P648">SUM(E644:E647)</f>
        <v>19969.05</v>
      </c>
      <c r="F648" s="173">
        <f t="shared" si="91"/>
        <v>0</v>
      </c>
      <c r="G648" s="173">
        <f t="shared" si="91"/>
        <v>0</v>
      </c>
      <c r="H648" s="173">
        <f t="shared" si="91"/>
        <v>0</v>
      </c>
      <c r="I648" s="173">
        <f t="shared" si="91"/>
        <v>0</v>
      </c>
      <c r="J648" s="173">
        <f t="shared" si="91"/>
        <v>500</v>
      </c>
      <c r="K648" s="173">
        <f t="shared" si="91"/>
        <v>0</v>
      </c>
      <c r="L648" s="173">
        <f t="shared" si="91"/>
        <v>0</v>
      </c>
      <c r="M648" s="174">
        <f t="shared" si="91"/>
        <v>2056.26</v>
      </c>
      <c r="N648" s="173">
        <f t="shared" si="91"/>
        <v>0</v>
      </c>
      <c r="O648" s="173">
        <f t="shared" si="91"/>
        <v>-0.009999999999999988</v>
      </c>
      <c r="P648" s="173">
        <f t="shared" si="91"/>
        <v>17412.8</v>
      </c>
      <c r="Q648" s="112"/>
    </row>
    <row r="649" spans="1:17" ht="30" customHeight="1">
      <c r="A649" s="64"/>
      <c r="B649" s="14"/>
      <c r="C649" s="14"/>
      <c r="D649" s="14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48"/>
    </row>
    <row r="650" spans="1:17" ht="30" customHeight="1">
      <c r="A650" s="64"/>
      <c r="B650" s="14"/>
      <c r="C650" s="14"/>
      <c r="D650" s="14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48"/>
    </row>
    <row r="651" spans="1:17" ht="30" customHeight="1">
      <c r="A651" s="64"/>
      <c r="B651" s="14"/>
      <c r="C651" s="14"/>
      <c r="D651" s="14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48"/>
    </row>
    <row r="652" spans="1:17" ht="30" customHeight="1">
      <c r="A652" s="64"/>
      <c r="B652" s="14"/>
      <c r="C652" s="14"/>
      <c r="D652" s="14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48"/>
    </row>
    <row r="653" spans="11:13" ht="18">
      <c r="K653" s="4"/>
      <c r="M653" s="29"/>
    </row>
    <row r="654" spans="11:13" ht="18">
      <c r="K654" s="4"/>
      <c r="M654" s="29"/>
    </row>
    <row r="655" spans="2:16" ht="18">
      <c r="B655" s="27"/>
      <c r="C655" s="27"/>
      <c r="D655" s="27" t="s">
        <v>584</v>
      </c>
      <c r="E655" s="27"/>
      <c r="F655" s="27"/>
      <c r="G655" s="27"/>
      <c r="H655" s="27"/>
      <c r="I655" s="27"/>
      <c r="J655" s="27" t="s">
        <v>583</v>
      </c>
      <c r="K655" s="27"/>
      <c r="L655" s="27"/>
      <c r="M655" s="27"/>
      <c r="N655" s="27"/>
      <c r="O655" s="27"/>
      <c r="P655" s="27"/>
    </row>
    <row r="656" spans="1:16" ht="18">
      <c r="A656" s="26" t="s">
        <v>582</v>
      </c>
      <c r="B656" s="27"/>
      <c r="C656" s="27"/>
      <c r="D656" s="27" t="s">
        <v>987</v>
      </c>
      <c r="E656" s="27"/>
      <c r="F656" s="27"/>
      <c r="G656" s="27"/>
      <c r="H656" s="27"/>
      <c r="I656" s="27"/>
      <c r="J656" s="27" t="s">
        <v>581</v>
      </c>
      <c r="K656" s="27"/>
      <c r="L656" s="27"/>
      <c r="M656" s="27"/>
      <c r="N656" s="27"/>
      <c r="O656" s="27"/>
      <c r="P656" s="27"/>
    </row>
    <row r="660" spans="1:17" ht="33">
      <c r="A660" s="6" t="s">
        <v>0</v>
      </c>
      <c r="B660" s="55"/>
      <c r="C660" s="8"/>
      <c r="D660" s="94" t="s">
        <v>796</v>
      </c>
      <c r="E660" s="8"/>
      <c r="F660" s="8"/>
      <c r="G660" s="8"/>
      <c r="H660" s="8"/>
      <c r="I660" s="8"/>
      <c r="J660" s="8"/>
      <c r="K660" s="9"/>
      <c r="L660" s="8"/>
      <c r="M660" s="8"/>
      <c r="N660" s="8"/>
      <c r="O660" s="8"/>
      <c r="P660" s="8"/>
      <c r="Q660" s="41"/>
    </row>
    <row r="661" spans="1:17" ht="18">
      <c r="A661" s="11"/>
      <c r="B661" s="36" t="s">
        <v>554</v>
      </c>
      <c r="C661" s="13"/>
      <c r="D661" s="13"/>
      <c r="E661" s="13"/>
      <c r="F661" s="13"/>
      <c r="G661" s="13"/>
      <c r="H661" s="13"/>
      <c r="I661" s="14"/>
      <c r="J661" s="14"/>
      <c r="K661" s="15"/>
      <c r="L661" s="13"/>
      <c r="M661" s="13"/>
      <c r="N661" s="13"/>
      <c r="O661" s="13"/>
      <c r="P661" s="13"/>
      <c r="Q661" s="42" t="s">
        <v>917</v>
      </c>
    </row>
    <row r="662" spans="1:17" ht="20.25">
      <c r="A662" s="16"/>
      <c r="B662" s="17"/>
      <c r="C662" s="17"/>
      <c r="D662" s="79" t="s">
        <v>966</v>
      </c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18"/>
      <c r="P662" s="18"/>
      <c r="Q662" s="43"/>
    </row>
    <row r="663" spans="1:17" s="175" customFormat="1" ht="35.25" customHeight="1" thickBot="1">
      <c r="A663" s="80" t="s">
        <v>1</v>
      </c>
      <c r="B663" s="151" t="s">
        <v>2</v>
      </c>
      <c r="C663" s="151" t="s">
        <v>3</v>
      </c>
      <c r="D663" s="151" t="s">
        <v>4</v>
      </c>
      <c r="E663" s="40" t="s">
        <v>5</v>
      </c>
      <c r="F663" s="40" t="s">
        <v>566</v>
      </c>
      <c r="G663" s="40" t="s">
        <v>528</v>
      </c>
      <c r="H663" s="40" t="s">
        <v>672</v>
      </c>
      <c r="I663" s="40" t="s">
        <v>569</v>
      </c>
      <c r="J663" s="40" t="s">
        <v>530</v>
      </c>
      <c r="K663" s="40" t="s">
        <v>529</v>
      </c>
      <c r="L663" s="40" t="s">
        <v>541</v>
      </c>
      <c r="M663" s="40" t="s">
        <v>536</v>
      </c>
      <c r="N663" s="40" t="s">
        <v>537</v>
      </c>
      <c r="O663" s="40" t="s">
        <v>580</v>
      </c>
      <c r="P663" s="40" t="s">
        <v>568</v>
      </c>
      <c r="Q663" s="152" t="s">
        <v>538</v>
      </c>
    </row>
    <row r="664" spans="1:17" ht="36" customHeight="1" thickTop="1">
      <c r="A664" s="1" t="s">
        <v>488</v>
      </c>
      <c r="B664" s="2"/>
      <c r="C664" s="2"/>
      <c r="D664" s="2"/>
      <c r="E664" s="2"/>
      <c r="F664" s="2"/>
      <c r="G664" s="2"/>
      <c r="H664" s="2"/>
      <c r="I664" s="2"/>
      <c r="J664" s="2"/>
      <c r="K664" s="25"/>
      <c r="L664" s="2"/>
      <c r="M664" s="2"/>
      <c r="N664" s="2"/>
      <c r="O664" s="2"/>
      <c r="P664" s="2"/>
      <c r="Q664" s="45"/>
    </row>
    <row r="665" spans="1:17" ht="36" customHeight="1">
      <c r="A665" s="31">
        <v>17000002</v>
      </c>
      <c r="B665" s="145" t="s">
        <v>489</v>
      </c>
      <c r="C665" s="69" t="s">
        <v>490</v>
      </c>
      <c r="D665" s="69" t="s">
        <v>669</v>
      </c>
      <c r="E665" s="145">
        <v>6615</v>
      </c>
      <c r="F665" s="145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115.42</v>
      </c>
      <c r="M665" s="145">
        <v>843.93</v>
      </c>
      <c r="N665" s="145">
        <v>0</v>
      </c>
      <c r="O665" s="145">
        <v>-0.15</v>
      </c>
      <c r="P665" s="145">
        <f>E665+F665+G665+I665-J665-L665-M665-K665+N665-O665</f>
        <v>5655.799999999999</v>
      </c>
      <c r="Q665" s="45"/>
    </row>
    <row r="666" spans="1:17" ht="36" customHeight="1">
      <c r="A666" s="1" t="s">
        <v>17</v>
      </c>
      <c r="B666" s="145"/>
      <c r="C666" s="69"/>
      <c r="D666" s="69"/>
      <c r="E666" s="154">
        <f>E665</f>
        <v>6615</v>
      </c>
      <c r="F666" s="154">
        <f aca="true" t="shared" si="92" ref="F666:M666">F665</f>
        <v>0</v>
      </c>
      <c r="G666" s="154">
        <f t="shared" si="92"/>
        <v>0</v>
      </c>
      <c r="H666" s="154">
        <f t="shared" si="92"/>
        <v>0</v>
      </c>
      <c r="I666" s="154">
        <f t="shared" si="92"/>
        <v>0</v>
      </c>
      <c r="J666" s="154">
        <f t="shared" si="92"/>
        <v>0</v>
      </c>
      <c r="K666" s="154">
        <f>K665</f>
        <v>0</v>
      </c>
      <c r="L666" s="154">
        <f t="shared" si="92"/>
        <v>115.42</v>
      </c>
      <c r="M666" s="154">
        <f t="shared" si="92"/>
        <v>843.93</v>
      </c>
      <c r="N666" s="154">
        <f>N665</f>
        <v>0</v>
      </c>
      <c r="O666" s="154">
        <f>O665</f>
        <v>-0.15</v>
      </c>
      <c r="P666" s="154">
        <f>P665</f>
        <v>5655.799999999999</v>
      </c>
      <c r="Q666" s="45"/>
    </row>
    <row r="667" spans="1:17" ht="36" customHeight="1">
      <c r="A667" s="104" t="s">
        <v>491</v>
      </c>
      <c r="B667" s="161"/>
      <c r="C667" s="99"/>
      <c r="D667" s="99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92"/>
    </row>
    <row r="668" spans="1:17" ht="36" customHeight="1">
      <c r="A668" s="31">
        <v>17100201</v>
      </c>
      <c r="B668" s="145" t="s">
        <v>492</v>
      </c>
      <c r="C668" s="69" t="s">
        <v>493</v>
      </c>
      <c r="D668" s="69" t="s">
        <v>712</v>
      </c>
      <c r="E668" s="145">
        <v>4183.65</v>
      </c>
      <c r="F668" s="145">
        <v>0</v>
      </c>
      <c r="G668" s="145">
        <v>0</v>
      </c>
      <c r="H668" s="145">
        <v>0</v>
      </c>
      <c r="I668" s="145">
        <v>0</v>
      </c>
      <c r="J668" s="145">
        <v>0</v>
      </c>
      <c r="K668" s="145">
        <v>0</v>
      </c>
      <c r="L668" s="145">
        <v>0</v>
      </c>
      <c r="M668" s="145">
        <v>378.43</v>
      </c>
      <c r="N668" s="145">
        <v>0</v>
      </c>
      <c r="O668" s="145">
        <v>0.02</v>
      </c>
      <c r="P668" s="145">
        <f>E668+F668+G668+I668-J668-L668-M668-K668+N668-O668</f>
        <v>3805.2</v>
      </c>
      <c r="Q668" s="45"/>
    </row>
    <row r="669" spans="1:17" ht="36" customHeight="1">
      <c r="A669" s="31">
        <v>17100401</v>
      </c>
      <c r="B669" s="145" t="s">
        <v>498</v>
      </c>
      <c r="C669" s="69" t="s">
        <v>499</v>
      </c>
      <c r="D669" s="69" t="s">
        <v>376</v>
      </c>
      <c r="E669" s="145">
        <v>1622.82</v>
      </c>
      <c r="F669" s="145">
        <v>0</v>
      </c>
      <c r="G669" s="145">
        <v>0</v>
      </c>
      <c r="H669" s="145">
        <v>0</v>
      </c>
      <c r="I669" s="145">
        <v>0</v>
      </c>
      <c r="J669" s="145">
        <v>0</v>
      </c>
      <c r="K669" s="145">
        <v>0</v>
      </c>
      <c r="L669" s="145">
        <v>0</v>
      </c>
      <c r="M669" s="145">
        <v>0</v>
      </c>
      <c r="N669" s="145">
        <v>107.74</v>
      </c>
      <c r="O669" s="145">
        <v>0.16</v>
      </c>
      <c r="P669" s="145">
        <f>E669+F669+G669+I669-J669-L669-M669-K669+N669-O669</f>
        <v>1730.3999999999999</v>
      </c>
      <c r="Q669" s="45"/>
    </row>
    <row r="670" spans="1:17" ht="36" customHeight="1">
      <c r="A670" s="31">
        <v>17100402</v>
      </c>
      <c r="B670" s="145" t="s">
        <v>576</v>
      </c>
      <c r="C670" s="69" t="s">
        <v>577</v>
      </c>
      <c r="D670" s="69" t="s">
        <v>578</v>
      </c>
      <c r="E670" s="145">
        <v>3858.6</v>
      </c>
      <c r="F670" s="145">
        <v>0</v>
      </c>
      <c r="G670" s="145">
        <v>0</v>
      </c>
      <c r="H670" s="145">
        <v>0</v>
      </c>
      <c r="I670" s="145">
        <v>0</v>
      </c>
      <c r="J670" s="145">
        <v>0</v>
      </c>
      <c r="K670" s="145">
        <v>0</v>
      </c>
      <c r="L670" s="145">
        <v>0</v>
      </c>
      <c r="M670" s="145">
        <v>326.42</v>
      </c>
      <c r="N670" s="145">
        <v>0</v>
      </c>
      <c r="O670" s="145">
        <v>-0.02</v>
      </c>
      <c r="P670" s="145">
        <f>E670+F670+G670+I670-J670-L670-M670-K670+N670-O670</f>
        <v>3532.2</v>
      </c>
      <c r="Q670" s="45"/>
    </row>
    <row r="671" spans="1:17" ht="36" customHeight="1">
      <c r="A671" s="1" t="s">
        <v>17</v>
      </c>
      <c r="B671" s="2"/>
      <c r="C671" s="69"/>
      <c r="D671" s="69"/>
      <c r="E671" s="154">
        <f aca="true" t="shared" si="93" ref="E671:M671">SUM(E668:E670)</f>
        <v>9665.07</v>
      </c>
      <c r="F671" s="154">
        <f t="shared" si="93"/>
        <v>0</v>
      </c>
      <c r="G671" s="154">
        <f t="shared" si="93"/>
        <v>0</v>
      </c>
      <c r="H671" s="154">
        <f t="shared" si="93"/>
        <v>0</v>
      </c>
      <c r="I671" s="154">
        <f t="shared" si="93"/>
        <v>0</v>
      </c>
      <c r="J671" s="154">
        <f t="shared" si="93"/>
        <v>0</v>
      </c>
      <c r="K671" s="154">
        <f>SUM(K668:K670)</f>
        <v>0</v>
      </c>
      <c r="L671" s="154">
        <f t="shared" si="93"/>
        <v>0</v>
      </c>
      <c r="M671" s="154">
        <f t="shared" si="93"/>
        <v>704.85</v>
      </c>
      <c r="N671" s="154">
        <f>SUM(N668:N670)</f>
        <v>107.74</v>
      </c>
      <c r="O671" s="154">
        <f>SUM(O668:O670)</f>
        <v>0.16</v>
      </c>
      <c r="P671" s="154">
        <f>SUM(P668:P670)</f>
        <v>9067.8</v>
      </c>
      <c r="Q671" s="45"/>
    </row>
    <row r="672" spans="1:17" s="37" customFormat="1" ht="36" customHeight="1">
      <c r="A672" s="104"/>
      <c r="B672" s="90" t="s">
        <v>589</v>
      </c>
      <c r="C672" s="105"/>
      <c r="D672" s="105"/>
      <c r="E672" s="194">
        <f aca="true" t="shared" si="94" ref="E672:P672">E666+E671</f>
        <v>16280.07</v>
      </c>
      <c r="F672" s="195">
        <f t="shared" si="94"/>
        <v>0</v>
      </c>
      <c r="G672" s="195">
        <f t="shared" si="94"/>
        <v>0</v>
      </c>
      <c r="H672" s="195">
        <f t="shared" si="94"/>
        <v>0</v>
      </c>
      <c r="I672" s="195">
        <f t="shared" si="94"/>
        <v>0</v>
      </c>
      <c r="J672" s="195">
        <f t="shared" si="94"/>
        <v>0</v>
      </c>
      <c r="K672" s="195">
        <f t="shared" si="94"/>
        <v>0</v>
      </c>
      <c r="L672" s="195">
        <f t="shared" si="94"/>
        <v>115.42</v>
      </c>
      <c r="M672" s="194">
        <f t="shared" si="94"/>
        <v>1548.78</v>
      </c>
      <c r="N672" s="195">
        <f t="shared" si="94"/>
        <v>107.74</v>
      </c>
      <c r="O672" s="195">
        <f t="shared" si="94"/>
        <v>0.010000000000000009</v>
      </c>
      <c r="P672" s="195">
        <f t="shared" si="94"/>
        <v>14723.599999999999</v>
      </c>
      <c r="Q672" s="107"/>
    </row>
    <row r="673" spans="1:17" ht="18">
      <c r="A673" s="38"/>
      <c r="B673" s="14"/>
      <c r="C673" s="14"/>
      <c r="D673" s="14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48"/>
    </row>
    <row r="674" spans="1:17" ht="18">
      <c r="A674" s="38"/>
      <c r="B674" s="14"/>
      <c r="C674" s="14"/>
      <c r="D674" s="14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48"/>
    </row>
    <row r="675" spans="1:17" ht="18">
      <c r="A675" s="38"/>
      <c r="B675" s="14"/>
      <c r="C675" s="14"/>
      <c r="D675" s="14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48"/>
    </row>
    <row r="676" spans="1:17" ht="18">
      <c r="A676" s="38"/>
      <c r="B676" s="14"/>
      <c r="C676" s="14"/>
      <c r="D676" s="14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48"/>
    </row>
    <row r="677" spans="1:17" ht="18">
      <c r="A677" s="38"/>
      <c r="B677" s="14"/>
      <c r="C677" s="14"/>
      <c r="D677" s="14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48"/>
    </row>
    <row r="678" spans="2:16" ht="18">
      <c r="B678" s="27"/>
      <c r="C678" s="27"/>
      <c r="D678" s="27" t="s">
        <v>584</v>
      </c>
      <c r="E678" s="27"/>
      <c r="F678" s="27"/>
      <c r="G678" s="27"/>
      <c r="H678" s="27"/>
      <c r="I678" s="27"/>
      <c r="J678" s="27" t="s">
        <v>583</v>
      </c>
      <c r="K678" s="27"/>
      <c r="L678" s="27"/>
      <c r="M678" s="27"/>
      <c r="N678" s="27"/>
      <c r="O678" s="27"/>
      <c r="P678" s="27"/>
    </row>
    <row r="679" spans="1:16" ht="18">
      <c r="A679" s="26" t="s">
        <v>582</v>
      </c>
      <c r="B679" s="27"/>
      <c r="C679" s="27"/>
      <c r="D679" s="27" t="s">
        <v>987</v>
      </c>
      <c r="E679" s="27"/>
      <c r="F679" s="27"/>
      <c r="G679" s="27"/>
      <c r="H679" s="27"/>
      <c r="I679" s="27"/>
      <c r="J679" s="27" t="s">
        <v>581</v>
      </c>
      <c r="K679" s="27"/>
      <c r="L679" s="27"/>
      <c r="M679" s="27"/>
      <c r="N679" s="27"/>
      <c r="O679" s="27"/>
      <c r="P679" s="27"/>
    </row>
    <row r="683" spans="1:17" ht="33">
      <c r="A683" s="6" t="s">
        <v>0</v>
      </c>
      <c r="B683" s="32"/>
      <c r="C683" s="8"/>
      <c r="D683" s="98" t="s">
        <v>796</v>
      </c>
      <c r="E683" s="8"/>
      <c r="F683" s="8"/>
      <c r="G683" s="8"/>
      <c r="H683" s="8"/>
      <c r="I683" s="8"/>
      <c r="J683" s="8"/>
      <c r="K683" s="9"/>
      <c r="L683" s="8"/>
      <c r="M683" s="8"/>
      <c r="N683" s="8"/>
      <c r="O683" s="8"/>
      <c r="P683" s="8"/>
      <c r="Q683" s="41"/>
    </row>
    <row r="684" spans="1:17" ht="18">
      <c r="A684" s="11"/>
      <c r="B684" s="36" t="s">
        <v>555</v>
      </c>
      <c r="C684" s="13"/>
      <c r="D684" s="13"/>
      <c r="E684" s="13"/>
      <c r="F684" s="13"/>
      <c r="G684" s="13"/>
      <c r="H684" s="13"/>
      <c r="I684" s="14"/>
      <c r="J684" s="14"/>
      <c r="K684" s="15"/>
      <c r="L684" s="13"/>
      <c r="M684" s="13"/>
      <c r="N684" s="13"/>
      <c r="O684" s="13"/>
      <c r="P684" s="13"/>
      <c r="Q684" s="42" t="s">
        <v>918</v>
      </c>
    </row>
    <row r="685" spans="1:17" ht="20.25">
      <c r="A685" s="16"/>
      <c r="B685" s="71"/>
      <c r="C685" s="17"/>
      <c r="D685" s="79" t="s">
        <v>966</v>
      </c>
      <c r="E685" s="18"/>
      <c r="F685" s="18"/>
      <c r="G685" s="18"/>
      <c r="H685" s="18"/>
      <c r="I685" s="18"/>
      <c r="J685" s="18"/>
      <c r="K685" s="19"/>
      <c r="L685" s="18"/>
      <c r="M685" s="18"/>
      <c r="N685" s="18"/>
      <c r="O685" s="18"/>
      <c r="P685" s="18"/>
      <c r="Q685" s="43"/>
    </row>
    <row r="686" spans="1:17" s="175" customFormat="1" ht="23.25" thickBot="1">
      <c r="A686" s="80" t="s">
        <v>1</v>
      </c>
      <c r="B686" s="151" t="s">
        <v>2</v>
      </c>
      <c r="C686" s="151" t="s">
        <v>3</v>
      </c>
      <c r="D686" s="151" t="s">
        <v>4</v>
      </c>
      <c r="E686" s="40" t="s">
        <v>5</v>
      </c>
      <c r="F686" s="40" t="s">
        <v>566</v>
      </c>
      <c r="G686" s="40" t="s">
        <v>605</v>
      </c>
      <c r="H686" s="40" t="s">
        <v>672</v>
      </c>
      <c r="I686" s="40" t="s">
        <v>569</v>
      </c>
      <c r="J686" s="40" t="s">
        <v>530</v>
      </c>
      <c r="K686" s="40" t="s">
        <v>529</v>
      </c>
      <c r="L686" s="40" t="s">
        <v>541</v>
      </c>
      <c r="M686" s="40" t="s">
        <v>536</v>
      </c>
      <c r="N686" s="40" t="s">
        <v>537</v>
      </c>
      <c r="O686" s="40" t="s">
        <v>580</v>
      </c>
      <c r="P686" s="40" t="s">
        <v>568</v>
      </c>
      <c r="Q686" s="152" t="s">
        <v>538</v>
      </c>
    </row>
    <row r="687" spans="1:17" ht="18.75" thickTop="1">
      <c r="A687" s="104" t="s">
        <v>500</v>
      </c>
      <c r="B687" s="91"/>
      <c r="C687" s="91"/>
      <c r="D687" s="91"/>
      <c r="E687" s="91"/>
      <c r="F687" s="91"/>
      <c r="G687" s="91"/>
      <c r="H687" s="91"/>
      <c r="I687" s="91"/>
      <c r="J687" s="91"/>
      <c r="K687" s="188"/>
      <c r="L687" s="91"/>
      <c r="M687" s="91"/>
      <c r="N687" s="91"/>
      <c r="O687" s="91"/>
      <c r="P687" s="91"/>
      <c r="Q687" s="92"/>
    </row>
    <row r="688" spans="1:17" ht="33" customHeight="1">
      <c r="A688" s="31">
        <v>19000000</v>
      </c>
      <c r="B688" s="145" t="s">
        <v>501</v>
      </c>
      <c r="C688" s="69" t="s">
        <v>502</v>
      </c>
      <c r="D688" s="69" t="s">
        <v>503</v>
      </c>
      <c r="E688" s="145">
        <v>6615</v>
      </c>
      <c r="F688" s="145">
        <v>0</v>
      </c>
      <c r="G688" s="145">
        <v>0</v>
      </c>
      <c r="H688" s="145">
        <v>0</v>
      </c>
      <c r="I688" s="145">
        <v>0</v>
      </c>
      <c r="J688" s="145">
        <v>0</v>
      </c>
      <c r="K688" s="145">
        <v>0</v>
      </c>
      <c r="L688" s="145">
        <v>115.42</v>
      </c>
      <c r="M688" s="145">
        <v>843.93</v>
      </c>
      <c r="N688" s="145">
        <v>0</v>
      </c>
      <c r="O688" s="145">
        <v>0.05</v>
      </c>
      <c r="P688" s="145">
        <f>E688+F688+G688+I688-J688-L688-M688-K688+N688-O688</f>
        <v>5655.599999999999</v>
      </c>
      <c r="Q688" s="50"/>
    </row>
    <row r="689" spans="1:17" ht="33" customHeight="1">
      <c r="A689" s="31">
        <v>19000101</v>
      </c>
      <c r="B689" s="145" t="s">
        <v>504</v>
      </c>
      <c r="C689" s="69" t="s">
        <v>505</v>
      </c>
      <c r="D689" s="69" t="s">
        <v>33</v>
      </c>
      <c r="E689" s="145">
        <v>2583.16</v>
      </c>
      <c r="F689" s="145">
        <v>0</v>
      </c>
      <c r="G689" s="145">
        <v>0</v>
      </c>
      <c r="H689" s="145">
        <v>0</v>
      </c>
      <c r="I689" s="145">
        <v>0</v>
      </c>
      <c r="J689" s="145">
        <v>0</v>
      </c>
      <c r="K689" s="145">
        <v>0</v>
      </c>
      <c r="L689" s="145">
        <v>0</v>
      </c>
      <c r="M689" s="145">
        <v>16.71</v>
      </c>
      <c r="N689" s="145">
        <v>0</v>
      </c>
      <c r="O689" s="145">
        <v>-0.15</v>
      </c>
      <c r="P689" s="145">
        <f>E689+F689+G689+I689-J689-L689-M689-K689+N689-O689</f>
        <v>2566.6</v>
      </c>
      <c r="Q689" s="50"/>
    </row>
    <row r="690" spans="1:17" ht="33" customHeight="1">
      <c r="A690" s="1" t="s">
        <v>17</v>
      </c>
      <c r="B690" s="145"/>
      <c r="C690" s="69"/>
      <c r="D690" s="69"/>
      <c r="E690" s="154">
        <f>SUM(E688:E689)</f>
        <v>9198.16</v>
      </c>
      <c r="F690" s="154">
        <f aca="true" t="shared" si="95" ref="F690:M690">SUM(F688:F689)</f>
        <v>0</v>
      </c>
      <c r="G690" s="154">
        <f t="shared" si="95"/>
        <v>0</v>
      </c>
      <c r="H690" s="154">
        <f t="shared" si="95"/>
        <v>0</v>
      </c>
      <c r="I690" s="154">
        <f t="shared" si="95"/>
        <v>0</v>
      </c>
      <c r="J690" s="154">
        <f t="shared" si="95"/>
        <v>0</v>
      </c>
      <c r="K690" s="154">
        <f>SUM(K688:K689)</f>
        <v>0</v>
      </c>
      <c r="L690" s="154">
        <f t="shared" si="95"/>
        <v>115.42</v>
      </c>
      <c r="M690" s="154">
        <f t="shared" si="95"/>
        <v>860.64</v>
      </c>
      <c r="N690" s="154">
        <f>SUM(N688:N689)</f>
        <v>0</v>
      </c>
      <c r="O690" s="154">
        <f>SUM(O688:O689)</f>
        <v>-0.09999999999999999</v>
      </c>
      <c r="P690" s="154">
        <f>SUM(P688:P689)</f>
        <v>8222.199999999999</v>
      </c>
      <c r="Q690" s="50"/>
    </row>
    <row r="691" spans="1:17" ht="33" customHeight="1">
      <c r="A691" s="104" t="s">
        <v>508</v>
      </c>
      <c r="B691" s="161"/>
      <c r="C691" s="99"/>
      <c r="D691" s="99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12"/>
    </row>
    <row r="692" spans="1:17" ht="33" customHeight="1">
      <c r="A692" s="31">
        <v>19100001</v>
      </c>
      <c r="B692" s="145" t="s">
        <v>509</v>
      </c>
      <c r="C692" s="69" t="s">
        <v>510</v>
      </c>
      <c r="D692" s="69" t="s">
        <v>511</v>
      </c>
      <c r="E692" s="145">
        <v>4158.75</v>
      </c>
      <c r="F692" s="145">
        <v>0</v>
      </c>
      <c r="G692" s="145">
        <v>0</v>
      </c>
      <c r="H692" s="145">
        <v>300</v>
      </c>
      <c r="I692" s="145">
        <v>0</v>
      </c>
      <c r="J692" s="145">
        <v>0</v>
      </c>
      <c r="K692" s="145">
        <v>333</v>
      </c>
      <c r="L692" s="145">
        <v>0</v>
      </c>
      <c r="M692" s="145">
        <v>374.44</v>
      </c>
      <c r="N692" s="145">
        <v>0</v>
      </c>
      <c r="O692" s="145">
        <v>0.11</v>
      </c>
      <c r="P692" s="145">
        <f>E692+F692+H692+G692+I692-J692-L692-M692-K692+N692-O692</f>
        <v>3751.2</v>
      </c>
      <c r="Q692" s="50"/>
    </row>
    <row r="693" spans="1:17" ht="33" customHeight="1">
      <c r="A693" s="1" t="s">
        <v>17</v>
      </c>
      <c r="B693" s="145"/>
      <c r="C693" s="69"/>
      <c r="D693" s="69"/>
      <c r="E693" s="154">
        <f>E692</f>
        <v>4158.75</v>
      </c>
      <c r="F693" s="154">
        <f aca="true" t="shared" si="96" ref="F693:M693">F692</f>
        <v>0</v>
      </c>
      <c r="G693" s="154">
        <f t="shared" si="96"/>
        <v>0</v>
      </c>
      <c r="H693" s="154">
        <f t="shared" si="96"/>
        <v>300</v>
      </c>
      <c r="I693" s="154">
        <f t="shared" si="96"/>
        <v>0</v>
      </c>
      <c r="J693" s="154">
        <f t="shared" si="96"/>
        <v>0</v>
      </c>
      <c r="K693" s="154">
        <f>K692</f>
        <v>333</v>
      </c>
      <c r="L693" s="154">
        <f t="shared" si="96"/>
        <v>0</v>
      </c>
      <c r="M693" s="154">
        <f t="shared" si="96"/>
        <v>374.44</v>
      </c>
      <c r="N693" s="154">
        <f>N692</f>
        <v>0</v>
      </c>
      <c r="O693" s="154">
        <f>O692</f>
        <v>0.11</v>
      </c>
      <c r="P693" s="154">
        <f>P692</f>
        <v>3751.2</v>
      </c>
      <c r="Q693" s="50"/>
    </row>
    <row r="694" spans="1:17" ht="33" customHeight="1">
      <c r="A694" s="104" t="s">
        <v>512</v>
      </c>
      <c r="B694" s="161"/>
      <c r="C694" s="99"/>
      <c r="D694" s="99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12"/>
    </row>
    <row r="695" spans="1:17" ht="33" customHeight="1">
      <c r="A695" s="31">
        <v>19200001</v>
      </c>
      <c r="B695" s="145" t="s">
        <v>513</v>
      </c>
      <c r="C695" s="69" t="s">
        <v>514</v>
      </c>
      <c r="D695" s="69" t="s">
        <v>515</v>
      </c>
      <c r="E695" s="145">
        <v>4158.75</v>
      </c>
      <c r="F695" s="145">
        <v>0</v>
      </c>
      <c r="G695" s="145">
        <v>0</v>
      </c>
      <c r="H695" s="145">
        <v>300</v>
      </c>
      <c r="I695" s="145">
        <v>0</v>
      </c>
      <c r="J695" s="145">
        <v>0</v>
      </c>
      <c r="K695" s="145">
        <v>0</v>
      </c>
      <c r="L695" s="145">
        <v>0</v>
      </c>
      <c r="M695" s="145">
        <v>374.44</v>
      </c>
      <c r="N695" s="145">
        <v>0</v>
      </c>
      <c r="O695" s="145">
        <v>0.11</v>
      </c>
      <c r="P695" s="145">
        <f>E695+F695+G695+H695+I695-J695-L695-M695-K695+N695-O695</f>
        <v>4084.2</v>
      </c>
      <c r="Q695" s="50"/>
    </row>
    <row r="696" spans="1:16" ht="33" customHeight="1">
      <c r="A696" s="31">
        <v>19300006</v>
      </c>
      <c r="B696" s="145" t="s">
        <v>606</v>
      </c>
      <c r="C696" s="69" t="s">
        <v>607</v>
      </c>
      <c r="D696" s="69" t="s">
        <v>700</v>
      </c>
      <c r="E696" s="145">
        <v>2500.05</v>
      </c>
      <c r="F696" s="145">
        <v>0</v>
      </c>
      <c r="G696" s="145">
        <v>0</v>
      </c>
      <c r="H696" s="145">
        <v>300</v>
      </c>
      <c r="I696" s="145">
        <v>0</v>
      </c>
      <c r="J696" s="145">
        <v>0</v>
      </c>
      <c r="K696" s="145">
        <v>0</v>
      </c>
      <c r="L696" s="145">
        <v>0</v>
      </c>
      <c r="M696" s="145">
        <v>7.66</v>
      </c>
      <c r="N696" s="145">
        <v>0</v>
      </c>
      <c r="O696" s="145">
        <v>-0.01</v>
      </c>
      <c r="P696" s="145">
        <f aca="true" t="shared" si="97" ref="P696:P701">E696+F696+G696+H696+I696-J696-L696-M696-K696+N696-O696</f>
        <v>2792.4000000000005</v>
      </c>
    </row>
    <row r="697" spans="1:17" ht="33" customHeight="1">
      <c r="A697" s="31">
        <v>19300007</v>
      </c>
      <c r="B697" s="145" t="s">
        <v>506</v>
      </c>
      <c r="C697" s="69" t="s">
        <v>507</v>
      </c>
      <c r="D697" s="69" t="s">
        <v>700</v>
      </c>
      <c r="E697" s="145">
        <v>2500.05</v>
      </c>
      <c r="F697" s="145">
        <v>0</v>
      </c>
      <c r="G697" s="145">
        <v>0</v>
      </c>
      <c r="H697" s="145">
        <v>300</v>
      </c>
      <c r="I697" s="145">
        <v>0</v>
      </c>
      <c r="J697" s="145">
        <v>0</v>
      </c>
      <c r="K697" s="145">
        <v>205.28</v>
      </c>
      <c r="L697" s="145">
        <v>0</v>
      </c>
      <c r="M697" s="145">
        <v>7.66</v>
      </c>
      <c r="N697" s="145">
        <v>0</v>
      </c>
      <c r="O697" s="145">
        <v>0.11</v>
      </c>
      <c r="P697" s="145">
        <f t="shared" si="97"/>
        <v>2587</v>
      </c>
      <c r="Q697" s="45"/>
    </row>
    <row r="698" spans="1:17" ht="33" customHeight="1">
      <c r="A698" s="31">
        <v>19300009</v>
      </c>
      <c r="B698" s="145" t="s">
        <v>517</v>
      </c>
      <c r="C698" s="69" t="s">
        <v>518</v>
      </c>
      <c r="D698" s="69" t="s">
        <v>700</v>
      </c>
      <c r="E698" s="145">
        <v>2500.05</v>
      </c>
      <c r="F698" s="145">
        <v>0</v>
      </c>
      <c r="G698" s="145">
        <v>0</v>
      </c>
      <c r="H698" s="145">
        <v>300</v>
      </c>
      <c r="I698" s="145">
        <v>0</v>
      </c>
      <c r="J698" s="145">
        <v>300</v>
      </c>
      <c r="K698" s="145">
        <v>278.57</v>
      </c>
      <c r="L698" s="145">
        <v>0</v>
      </c>
      <c r="M698" s="145">
        <v>7.66</v>
      </c>
      <c r="N698" s="145">
        <v>0</v>
      </c>
      <c r="O698" s="145">
        <v>0.02</v>
      </c>
      <c r="P698" s="145">
        <f t="shared" si="97"/>
        <v>2213.8</v>
      </c>
      <c r="Q698" s="45"/>
    </row>
    <row r="699" spans="1:17" ht="33" customHeight="1">
      <c r="A699" s="31">
        <v>19300010</v>
      </c>
      <c r="B699" s="145" t="s">
        <v>519</v>
      </c>
      <c r="C699" s="69" t="s">
        <v>520</v>
      </c>
      <c r="D699" s="69" t="s">
        <v>700</v>
      </c>
      <c r="E699" s="145">
        <v>2500.05</v>
      </c>
      <c r="F699" s="145">
        <v>0</v>
      </c>
      <c r="G699" s="145">
        <v>0</v>
      </c>
      <c r="H699" s="145">
        <v>0</v>
      </c>
      <c r="I699" s="145">
        <v>0</v>
      </c>
      <c r="J699" s="145">
        <v>0</v>
      </c>
      <c r="K699" s="145">
        <v>0</v>
      </c>
      <c r="L699" s="145">
        <v>0</v>
      </c>
      <c r="M699" s="145">
        <v>7.66</v>
      </c>
      <c r="N699" s="145">
        <v>0</v>
      </c>
      <c r="O699" s="145">
        <v>-0.01</v>
      </c>
      <c r="P699" s="145">
        <f t="shared" si="97"/>
        <v>2492.4000000000005</v>
      </c>
      <c r="Q699" s="50"/>
    </row>
    <row r="700" spans="1:17" ht="33" customHeight="1">
      <c r="A700" s="31">
        <v>19300011</v>
      </c>
      <c r="B700" s="145" t="s">
        <v>608</v>
      </c>
      <c r="C700" s="69" t="s">
        <v>609</v>
      </c>
      <c r="D700" s="69" t="s">
        <v>516</v>
      </c>
      <c r="E700" s="145">
        <v>2500.05</v>
      </c>
      <c r="F700" s="145">
        <v>0</v>
      </c>
      <c r="G700" s="145">
        <v>0</v>
      </c>
      <c r="H700" s="145">
        <v>300</v>
      </c>
      <c r="I700" s="145">
        <v>0</v>
      </c>
      <c r="J700" s="145">
        <v>0</v>
      </c>
      <c r="K700" s="145">
        <v>0</v>
      </c>
      <c r="L700" s="145">
        <v>0</v>
      </c>
      <c r="M700" s="145">
        <v>7.66</v>
      </c>
      <c r="N700" s="145">
        <v>0</v>
      </c>
      <c r="O700" s="145">
        <v>-0.01</v>
      </c>
      <c r="P700" s="145">
        <f t="shared" si="97"/>
        <v>2792.4000000000005</v>
      </c>
      <c r="Q700" s="50"/>
    </row>
    <row r="701" spans="1:17" ht="33" customHeight="1">
      <c r="A701" s="31">
        <v>19300012</v>
      </c>
      <c r="B701" s="145" t="s">
        <v>847</v>
      </c>
      <c r="C701" s="69" t="s">
        <v>848</v>
      </c>
      <c r="D701" s="69" t="s">
        <v>516</v>
      </c>
      <c r="E701" s="145">
        <v>2500.05</v>
      </c>
      <c r="F701" s="145">
        <v>0</v>
      </c>
      <c r="G701" s="145">
        <v>0</v>
      </c>
      <c r="H701" s="145">
        <v>300</v>
      </c>
      <c r="I701" s="145">
        <v>0</v>
      </c>
      <c r="J701" s="145">
        <v>0</v>
      </c>
      <c r="K701" s="145">
        <v>0</v>
      </c>
      <c r="L701" s="145">
        <v>0</v>
      </c>
      <c r="M701" s="145">
        <v>7.66</v>
      </c>
      <c r="N701" s="145">
        <v>0</v>
      </c>
      <c r="O701" s="145">
        <v>-0.01</v>
      </c>
      <c r="P701" s="145">
        <f t="shared" si="97"/>
        <v>2792.4000000000005</v>
      </c>
      <c r="Q701" s="50"/>
    </row>
    <row r="702" spans="1:17" ht="33" customHeight="1">
      <c r="A702" s="1" t="s">
        <v>17</v>
      </c>
      <c r="B702" s="145"/>
      <c r="C702" s="69"/>
      <c r="D702" s="69"/>
      <c r="E702" s="73">
        <f aca="true" t="shared" si="98" ref="E702:P702">SUM(E695:E701)</f>
        <v>19159.05</v>
      </c>
      <c r="F702" s="73">
        <f t="shared" si="98"/>
        <v>0</v>
      </c>
      <c r="G702" s="154">
        <f t="shared" si="98"/>
        <v>0</v>
      </c>
      <c r="H702" s="73">
        <f t="shared" si="98"/>
        <v>1800</v>
      </c>
      <c r="I702" s="154">
        <f t="shared" si="98"/>
        <v>0</v>
      </c>
      <c r="J702" s="154">
        <f t="shared" si="98"/>
        <v>300</v>
      </c>
      <c r="K702" s="73">
        <f t="shared" si="98"/>
        <v>483.85</v>
      </c>
      <c r="L702" s="154">
        <f t="shared" si="98"/>
        <v>0</v>
      </c>
      <c r="M702" s="154">
        <f t="shared" si="98"/>
        <v>420.40000000000015</v>
      </c>
      <c r="N702" s="154">
        <f t="shared" si="98"/>
        <v>0</v>
      </c>
      <c r="O702" s="154">
        <f t="shared" si="98"/>
        <v>0.19999999999999998</v>
      </c>
      <c r="P702" s="154">
        <f t="shared" si="98"/>
        <v>19754.600000000006</v>
      </c>
      <c r="Q702" s="50"/>
    </row>
    <row r="703" spans="1:17" ht="33" customHeight="1">
      <c r="A703" s="104"/>
      <c r="B703" s="90" t="s">
        <v>589</v>
      </c>
      <c r="C703" s="105"/>
      <c r="D703" s="105"/>
      <c r="E703" s="174">
        <f aca="true" t="shared" si="99" ref="E703:P703">E690+E693+E702</f>
        <v>32515.96</v>
      </c>
      <c r="F703" s="174">
        <f t="shared" si="99"/>
        <v>0</v>
      </c>
      <c r="G703" s="173">
        <f t="shared" si="99"/>
        <v>0</v>
      </c>
      <c r="H703" s="174">
        <f t="shared" si="99"/>
        <v>2100</v>
      </c>
      <c r="I703" s="173">
        <f t="shared" si="99"/>
        <v>0</v>
      </c>
      <c r="J703" s="173">
        <f t="shared" si="99"/>
        <v>300</v>
      </c>
      <c r="K703" s="174">
        <f t="shared" si="99"/>
        <v>816.85</v>
      </c>
      <c r="L703" s="173">
        <f t="shared" si="99"/>
        <v>115.42</v>
      </c>
      <c r="M703" s="174">
        <f t="shared" si="99"/>
        <v>1655.48</v>
      </c>
      <c r="N703" s="173">
        <f t="shared" si="99"/>
        <v>0</v>
      </c>
      <c r="O703" s="173">
        <f t="shared" si="99"/>
        <v>0.21</v>
      </c>
      <c r="P703" s="173">
        <f t="shared" si="99"/>
        <v>31728.000000000004</v>
      </c>
      <c r="Q703" s="107"/>
    </row>
    <row r="704" ht="18">
      <c r="K704" s="4"/>
    </row>
    <row r="705" ht="18">
      <c r="K705" s="4"/>
    </row>
    <row r="706" ht="18">
      <c r="K706" s="4"/>
    </row>
    <row r="708" spans="2:16" ht="18">
      <c r="B708" s="27"/>
      <c r="C708" s="27"/>
      <c r="D708" s="27" t="s">
        <v>584</v>
      </c>
      <c r="E708" s="27"/>
      <c r="F708" s="27"/>
      <c r="G708" s="27"/>
      <c r="H708" s="27"/>
      <c r="I708" s="27"/>
      <c r="J708" s="27" t="s">
        <v>583</v>
      </c>
      <c r="K708" s="27"/>
      <c r="L708" s="27"/>
      <c r="M708" s="27"/>
      <c r="N708" s="27"/>
      <c r="O708" s="27"/>
      <c r="P708" s="27"/>
    </row>
    <row r="709" spans="1:16" ht="18">
      <c r="A709" s="26" t="s">
        <v>582</v>
      </c>
      <c r="B709" s="27"/>
      <c r="C709" s="27"/>
      <c r="D709" s="27" t="s">
        <v>987</v>
      </c>
      <c r="E709" s="27"/>
      <c r="F709" s="27"/>
      <c r="G709" s="27"/>
      <c r="H709" s="27"/>
      <c r="I709" s="27"/>
      <c r="J709" s="27" t="s">
        <v>581</v>
      </c>
      <c r="K709" s="27"/>
      <c r="L709" s="27"/>
      <c r="M709" s="27"/>
      <c r="N709" s="27"/>
      <c r="O709" s="27"/>
      <c r="P709" s="27"/>
    </row>
    <row r="713" spans="1:17" ht="33">
      <c r="A713" s="6" t="s">
        <v>0</v>
      </c>
      <c r="B713" s="32"/>
      <c r="C713" s="8"/>
      <c r="D713" s="94" t="s">
        <v>796</v>
      </c>
      <c r="E713" s="8"/>
      <c r="F713" s="8"/>
      <c r="G713" s="8"/>
      <c r="H713" s="8"/>
      <c r="I713" s="8"/>
      <c r="J713" s="8"/>
      <c r="K713" s="9"/>
      <c r="L713" s="8"/>
      <c r="M713" s="8"/>
      <c r="N713" s="8"/>
      <c r="O713" s="8"/>
      <c r="P713" s="8"/>
      <c r="Q713" s="41"/>
    </row>
    <row r="714" spans="1:17" ht="18">
      <c r="A714" s="11"/>
      <c r="B714" s="36" t="s">
        <v>556</v>
      </c>
      <c r="C714" s="13"/>
      <c r="D714" s="13"/>
      <c r="E714" s="13"/>
      <c r="F714" s="13"/>
      <c r="G714" s="13"/>
      <c r="H714" s="13"/>
      <c r="I714" s="14"/>
      <c r="J714" s="14"/>
      <c r="K714" s="15"/>
      <c r="L714" s="13"/>
      <c r="M714" s="13"/>
      <c r="N714" s="13"/>
      <c r="O714" s="13"/>
      <c r="P714" s="13"/>
      <c r="Q714" s="42" t="s">
        <v>919</v>
      </c>
    </row>
    <row r="715" spans="1:17" ht="20.25">
      <c r="A715" s="16"/>
      <c r="B715" s="71"/>
      <c r="C715" s="17"/>
      <c r="D715" s="79" t="s">
        <v>966</v>
      </c>
      <c r="E715" s="18"/>
      <c r="F715" s="18"/>
      <c r="G715" s="18"/>
      <c r="H715" s="18"/>
      <c r="I715" s="18"/>
      <c r="J715" s="18"/>
      <c r="K715" s="19"/>
      <c r="L715" s="18"/>
      <c r="M715" s="18"/>
      <c r="N715" s="18"/>
      <c r="O715" s="18"/>
      <c r="P715" s="18"/>
      <c r="Q715" s="43"/>
    </row>
    <row r="716" spans="1:17" s="175" customFormat="1" ht="38.25" customHeight="1" thickBot="1">
      <c r="A716" s="80" t="s">
        <v>1</v>
      </c>
      <c r="B716" s="151" t="s">
        <v>2</v>
      </c>
      <c r="C716" s="151" t="s">
        <v>3</v>
      </c>
      <c r="D716" s="151" t="s">
        <v>4</v>
      </c>
      <c r="E716" s="40" t="s">
        <v>5</v>
      </c>
      <c r="F716" s="40" t="s">
        <v>566</v>
      </c>
      <c r="G716" s="40" t="s">
        <v>528</v>
      </c>
      <c r="H716" s="40" t="s">
        <v>672</v>
      </c>
      <c r="I716" s="40" t="s">
        <v>569</v>
      </c>
      <c r="J716" s="40" t="s">
        <v>530</v>
      </c>
      <c r="K716" s="40" t="s">
        <v>529</v>
      </c>
      <c r="L716" s="40" t="s">
        <v>541</v>
      </c>
      <c r="M716" s="40" t="s">
        <v>536</v>
      </c>
      <c r="N716" s="40" t="s">
        <v>537</v>
      </c>
      <c r="O716" s="40" t="s">
        <v>580</v>
      </c>
      <c r="P716" s="40" t="s">
        <v>568</v>
      </c>
      <c r="Q716" s="152" t="s">
        <v>538</v>
      </c>
    </row>
    <row r="717" spans="1:17" ht="36" customHeight="1" thickTop="1">
      <c r="A717" s="104" t="s">
        <v>521</v>
      </c>
      <c r="B717" s="91"/>
      <c r="C717" s="91"/>
      <c r="D717" s="91"/>
      <c r="E717" s="91"/>
      <c r="F717" s="91"/>
      <c r="G717" s="91"/>
      <c r="H717" s="91"/>
      <c r="I717" s="91"/>
      <c r="J717" s="91"/>
      <c r="K717" s="188"/>
      <c r="L717" s="91"/>
      <c r="M717" s="91"/>
      <c r="N717" s="91"/>
      <c r="O717" s="91"/>
      <c r="P717" s="91"/>
      <c r="Q717" s="92"/>
    </row>
    <row r="718" spans="1:17" ht="36" customHeight="1">
      <c r="A718" s="31">
        <v>20000003</v>
      </c>
      <c r="B718" s="145" t="s">
        <v>610</v>
      </c>
      <c r="C718" s="2" t="s">
        <v>611</v>
      </c>
      <c r="D718" s="2" t="s">
        <v>612</v>
      </c>
      <c r="E718" s="145">
        <v>6615</v>
      </c>
      <c r="F718" s="145">
        <v>0</v>
      </c>
      <c r="G718" s="145">
        <v>0</v>
      </c>
      <c r="H718" s="145">
        <v>0</v>
      </c>
      <c r="I718" s="145">
        <v>0</v>
      </c>
      <c r="J718" s="145">
        <v>0</v>
      </c>
      <c r="K718" s="145">
        <v>0</v>
      </c>
      <c r="L718" s="145">
        <v>0</v>
      </c>
      <c r="M718" s="145">
        <v>843.93</v>
      </c>
      <c r="N718" s="145">
        <v>0</v>
      </c>
      <c r="O718" s="145">
        <v>0.07</v>
      </c>
      <c r="P718" s="145">
        <f>E718+F718+G718+I718-J718-L718-M718-K718+N718-O718</f>
        <v>5771</v>
      </c>
      <c r="Q718" s="45"/>
    </row>
    <row r="719" spans="1:17" ht="36" customHeight="1">
      <c r="A719" s="31">
        <v>20000004</v>
      </c>
      <c r="B719" s="145" t="s">
        <v>743</v>
      </c>
      <c r="C719" s="2" t="s">
        <v>744</v>
      </c>
      <c r="D719" s="2" t="s">
        <v>745</v>
      </c>
      <c r="E719" s="145">
        <v>4725</v>
      </c>
      <c r="F719" s="145">
        <v>0</v>
      </c>
      <c r="G719" s="145">
        <v>0</v>
      </c>
      <c r="H719" s="145">
        <v>0</v>
      </c>
      <c r="I719" s="65">
        <v>0</v>
      </c>
      <c r="J719" s="145">
        <v>0</v>
      </c>
      <c r="K719" s="145">
        <v>0</v>
      </c>
      <c r="L719" s="145">
        <v>0</v>
      </c>
      <c r="M719" s="145">
        <v>474.27</v>
      </c>
      <c r="N719" s="145">
        <v>0</v>
      </c>
      <c r="O719" s="145">
        <v>-0.07</v>
      </c>
      <c r="P719" s="145">
        <f>E719+F719+G719+I719-J719-L719-M719-K719+N719-O719</f>
        <v>4250.799999999999</v>
      </c>
      <c r="Q719" s="45"/>
    </row>
    <row r="720" spans="1:17" ht="36" customHeight="1">
      <c r="A720" s="1" t="s">
        <v>17</v>
      </c>
      <c r="B720" s="145"/>
      <c r="C720" s="2"/>
      <c r="D720" s="2"/>
      <c r="E720" s="73">
        <f>SUM(E718:E719)</f>
        <v>11340</v>
      </c>
      <c r="F720" s="154">
        <f aca="true" t="shared" si="100" ref="F720:P720">SUM(F718:F719)</f>
        <v>0</v>
      </c>
      <c r="G720" s="154">
        <f t="shared" si="100"/>
        <v>0</v>
      </c>
      <c r="H720" s="154">
        <f t="shared" si="100"/>
        <v>0</v>
      </c>
      <c r="I720" s="73">
        <f t="shared" si="100"/>
        <v>0</v>
      </c>
      <c r="J720" s="154">
        <f t="shared" si="100"/>
        <v>0</v>
      </c>
      <c r="K720" s="154">
        <f t="shared" si="100"/>
        <v>0</v>
      </c>
      <c r="L720" s="154">
        <f t="shared" si="100"/>
        <v>0</v>
      </c>
      <c r="M720" s="73">
        <f t="shared" si="100"/>
        <v>1318.1999999999998</v>
      </c>
      <c r="N720" s="154">
        <f t="shared" si="100"/>
        <v>0</v>
      </c>
      <c r="O720" s="154">
        <f t="shared" si="100"/>
        <v>0</v>
      </c>
      <c r="P720" s="154">
        <f t="shared" si="100"/>
        <v>10021.8</v>
      </c>
      <c r="Q720" s="45"/>
    </row>
    <row r="721" spans="1:17" ht="36" customHeight="1">
      <c r="A721" s="104" t="s">
        <v>522</v>
      </c>
      <c r="B721" s="161"/>
      <c r="C721" s="91"/>
      <c r="D721" s="9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92"/>
    </row>
    <row r="722" spans="1:17" ht="36" customHeight="1">
      <c r="A722" s="31">
        <v>20000200</v>
      </c>
      <c r="B722" s="145" t="s">
        <v>523</v>
      </c>
      <c r="C722" s="2" t="s">
        <v>524</v>
      </c>
      <c r="D722" s="2" t="s">
        <v>525</v>
      </c>
      <c r="E722" s="145">
        <v>5500.05</v>
      </c>
      <c r="F722" s="145">
        <v>0</v>
      </c>
      <c r="G722" s="145">
        <v>0</v>
      </c>
      <c r="H722" s="145">
        <v>0</v>
      </c>
      <c r="I722" s="145">
        <v>0</v>
      </c>
      <c r="J722" s="145">
        <v>0</v>
      </c>
      <c r="K722" s="145">
        <v>0</v>
      </c>
      <c r="L722" s="145">
        <v>0</v>
      </c>
      <c r="M722" s="145">
        <v>621.61</v>
      </c>
      <c r="N722" s="145">
        <v>0</v>
      </c>
      <c r="O722" s="145">
        <v>-0.16</v>
      </c>
      <c r="P722" s="145">
        <f>E722+F722+G722+I722-J722-L722-M722-K722+N722-O722</f>
        <v>4878.6</v>
      </c>
      <c r="Q722" s="45"/>
    </row>
    <row r="723" spans="1:17" ht="36" customHeight="1">
      <c r="A723" s="280" t="s">
        <v>17</v>
      </c>
      <c r="B723" s="2"/>
      <c r="C723" s="2"/>
      <c r="D723" s="2"/>
      <c r="E723" s="154">
        <f>E722</f>
        <v>5500.05</v>
      </c>
      <c r="F723" s="154">
        <f aca="true" t="shared" si="101" ref="F723:M723">F722</f>
        <v>0</v>
      </c>
      <c r="G723" s="154">
        <f>G722</f>
        <v>0</v>
      </c>
      <c r="H723" s="154">
        <f>H722</f>
        <v>0</v>
      </c>
      <c r="I723" s="154">
        <f t="shared" si="101"/>
        <v>0</v>
      </c>
      <c r="J723" s="154">
        <f t="shared" si="101"/>
        <v>0</v>
      </c>
      <c r="K723" s="154">
        <f>K722</f>
        <v>0</v>
      </c>
      <c r="L723" s="154">
        <f t="shared" si="101"/>
        <v>0</v>
      </c>
      <c r="M723" s="154">
        <f t="shared" si="101"/>
        <v>621.61</v>
      </c>
      <c r="N723" s="154">
        <f>N722</f>
        <v>0</v>
      </c>
      <c r="O723" s="154">
        <f>O722</f>
        <v>-0.16</v>
      </c>
      <c r="P723" s="154">
        <f>P722</f>
        <v>4878.6</v>
      </c>
      <c r="Q723" s="45"/>
    </row>
    <row r="724" spans="1:17" ht="36" customHeight="1">
      <c r="A724" s="104"/>
      <c r="B724" s="281" t="s">
        <v>589</v>
      </c>
      <c r="C724" s="105"/>
      <c r="D724" s="105"/>
      <c r="E724" s="174">
        <f aca="true" t="shared" si="102" ref="E724:P724">E720+E723</f>
        <v>16840.05</v>
      </c>
      <c r="F724" s="173">
        <f t="shared" si="102"/>
        <v>0</v>
      </c>
      <c r="G724" s="173">
        <f t="shared" si="102"/>
        <v>0</v>
      </c>
      <c r="H724" s="173">
        <f t="shared" si="102"/>
        <v>0</v>
      </c>
      <c r="I724" s="174">
        <f t="shared" si="102"/>
        <v>0</v>
      </c>
      <c r="J724" s="173">
        <f t="shared" si="102"/>
        <v>0</v>
      </c>
      <c r="K724" s="173">
        <f t="shared" si="102"/>
        <v>0</v>
      </c>
      <c r="L724" s="173">
        <f t="shared" si="102"/>
        <v>0</v>
      </c>
      <c r="M724" s="174">
        <f t="shared" si="102"/>
        <v>1939.81</v>
      </c>
      <c r="N724" s="173">
        <f t="shared" si="102"/>
        <v>0</v>
      </c>
      <c r="O724" s="173">
        <f t="shared" si="102"/>
        <v>-0.16</v>
      </c>
      <c r="P724" s="173">
        <f t="shared" si="102"/>
        <v>14900.4</v>
      </c>
      <c r="Q724" s="107"/>
    </row>
    <row r="725" spans="1:17" ht="18">
      <c r="A725" s="3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48"/>
    </row>
    <row r="726" spans="1:17" ht="18">
      <c r="A726" s="3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8"/>
    </row>
    <row r="727" spans="1:17" ht="18">
      <c r="A727" s="3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48"/>
    </row>
    <row r="728" spans="1:17" ht="18">
      <c r="A728" s="34"/>
      <c r="B728" s="14"/>
      <c r="C728" s="14"/>
      <c r="D728" s="14"/>
      <c r="E728" s="14"/>
      <c r="F728" s="14"/>
      <c r="G728" s="14"/>
      <c r="H728" s="14"/>
      <c r="I728" s="14"/>
      <c r="J728" s="14"/>
      <c r="K728" s="35"/>
      <c r="L728" s="14"/>
      <c r="M728" s="14"/>
      <c r="N728" s="14"/>
      <c r="O728" s="14"/>
      <c r="P728" s="14"/>
      <c r="Q728" s="48"/>
    </row>
    <row r="729" spans="1:17" ht="18">
      <c r="A729" s="34"/>
      <c r="B729" s="14"/>
      <c r="C729" s="14"/>
      <c r="D729" s="14"/>
      <c r="E729" s="14"/>
      <c r="F729" s="14"/>
      <c r="G729" s="14"/>
      <c r="H729" s="14"/>
      <c r="I729" s="14"/>
      <c r="J729" s="14"/>
      <c r="K729" s="35"/>
      <c r="L729" s="14"/>
      <c r="M729" s="14"/>
      <c r="N729" s="14"/>
      <c r="O729" s="14"/>
      <c r="P729" s="14"/>
      <c r="Q729" s="48"/>
    </row>
    <row r="730" spans="1:17" ht="18">
      <c r="A730" s="34"/>
      <c r="B730" s="61"/>
      <c r="C730" s="61"/>
      <c r="D730" s="61" t="s">
        <v>584</v>
      </c>
      <c r="E730" s="61"/>
      <c r="F730" s="61"/>
      <c r="G730" s="61"/>
      <c r="H730" s="61"/>
      <c r="I730" s="61"/>
      <c r="J730" s="61" t="s">
        <v>583</v>
      </c>
      <c r="K730" s="61"/>
      <c r="L730" s="61"/>
      <c r="M730" s="61"/>
      <c r="N730" s="61"/>
      <c r="O730" s="61"/>
      <c r="P730" s="61"/>
      <c r="Q730" s="48"/>
    </row>
    <row r="731" spans="1:17" ht="18">
      <c r="A731" s="34" t="s">
        <v>582</v>
      </c>
      <c r="B731" s="61"/>
      <c r="C731" s="61"/>
      <c r="D731" s="27" t="s">
        <v>987</v>
      </c>
      <c r="E731" s="61"/>
      <c r="F731" s="61"/>
      <c r="G731" s="61"/>
      <c r="H731" s="61"/>
      <c r="I731" s="61"/>
      <c r="J731" s="61" t="s">
        <v>581</v>
      </c>
      <c r="K731" s="61"/>
      <c r="L731" s="61"/>
      <c r="M731" s="61"/>
      <c r="N731" s="61"/>
      <c r="O731" s="61"/>
      <c r="P731" s="61"/>
      <c r="Q731" s="48"/>
    </row>
    <row r="734" spans="1:17" ht="33">
      <c r="A734" s="6" t="s">
        <v>0</v>
      </c>
      <c r="B734" s="55"/>
      <c r="C734" s="8"/>
      <c r="D734" s="94" t="s">
        <v>796</v>
      </c>
      <c r="E734" s="8"/>
      <c r="F734" s="8"/>
      <c r="G734" s="8"/>
      <c r="H734" s="8"/>
      <c r="I734" s="8"/>
      <c r="J734" s="8"/>
      <c r="K734" s="9"/>
      <c r="L734" s="8"/>
      <c r="M734" s="8"/>
      <c r="N734" s="8"/>
      <c r="O734" s="8"/>
      <c r="P734" s="8"/>
      <c r="Q734" s="41"/>
    </row>
    <row r="735" spans="1:17" ht="18">
      <c r="A735" s="11"/>
      <c r="B735" s="36" t="s">
        <v>557</v>
      </c>
      <c r="C735" s="13"/>
      <c r="D735" s="13"/>
      <c r="E735" s="13"/>
      <c r="F735" s="13"/>
      <c r="G735" s="13"/>
      <c r="H735" s="13"/>
      <c r="I735" s="14"/>
      <c r="J735" s="14"/>
      <c r="K735" s="15"/>
      <c r="L735" s="13"/>
      <c r="M735" s="13"/>
      <c r="N735" s="13"/>
      <c r="O735" s="13"/>
      <c r="P735" s="13"/>
      <c r="Q735" s="42" t="s">
        <v>920</v>
      </c>
    </row>
    <row r="736" spans="1:17" ht="20.25">
      <c r="A736" s="16"/>
      <c r="B736" s="71"/>
      <c r="C736" s="17"/>
      <c r="D736" s="79" t="s">
        <v>966</v>
      </c>
      <c r="E736" s="18"/>
      <c r="F736" s="18"/>
      <c r="G736" s="18"/>
      <c r="H736" s="18"/>
      <c r="I736" s="18"/>
      <c r="J736" s="18"/>
      <c r="K736" s="19"/>
      <c r="L736" s="18"/>
      <c r="M736" s="18"/>
      <c r="N736" s="18"/>
      <c r="O736" s="18"/>
      <c r="P736" s="18"/>
      <c r="Q736" s="43"/>
    </row>
    <row r="737" spans="1:17" s="175" customFormat="1" ht="35.25" customHeight="1" thickBot="1">
      <c r="A737" s="80" t="s">
        <v>1</v>
      </c>
      <c r="B737" s="151" t="s">
        <v>2</v>
      </c>
      <c r="C737" s="151" t="s">
        <v>3</v>
      </c>
      <c r="D737" s="151" t="s">
        <v>4</v>
      </c>
      <c r="E737" s="40" t="s">
        <v>5</v>
      </c>
      <c r="F737" s="40" t="s">
        <v>566</v>
      </c>
      <c r="G737" s="40" t="s">
        <v>528</v>
      </c>
      <c r="H737" s="40" t="s">
        <v>672</v>
      </c>
      <c r="I737" s="40" t="s">
        <v>569</v>
      </c>
      <c r="J737" s="40" t="s">
        <v>530</v>
      </c>
      <c r="K737" s="40" t="s">
        <v>529</v>
      </c>
      <c r="L737" s="40" t="s">
        <v>541</v>
      </c>
      <c r="M737" s="40" t="s">
        <v>536</v>
      </c>
      <c r="N737" s="40" t="s">
        <v>537</v>
      </c>
      <c r="O737" s="40" t="s">
        <v>580</v>
      </c>
      <c r="P737" s="40" t="s">
        <v>568</v>
      </c>
      <c r="Q737" s="152" t="s">
        <v>538</v>
      </c>
    </row>
    <row r="738" spans="1:17" ht="42" customHeight="1" thickTop="1">
      <c r="A738" s="1" t="s">
        <v>526</v>
      </c>
      <c r="B738" s="2"/>
      <c r="C738" s="2"/>
      <c r="D738" s="2"/>
      <c r="E738" s="2"/>
      <c r="F738" s="2"/>
      <c r="G738" s="2"/>
      <c r="H738" s="2"/>
      <c r="I738" s="2"/>
      <c r="J738" s="2"/>
      <c r="K738" s="25"/>
      <c r="L738" s="2"/>
      <c r="M738" s="2"/>
      <c r="N738" s="2"/>
      <c r="O738" s="2"/>
      <c r="P738" s="2"/>
      <c r="Q738" s="45"/>
    </row>
    <row r="739" spans="1:17" ht="42" customHeight="1">
      <c r="A739" s="31">
        <v>5400204</v>
      </c>
      <c r="B739" s="155" t="s">
        <v>99</v>
      </c>
      <c r="C739" s="58" t="s">
        <v>100</v>
      </c>
      <c r="D739" s="58" t="s">
        <v>101</v>
      </c>
      <c r="E739" s="155">
        <v>2901.84</v>
      </c>
      <c r="F739" s="155">
        <v>0</v>
      </c>
      <c r="G739" s="155">
        <v>0</v>
      </c>
      <c r="H739" s="155">
        <v>0</v>
      </c>
      <c r="I739" s="155">
        <v>0</v>
      </c>
      <c r="J739" s="155">
        <v>0</v>
      </c>
      <c r="K739" s="155">
        <v>0</v>
      </c>
      <c r="L739" s="155">
        <v>0</v>
      </c>
      <c r="M739" s="155">
        <v>66.3</v>
      </c>
      <c r="N739" s="155">
        <v>0</v>
      </c>
      <c r="O739" s="155">
        <v>-0.06</v>
      </c>
      <c r="P739" s="155">
        <f>E739+F739+G739+I739-J739-L739-M739-K739+N739-O739</f>
        <v>2835.6</v>
      </c>
      <c r="Q739" s="155"/>
    </row>
    <row r="740" spans="1:17" ht="42" customHeight="1">
      <c r="A740" s="31">
        <v>8100208</v>
      </c>
      <c r="B740" s="155" t="s">
        <v>280</v>
      </c>
      <c r="C740" s="58" t="s">
        <v>281</v>
      </c>
      <c r="D740" s="58" t="s">
        <v>700</v>
      </c>
      <c r="E740" s="155">
        <v>3206.13</v>
      </c>
      <c r="F740" s="155">
        <v>0</v>
      </c>
      <c r="G740" s="155">
        <v>0</v>
      </c>
      <c r="H740" s="155">
        <v>0</v>
      </c>
      <c r="I740" s="155">
        <v>0</v>
      </c>
      <c r="J740" s="155">
        <v>0</v>
      </c>
      <c r="K740" s="155">
        <v>0</v>
      </c>
      <c r="L740" s="155">
        <v>0</v>
      </c>
      <c r="M740" s="155">
        <v>119.68</v>
      </c>
      <c r="N740" s="155">
        <v>0</v>
      </c>
      <c r="O740" s="155">
        <v>0.05</v>
      </c>
      <c r="P740" s="155">
        <f>E740+F740+G740+I740-J740-L740-M740-K740+N740-O740</f>
        <v>3086.4</v>
      </c>
      <c r="Q740" s="155"/>
    </row>
    <row r="741" spans="1:17" ht="42" customHeight="1">
      <c r="A741" s="279" t="s">
        <v>17</v>
      </c>
      <c r="B741" s="206"/>
      <c r="C741" s="91"/>
      <c r="D741" s="91"/>
      <c r="E741" s="194">
        <f aca="true" t="shared" si="103" ref="E741:P741">SUM(E739:E740)</f>
        <v>6107.97</v>
      </c>
      <c r="F741" s="195">
        <f t="shared" si="103"/>
        <v>0</v>
      </c>
      <c r="G741" s="195">
        <f t="shared" si="103"/>
        <v>0</v>
      </c>
      <c r="H741" s="195">
        <f t="shared" si="103"/>
        <v>0</v>
      </c>
      <c r="I741" s="195">
        <f t="shared" si="103"/>
        <v>0</v>
      </c>
      <c r="J741" s="195">
        <f t="shared" si="103"/>
        <v>0</v>
      </c>
      <c r="K741" s="195">
        <f t="shared" si="103"/>
        <v>0</v>
      </c>
      <c r="L741" s="195">
        <f t="shared" si="103"/>
        <v>0</v>
      </c>
      <c r="M741" s="194">
        <f t="shared" si="103"/>
        <v>185.98000000000002</v>
      </c>
      <c r="N741" s="195">
        <f t="shared" si="103"/>
        <v>0</v>
      </c>
      <c r="O741" s="195">
        <f t="shared" si="103"/>
        <v>-0.009999999999999995</v>
      </c>
      <c r="P741" s="195">
        <f t="shared" si="103"/>
        <v>5922</v>
      </c>
      <c r="Q741" s="155"/>
    </row>
    <row r="742" spans="1:17" s="62" customFormat="1" ht="18">
      <c r="A742" s="38"/>
      <c r="B742" s="205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62" customFormat="1" ht="18">
      <c r="A743" s="38"/>
      <c r="B743" s="205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8"/>
    </row>
    <row r="744" spans="1:17" s="53" customFormat="1" ht="15.75">
      <c r="A744" s="275"/>
      <c r="B744" s="267" t="s">
        <v>797</v>
      </c>
      <c r="C744" s="276"/>
      <c r="D744" s="276"/>
      <c r="E744" s="268">
        <f>E797</f>
        <v>1017442.2500000001</v>
      </c>
      <c r="F744" s="277">
        <f aca="true" t="shared" si="104" ref="F744:P744">F797</f>
        <v>13822.759999999998</v>
      </c>
      <c r="G744" s="277">
        <f t="shared" si="104"/>
        <v>0</v>
      </c>
      <c r="H744" s="278">
        <f t="shared" si="104"/>
        <v>26640</v>
      </c>
      <c r="I744" s="277">
        <f t="shared" si="104"/>
        <v>8460.15</v>
      </c>
      <c r="J744" s="278">
        <f t="shared" si="104"/>
        <v>16890</v>
      </c>
      <c r="K744" s="278">
        <f t="shared" si="104"/>
        <v>12367.430000000002</v>
      </c>
      <c r="L744" s="277">
        <f t="shared" si="104"/>
        <v>7657.47</v>
      </c>
      <c r="M744" s="277">
        <f t="shared" si="104"/>
        <v>74206.16999999997</v>
      </c>
      <c r="N744" s="277">
        <f t="shared" si="104"/>
        <v>8128.239999999999</v>
      </c>
      <c r="O744" s="277">
        <f t="shared" si="104"/>
        <v>-1.0700000000000003</v>
      </c>
      <c r="P744" s="277">
        <f t="shared" si="104"/>
        <v>963373.4</v>
      </c>
      <c r="Q744" s="54"/>
    </row>
    <row r="745" spans="1:17" s="62" customFormat="1" ht="18">
      <c r="A745" s="38"/>
      <c r="B745" s="205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s="62" customFormat="1" ht="18">
      <c r="A746" s="38"/>
      <c r="B746" s="205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s="62" customFormat="1" ht="18">
      <c r="A747" s="38"/>
      <c r="B747" s="205"/>
      <c r="C747" s="14"/>
      <c r="D747" s="1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48"/>
    </row>
    <row r="748" spans="1:17" s="62" customFormat="1" ht="18">
      <c r="A748" s="34"/>
      <c r="B748" s="61"/>
      <c r="C748" s="61"/>
      <c r="D748" s="61" t="s">
        <v>584</v>
      </c>
      <c r="E748" s="61"/>
      <c r="F748" s="61"/>
      <c r="G748" s="61"/>
      <c r="H748" s="61"/>
      <c r="I748" s="61"/>
      <c r="J748" s="61" t="s">
        <v>583</v>
      </c>
      <c r="K748" s="61"/>
      <c r="L748" s="61"/>
      <c r="M748" s="61"/>
      <c r="N748" s="61"/>
      <c r="O748" s="61"/>
      <c r="P748" s="61"/>
      <c r="Q748" s="48"/>
    </row>
    <row r="749" spans="1:17" s="62" customFormat="1" ht="18">
      <c r="A749" s="34" t="s">
        <v>582</v>
      </c>
      <c r="B749" s="61"/>
      <c r="C749" s="61"/>
      <c r="D749" s="27" t="s">
        <v>987</v>
      </c>
      <c r="E749" s="61"/>
      <c r="F749" s="61"/>
      <c r="G749" s="61"/>
      <c r="H749" s="61"/>
      <c r="I749" s="61"/>
      <c r="J749" s="61" t="s">
        <v>581</v>
      </c>
      <c r="K749" s="61"/>
      <c r="L749" s="61"/>
      <c r="M749" s="61"/>
      <c r="N749" s="61"/>
      <c r="O749" s="61"/>
      <c r="P749" s="61"/>
      <c r="Q749" s="48"/>
    </row>
    <row r="750" spans="1:17" s="62" customFormat="1" ht="18">
      <c r="A750" s="38"/>
      <c r="B750" s="205"/>
      <c r="C750" s="14"/>
      <c r="D750" s="1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48"/>
    </row>
    <row r="751" spans="1:17" s="62" customFormat="1" ht="18">
      <c r="A751" s="38"/>
      <c r="B751" s="205"/>
      <c r="C751" s="14"/>
      <c r="D751" s="14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48"/>
    </row>
    <row r="752" spans="1:17" ht="33">
      <c r="A752" s="6" t="s">
        <v>0</v>
      </c>
      <c r="B752" s="55"/>
      <c r="C752" s="8"/>
      <c r="D752" s="94" t="s">
        <v>851</v>
      </c>
      <c r="E752" s="8"/>
      <c r="F752" s="8"/>
      <c r="G752" s="8"/>
      <c r="H752" s="8"/>
      <c r="I752" s="8"/>
      <c r="J752" s="8"/>
      <c r="K752" s="9"/>
      <c r="L752" s="8"/>
      <c r="M752" s="8"/>
      <c r="N752" s="8"/>
      <c r="O752" s="8"/>
      <c r="P752" s="8"/>
      <c r="Q752" s="41"/>
    </row>
    <row r="753" spans="1:17" ht="18">
      <c r="A753" s="11"/>
      <c r="B753" s="36" t="s">
        <v>596</v>
      </c>
      <c r="C753" s="13"/>
      <c r="D753" s="13"/>
      <c r="E753" s="13"/>
      <c r="F753" s="13"/>
      <c r="G753" s="13"/>
      <c r="H753" s="13"/>
      <c r="I753" s="14"/>
      <c r="J753" s="14"/>
      <c r="K753" s="15"/>
      <c r="L753" s="13"/>
      <c r="M753" s="13"/>
      <c r="N753" s="13"/>
      <c r="O753" s="13"/>
      <c r="P753" s="13"/>
      <c r="Q753" s="42" t="s">
        <v>921</v>
      </c>
    </row>
    <row r="754" spans="1:17" ht="20.25">
      <c r="A754" s="16"/>
      <c r="B754" s="71"/>
      <c r="C754" s="17"/>
      <c r="D754" s="79" t="s">
        <v>966</v>
      </c>
      <c r="E754" s="18"/>
      <c r="F754" s="18"/>
      <c r="G754" s="18"/>
      <c r="H754" s="18"/>
      <c r="I754" s="18"/>
      <c r="J754" s="18"/>
      <c r="K754" s="19"/>
      <c r="L754" s="18"/>
      <c r="M754" s="18"/>
      <c r="N754" s="18"/>
      <c r="O754" s="18"/>
      <c r="P754" s="18"/>
      <c r="Q754" s="43"/>
    </row>
    <row r="755" spans="1:17" ht="23.25" thickBot="1">
      <c r="A755" s="80" t="s">
        <v>1</v>
      </c>
      <c r="B755" s="151" t="s">
        <v>2</v>
      </c>
      <c r="C755" s="151" t="s">
        <v>3</v>
      </c>
      <c r="D755" s="151" t="s">
        <v>4</v>
      </c>
      <c r="E755" s="40" t="s">
        <v>5</v>
      </c>
      <c r="F755" s="40" t="s">
        <v>566</v>
      </c>
      <c r="G755" s="40" t="s">
        <v>528</v>
      </c>
      <c r="H755" s="40" t="s">
        <v>672</v>
      </c>
      <c r="I755" s="40" t="s">
        <v>569</v>
      </c>
      <c r="J755" s="40" t="s">
        <v>530</v>
      </c>
      <c r="K755" s="40" t="s">
        <v>529</v>
      </c>
      <c r="L755" s="40" t="s">
        <v>541</v>
      </c>
      <c r="M755" s="40" t="s">
        <v>536</v>
      </c>
      <c r="N755" s="40" t="s">
        <v>537</v>
      </c>
      <c r="O755" s="40" t="s">
        <v>580</v>
      </c>
      <c r="P755" s="40" t="s">
        <v>568</v>
      </c>
      <c r="Q755" s="152" t="s">
        <v>538</v>
      </c>
    </row>
    <row r="756" spans="1:17" ht="18.75" thickTop="1">
      <c r="A756" s="1" t="s">
        <v>894</v>
      </c>
      <c r="B756" s="2"/>
      <c r="C756" s="2"/>
      <c r="D756" s="2"/>
      <c r="E756" s="2"/>
      <c r="F756" s="2"/>
      <c r="G756" s="2"/>
      <c r="H756" s="2"/>
      <c r="I756" s="2"/>
      <c r="J756" s="2"/>
      <c r="K756" s="25"/>
      <c r="L756" s="2"/>
      <c r="M756" s="2"/>
      <c r="N756" s="2"/>
      <c r="O756" s="2"/>
      <c r="P756" s="2"/>
      <c r="Q756" s="45"/>
    </row>
    <row r="757" spans="1:17" ht="51.75" customHeight="1">
      <c r="A757" s="31">
        <v>1100601</v>
      </c>
      <c r="B757" s="155" t="s">
        <v>849</v>
      </c>
      <c r="C757" s="58" t="s">
        <v>850</v>
      </c>
      <c r="D757" s="58" t="s">
        <v>965</v>
      </c>
      <c r="E757" s="155">
        <v>5000.1</v>
      </c>
      <c r="F757" s="155">
        <v>0</v>
      </c>
      <c r="G757" s="155">
        <v>0</v>
      </c>
      <c r="H757" s="155">
        <v>0</v>
      </c>
      <c r="I757" s="155">
        <v>0</v>
      </c>
      <c r="J757" s="155">
        <v>0</v>
      </c>
      <c r="K757" s="155">
        <v>0</v>
      </c>
      <c r="L757" s="155">
        <v>0</v>
      </c>
      <c r="M757" s="155">
        <v>523.56</v>
      </c>
      <c r="N757" s="155">
        <v>0</v>
      </c>
      <c r="O757" s="155">
        <v>0.14</v>
      </c>
      <c r="P757" s="155">
        <f>E757+F757+G757+I757-J757-L757-M757-K757+N757-O757</f>
        <v>4476.400000000001</v>
      </c>
      <c r="Q757" s="155"/>
    </row>
    <row r="758" spans="1:17" ht="15.75">
      <c r="A758" s="279" t="s">
        <v>17</v>
      </c>
      <c r="B758" s="206"/>
      <c r="C758" s="91"/>
      <c r="D758" s="91"/>
      <c r="E758" s="194">
        <f aca="true" t="shared" si="105" ref="E758:P758">SUM(E757:E757)</f>
        <v>5000.1</v>
      </c>
      <c r="F758" s="195">
        <f t="shared" si="105"/>
        <v>0</v>
      </c>
      <c r="G758" s="195">
        <f t="shared" si="105"/>
        <v>0</v>
      </c>
      <c r="H758" s="195">
        <f t="shared" si="105"/>
        <v>0</v>
      </c>
      <c r="I758" s="195">
        <f t="shared" si="105"/>
        <v>0</v>
      </c>
      <c r="J758" s="195">
        <f t="shared" si="105"/>
        <v>0</v>
      </c>
      <c r="K758" s="195">
        <f t="shared" si="105"/>
        <v>0</v>
      </c>
      <c r="L758" s="195">
        <f t="shared" si="105"/>
        <v>0</v>
      </c>
      <c r="M758" s="194">
        <f t="shared" si="105"/>
        <v>523.56</v>
      </c>
      <c r="N758" s="195">
        <f t="shared" si="105"/>
        <v>0</v>
      </c>
      <c r="O758" s="195">
        <f t="shared" si="105"/>
        <v>0.14</v>
      </c>
      <c r="P758" s="195">
        <f t="shared" si="105"/>
        <v>4476.400000000001</v>
      </c>
      <c r="Q758" s="155"/>
    </row>
    <row r="759" spans="1:17" s="62" customFormat="1" ht="18">
      <c r="A759" s="38"/>
      <c r="B759" s="205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8"/>
      <c r="B760" s="205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8"/>
      <c r="B761" s="205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48"/>
    </row>
    <row r="762" spans="1:17" s="62" customFormat="1" ht="18">
      <c r="A762" s="38"/>
      <c r="B762" s="205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48"/>
    </row>
    <row r="763" spans="1:17" s="62" customFormat="1" ht="18">
      <c r="A763" s="38"/>
      <c r="B763" s="205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8"/>
    </row>
    <row r="764" spans="1:17" s="62" customFormat="1" ht="18">
      <c r="A764" s="38"/>
      <c r="B764" s="205"/>
      <c r="C764" s="14"/>
      <c r="D764" s="14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48"/>
    </row>
    <row r="765" spans="1:17" s="62" customFormat="1" ht="18">
      <c r="A765" s="38"/>
      <c r="B765" s="205"/>
      <c r="C765" s="14"/>
      <c r="D765" s="14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48"/>
    </row>
    <row r="766" spans="1:17" s="62" customFormat="1" ht="18">
      <c r="A766" s="38"/>
      <c r="B766" s="205"/>
      <c r="C766" s="14"/>
      <c r="D766" s="14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48"/>
    </row>
    <row r="767" spans="2:16" ht="18">
      <c r="B767" s="27"/>
      <c r="C767" s="27"/>
      <c r="D767" s="27" t="s">
        <v>584</v>
      </c>
      <c r="E767" s="27"/>
      <c r="F767" s="27"/>
      <c r="G767" s="27"/>
      <c r="H767" s="27"/>
      <c r="I767" s="27"/>
      <c r="J767" s="27" t="s">
        <v>583</v>
      </c>
      <c r="K767" s="27"/>
      <c r="L767" s="27"/>
      <c r="M767" s="27"/>
      <c r="N767" s="27"/>
      <c r="O767" s="27"/>
      <c r="P767" s="27"/>
    </row>
    <row r="768" spans="1:16" ht="18">
      <c r="A768" s="26" t="s">
        <v>582</v>
      </c>
      <c r="B768" s="27"/>
      <c r="C768" s="27"/>
      <c r="D768" s="27" t="s">
        <v>987</v>
      </c>
      <c r="E768" s="27"/>
      <c r="F768" s="27"/>
      <c r="G768" s="27"/>
      <c r="H768" s="27"/>
      <c r="I768" s="27"/>
      <c r="J768" s="27" t="s">
        <v>581</v>
      </c>
      <c r="K768" s="27"/>
      <c r="L768" s="27"/>
      <c r="M768" s="27"/>
      <c r="N768" s="27"/>
      <c r="O768" s="27"/>
      <c r="P768" s="27"/>
    </row>
    <row r="769" spans="1:17" s="62" customFormat="1" ht="18">
      <c r="A769" s="38"/>
      <c r="B769" s="205"/>
      <c r="C769" s="14"/>
      <c r="D769" s="14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48"/>
    </row>
    <row r="770" spans="1:17" s="62" customFormat="1" ht="18">
      <c r="A770" s="38"/>
      <c r="B770" s="205"/>
      <c r="C770" s="14"/>
      <c r="D770" s="14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48"/>
    </row>
    <row r="771" spans="1:17" s="62" customFormat="1" ht="18">
      <c r="A771" s="38"/>
      <c r="B771" s="205"/>
      <c r="C771" s="14"/>
      <c r="D771" s="14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48"/>
    </row>
    <row r="772" spans="1:17" ht="33">
      <c r="A772" s="6" t="s">
        <v>0</v>
      </c>
      <c r="B772" s="55"/>
      <c r="C772" s="8"/>
      <c r="D772" s="94" t="s">
        <v>597</v>
      </c>
      <c r="E772" s="8"/>
      <c r="F772" s="8"/>
      <c r="G772" s="8"/>
      <c r="H772" s="8"/>
      <c r="I772" s="8"/>
      <c r="J772" s="8"/>
      <c r="K772" s="9"/>
      <c r="L772" s="8"/>
      <c r="M772" s="8"/>
      <c r="N772" s="8"/>
      <c r="O772" s="8"/>
      <c r="P772" s="8"/>
      <c r="Q772" s="41"/>
    </row>
    <row r="773" spans="1:17" ht="18">
      <c r="A773" s="11"/>
      <c r="B773" s="36" t="s">
        <v>596</v>
      </c>
      <c r="C773" s="13"/>
      <c r="D773" s="13"/>
      <c r="E773" s="13"/>
      <c r="F773" s="13"/>
      <c r="G773" s="13"/>
      <c r="H773" s="13"/>
      <c r="I773" s="14"/>
      <c r="J773" s="14"/>
      <c r="K773" s="15"/>
      <c r="L773" s="13"/>
      <c r="M773" s="13"/>
      <c r="N773" s="13"/>
      <c r="O773" s="13"/>
      <c r="P773" s="13"/>
      <c r="Q773" s="42" t="s">
        <v>922</v>
      </c>
    </row>
    <row r="774" spans="1:17" ht="20.25">
      <c r="A774" s="16"/>
      <c r="B774" s="71"/>
      <c r="C774" s="17"/>
      <c r="D774" s="79" t="s">
        <v>966</v>
      </c>
      <c r="E774" s="18"/>
      <c r="F774" s="18"/>
      <c r="G774" s="18"/>
      <c r="H774" s="18"/>
      <c r="I774" s="18"/>
      <c r="J774" s="18"/>
      <c r="K774" s="19"/>
      <c r="L774" s="18"/>
      <c r="M774" s="18"/>
      <c r="N774" s="18"/>
      <c r="O774" s="18"/>
      <c r="P774" s="18"/>
      <c r="Q774" s="43"/>
    </row>
    <row r="775" spans="1:17" ht="23.25" thickBot="1">
      <c r="A775" s="80" t="s">
        <v>1</v>
      </c>
      <c r="B775" s="151" t="s">
        <v>2</v>
      </c>
      <c r="C775" s="151" t="s">
        <v>3</v>
      </c>
      <c r="D775" s="151" t="s">
        <v>4</v>
      </c>
      <c r="E775" s="40" t="s">
        <v>5</v>
      </c>
      <c r="F775" s="40" t="s">
        <v>566</v>
      </c>
      <c r="G775" s="40" t="s">
        <v>528</v>
      </c>
      <c r="H775" s="40" t="s">
        <v>672</v>
      </c>
      <c r="I775" s="40" t="s">
        <v>569</v>
      </c>
      <c r="J775" s="40" t="s">
        <v>530</v>
      </c>
      <c r="K775" s="40" t="s">
        <v>529</v>
      </c>
      <c r="L775" s="40" t="s">
        <v>541</v>
      </c>
      <c r="M775" s="40" t="s">
        <v>536</v>
      </c>
      <c r="N775" s="40" t="s">
        <v>537</v>
      </c>
      <c r="O775" s="40" t="s">
        <v>580</v>
      </c>
      <c r="P775" s="40" t="s">
        <v>568</v>
      </c>
      <c r="Q775" s="152" t="s">
        <v>538</v>
      </c>
    </row>
    <row r="776" spans="1:17" ht="18.75" thickTop="1">
      <c r="A776" s="1" t="s">
        <v>895</v>
      </c>
      <c r="B776" s="2"/>
      <c r="C776" s="2"/>
      <c r="D776" s="2"/>
      <c r="E776" s="2"/>
      <c r="F776" s="2"/>
      <c r="G776" s="2"/>
      <c r="H776" s="2"/>
      <c r="I776" s="2"/>
      <c r="J776" s="2"/>
      <c r="K776" s="25"/>
      <c r="L776" s="2"/>
      <c r="M776" s="2"/>
      <c r="N776" s="2"/>
      <c r="O776" s="2"/>
      <c r="P776" s="2"/>
      <c r="Q776" s="45"/>
    </row>
    <row r="777" spans="1:17" ht="51.75" customHeight="1">
      <c r="A777" s="31">
        <v>1100600</v>
      </c>
      <c r="B777" s="155" t="s">
        <v>598</v>
      </c>
      <c r="C777" s="58" t="s">
        <v>599</v>
      </c>
      <c r="D777" s="58" t="s">
        <v>795</v>
      </c>
      <c r="E777" s="155">
        <v>5500.05</v>
      </c>
      <c r="F777" s="155">
        <v>0</v>
      </c>
      <c r="G777" s="155">
        <v>0</v>
      </c>
      <c r="H777" s="155">
        <v>0</v>
      </c>
      <c r="I777" s="155">
        <v>0</v>
      </c>
      <c r="J777" s="155">
        <v>0</v>
      </c>
      <c r="K777" s="155">
        <v>0</v>
      </c>
      <c r="L777" s="155">
        <v>0</v>
      </c>
      <c r="M777" s="155">
        <v>621.61</v>
      </c>
      <c r="N777" s="155">
        <v>0</v>
      </c>
      <c r="O777" s="155">
        <v>0.04</v>
      </c>
      <c r="P777" s="155">
        <f>E777+F777+G777+I777-J777-L777-M777-K777+N777-O777</f>
        <v>4878.400000000001</v>
      </c>
      <c r="Q777" s="155"/>
    </row>
    <row r="778" spans="1:17" ht="15.75">
      <c r="A778" s="111" t="s">
        <v>17</v>
      </c>
      <c r="B778" s="206"/>
      <c r="C778" s="91"/>
      <c r="D778" s="91"/>
      <c r="E778" s="194">
        <f aca="true" t="shared" si="106" ref="E778:P778">SUM(E777:E777)</f>
        <v>5500.05</v>
      </c>
      <c r="F778" s="195">
        <f t="shared" si="106"/>
        <v>0</v>
      </c>
      <c r="G778" s="195">
        <f t="shared" si="106"/>
        <v>0</v>
      </c>
      <c r="H778" s="195">
        <f t="shared" si="106"/>
        <v>0</v>
      </c>
      <c r="I778" s="195">
        <f t="shared" si="106"/>
        <v>0</v>
      </c>
      <c r="J778" s="195">
        <f t="shared" si="106"/>
        <v>0</v>
      </c>
      <c r="K778" s="195">
        <f t="shared" si="106"/>
        <v>0</v>
      </c>
      <c r="L778" s="195">
        <f t="shared" si="106"/>
        <v>0</v>
      </c>
      <c r="M778" s="194">
        <f t="shared" si="106"/>
        <v>621.61</v>
      </c>
      <c r="N778" s="195">
        <f t="shared" si="106"/>
        <v>0</v>
      </c>
      <c r="O778" s="195">
        <f t="shared" si="106"/>
        <v>0.04</v>
      </c>
      <c r="P778" s="195">
        <f t="shared" si="106"/>
        <v>4878.400000000001</v>
      </c>
      <c r="Q778" s="155"/>
    </row>
    <row r="779" spans="1:17" s="62" customFormat="1" ht="18">
      <c r="A779" s="38"/>
      <c r="B779" s="205"/>
      <c r="C779" s="14"/>
      <c r="D779" s="1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48"/>
    </row>
    <row r="780" spans="1:17" s="62" customFormat="1" ht="18">
      <c r="A780" s="38"/>
      <c r="B780" s="205"/>
      <c r="C780" s="14"/>
      <c r="D780" s="1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48"/>
    </row>
    <row r="781" spans="1:17" s="62" customFormat="1" ht="18">
      <c r="A781" s="38"/>
      <c r="B781" s="205"/>
      <c r="C781" s="14"/>
      <c r="D781" s="1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48"/>
    </row>
    <row r="782" spans="1:17" s="62" customFormat="1" ht="18">
      <c r="A782" s="38"/>
      <c r="B782" s="205"/>
      <c r="C782" s="14"/>
      <c r="D782" s="14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48"/>
    </row>
    <row r="783" spans="1:17" s="62" customFormat="1" ht="18">
      <c r="A783" s="38"/>
      <c r="B783" s="205"/>
      <c r="C783" s="14"/>
      <c r="D783" s="14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48"/>
    </row>
    <row r="784" spans="1:17" s="62" customFormat="1" ht="26.25" customHeight="1">
      <c r="A784" s="38"/>
      <c r="B784" s="14"/>
      <c r="C784" s="14"/>
      <c r="D784" s="14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48"/>
    </row>
    <row r="785" spans="1:17" s="62" customFormat="1" ht="18">
      <c r="A785" s="34"/>
      <c r="B785" s="14"/>
      <c r="C785" s="14"/>
      <c r="D785" s="14"/>
      <c r="E785" s="14"/>
      <c r="F785" s="14"/>
      <c r="G785" s="14"/>
      <c r="H785" s="14"/>
      <c r="I785" s="14"/>
      <c r="J785" s="14"/>
      <c r="K785" s="35"/>
      <c r="L785" s="14"/>
      <c r="M785" s="14"/>
      <c r="N785" s="14"/>
      <c r="O785" s="14"/>
      <c r="P785" s="14"/>
      <c r="Q785" s="48"/>
    </row>
    <row r="786" spans="1:17" s="67" customFormat="1" ht="24.75" customHeight="1">
      <c r="A786" s="273"/>
      <c r="B786" s="279" t="s">
        <v>855</v>
      </c>
      <c r="C786" s="274"/>
      <c r="D786" s="274"/>
      <c r="E786" s="149">
        <f aca="true" t="shared" si="107" ref="E786:P786">E27+E49+E93+E127+E151+E172+E222+E251+E298+E330+E370+E397+E412+E443+E484+E518+E542+E567+E603+E631+E648+E672+E703+E724+E741+E758+E778</f>
        <v>1027942.4000000001</v>
      </c>
      <c r="F786" s="105">
        <f t="shared" si="107"/>
        <v>13822.759999999998</v>
      </c>
      <c r="G786" s="105">
        <f t="shared" si="107"/>
        <v>0</v>
      </c>
      <c r="H786" s="105">
        <f t="shared" si="107"/>
        <v>26640</v>
      </c>
      <c r="I786" s="194">
        <f t="shared" si="107"/>
        <v>8460.15</v>
      </c>
      <c r="J786" s="105">
        <f t="shared" si="107"/>
        <v>16890</v>
      </c>
      <c r="K786" s="194">
        <f t="shared" si="107"/>
        <v>12367.430000000002</v>
      </c>
      <c r="L786" s="194">
        <f t="shared" si="107"/>
        <v>7657.47</v>
      </c>
      <c r="M786" s="194">
        <f t="shared" si="107"/>
        <v>75351.33999999997</v>
      </c>
      <c r="N786" s="194">
        <f t="shared" si="107"/>
        <v>8128.239999999999</v>
      </c>
      <c r="O786" s="194">
        <f t="shared" si="107"/>
        <v>-0.8900000000000002</v>
      </c>
      <c r="P786" s="194">
        <f t="shared" si="107"/>
        <v>972728.2000000001</v>
      </c>
      <c r="Q786" s="274"/>
    </row>
    <row r="794" spans="2:16" ht="18">
      <c r="B794" s="27"/>
      <c r="C794" s="27"/>
      <c r="D794" s="27" t="s">
        <v>584</v>
      </c>
      <c r="E794" s="27"/>
      <c r="F794" s="27"/>
      <c r="G794" s="27"/>
      <c r="H794" s="27"/>
      <c r="I794" s="27"/>
      <c r="J794" s="27" t="s">
        <v>583</v>
      </c>
      <c r="K794" s="27"/>
      <c r="L794" s="27"/>
      <c r="M794" s="27"/>
      <c r="N794" s="27"/>
      <c r="O794" s="27"/>
      <c r="P794" s="27"/>
    </row>
    <row r="795" spans="1:16" ht="18">
      <c r="A795" s="26" t="s">
        <v>582</v>
      </c>
      <c r="B795" s="27"/>
      <c r="C795" s="27"/>
      <c r="D795" s="27" t="s">
        <v>987</v>
      </c>
      <c r="E795" s="27"/>
      <c r="F795" s="27"/>
      <c r="G795" s="27"/>
      <c r="H795" s="27"/>
      <c r="I795" s="27"/>
      <c r="J795" s="27" t="s">
        <v>581</v>
      </c>
      <c r="K795" s="27"/>
      <c r="L795" s="27"/>
      <c r="M795" s="27"/>
      <c r="N795" s="27"/>
      <c r="O795" s="27"/>
      <c r="P795" s="27"/>
    </row>
    <row r="797" spans="2:16" ht="18">
      <c r="B797" s="88" t="s">
        <v>602</v>
      </c>
      <c r="E797" s="141">
        <f aca="true" t="shared" si="108" ref="E797:P797">E27+E49+E93+E127+E151+E172+E222+E251+E298+E330+E370+E397+E412+E443+E484+E518+E542+E567+E603+E631+E648+E672+E703+E724+E741</f>
        <v>1017442.2500000001</v>
      </c>
      <c r="F797" s="141">
        <f t="shared" si="108"/>
        <v>13822.759999999998</v>
      </c>
      <c r="G797" s="141">
        <f t="shared" si="108"/>
        <v>0</v>
      </c>
      <c r="H797" s="141">
        <f t="shared" si="108"/>
        <v>26640</v>
      </c>
      <c r="I797" s="141">
        <f t="shared" si="108"/>
        <v>8460.15</v>
      </c>
      <c r="J797" s="141">
        <f t="shared" si="108"/>
        <v>16890</v>
      </c>
      <c r="K797" s="141">
        <f t="shared" si="108"/>
        <v>12367.430000000002</v>
      </c>
      <c r="L797" s="141">
        <f t="shared" si="108"/>
        <v>7657.47</v>
      </c>
      <c r="M797" s="141">
        <f t="shared" si="108"/>
        <v>74206.16999999997</v>
      </c>
      <c r="N797" s="141">
        <f t="shared" si="108"/>
        <v>8128.239999999999</v>
      </c>
      <c r="O797" s="141">
        <f t="shared" si="108"/>
        <v>-1.0700000000000003</v>
      </c>
      <c r="P797" s="141">
        <f t="shared" si="108"/>
        <v>963373.4</v>
      </c>
    </row>
    <row r="798" spans="2:16" ht="18">
      <c r="B798" s="4" t="s">
        <v>853</v>
      </c>
      <c r="E798" s="4">
        <f>E758</f>
        <v>5000.1</v>
      </c>
      <c r="F798" s="4">
        <f aca="true" t="shared" si="109" ref="F798:P798">F758</f>
        <v>0</v>
      </c>
      <c r="G798" s="4">
        <f t="shared" si="109"/>
        <v>0</v>
      </c>
      <c r="H798" s="4">
        <f t="shared" si="109"/>
        <v>0</v>
      </c>
      <c r="I798" s="4">
        <f t="shared" si="109"/>
        <v>0</v>
      </c>
      <c r="J798" s="4">
        <f t="shared" si="109"/>
        <v>0</v>
      </c>
      <c r="K798" s="4">
        <f t="shared" si="109"/>
        <v>0</v>
      </c>
      <c r="L798" s="4">
        <f t="shared" si="109"/>
        <v>0</v>
      </c>
      <c r="M798" s="4">
        <f t="shared" si="109"/>
        <v>523.56</v>
      </c>
      <c r="N798" s="4">
        <f t="shared" si="109"/>
        <v>0</v>
      </c>
      <c r="O798" s="4">
        <f t="shared" si="109"/>
        <v>0.14</v>
      </c>
      <c r="P798" s="4">
        <f t="shared" si="109"/>
        <v>4476.400000000001</v>
      </c>
    </row>
    <row r="799" spans="2:16" ht="18">
      <c r="B799" s="4" t="s">
        <v>852</v>
      </c>
      <c r="E799" s="4">
        <f>E778</f>
        <v>5500.05</v>
      </c>
      <c r="F799" s="4">
        <f aca="true" t="shared" si="110" ref="F799:P799">F778</f>
        <v>0</v>
      </c>
      <c r="G799" s="4">
        <f t="shared" si="110"/>
        <v>0</v>
      </c>
      <c r="H799" s="4">
        <f t="shared" si="110"/>
        <v>0</v>
      </c>
      <c r="I799" s="4">
        <f t="shared" si="110"/>
        <v>0</v>
      </c>
      <c r="J799" s="4">
        <f t="shared" si="110"/>
        <v>0</v>
      </c>
      <c r="K799" s="4">
        <f t="shared" si="110"/>
        <v>0</v>
      </c>
      <c r="L799" s="4">
        <f t="shared" si="110"/>
        <v>0</v>
      </c>
      <c r="M799" s="4">
        <f t="shared" si="110"/>
        <v>621.61</v>
      </c>
      <c r="N799" s="4">
        <f t="shared" si="110"/>
        <v>0</v>
      </c>
      <c r="O799" s="4">
        <f t="shared" si="110"/>
        <v>0.04</v>
      </c>
      <c r="P799" s="4">
        <f t="shared" si="110"/>
        <v>4878.400000000001</v>
      </c>
    </row>
    <row r="800" spans="1:17" s="266" customFormat="1" ht="18">
      <c r="A800" s="262"/>
      <c r="B800" s="263" t="s">
        <v>854</v>
      </c>
      <c r="C800" s="263"/>
      <c r="D800" s="263"/>
      <c r="E800" s="264">
        <f>SUM(E797:E799)</f>
        <v>1027942.4000000001</v>
      </c>
      <c r="F800" s="264">
        <f aca="true" t="shared" si="111" ref="F800:P800">SUM(F797:F799)</f>
        <v>13822.759999999998</v>
      </c>
      <c r="G800" s="264">
        <f t="shared" si="111"/>
        <v>0</v>
      </c>
      <c r="H800" s="264">
        <f t="shared" si="111"/>
        <v>26640</v>
      </c>
      <c r="I800" s="264">
        <f t="shared" si="111"/>
        <v>8460.15</v>
      </c>
      <c r="J800" s="264">
        <f t="shared" si="111"/>
        <v>16890</v>
      </c>
      <c r="K800" s="264">
        <f t="shared" si="111"/>
        <v>12367.430000000002</v>
      </c>
      <c r="L800" s="264">
        <f t="shared" si="111"/>
        <v>7657.47</v>
      </c>
      <c r="M800" s="264">
        <f t="shared" si="111"/>
        <v>75351.33999999997</v>
      </c>
      <c r="N800" s="264">
        <f t="shared" si="111"/>
        <v>8128.239999999999</v>
      </c>
      <c r="O800" s="264">
        <f t="shared" si="111"/>
        <v>-0.8900000000000002</v>
      </c>
      <c r="P800" s="264">
        <f t="shared" si="111"/>
        <v>972728.2000000001</v>
      </c>
      <c r="Q800" s="265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136">
      <selection activeCell="L151" sqref="L151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hidden="1" customWidth="1"/>
    <col min="4" max="4" width="9.7109375" style="14" hidden="1" customWidth="1"/>
    <col min="5" max="5" width="9.8515625" style="14" customWidth="1"/>
    <col min="6" max="6" width="10.7109375" style="14" hidden="1" customWidth="1"/>
    <col min="7" max="7" width="10.28125" style="14" bestFit="1" customWidth="1"/>
    <col min="8" max="8" width="9.710937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3.140625" style="62" customWidth="1"/>
    <col min="13" max="16384" width="11.421875" style="62" customWidth="1"/>
  </cols>
  <sheetData>
    <row r="1" spans="1:12" ht="19.5" customHeight="1">
      <c r="A1" s="243" t="s">
        <v>0</v>
      </c>
      <c r="B1" s="244" t="s">
        <v>798</v>
      </c>
      <c r="C1" s="245"/>
      <c r="D1" s="245"/>
      <c r="E1" s="245"/>
      <c r="F1" s="245"/>
      <c r="G1" s="245"/>
      <c r="H1" s="245"/>
      <c r="I1" s="245"/>
      <c r="J1" s="245"/>
      <c r="K1" s="245"/>
      <c r="L1" s="259" t="s">
        <v>943</v>
      </c>
    </row>
    <row r="2" spans="1:13" ht="19.5" customHeight="1">
      <c r="A2" s="372"/>
      <c r="B2" s="247" t="s">
        <v>967</v>
      </c>
      <c r="C2" s="248"/>
      <c r="D2" s="248"/>
      <c r="E2" s="248"/>
      <c r="F2" s="248"/>
      <c r="G2" s="248"/>
      <c r="H2" s="248"/>
      <c r="I2" s="248"/>
      <c r="J2" s="248"/>
      <c r="K2" s="248"/>
      <c r="L2" s="373"/>
      <c r="M2" s="374"/>
    </row>
    <row r="3" spans="1:12" s="34" customFormat="1" ht="21" customHeight="1">
      <c r="A3" s="385" t="s">
        <v>2</v>
      </c>
      <c r="B3" s="386" t="s">
        <v>5</v>
      </c>
      <c r="C3" s="386" t="s">
        <v>799</v>
      </c>
      <c r="D3" s="386" t="s">
        <v>800</v>
      </c>
      <c r="E3" s="386" t="s">
        <v>689</v>
      </c>
      <c r="F3" s="386" t="s">
        <v>569</v>
      </c>
      <c r="G3" s="386" t="s">
        <v>801</v>
      </c>
      <c r="H3" s="386" t="s">
        <v>802</v>
      </c>
      <c r="I3" s="387" t="s">
        <v>803</v>
      </c>
      <c r="J3" s="386" t="s">
        <v>580</v>
      </c>
      <c r="K3" s="386" t="s">
        <v>614</v>
      </c>
      <c r="L3" s="388" t="s">
        <v>538</v>
      </c>
    </row>
    <row r="4" spans="1:12" ht="19.5" customHeight="1">
      <c r="A4" s="394" t="s">
        <v>838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5"/>
    </row>
    <row r="5" spans="1:12" ht="16.5" customHeight="1">
      <c r="A5" s="396" t="s">
        <v>759</v>
      </c>
      <c r="B5" s="393">
        <v>5000.1</v>
      </c>
      <c r="C5" s="393">
        <v>0</v>
      </c>
      <c r="D5" s="393">
        <v>0</v>
      </c>
      <c r="E5" s="393">
        <v>0</v>
      </c>
      <c r="F5" s="393">
        <v>0</v>
      </c>
      <c r="G5" s="393">
        <v>0</v>
      </c>
      <c r="H5" s="393">
        <v>523.56</v>
      </c>
      <c r="I5" s="393">
        <v>0</v>
      </c>
      <c r="J5" s="393">
        <v>-0.06</v>
      </c>
      <c r="K5" s="393">
        <f>B5+C5+D5+E5+F5-G5-H5-I5-J5</f>
        <v>4476.600000000001</v>
      </c>
      <c r="L5" s="397"/>
    </row>
    <row r="6" spans="1:12" ht="16.5" customHeight="1">
      <c r="A6" s="396" t="s">
        <v>760</v>
      </c>
      <c r="B6" s="393">
        <v>2200.05</v>
      </c>
      <c r="C6" s="393">
        <v>0</v>
      </c>
      <c r="D6" s="393">
        <v>0</v>
      </c>
      <c r="E6" s="393">
        <v>0</v>
      </c>
      <c r="F6" s="393">
        <v>0</v>
      </c>
      <c r="G6" s="393">
        <v>-39.46</v>
      </c>
      <c r="H6" s="393">
        <v>0</v>
      </c>
      <c r="I6" s="393">
        <v>0</v>
      </c>
      <c r="J6" s="393">
        <v>0.11</v>
      </c>
      <c r="K6" s="393">
        <f aca="true" t="shared" si="0" ref="K6:K29">B6+C6+D6+E6+F6-G6-H6-I6-J6</f>
        <v>2239.4</v>
      </c>
      <c r="L6" s="397"/>
    </row>
    <row r="7" spans="1:12" ht="16.5" customHeight="1">
      <c r="A7" s="396" t="s">
        <v>763</v>
      </c>
      <c r="B7" s="393">
        <v>3000</v>
      </c>
      <c r="C7" s="393">
        <v>0</v>
      </c>
      <c r="D7" s="393">
        <v>0</v>
      </c>
      <c r="E7" s="393">
        <v>0</v>
      </c>
      <c r="F7" s="393">
        <v>0</v>
      </c>
      <c r="G7" s="393">
        <v>0</v>
      </c>
      <c r="H7" s="393">
        <v>76.98</v>
      </c>
      <c r="I7" s="393">
        <v>0</v>
      </c>
      <c r="J7" s="393">
        <v>0.02</v>
      </c>
      <c r="K7" s="393">
        <f t="shared" si="0"/>
        <v>2923</v>
      </c>
      <c r="L7" s="397"/>
    </row>
    <row r="8" spans="1:12" ht="16.5" customHeight="1">
      <c r="A8" s="396" t="s">
        <v>775</v>
      </c>
      <c r="B8" s="393">
        <v>2099.95</v>
      </c>
      <c r="C8" s="393">
        <v>0</v>
      </c>
      <c r="D8" s="393">
        <v>0</v>
      </c>
      <c r="E8" s="393">
        <v>0</v>
      </c>
      <c r="F8" s="393">
        <v>0</v>
      </c>
      <c r="G8" s="393">
        <v>-64.28</v>
      </c>
      <c r="H8" s="393">
        <v>0</v>
      </c>
      <c r="I8" s="393">
        <v>0</v>
      </c>
      <c r="J8" s="393">
        <v>-0.17</v>
      </c>
      <c r="K8" s="393">
        <f t="shared" si="0"/>
        <v>2164.4</v>
      </c>
      <c r="L8" s="397"/>
    </row>
    <row r="9" spans="1:12" ht="16.5" customHeight="1">
      <c r="A9" s="396" t="s">
        <v>804</v>
      </c>
      <c r="B9" s="393">
        <v>2099.95</v>
      </c>
      <c r="C9" s="393">
        <v>0</v>
      </c>
      <c r="D9" s="393">
        <v>0</v>
      </c>
      <c r="E9" s="393">
        <v>0</v>
      </c>
      <c r="F9" s="393">
        <v>0</v>
      </c>
      <c r="G9" s="393">
        <v>-64.28</v>
      </c>
      <c r="H9" s="393">
        <v>0</v>
      </c>
      <c r="I9" s="393">
        <v>250</v>
      </c>
      <c r="J9" s="393">
        <v>0.03</v>
      </c>
      <c r="K9" s="393">
        <f t="shared" si="0"/>
        <v>1914.2</v>
      </c>
      <c r="L9" s="397"/>
    </row>
    <row r="10" spans="1:12" ht="16.5" customHeight="1">
      <c r="A10" s="396" t="s">
        <v>805</v>
      </c>
      <c r="B10" s="393">
        <v>2099.95</v>
      </c>
      <c r="C10" s="393">
        <v>0</v>
      </c>
      <c r="D10" s="393">
        <v>0</v>
      </c>
      <c r="E10" s="393">
        <v>0</v>
      </c>
      <c r="F10" s="393">
        <v>0</v>
      </c>
      <c r="G10" s="393">
        <v>-64.28</v>
      </c>
      <c r="H10" s="393">
        <v>0</v>
      </c>
      <c r="I10" s="393">
        <v>300</v>
      </c>
      <c r="J10" s="393">
        <v>0.03</v>
      </c>
      <c r="K10" s="393">
        <f t="shared" si="0"/>
        <v>1864.2</v>
      </c>
      <c r="L10" s="397"/>
    </row>
    <row r="11" spans="1:12" ht="16.5" customHeight="1">
      <c r="A11" s="396" t="s">
        <v>806</v>
      </c>
      <c r="B11" s="393">
        <v>2100.11</v>
      </c>
      <c r="C11" s="393">
        <v>0</v>
      </c>
      <c r="D11" s="393">
        <v>0</v>
      </c>
      <c r="E11" s="393">
        <v>0</v>
      </c>
      <c r="F11" s="393">
        <v>0</v>
      </c>
      <c r="G11" s="393">
        <v>-64.27</v>
      </c>
      <c r="H11" s="393">
        <v>0</v>
      </c>
      <c r="I11" s="393">
        <v>0</v>
      </c>
      <c r="J11" s="393">
        <v>0.18</v>
      </c>
      <c r="K11" s="393">
        <f t="shared" si="0"/>
        <v>2164.2000000000003</v>
      </c>
      <c r="L11" s="397"/>
    </row>
    <row r="12" spans="1:12" ht="16.5" customHeight="1">
      <c r="A12" s="396" t="s">
        <v>807</v>
      </c>
      <c r="B12" s="393">
        <v>2942.1</v>
      </c>
      <c r="C12" s="393">
        <v>0</v>
      </c>
      <c r="D12" s="393">
        <v>0</v>
      </c>
      <c r="E12" s="393">
        <v>0</v>
      </c>
      <c r="F12" s="393">
        <v>0</v>
      </c>
      <c r="G12" s="393">
        <v>0</v>
      </c>
      <c r="H12" s="393">
        <v>70.68</v>
      </c>
      <c r="I12" s="393">
        <v>0</v>
      </c>
      <c r="J12" s="393">
        <v>0.02</v>
      </c>
      <c r="K12" s="393">
        <f t="shared" si="0"/>
        <v>2871.4</v>
      </c>
      <c r="L12" s="397"/>
    </row>
    <row r="13" spans="1:12" ht="16.5" customHeight="1">
      <c r="A13" s="396" t="s">
        <v>808</v>
      </c>
      <c r="B13" s="393">
        <v>2400</v>
      </c>
      <c r="C13" s="393">
        <v>0</v>
      </c>
      <c r="D13" s="393">
        <v>0</v>
      </c>
      <c r="E13" s="393">
        <v>0</v>
      </c>
      <c r="F13" s="393">
        <v>0</v>
      </c>
      <c r="G13" s="393">
        <v>-3.22</v>
      </c>
      <c r="H13" s="393">
        <v>0</v>
      </c>
      <c r="I13" s="393">
        <v>0</v>
      </c>
      <c r="J13" s="393">
        <v>0.02</v>
      </c>
      <c r="K13" s="393">
        <f t="shared" si="0"/>
        <v>2403.2</v>
      </c>
      <c r="L13" s="397"/>
    </row>
    <row r="14" spans="1:12" ht="16.5" customHeight="1">
      <c r="A14" s="396" t="s">
        <v>809</v>
      </c>
      <c r="B14" s="393">
        <v>2100</v>
      </c>
      <c r="C14" s="393">
        <v>0</v>
      </c>
      <c r="D14" s="393">
        <v>0</v>
      </c>
      <c r="E14" s="393">
        <v>0</v>
      </c>
      <c r="F14" s="393">
        <v>0</v>
      </c>
      <c r="G14" s="393">
        <v>-64.28</v>
      </c>
      <c r="H14" s="393">
        <v>0</v>
      </c>
      <c r="I14" s="393">
        <v>0</v>
      </c>
      <c r="J14" s="393">
        <v>-0.12</v>
      </c>
      <c r="K14" s="393">
        <f t="shared" si="0"/>
        <v>2164.4</v>
      </c>
      <c r="L14" s="397"/>
    </row>
    <row r="15" spans="1:12" ht="16.5" customHeight="1">
      <c r="A15" s="396" t="s">
        <v>868</v>
      </c>
      <c r="B15" s="393">
        <v>5655</v>
      </c>
      <c r="C15" s="393">
        <v>0</v>
      </c>
      <c r="D15" s="393">
        <v>0</v>
      </c>
      <c r="E15" s="393">
        <v>0</v>
      </c>
      <c r="F15" s="393">
        <v>0</v>
      </c>
      <c r="G15" s="393">
        <v>0</v>
      </c>
      <c r="H15" s="393">
        <v>652.51</v>
      </c>
      <c r="I15" s="393">
        <v>0</v>
      </c>
      <c r="J15" s="393">
        <v>0.09</v>
      </c>
      <c r="K15" s="393">
        <f t="shared" si="0"/>
        <v>5002.4</v>
      </c>
      <c r="L15" s="397"/>
    </row>
    <row r="16" spans="1:12" ht="16.5" customHeight="1">
      <c r="A16" s="396" t="s">
        <v>810</v>
      </c>
      <c r="B16" s="393">
        <v>2100</v>
      </c>
      <c r="C16" s="393">
        <v>0</v>
      </c>
      <c r="D16" s="393">
        <v>0</v>
      </c>
      <c r="E16" s="393">
        <v>0</v>
      </c>
      <c r="F16" s="393">
        <v>0</v>
      </c>
      <c r="G16" s="393">
        <v>-64.28</v>
      </c>
      <c r="H16" s="393">
        <v>0</v>
      </c>
      <c r="I16" s="393">
        <v>0</v>
      </c>
      <c r="J16" s="393">
        <v>0.08</v>
      </c>
      <c r="K16" s="393">
        <f t="shared" si="0"/>
        <v>2164.2000000000003</v>
      </c>
      <c r="L16" s="397"/>
    </row>
    <row r="17" spans="1:12" ht="16.5" customHeight="1">
      <c r="A17" s="396" t="s">
        <v>856</v>
      </c>
      <c r="B17" s="393">
        <v>2100</v>
      </c>
      <c r="C17" s="393">
        <v>0</v>
      </c>
      <c r="D17" s="393">
        <v>0</v>
      </c>
      <c r="E17" s="393">
        <v>0</v>
      </c>
      <c r="F17" s="393">
        <v>0</v>
      </c>
      <c r="G17" s="393">
        <v>-64.28</v>
      </c>
      <c r="H17" s="393">
        <v>0</v>
      </c>
      <c r="I17" s="393">
        <v>0</v>
      </c>
      <c r="J17" s="393">
        <v>0.08</v>
      </c>
      <c r="K17" s="393">
        <f t="shared" si="0"/>
        <v>2164.2000000000003</v>
      </c>
      <c r="L17" s="397"/>
    </row>
    <row r="18" spans="1:12" ht="16.5" customHeight="1">
      <c r="A18" s="396" t="s">
        <v>811</v>
      </c>
      <c r="B18" s="393">
        <v>2100</v>
      </c>
      <c r="C18" s="393">
        <v>0</v>
      </c>
      <c r="D18" s="393">
        <v>0</v>
      </c>
      <c r="E18" s="393">
        <v>0</v>
      </c>
      <c r="F18" s="393">
        <v>0</v>
      </c>
      <c r="G18" s="393">
        <v>-64.28</v>
      </c>
      <c r="H18" s="393">
        <v>0</v>
      </c>
      <c r="I18" s="393">
        <v>0</v>
      </c>
      <c r="J18" s="393">
        <v>-0.12</v>
      </c>
      <c r="K18" s="393">
        <f t="shared" si="0"/>
        <v>2164.4</v>
      </c>
      <c r="L18" s="397"/>
    </row>
    <row r="19" spans="1:12" ht="16.5" customHeight="1">
      <c r="A19" s="396" t="s">
        <v>812</v>
      </c>
      <c r="B19" s="393">
        <v>2625</v>
      </c>
      <c r="C19" s="393">
        <v>0</v>
      </c>
      <c r="D19" s="393">
        <v>0</v>
      </c>
      <c r="E19" s="393">
        <v>0</v>
      </c>
      <c r="F19" s="393">
        <v>0</v>
      </c>
      <c r="G19" s="393">
        <v>0</v>
      </c>
      <c r="H19" s="393">
        <v>21.26</v>
      </c>
      <c r="I19" s="393">
        <v>500</v>
      </c>
      <c r="J19" s="393">
        <v>-0.06</v>
      </c>
      <c r="K19" s="393">
        <f t="shared" si="0"/>
        <v>2103.7999999999997</v>
      </c>
      <c r="L19" s="397"/>
    </row>
    <row r="20" spans="1:12" ht="16.5" customHeight="1">
      <c r="A20" s="396" t="s">
        <v>813</v>
      </c>
      <c r="B20" s="393">
        <v>3150</v>
      </c>
      <c r="C20" s="393">
        <v>0</v>
      </c>
      <c r="D20" s="393">
        <v>0</v>
      </c>
      <c r="E20" s="393">
        <v>0</v>
      </c>
      <c r="F20" s="393">
        <v>0</v>
      </c>
      <c r="G20" s="393">
        <v>0</v>
      </c>
      <c r="H20" s="393">
        <v>113.57</v>
      </c>
      <c r="I20" s="393">
        <v>0</v>
      </c>
      <c r="J20" s="393">
        <v>0.03</v>
      </c>
      <c r="K20" s="393">
        <f t="shared" si="0"/>
        <v>3036.3999999999996</v>
      </c>
      <c r="L20" s="397"/>
    </row>
    <row r="21" spans="1:12" ht="16.5" customHeight="1">
      <c r="A21" s="396" t="s">
        <v>814</v>
      </c>
      <c r="B21" s="393">
        <v>3150</v>
      </c>
      <c r="C21" s="393">
        <v>0</v>
      </c>
      <c r="D21" s="393">
        <v>0</v>
      </c>
      <c r="E21" s="393">
        <v>0</v>
      </c>
      <c r="F21" s="393">
        <v>0</v>
      </c>
      <c r="G21" s="393">
        <v>0</v>
      </c>
      <c r="H21" s="393">
        <v>113.57</v>
      </c>
      <c r="I21" s="393">
        <v>0</v>
      </c>
      <c r="J21" s="393">
        <v>0.03</v>
      </c>
      <c r="K21" s="393">
        <f t="shared" si="0"/>
        <v>3036.3999999999996</v>
      </c>
      <c r="L21" s="397"/>
    </row>
    <row r="22" spans="1:12" ht="16.5" customHeight="1">
      <c r="A22" s="396" t="s">
        <v>880</v>
      </c>
      <c r="B22" s="393">
        <v>3150</v>
      </c>
      <c r="C22" s="393">
        <v>0</v>
      </c>
      <c r="D22" s="393">
        <v>0</v>
      </c>
      <c r="E22" s="393">
        <v>0</v>
      </c>
      <c r="F22" s="393">
        <v>0</v>
      </c>
      <c r="G22" s="393">
        <v>0</v>
      </c>
      <c r="H22" s="393">
        <v>113.57</v>
      </c>
      <c r="I22" s="393">
        <v>0</v>
      </c>
      <c r="J22" s="393">
        <v>0.03</v>
      </c>
      <c r="K22" s="393">
        <f t="shared" si="0"/>
        <v>3036.3999999999996</v>
      </c>
      <c r="L22" s="397"/>
    </row>
    <row r="23" spans="1:12" ht="16.5" customHeight="1">
      <c r="A23" s="396" t="s">
        <v>815</v>
      </c>
      <c r="B23" s="393">
        <v>1890</v>
      </c>
      <c r="C23" s="393">
        <v>0</v>
      </c>
      <c r="D23" s="393">
        <v>0</v>
      </c>
      <c r="E23" s="393">
        <v>0</v>
      </c>
      <c r="F23" s="393">
        <v>0</v>
      </c>
      <c r="G23" s="393">
        <v>-78.72</v>
      </c>
      <c r="H23" s="393">
        <v>0</v>
      </c>
      <c r="I23" s="393">
        <v>0</v>
      </c>
      <c r="J23" s="393">
        <v>0.12</v>
      </c>
      <c r="K23" s="393">
        <f t="shared" si="0"/>
        <v>1968.6000000000001</v>
      </c>
      <c r="L23" s="397"/>
    </row>
    <row r="24" spans="1:12" ht="16.5" customHeight="1">
      <c r="A24" s="396" t="s">
        <v>879</v>
      </c>
      <c r="B24" s="393">
        <v>1000.05</v>
      </c>
      <c r="C24" s="393">
        <v>0</v>
      </c>
      <c r="D24" s="393">
        <v>0</v>
      </c>
      <c r="E24" s="393">
        <v>0</v>
      </c>
      <c r="F24" s="393">
        <v>0</v>
      </c>
      <c r="G24" s="393">
        <v>-147.7</v>
      </c>
      <c r="H24" s="393">
        <v>0</v>
      </c>
      <c r="I24" s="393">
        <v>0</v>
      </c>
      <c r="J24" s="393">
        <v>-0.05</v>
      </c>
      <c r="K24" s="393">
        <f t="shared" si="0"/>
        <v>1147.8</v>
      </c>
      <c r="L24" s="397"/>
    </row>
    <row r="25" spans="1:12" ht="16.5" customHeight="1">
      <c r="A25" s="396" t="s">
        <v>816</v>
      </c>
      <c r="B25" s="393">
        <v>1000.05</v>
      </c>
      <c r="C25" s="393">
        <v>0</v>
      </c>
      <c r="D25" s="393">
        <v>0</v>
      </c>
      <c r="E25" s="393">
        <v>0</v>
      </c>
      <c r="F25" s="393">
        <v>0</v>
      </c>
      <c r="G25" s="393">
        <v>-147.7</v>
      </c>
      <c r="H25" s="393">
        <v>0</v>
      </c>
      <c r="I25" s="393">
        <v>0</v>
      </c>
      <c r="J25" s="393">
        <v>-0.05</v>
      </c>
      <c r="K25" s="393">
        <f t="shared" si="0"/>
        <v>1147.8</v>
      </c>
      <c r="L25" s="397"/>
    </row>
    <row r="26" spans="1:12" ht="16.5" customHeight="1">
      <c r="A26" s="396" t="s">
        <v>764</v>
      </c>
      <c r="B26" s="393">
        <v>3157.24</v>
      </c>
      <c r="C26" s="393">
        <v>0</v>
      </c>
      <c r="D26" s="393">
        <v>0</v>
      </c>
      <c r="E26" s="393">
        <v>0</v>
      </c>
      <c r="F26" s="393">
        <v>0</v>
      </c>
      <c r="G26" s="393">
        <v>0</v>
      </c>
      <c r="H26" s="393">
        <v>114.36</v>
      </c>
      <c r="I26" s="393">
        <v>0</v>
      </c>
      <c r="J26" s="393">
        <v>0.08</v>
      </c>
      <c r="K26" s="393">
        <f t="shared" si="0"/>
        <v>3042.7999999999997</v>
      </c>
      <c r="L26" s="397"/>
    </row>
    <row r="27" spans="1:12" ht="16.5" customHeight="1">
      <c r="A27" s="396" t="s">
        <v>873</v>
      </c>
      <c r="B27" s="393">
        <v>2500.05</v>
      </c>
      <c r="C27" s="393">
        <v>0</v>
      </c>
      <c r="D27" s="393">
        <v>0</v>
      </c>
      <c r="E27" s="393">
        <v>0</v>
      </c>
      <c r="F27" s="393">
        <v>0</v>
      </c>
      <c r="G27" s="393">
        <v>0</v>
      </c>
      <c r="H27" s="393">
        <v>7.66</v>
      </c>
      <c r="I27" s="393">
        <v>0</v>
      </c>
      <c r="J27" s="393">
        <v>-0.01</v>
      </c>
      <c r="K27" s="393">
        <f t="shared" si="0"/>
        <v>2492.4000000000005</v>
      </c>
      <c r="L27" s="397"/>
    </row>
    <row r="28" spans="1:12" ht="16.5" customHeight="1">
      <c r="A28" s="396" t="s">
        <v>874</v>
      </c>
      <c r="B28" s="393">
        <v>2500.05</v>
      </c>
      <c r="C28" s="393">
        <v>0</v>
      </c>
      <c r="D28" s="393">
        <v>0</v>
      </c>
      <c r="E28" s="393">
        <v>0</v>
      </c>
      <c r="F28" s="393">
        <v>0</v>
      </c>
      <c r="G28" s="393">
        <v>0</v>
      </c>
      <c r="H28" s="393">
        <v>7.66</v>
      </c>
      <c r="I28" s="393">
        <v>0</v>
      </c>
      <c r="J28" s="393">
        <v>-0.01</v>
      </c>
      <c r="K28" s="393">
        <f t="shared" si="0"/>
        <v>2492.4000000000005</v>
      </c>
      <c r="L28" s="397"/>
    </row>
    <row r="29" spans="1:12" ht="16.5" customHeight="1">
      <c r="A29" s="396" t="s">
        <v>936</v>
      </c>
      <c r="B29" s="393">
        <v>4200</v>
      </c>
      <c r="C29" s="393">
        <v>0</v>
      </c>
      <c r="D29" s="393">
        <v>0</v>
      </c>
      <c r="E29" s="393">
        <v>0</v>
      </c>
      <c r="F29" s="393">
        <v>0</v>
      </c>
      <c r="G29" s="393">
        <v>0</v>
      </c>
      <c r="H29" s="393">
        <v>381.04</v>
      </c>
      <c r="I29" s="393">
        <v>0</v>
      </c>
      <c r="J29" s="393">
        <v>-0.04</v>
      </c>
      <c r="K29" s="393">
        <f t="shared" si="0"/>
        <v>3819</v>
      </c>
      <c r="L29" s="397"/>
    </row>
    <row r="30" spans="1:12" ht="19.5" customHeight="1" thickBot="1">
      <c r="A30" s="389" t="s">
        <v>837</v>
      </c>
      <c r="B30" s="390">
        <f>SUM(B5:B29)</f>
        <v>66319.65000000002</v>
      </c>
      <c r="C30" s="390">
        <f aca="true" t="shared" si="1" ref="C30:K30">SUM(C5:C29)</f>
        <v>0</v>
      </c>
      <c r="D30" s="390">
        <f t="shared" si="1"/>
        <v>0</v>
      </c>
      <c r="E30" s="390">
        <f t="shared" si="1"/>
        <v>0</v>
      </c>
      <c r="F30" s="390">
        <f t="shared" si="1"/>
        <v>0</v>
      </c>
      <c r="G30" s="390">
        <f t="shared" si="1"/>
        <v>-931.03</v>
      </c>
      <c r="H30" s="390">
        <f t="shared" si="1"/>
        <v>2196.42</v>
      </c>
      <c r="I30" s="390">
        <f t="shared" si="1"/>
        <v>1050</v>
      </c>
      <c r="J30" s="390">
        <f t="shared" si="1"/>
        <v>0.26</v>
      </c>
      <c r="K30" s="390">
        <f t="shared" si="1"/>
        <v>64004.00000000003</v>
      </c>
      <c r="L30" s="391"/>
    </row>
    <row r="31" spans="1:16" s="5" customFormat="1" ht="14.25" customHeight="1">
      <c r="A31" s="26"/>
      <c r="B31" s="27" t="s">
        <v>584</v>
      </c>
      <c r="C31" s="27"/>
      <c r="D31" s="27"/>
      <c r="E31" s="27"/>
      <c r="F31" s="27"/>
      <c r="G31" s="27"/>
      <c r="H31" s="27"/>
      <c r="I31" s="27" t="s">
        <v>583</v>
      </c>
      <c r="J31" s="27"/>
      <c r="K31" s="27"/>
      <c r="L31" s="27"/>
      <c r="M31" s="27"/>
      <c r="N31" s="27"/>
      <c r="O31" s="27"/>
      <c r="P31" s="46"/>
    </row>
    <row r="32" spans="1:16" s="5" customFormat="1" ht="14.25" customHeight="1">
      <c r="A32" s="26" t="s">
        <v>582</v>
      </c>
      <c r="B32" s="27" t="s">
        <v>987</v>
      </c>
      <c r="C32" s="27"/>
      <c r="D32" s="27"/>
      <c r="E32" s="27"/>
      <c r="F32" s="27"/>
      <c r="G32" s="27"/>
      <c r="H32" s="27"/>
      <c r="I32" s="27" t="s">
        <v>581</v>
      </c>
      <c r="J32" s="27"/>
      <c r="K32" s="27"/>
      <c r="L32" s="27"/>
      <c r="M32" s="27"/>
      <c r="N32" s="27"/>
      <c r="O32" s="27"/>
      <c r="P32" s="46"/>
    </row>
    <row r="33" spans="1:11" ht="19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240"/>
    </row>
    <row r="34" spans="1:11" ht="19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240"/>
    </row>
    <row r="35" spans="1:11" ht="19.5" customHeight="1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240"/>
    </row>
    <row r="36" spans="1:12" ht="25.5" customHeight="1">
      <c r="A36" s="243" t="s">
        <v>0</v>
      </c>
      <c r="B36" s="261" t="s">
        <v>798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59" t="s">
        <v>943</v>
      </c>
    </row>
    <row r="37" spans="1:12" ht="24.75" customHeight="1">
      <c r="A37" s="246"/>
      <c r="B37" s="247" t="s">
        <v>967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9"/>
    </row>
    <row r="38" spans="1:12" ht="27" customHeight="1">
      <c r="A38" s="250" t="s">
        <v>2</v>
      </c>
      <c r="B38" s="241" t="s">
        <v>5</v>
      </c>
      <c r="C38" s="241" t="s">
        <v>799</v>
      </c>
      <c r="D38" s="241" t="s">
        <v>800</v>
      </c>
      <c r="E38" s="241" t="s">
        <v>689</v>
      </c>
      <c r="F38" s="241" t="s">
        <v>569</v>
      </c>
      <c r="G38" s="241" t="s">
        <v>801</v>
      </c>
      <c r="H38" s="241" t="s">
        <v>802</v>
      </c>
      <c r="I38" s="241" t="s">
        <v>803</v>
      </c>
      <c r="J38" s="241" t="s">
        <v>580</v>
      </c>
      <c r="K38" s="241" t="s">
        <v>614</v>
      </c>
      <c r="L38" s="251" t="s">
        <v>538</v>
      </c>
    </row>
    <row r="39" spans="1:12" ht="20.25" customHeight="1">
      <c r="A39" s="257" t="s">
        <v>839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258"/>
    </row>
    <row r="40" spans="1:12" ht="27" customHeight="1">
      <c r="A40" s="252" t="s">
        <v>781</v>
      </c>
      <c r="B40" s="242">
        <v>2099.95</v>
      </c>
      <c r="C40" s="242">
        <v>0</v>
      </c>
      <c r="D40" s="242">
        <v>0</v>
      </c>
      <c r="E40" s="242">
        <v>0</v>
      </c>
      <c r="F40" s="242">
        <v>0</v>
      </c>
      <c r="G40" s="242">
        <v>-64.28</v>
      </c>
      <c r="H40" s="242">
        <v>0</v>
      </c>
      <c r="I40" s="242">
        <v>0</v>
      </c>
      <c r="J40" s="242">
        <v>-0.17</v>
      </c>
      <c r="K40" s="242">
        <f>B40+C40+D40+E40+F40-G40-H40-I40-J40</f>
        <v>2164.4</v>
      </c>
      <c r="L40" s="253"/>
    </row>
    <row r="41" spans="1:12" ht="27" customHeight="1">
      <c r="A41" s="252" t="s">
        <v>782</v>
      </c>
      <c r="B41" s="242">
        <v>3674.95</v>
      </c>
      <c r="C41" s="242">
        <v>0</v>
      </c>
      <c r="D41" s="242">
        <v>0</v>
      </c>
      <c r="E41" s="242">
        <v>0</v>
      </c>
      <c r="F41" s="242">
        <v>0</v>
      </c>
      <c r="G41" s="242">
        <v>0</v>
      </c>
      <c r="H41" s="242">
        <v>297.04</v>
      </c>
      <c r="I41" s="242">
        <v>0</v>
      </c>
      <c r="J41" s="242">
        <v>-0.09</v>
      </c>
      <c r="K41" s="242">
        <f aca="true" t="shared" si="2" ref="K41:K49">B41+C41+D41+E41+F41-G41-H41-I41-J41</f>
        <v>3378</v>
      </c>
      <c r="L41" s="253"/>
    </row>
    <row r="42" spans="1:12" ht="27" customHeight="1">
      <c r="A42" s="252" t="s">
        <v>817</v>
      </c>
      <c r="B42" s="242">
        <v>1575</v>
      </c>
      <c r="C42" s="242">
        <v>0</v>
      </c>
      <c r="D42" s="242">
        <v>0</v>
      </c>
      <c r="E42" s="242">
        <v>0</v>
      </c>
      <c r="F42" s="242">
        <v>0</v>
      </c>
      <c r="G42" s="242">
        <v>-110.8</v>
      </c>
      <c r="H42" s="242">
        <v>0</v>
      </c>
      <c r="I42" s="242">
        <v>0</v>
      </c>
      <c r="J42" s="242">
        <v>0</v>
      </c>
      <c r="K42" s="242">
        <f t="shared" si="2"/>
        <v>1685.8</v>
      </c>
      <c r="L42" s="253"/>
    </row>
    <row r="43" spans="1:12" ht="27" customHeight="1">
      <c r="A43" s="252" t="s">
        <v>783</v>
      </c>
      <c r="B43" s="242">
        <v>2624.89</v>
      </c>
      <c r="C43" s="242">
        <v>0</v>
      </c>
      <c r="D43" s="242">
        <v>0</v>
      </c>
      <c r="E43" s="242">
        <v>0</v>
      </c>
      <c r="F43" s="242">
        <v>0</v>
      </c>
      <c r="G43" s="242">
        <v>0</v>
      </c>
      <c r="H43" s="242">
        <v>21.25</v>
      </c>
      <c r="I43" s="242">
        <v>0</v>
      </c>
      <c r="J43" s="242">
        <v>0.04</v>
      </c>
      <c r="K43" s="242">
        <f t="shared" si="2"/>
        <v>2603.6</v>
      </c>
      <c r="L43" s="253"/>
    </row>
    <row r="44" spans="1:12" ht="27" customHeight="1">
      <c r="A44" s="252" t="s">
        <v>818</v>
      </c>
      <c r="B44" s="242">
        <v>3150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113.57</v>
      </c>
      <c r="I44" s="242">
        <v>0</v>
      </c>
      <c r="J44" s="242">
        <v>0.03</v>
      </c>
      <c r="K44" s="242">
        <f t="shared" si="2"/>
        <v>3036.3999999999996</v>
      </c>
      <c r="L44" s="253"/>
    </row>
    <row r="45" spans="1:12" ht="27" customHeight="1">
      <c r="A45" s="252" t="s">
        <v>819</v>
      </c>
      <c r="B45" s="242">
        <v>1837.5</v>
      </c>
      <c r="C45" s="242">
        <v>0</v>
      </c>
      <c r="D45" s="242">
        <v>0</v>
      </c>
      <c r="E45" s="242">
        <v>0</v>
      </c>
      <c r="F45" s="242">
        <v>0</v>
      </c>
      <c r="G45" s="242">
        <v>-82.08</v>
      </c>
      <c r="H45" s="242">
        <v>0</v>
      </c>
      <c r="I45" s="242">
        <v>0</v>
      </c>
      <c r="J45" s="242">
        <v>-0.02</v>
      </c>
      <c r="K45" s="242">
        <f t="shared" si="2"/>
        <v>1919.6</v>
      </c>
      <c r="L45" s="253"/>
    </row>
    <row r="46" spans="1:12" ht="27" customHeight="1">
      <c r="A46" s="252" t="s">
        <v>820</v>
      </c>
      <c r="B46" s="242">
        <v>3150</v>
      </c>
      <c r="C46" s="242">
        <v>0</v>
      </c>
      <c r="D46" s="242">
        <v>0</v>
      </c>
      <c r="E46" s="242">
        <v>0</v>
      </c>
      <c r="F46" s="242">
        <v>0</v>
      </c>
      <c r="G46" s="242">
        <v>0</v>
      </c>
      <c r="H46" s="242">
        <v>113.57</v>
      </c>
      <c r="I46" s="242">
        <v>500</v>
      </c>
      <c r="J46" s="242">
        <v>0.03</v>
      </c>
      <c r="K46" s="242">
        <f t="shared" si="2"/>
        <v>2536.3999999999996</v>
      </c>
      <c r="L46" s="253"/>
    </row>
    <row r="47" spans="1:12" ht="27" customHeight="1">
      <c r="A47" s="285" t="s">
        <v>875</v>
      </c>
      <c r="B47" s="286">
        <v>2000.1</v>
      </c>
      <c r="C47" s="286">
        <v>0</v>
      </c>
      <c r="D47" s="286">
        <v>0</v>
      </c>
      <c r="E47" s="286">
        <v>0</v>
      </c>
      <c r="F47" s="286">
        <v>0</v>
      </c>
      <c r="G47" s="286">
        <v>-71.68</v>
      </c>
      <c r="H47" s="286">
        <v>0</v>
      </c>
      <c r="I47" s="286">
        <v>0</v>
      </c>
      <c r="J47" s="286">
        <v>-0.02</v>
      </c>
      <c r="K47" s="242">
        <f t="shared" si="2"/>
        <v>2071.7999999999997</v>
      </c>
      <c r="L47" s="287"/>
    </row>
    <row r="48" spans="1:12" ht="27" customHeight="1">
      <c r="A48" s="285" t="s">
        <v>876</v>
      </c>
      <c r="B48" s="286">
        <v>2000.1</v>
      </c>
      <c r="C48" s="286">
        <v>0</v>
      </c>
      <c r="D48" s="286">
        <v>0</v>
      </c>
      <c r="E48" s="286">
        <v>0</v>
      </c>
      <c r="F48" s="286">
        <v>0</v>
      </c>
      <c r="G48" s="286">
        <v>-71.68</v>
      </c>
      <c r="H48" s="286">
        <v>0</v>
      </c>
      <c r="I48" s="286">
        <v>0</v>
      </c>
      <c r="J48" s="286">
        <v>-0.02</v>
      </c>
      <c r="K48" s="242">
        <f t="shared" si="2"/>
        <v>2071.7999999999997</v>
      </c>
      <c r="L48" s="287"/>
    </row>
    <row r="49" spans="1:12" ht="27" customHeight="1">
      <c r="A49" s="285" t="s">
        <v>877</v>
      </c>
      <c r="B49" s="286">
        <v>2000.1</v>
      </c>
      <c r="C49" s="286">
        <v>0</v>
      </c>
      <c r="D49" s="286">
        <v>0</v>
      </c>
      <c r="E49" s="286">
        <v>0</v>
      </c>
      <c r="F49" s="286">
        <v>0</v>
      </c>
      <c r="G49" s="286">
        <v>-71.68</v>
      </c>
      <c r="H49" s="286">
        <v>0</v>
      </c>
      <c r="I49" s="286">
        <v>0</v>
      </c>
      <c r="J49" s="286">
        <v>-0.02</v>
      </c>
      <c r="K49" s="242">
        <f t="shared" si="2"/>
        <v>2071.7999999999997</v>
      </c>
      <c r="L49" s="287"/>
    </row>
    <row r="50" spans="1:12" ht="31.5" customHeight="1" thickBot="1">
      <c r="A50" s="254" t="s">
        <v>840</v>
      </c>
      <c r="B50" s="255">
        <f>SUM(B40:B49)</f>
        <v>24112.589999999997</v>
      </c>
      <c r="C50" s="255">
        <f aca="true" t="shared" si="3" ref="C50:K50">SUM(C40:C49)</f>
        <v>0</v>
      </c>
      <c r="D50" s="255">
        <f t="shared" si="3"/>
        <v>0</v>
      </c>
      <c r="E50" s="255">
        <f t="shared" si="3"/>
        <v>0</v>
      </c>
      <c r="F50" s="255">
        <f t="shared" si="3"/>
        <v>0</v>
      </c>
      <c r="G50" s="255">
        <f t="shared" si="3"/>
        <v>-472.2</v>
      </c>
      <c r="H50" s="255">
        <f t="shared" si="3"/>
        <v>545.4300000000001</v>
      </c>
      <c r="I50" s="255">
        <f t="shared" si="3"/>
        <v>500</v>
      </c>
      <c r="J50" s="255">
        <f t="shared" si="3"/>
        <v>-0.23999999999999996</v>
      </c>
      <c r="K50" s="255">
        <f t="shared" si="3"/>
        <v>23539.599999999995</v>
      </c>
      <c r="L50" s="256"/>
    </row>
    <row r="51" spans="1:11" ht="19.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240"/>
    </row>
    <row r="52" spans="1:11" ht="19.5" customHeigh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240"/>
    </row>
    <row r="53" spans="1:16" s="5" customFormat="1" ht="18">
      <c r="A53" s="26"/>
      <c r="B53" s="27" t="s">
        <v>584</v>
      </c>
      <c r="C53" s="27"/>
      <c r="D53" s="27"/>
      <c r="E53" s="27"/>
      <c r="F53" s="27"/>
      <c r="G53" s="27"/>
      <c r="H53" s="27"/>
      <c r="I53" s="27" t="s">
        <v>583</v>
      </c>
      <c r="J53" s="27"/>
      <c r="K53" s="27"/>
      <c r="L53" s="27"/>
      <c r="M53" s="27"/>
      <c r="N53" s="27"/>
      <c r="O53" s="27"/>
      <c r="P53" s="46"/>
    </row>
    <row r="54" spans="1:16" s="5" customFormat="1" ht="18">
      <c r="A54" s="26" t="s">
        <v>582</v>
      </c>
      <c r="B54" s="27" t="s">
        <v>987</v>
      </c>
      <c r="C54" s="27"/>
      <c r="D54" s="27"/>
      <c r="E54" s="27"/>
      <c r="F54" s="27"/>
      <c r="G54" s="27"/>
      <c r="H54" s="27"/>
      <c r="I54" s="27" t="s">
        <v>581</v>
      </c>
      <c r="J54" s="27"/>
      <c r="K54" s="27"/>
      <c r="L54" s="27"/>
      <c r="M54" s="27"/>
      <c r="N54" s="27"/>
      <c r="O54" s="27"/>
      <c r="P54" s="46"/>
    </row>
    <row r="55" spans="1:11" ht="19.5" customHeigh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240"/>
    </row>
    <row r="56" spans="1:11" ht="19.5" customHeight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240"/>
    </row>
    <row r="57" spans="1:11" ht="19.5" customHeight="1" thickBot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240"/>
    </row>
    <row r="58" spans="1:12" ht="19.5" customHeight="1">
      <c r="A58" s="243" t="s">
        <v>0</v>
      </c>
      <c r="B58" s="261" t="s">
        <v>798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59" t="s">
        <v>956</v>
      </c>
    </row>
    <row r="59" spans="1:12" ht="19.5" customHeight="1">
      <c r="A59" s="246"/>
      <c r="B59" s="247" t="s">
        <v>967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9"/>
    </row>
    <row r="60" spans="1:12" ht="22.5" customHeight="1">
      <c r="A60" s="385" t="s">
        <v>2</v>
      </c>
      <c r="B60" s="386" t="s">
        <v>5</v>
      </c>
      <c r="C60" s="386" t="s">
        <v>799</v>
      </c>
      <c r="D60" s="386" t="s">
        <v>800</v>
      </c>
      <c r="E60" s="386" t="s">
        <v>689</v>
      </c>
      <c r="F60" s="386" t="s">
        <v>569</v>
      </c>
      <c r="G60" s="386" t="s">
        <v>801</v>
      </c>
      <c r="H60" s="386" t="s">
        <v>802</v>
      </c>
      <c r="I60" s="386" t="s">
        <v>803</v>
      </c>
      <c r="J60" s="386" t="s">
        <v>580</v>
      </c>
      <c r="K60" s="386" t="s">
        <v>614</v>
      </c>
      <c r="L60" s="388" t="s">
        <v>538</v>
      </c>
    </row>
    <row r="61" spans="1:12" ht="15" customHeight="1">
      <c r="A61" s="394" t="s">
        <v>841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5"/>
    </row>
    <row r="62" spans="1:12" ht="18" customHeight="1">
      <c r="A62" s="396" t="s">
        <v>761</v>
      </c>
      <c r="B62" s="393">
        <v>1836.45</v>
      </c>
      <c r="C62" s="393">
        <v>0</v>
      </c>
      <c r="D62" s="393">
        <v>0</v>
      </c>
      <c r="E62" s="393">
        <v>0</v>
      </c>
      <c r="F62" s="393">
        <v>0</v>
      </c>
      <c r="G62" s="393">
        <v>-82.15</v>
      </c>
      <c r="H62" s="393">
        <v>0</v>
      </c>
      <c r="I62" s="393">
        <v>0</v>
      </c>
      <c r="J62" s="393">
        <v>0</v>
      </c>
      <c r="K62" s="393">
        <f>B62+C62+D62+E62+F62-G62-H62-I62-J62</f>
        <v>1918.6000000000001</v>
      </c>
      <c r="L62" s="397"/>
    </row>
    <row r="63" spans="1:12" ht="18" customHeight="1">
      <c r="A63" s="396" t="s">
        <v>766</v>
      </c>
      <c r="B63" s="393">
        <v>2099.95</v>
      </c>
      <c r="C63" s="393">
        <v>0</v>
      </c>
      <c r="D63" s="393">
        <v>0</v>
      </c>
      <c r="E63" s="393">
        <v>0</v>
      </c>
      <c r="F63" s="393">
        <v>0</v>
      </c>
      <c r="G63" s="393">
        <v>-64.28</v>
      </c>
      <c r="H63" s="393">
        <v>0</v>
      </c>
      <c r="I63" s="393">
        <v>0</v>
      </c>
      <c r="J63" s="393">
        <v>0.03</v>
      </c>
      <c r="K63" s="393">
        <f aca="true" t="shared" si="4" ref="K63:K81">B63+C63+D63+E63+F63-G63-H63-I63-J63</f>
        <v>2164.2</v>
      </c>
      <c r="L63" s="397"/>
    </row>
    <row r="64" spans="1:12" ht="18" customHeight="1">
      <c r="A64" s="396" t="s">
        <v>767</v>
      </c>
      <c r="B64" s="393">
        <v>1050.05</v>
      </c>
      <c r="C64" s="393">
        <v>0</v>
      </c>
      <c r="D64" s="393">
        <v>0</v>
      </c>
      <c r="E64" s="393">
        <v>0</v>
      </c>
      <c r="F64" s="393">
        <v>0</v>
      </c>
      <c r="G64" s="393">
        <v>-144.5</v>
      </c>
      <c r="H64" s="393">
        <v>0</v>
      </c>
      <c r="I64" s="393">
        <v>0</v>
      </c>
      <c r="J64" s="393">
        <v>-0.05</v>
      </c>
      <c r="K64" s="393">
        <f t="shared" si="4"/>
        <v>1194.6</v>
      </c>
      <c r="L64" s="397"/>
    </row>
    <row r="65" spans="1:12" ht="18" customHeight="1">
      <c r="A65" s="396" t="s">
        <v>768</v>
      </c>
      <c r="B65" s="393">
        <v>2099.95</v>
      </c>
      <c r="C65" s="393">
        <v>0</v>
      </c>
      <c r="D65" s="393">
        <v>0</v>
      </c>
      <c r="E65" s="393">
        <v>0</v>
      </c>
      <c r="F65" s="393">
        <v>0</v>
      </c>
      <c r="G65" s="393">
        <v>-64.28</v>
      </c>
      <c r="H65" s="393">
        <v>0</v>
      </c>
      <c r="I65" s="393">
        <v>0</v>
      </c>
      <c r="J65" s="393">
        <v>0.03</v>
      </c>
      <c r="K65" s="393">
        <f t="shared" si="4"/>
        <v>2164.2</v>
      </c>
      <c r="L65" s="397"/>
    </row>
    <row r="66" spans="1:12" ht="18" customHeight="1">
      <c r="A66" s="396" t="s">
        <v>769</v>
      </c>
      <c r="B66" s="393">
        <v>1499.4</v>
      </c>
      <c r="C66" s="393">
        <v>0</v>
      </c>
      <c r="D66" s="393">
        <v>0</v>
      </c>
      <c r="E66" s="393">
        <v>0</v>
      </c>
      <c r="F66" s="393">
        <v>0</v>
      </c>
      <c r="G66" s="393">
        <v>-115.64</v>
      </c>
      <c r="H66" s="393">
        <v>0</v>
      </c>
      <c r="I66" s="393">
        <v>0</v>
      </c>
      <c r="J66" s="393">
        <v>-0.16</v>
      </c>
      <c r="K66" s="393">
        <f t="shared" si="4"/>
        <v>1615.2000000000003</v>
      </c>
      <c r="L66" s="397"/>
    </row>
    <row r="67" spans="1:12" ht="18" customHeight="1">
      <c r="A67" s="396" t="s">
        <v>770</v>
      </c>
      <c r="B67" s="393">
        <v>1575</v>
      </c>
      <c r="C67" s="393">
        <v>0</v>
      </c>
      <c r="D67" s="393">
        <v>0</v>
      </c>
      <c r="E67" s="393">
        <v>0</v>
      </c>
      <c r="F67" s="393">
        <v>0</v>
      </c>
      <c r="G67" s="393">
        <v>-110.8</v>
      </c>
      <c r="H67" s="393">
        <v>0</v>
      </c>
      <c r="I67" s="393">
        <v>0</v>
      </c>
      <c r="J67" s="393">
        <v>0</v>
      </c>
      <c r="K67" s="393">
        <f t="shared" si="4"/>
        <v>1685.8</v>
      </c>
      <c r="L67" s="397"/>
    </row>
    <row r="68" spans="1:12" ht="18" customHeight="1">
      <c r="A68" s="396" t="s">
        <v>771</v>
      </c>
      <c r="B68" s="393">
        <v>2099.95</v>
      </c>
      <c r="C68" s="393">
        <v>0</v>
      </c>
      <c r="D68" s="393">
        <v>0</v>
      </c>
      <c r="E68" s="393">
        <v>0</v>
      </c>
      <c r="F68" s="393">
        <v>0</v>
      </c>
      <c r="G68" s="393">
        <v>-64.28</v>
      </c>
      <c r="H68" s="393">
        <v>0</v>
      </c>
      <c r="I68" s="393">
        <v>0</v>
      </c>
      <c r="J68" s="393">
        <v>0.03</v>
      </c>
      <c r="K68" s="393">
        <f t="shared" si="4"/>
        <v>2164.2</v>
      </c>
      <c r="L68" s="397"/>
    </row>
    <row r="69" spans="1:12" ht="18" customHeight="1">
      <c r="A69" s="396" t="s">
        <v>772</v>
      </c>
      <c r="B69" s="393">
        <v>2099.95</v>
      </c>
      <c r="C69" s="393">
        <v>0</v>
      </c>
      <c r="D69" s="393">
        <v>0</v>
      </c>
      <c r="E69" s="393">
        <v>0</v>
      </c>
      <c r="F69" s="393">
        <v>0</v>
      </c>
      <c r="G69" s="393">
        <v>-64.28</v>
      </c>
      <c r="H69" s="393">
        <v>0</v>
      </c>
      <c r="I69" s="393">
        <v>0</v>
      </c>
      <c r="J69" s="393">
        <v>0.03</v>
      </c>
      <c r="K69" s="393">
        <f t="shared" si="4"/>
        <v>2164.2</v>
      </c>
      <c r="L69" s="397"/>
    </row>
    <row r="70" spans="1:12" ht="18" customHeight="1">
      <c r="A70" s="396" t="s">
        <v>821</v>
      </c>
      <c r="B70" s="393">
        <v>892.55</v>
      </c>
      <c r="C70" s="393">
        <v>0</v>
      </c>
      <c r="D70" s="393">
        <v>0</v>
      </c>
      <c r="E70" s="393">
        <v>0</v>
      </c>
      <c r="F70" s="393">
        <v>0</v>
      </c>
      <c r="G70" s="393">
        <v>-154.58</v>
      </c>
      <c r="H70" s="393">
        <v>0</v>
      </c>
      <c r="I70" s="393">
        <v>0</v>
      </c>
      <c r="J70" s="393">
        <v>0.13</v>
      </c>
      <c r="K70" s="393">
        <f t="shared" si="4"/>
        <v>1046.9999999999998</v>
      </c>
      <c r="L70" s="397"/>
    </row>
    <row r="71" spans="1:12" ht="18" customHeight="1">
      <c r="A71" s="396" t="s">
        <v>616</v>
      </c>
      <c r="B71" s="393">
        <v>892.55</v>
      </c>
      <c r="C71" s="393">
        <v>0</v>
      </c>
      <c r="D71" s="393">
        <v>0</v>
      </c>
      <c r="E71" s="393">
        <v>0</v>
      </c>
      <c r="F71" s="393">
        <v>0</v>
      </c>
      <c r="G71" s="393">
        <v>-154.58</v>
      </c>
      <c r="H71" s="393">
        <v>0</v>
      </c>
      <c r="I71" s="393">
        <v>0</v>
      </c>
      <c r="J71" s="393">
        <v>0.13</v>
      </c>
      <c r="K71" s="393">
        <f t="shared" si="4"/>
        <v>1046.9999999999998</v>
      </c>
      <c r="L71" s="397"/>
    </row>
    <row r="72" spans="1:12" ht="18" customHeight="1">
      <c r="A72" s="396" t="s">
        <v>959</v>
      </c>
      <c r="B72" s="393">
        <v>2887.45</v>
      </c>
      <c r="C72" s="393">
        <v>0</v>
      </c>
      <c r="D72" s="393">
        <v>0</v>
      </c>
      <c r="E72" s="393">
        <v>0</v>
      </c>
      <c r="F72" s="393">
        <v>0</v>
      </c>
      <c r="G72" s="393">
        <v>0</v>
      </c>
      <c r="H72" s="393">
        <v>64.73</v>
      </c>
      <c r="I72" s="393">
        <v>0</v>
      </c>
      <c r="J72" s="393">
        <v>-0.08</v>
      </c>
      <c r="K72" s="393">
        <f t="shared" si="4"/>
        <v>2822.7999999999997</v>
      </c>
      <c r="L72" s="397"/>
    </row>
    <row r="73" spans="1:12" ht="18" customHeight="1">
      <c r="A73" s="396" t="s">
        <v>776</v>
      </c>
      <c r="B73" s="393">
        <v>1575</v>
      </c>
      <c r="C73" s="393">
        <v>0</v>
      </c>
      <c r="D73" s="393">
        <v>0</v>
      </c>
      <c r="E73" s="393">
        <v>0</v>
      </c>
      <c r="F73" s="393">
        <v>0</v>
      </c>
      <c r="G73" s="393">
        <v>-110.8</v>
      </c>
      <c r="H73" s="393">
        <v>0</v>
      </c>
      <c r="I73" s="393">
        <v>0</v>
      </c>
      <c r="J73" s="393">
        <v>0</v>
      </c>
      <c r="K73" s="393">
        <f t="shared" si="4"/>
        <v>1685.8</v>
      </c>
      <c r="L73" s="397"/>
    </row>
    <row r="74" spans="1:12" ht="18" customHeight="1">
      <c r="A74" s="396" t="s">
        <v>780</v>
      </c>
      <c r="B74" s="393">
        <v>1575</v>
      </c>
      <c r="C74" s="393">
        <v>0</v>
      </c>
      <c r="D74" s="393">
        <v>0</v>
      </c>
      <c r="E74" s="393">
        <v>0</v>
      </c>
      <c r="F74" s="393">
        <v>0</v>
      </c>
      <c r="G74" s="393">
        <v>-110.8</v>
      </c>
      <c r="H74" s="393">
        <v>0</v>
      </c>
      <c r="I74" s="393">
        <v>0</v>
      </c>
      <c r="J74" s="393">
        <v>0</v>
      </c>
      <c r="K74" s="393">
        <f t="shared" si="4"/>
        <v>1685.8</v>
      </c>
      <c r="L74" s="397"/>
    </row>
    <row r="75" spans="1:12" ht="18" customHeight="1">
      <c r="A75" s="396" t="s">
        <v>822</v>
      </c>
      <c r="B75" s="393">
        <v>2099.95</v>
      </c>
      <c r="C75" s="393">
        <v>0</v>
      </c>
      <c r="D75" s="393">
        <v>0</v>
      </c>
      <c r="E75" s="393">
        <v>0</v>
      </c>
      <c r="F75" s="393">
        <v>0</v>
      </c>
      <c r="G75" s="393">
        <v>-64.28</v>
      </c>
      <c r="H75" s="393">
        <v>0</v>
      </c>
      <c r="I75" s="393">
        <v>0</v>
      </c>
      <c r="J75" s="393">
        <v>0.03</v>
      </c>
      <c r="K75" s="393">
        <f t="shared" si="4"/>
        <v>2164.2</v>
      </c>
      <c r="L75" s="397"/>
    </row>
    <row r="76" spans="1:12" ht="18" customHeight="1">
      <c r="A76" s="396" t="s">
        <v>823</v>
      </c>
      <c r="B76" s="393">
        <v>2047.5</v>
      </c>
      <c r="C76" s="393">
        <v>0</v>
      </c>
      <c r="D76" s="393">
        <v>0</v>
      </c>
      <c r="E76" s="393">
        <v>0</v>
      </c>
      <c r="F76" s="393">
        <v>0</v>
      </c>
      <c r="G76" s="393">
        <v>-68.64</v>
      </c>
      <c r="H76" s="393">
        <v>0</v>
      </c>
      <c r="I76" s="393">
        <v>0</v>
      </c>
      <c r="J76" s="393">
        <v>0.14</v>
      </c>
      <c r="K76" s="393">
        <f t="shared" si="4"/>
        <v>2116</v>
      </c>
      <c r="L76" s="397"/>
    </row>
    <row r="77" spans="1:12" ht="18" customHeight="1">
      <c r="A77" s="396" t="s">
        <v>824</v>
      </c>
      <c r="B77" s="393">
        <v>2500.05</v>
      </c>
      <c r="C77" s="393">
        <v>0</v>
      </c>
      <c r="D77" s="393">
        <v>0</v>
      </c>
      <c r="E77" s="393">
        <v>300</v>
      </c>
      <c r="F77" s="393">
        <v>0</v>
      </c>
      <c r="G77" s="393">
        <v>0</v>
      </c>
      <c r="H77" s="393">
        <v>7.66</v>
      </c>
      <c r="I77" s="393">
        <v>0</v>
      </c>
      <c r="J77" s="393">
        <v>-0.01</v>
      </c>
      <c r="K77" s="393">
        <f t="shared" si="4"/>
        <v>2792.4000000000005</v>
      </c>
      <c r="L77" s="397"/>
    </row>
    <row r="78" spans="1:12" ht="18" customHeight="1">
      <c r="A78" s="396" t="s">
        <v>773</v>
      </c>
      <c r="B78" s="393">
        <v>1049.89</v>
      </c>
      <c r="C78" s="393">
        <v>0</v>
      </c>
      <c r="D78" s="393">
        <v>0</v>
      </c>
      <c r="E78" s="393">
        <v>0</v>
      </c>
      <c r="F78" s="393">
        <v>0</v>
      </c>
      <c r="G78" s="393">
        <v>-144.51</v>
      </c>
      <c r="H78" s="393">
        <v>0</v>
      </c>
      <c r="I78" s="393">
        <v>0</v>
      </c>
      <c r="J78" s="393">
        <v>0</v>
      </c>
      <c r="K78" s="393">
        <f t="shared" si="4"/>
        <v>1194.4</v>
      </c>
      <c r="L78" s="397"/>
    </row>
    <row r="79" spans="1:12" ht="18" customHeight="1">
      <c r="A79" s="396" t="s">
        <v>774</v>
      </c>
      <c r="B79" s="393">
        <v>1575</v>
      </c>
      <c r="C79" s="393">
        <v>0</v>
      </c>
      <c r="D79" s="393">
        <v>0</v>
      </c>
      <c r="E79" s="393">
        <v>0</v>
      </c>
      <c r="F79" s="393">
        <v>0</v>
      </c>
      <c r="G79" s="393">
        <v>-110.8</v>
      </c>
      <c r="H79" s="393">
        <v>0</v>
      </c>
      <c r="I79" s="393">
        <v>0</v>
      </c>
      <c r="J79" s="393">
        <v>0</v>
      </c>
      <c r="K79" s="393">
        <f t="shared" si="4"/>
        <v>1685.8</v>
      </c>
      <c r="L79" s="397"/>
    </row>
    <row r="80" spans="1:12" ht="18" customHeight="1">
      <c r="A80" s="396" t="s">
        <v>960</v>
      </c>
      <c r="B80" s="393">
        <v>1575</v>
      </c>
      <c r="C80" s="393">
        <v>0</v>
      </c>
      <c r="D80" s="393">
        <v>0</v>
      </c>
      <c r="E80" s="393">
        <v>0</v>
      </c>
      <c r="F80" s="393">
        <v>0</v>
      </c>
      <c r="G80" s="393">
        <v>-110.8</v>
      </c>
      <c r="H80" s="393">
        <v>0</v>
      </c>
      <c r="I80" s="393">
        <v>0</v>
      </c>
      <c r="J80" s="393">
        <v>0</v>
      </c>
      <c r="K80" s="393">
        <f t="shared" si="4"/>
        <v>1685.8</v>
      </c>
      <c r="L80" s="397"/>
    </row>
    <row r="81" spans="1:12" ht="18" customHeight="1">
      <c r="A81" s="396" t="s">
        <v>825</v>
      </c>
      <c r="B81" s="393">
        <v>2099.95</v>
      </c>
      <c r="C81" s="393">
        <v>0</v>
      </c>
      <c r="D81" s="393">
        <v>0</v>
      </c>
      <c r="E81" s="393">
        <v>0</v>
      </c>
      <c r="F81" s="393">
        <v>0</v>
      </c>
      <c r="G81" s="393">
        <v>-64.28</v>
      </c>
      <c r="H81" s="393">
        <v>0</v>
      </c>
      <c r="I81" s="393">
        <v>0</v>
      </c>
      <c r="J81" s="393">
        <v>0.03</v>
      </c>
      <c r="K81" s="393">
        <f t="shared" si="4"/>
        <v>2164.2</v>
      </c>
      <c r="L81" s="397"/>
    </row>
    <row r="82" spans="1:12" ht="19.5" customHeight="1" thickBot="1">
      <c r="A82" s="389" t="s">
        <v>840</v>
      </c>
      <c r="B82" s="390">
        <f>SUM(B62:B81)</f>
        <v>35130.59</v>
      </c>
      <c r="C82" s="390">
        <f aca="true" t="shared" si="5" ref="C82:J82">SUM(C62:C81)</f>
        <v>0</v>
      </c>
      <c r="D82" s="390">
        <f t="shared" si="5"/>
        <v>0</v>
      </c>
      <c r="E82" s="390">
        <f t="shared" si="5"/>
        <v>300</v>
      </c>
      <c r="F82" s="390">
        <f t="shared" si="5"/>
        <v>0</v>
      </c>
      <c r="G82" s="390">
        <f t="shared" si="5"/>
        <v>-1804.28</v>
      </c>
      <c r="H82" s="390">
        <f t="shared" si="5"/>
        <v>72.39</v>
      </c>
      <c r="I82" s="390">
        <f t="shared" si="5"/>
        <v>0</v>
      </c>
      <c r="J82" s="390">
        <f t="shared" si="5"/>
        <v>0.28</v>
      </c>
      <c r="K82" s="390">
        <f>SUM(K62:K81)</f>
        <v>37162.200000000004</v>
      </c>
      <c r="L82" s="391"/>
    </row>
    <row r="83" spans="1:11" ht="9.75" customHeight="1">
      <c r="A83" s="260"/>
      <c r="B83" s="240"/>
      <c r="C83" s="240"/>
      <c r="D83" s="240"/>
      <c r="E83" s="240"/>
      <c r="F83" s="240"/>
      <c r="G83" s="240"/>
      <c r="H83" s="240"/>
      <c r="I83" s="240"/>
      <c r="J83" s="240"/>
      <c r="K83" s="240"/>
    </row>
    <row r="84" spans="1:16" ht="12.75" customHeight="1">
      <c r="A84" s="34"/>
      <c r="B84" s="27" t="s">
        <v>584</v>
      </c>
      <c r="C84" s="61"/>
      <c r="D84" s="61"/>
      <c r="E84" s="61"/>
      <c r="F84" s="61"/>
      <c r="G84" s="61"/>
      <c r="H84" s="61"/>
      <c r="I84" s="61" t="s">
        <v>583</v>
      </c>
      <c r="J84" s="61"/>
      <c r="K84" s="61"/>
      <c r="L84" s="61"/>
      <c r="M84" s="61"/>
      <c r="N84" s="61"/>
      <c r="O84" s="61"/>
      <c r="P84" s="48"/>
    </row>
    <row r="85" spans="1:16" ht="12.75" customHeight="1">
      <c r="A85" s="34" t="s">
        <v>582</v>
      </c>
      <c r="B85" s="27" t="s">
        <v>987</v>
      </c>
      <c r="C85" s="61"/>
      <c r="D85" s="27"/>
      <c r="E85" s="61"/>
      <c r="F85" s="61"/>
      <c r="G85" s="61"/>
      <c r="H85" s="61"/>
      <c r="I85" s="61" t="s">
        <v>581</v>
      </c>
      <c r="J85" s="61"/>
      <c r="K85" s="61"/>
      <c r="L85" s="61"/>
      <c r="M85" s="61"/>
      <c r="N85" s="61"/>
      <c r="O85" s="61"/>
      <c r="P85" s="48"/>
    </row>
    <row r="86" spans="1:11" ht="19.5" customHeight="1">
      <c r="A86" s="260"/>
      <c r="B86" s="240"/>
      <c r="C86" s="240"/>
      <c r="D86" s="240"/>
      <c r="E86" s="240"/>
      <c r="F86" s="240"/>
      <c r="G86" s="240"/>
      <c r="H86" s="240"/>
      <c r="I86" s="240"/>
      <c r="J86" s="240"/>
      <c r="K86" s="240"/>
    </row>
    <row r="87" spans="1:11" ht="19.5" customHeight="1">
      <c r="A87" s="260"/>
      <c r="B87" s="240"/>
      <c r="C87" s="240"/>
      <c r="D87" s="240"/>
      <c r="E87" s="240"/>
      <c r="F87" s="240"/>
      <c r="G87" s="240"/>
      <c r="H87" s="240"/>
      <c r="I87" s="240"/>
      <c r="J87" s="240"/>
      <c r="K87" s="240"/>
    </row>
    <row r="88" spans="1:11" ht="19.5" customHeight="1">
      <c r="A88" s="260"/>
      <c r="B88" s="240"/>
      <c r="C88" s="240"/>
      <c r="D88" s="240"/>
      <c r="E88" s="240"/>
      <c r="F88" s="240"/>
      <c r="G88" s="240"/>
      <c r="H88" s="240"/>
      <c r="I88" s="240"/>
      <c r="J88" s="240"/>
      <c r="K88" s="240"/>
    </row>
    <row r="89" spans="1:11" ht="19.5" customHeight="1" thickBot="1">
      <c r="A89" s="260"/>
      <c r="B89" s="240"/>
      <c r="C89" s="240"/>
      <c r="D89" s="240"/>
      <c r="E89" s="240"/>
      <c r="F89" s="240"/>
      <c r="G89" s="240"/>
      <c r="H89" s="240"/>
      <c r="I89" s="240"/>
      <c r="J89" s="240"/>
      <c r="K89" s="240"/>
    </row>
    <row r="90" spans="1:12" ht="18" customHeight="1">
      <c r="A90" s="243" t="s">
        <v>0</v>
      </c>
      <c r="B90" s="261" t="s">
        <v>798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59" t="s">
        <v>957</v>
      </c>
    </row>
    <row r="91" spans="1:12" ht="16.5" customHeight="1">
      <c r="A91" s="246"/>
      <c r="B91" s="247" t="s">
        <v>967</v>
      </c>
      <c r="C91" s="248"/>
      <c r="D91" s="248"/>
      <c r="E91" s="248"/>
      <c r="F91" s="248"/>
      <c r="G91" s="248"/>
      <c r="H91" s="248"/>
      <c r="I91" s="248"/>
      <c r="J91" s="248"/>
      <c r="K91" s="248"/>
      <c r="L91" s="249"/>
    </row>
    <row r="92" spans="1:12" ht="21" customHeight="1">
      <c r="A92" s="385" t="s">
        <v>2</v>
      </c>
      <c r="B92" s="386" t="s">
        <v>5</v>
      </c>
      <c r="C92" s="386" t="s">
        <v>799</v>
      </c>
      <c r="D92" s="386" t="s">
        <v>800</v>
      </c>
      <c r="E92" s="386" t="s">
        <v>689</v>
      </c>
      <c r="F92" s="386" t="s">
        <v>569</v>
      </c>
      <c r="G92" s="386" t="s">
        <v>801</v>
      </c>
      <c r="H92" s="386" t="s">
        <v>802</v>
      </c>
      <c r="I92" s="386" t="s">
        <v>803</v>
      </c>
      <c r="J92" s="386" t="s">
        <v>580</v>
      </c>
      <c r="K92" s="386" t="s">
        <v>614</v>
      </c>
      <c r="L92" s="388" t="s">
        <v>538</v>
      </c>
    </row>
    <row r="93" spans="1:12" ht="17.25" customHeight="1">
      <c r="A93" s="394" t="s">
        <v>841</v>
      </c>
      <c r="B93" s="400"/>
      <c r="C93" s="400"/>
      <c r="D93" s="400"/>
      <c r="E93" s="400"/>
      <c r="F93" s="400"/>
      <c r="G93" s="400"/>
      <c r="H93" s="400"/>
      <c r="I93" s="400"/>
      <c r="J93" s="400"/>
      <c r="K93" s="400"/>
      <c r="L93" s="401"/>
    </row>
    <row r="94" spans="1:12" ht="18" customHeight="1">
      <c r="A94" s="396" t="s">
        <v>762</v>
      </c>
      <c r="B94" s="393">
        <v>2099.95</v>
      </c>
      <c r="C94" s="393">
        <v>0</v>
      </c>
      <c r="D94" s="393">
        <v>0</v>
      </c>
      <c r="E94" s="393">
        <v>0</v>
      </c>
      <c r="F94" s="393">
        <v>0</v>
      </c>
      <c r="G94" s="393">
        <v>-64.28</v>
      </c>
      <c r="H94" s="393">
        <v>0</v>
      </c>
      <c r="I94" s="393">
        <v>0</v>
      </c>
      <c r="J94" s="393">
        <v>0.03</v>
      </c>
      <c r="K94" s="393">
        <f>B94+C94+D94+E94+F94-G94-H94-I94-J94</f>
        <v>2164.2</v>
      </c>
      <c r="L94" s="397"/>
    </row>
    <row r="95" spans="1:12" ht="18" customHeight="1">
      <c r="A95" s="396" t="s">
        <v>861</v>
      </c>
      <c r="B95" s="393">
        <v>2500.05</v>
      </c>
      <c r="C95" s="393">
        <v>0</v>
      </c>
      <c r="D95" s="393">
        <v>0</v>
      </c>
      <c r="E95" s="393">
        <v>300</v>
      </c>
      <c r="F95" s="393">
        <v>0</v>
      </c>
      <c r="G95" s="393">
        <v>0</v>
      </c>
      <c r="H95" s="393">
        <v>7.66</v>
      </c>
      <c r="I95" s="393">
        <v>0</v>
      </c>
      <c r="J95" s="393">
        <v>-0.01</v>
      </c>
      <c r="K95" s="393">
        <f aca="true" t="shared" si="6" ref="K95:K113">B95+C95+D95+E95+F95-G95-H95-I95-J95</f>
        <v>2792.4000000000005</v>
      </c>
      <c r="L95" s="397"/>
    </row>
    <row r="96" spans="1:12" ht="18" customHeight="1">
      <c r="A96" s="396" t="s">
        <v>858</v>
      </c>
      <c r="B96" s="393">
        <v>2500.05</v>
      </c>
      <c r="C96" s="393">
        <v>0</v>
      </c>
      <c r="D96" s="393">
        <v>0</v>
      </c>
      <c r="E96" s="393">
        <v>0</v>
      </c>
      <c r="F96" s="393">
        <v>0</v>
      </c>
      <c r="G96" s="393">
        <v>0</v>
      </c>
      <c r="H96" s="393">
        <v>7.66</v>
      </c>
      <c r="I96" s="393">
        <v>0</v>
      </c>
      <c r="J96" s="393">
        <v>-0.01</v>
      </c>
      <c r="K96" s="393">
        <f t="shared" si="6"/>
        <v>2492.4000000000005</v>
      </c>
      <c r="L96" s="397"/>
    </row>
    <row r="97" spans="1:12" ht="18" customHeight="1">
      <c r="A97" s="396" t="s">
        <v>617</v>
      </c>
      <c r="B97" s="393">
        <v>2500.05</v>
      </c>
      <c r="C97" s="393">
        <v>0</v>
      </c>
      <c r="D97" s="393">
        <v>0</v>
      </c>
      <c r="E97" s="393">
        <v>300</v>
      </c>
      <c r="F97" s="393">
        <v>0</v>
      </c>
      <c r="G97" s="393">
        <v>0</v>
      </c>
      <c r="H97" s="393">
        <v>7.66</v>
      </c>
      <c r="I97" s="393">
        <v>0</v>
      </c>
      <c r="J97" s="393">
        <v>-0.01</v>
      </c>
      <c r="K97" s="393">
        <f t="shared" si="6"/>
        <v>2792.4000000000005</v>
      </c>
      <c r="L97" s="397"/>
    </row>
    <row r="98" spans="1:12" ht="18" customHeight="1">
      <c r="A98" s="396" t="s">
        <v>869</v>
      </c>
      <c r="B98" s="393">
        <v>1450.05</v>
      </c>
      <c r="C98" s="393">
        <v>0</v>
      </c>
      <c r="D98" s="393">
        <v>0</v>
      </c>
      <c r="E98" s="393">
        <v>0</v>
      </c>
      <c r="F98" s="393">
        <v>0</v>
      </c>
      <c r="G98" s="393">
        <v>-118.8</v>
      </c>
      <c r="H98" s="393">
        <v>0</v>
      </c>
      <c r="I98" s="393">
        <v>0</v>
      </c>
      <c r="J98" s="393">
        <v>-0.15</v>
      </c>
      <c r="K98" s="393">
        <f t="shared" si="6"/>
        <v>1569</v>
      </c>
      <c r="L98" s="397"/>
    </row>
    <row r="99" spans="1:12" ht="18" customHeight="1">
      <c r="A99" s="396" t="s">
        <v>777</v>
      </c>
      <c r="B99" s="393">
        <v>2624.89</v>
      </c>
      <c r="C99" s="393">
        <v>0</v>
      </c>
      <c r="D99" s="393">
        <v>0</v>
      </c>
      <c r="E99" s="393">
        <v>0</v>
      </c>
      <c r="F99" s="393">
        <v>0</v>
      </c>
      <c r="G99" s="393">
        <v>0</v>
      </c>
      <c r="H99" s="393">
        <v>21.25</v>
      </c>
      <c r="I99" s="393">
        <v>0</v>
      </c>
      <c r="J99" s="393">
        <v>0.04</v>
      </c>
      <c r="K99" s="393">
        <f t="shared" si="6"/>
        <v>2603.6</v>
      </c>
      <c r="L99" s="397"/>
    </row>
    <row r="100" spans="1:12" ht="18" customHeight="1">
      <c r="A100" s="396" t="s">
        <v>765</v>
      </c>
      <c r="B100" s="393">
        <v>2099.95</v>
      </c>
      <c r="C100" s="393">
        <v>0</v>
      </c>
      <c r="D100" s="393">
        <v>0</v>
      </c>
      <c r="E100" s="393">
        <v>0</v>
      </c>
      <c r="F100" s="393">
        <v>0</v>
      </c>
      <c r="G100" s="393">
        <v>-64.28</v>
      </c>
      <c r="H100" s="393">
        <v>0</v>
      </c>
      <c r="I100" s="393">
        <v>0</v>
      </c>
      <c r="J100" s="393">
        <v>0.03</v>
      </c>
      <c r="K100" s="393">
        <f t="shared" si="6"/>
        <v>2164.2</v>
      </c>
      <c r="L100" s="397"/>
    </row>
    <row r="101" spans="1:12" ht="18" customHeight="1">
      <c r="A101" s="396" t="s">
        <v>778</v>
      </c>
      <c r="B101" s="393">
        <v>2624.89</v>
      </c>
      <c r="C101" s="393">
        <v>0</v>
      </c>
      <c r="D101" s="393">
        <v>0</v>
      </c>
      <c r="E101" s="393">
        <v>0</v>
      </c>
      <c r="F101" s="393">
        <v>0</v>
      </c>
      <c r="G101" s="393">
        <v>0</v>
      </c>
      <c r="H101" s="393">
        <v>21.25</v>
      </c>
      <c r="I101" s="393">
        <v>0</v>
      </c>
      <c r="J101" s="393">
        <v>0.04</v>
      </c>
      <c r="K101" s="393">
        <f t="shared" si="6"/>
        <v>2603.6</v>
      </c>
      <c r="L101" s="397"/>
    </row>
    <row r="102" spans="1:12" ht="18" customHeight="1">
      <c r="A102" s="396" t="s">
        <v>779</v>
      </c>
      <c r="B102" s="393">
        <v>2099.95</v>
      </c>
      <c r="C102" s="393">
        <v>0</v>
      </c>
      <c r="D102" s="393">
        <v>0</v>
      </c>
      <c r="E102" s="393">
        <v>0</v>
      </c>
      <c r="F102" s="393">
        <v>0</v>
      </c>
      <c r="G102" s="393">
        <v>-64.28</v>
      </c>
      <c r="H102" s="393">
        <v>0</v>
      </c>
      <c r="I102" s="393">
        <v>0</v>
      </c>
      <c r="J102" s="393">
        <v>0.03</v>
      </c>
      <c r="K102" s="393">
        <f t="shared" si="6"/>
        <v>2164.2</v>
      </c>
      <c r="L102" s="397"/>
    </row>
    <row r="103" spans="1:12" ht="18" customHeight="1">
      <c r="A103" s="396" t="s">
        <v>859</v>
      </c>
      <c r="B103" s="393">
        <v>2925</v>
      </c>
      <c r="C103" s="393">
        <v>0</v>
      </c>
      <c r="D103" s="393">
        <v>0</v>
      </c>
      <c r="E103" s="393">
        <v>0</v>
      </c>
      <c r="F103" s="393">
        <v>0</v>
      </c>
      <c r="G103" s="393">
        <v>0</v>
      </c>
      <c r="H103" s="393">
        <v>68.82</v>
      </c>
      <c r="I103" s="393">
        <v>0</v>
      </c>
      <c r="J103" s="393">
        <v>0.18</v>
      </c>
      <c r="K103" s="393">
        <f t="shared" si="6"/>
        <v>2856</v>
      </c>
      <c r="L103" s="397"/>
    </row>
    <row r="104" spans="1:12" ht="18" customHeight="1">
      <c r="A104" s="396" t="s">
        <v>860</v>
      </c>
      <c r="B104" s="393">
        <v>2900.1</v>
      </c>
      <c r="C104" s="393">
        <v>0</v>
      </c>
      <c r="D104" s="393">
        <v>0</v>
      </c>
      <c r="E104" s="393">
        <v>0</v>
      </c>
      <c r="F104" s="393">
        <v>0</v>
      </c>
      <c r="G104" s="393">
        <v>0</v>
      </c>
      <c r="H104" s="393">
        <v>66.11</v>
      </c>
      <c r="I104" s="393">
        <v>0</v>
      </c>
      <c r="J104" s="393">
        <v>0.19</v>
      </c>
      <c r="K104" s="393">
        <f t="shared" si="6"/>
        <v>2833.7999999999997</v>
      </c>
      <c r="L104" s="397"/>
    </row>
    <row r="105" spans="1:12" ht="18" customHeight="1">
      <c r="A105" s="396" t="s">
        <v>826</v>
      </c>
      <c r="B105" s="393">
        <v>2100</v>
      </c>
      <c r="C105" s="393">
        <v>0</v>
      </c>
      <c r="D105" s="393">
        <v>0</v>
      </c>
      <c r="E105" s="393">
        <v>0</v>
      </c>
      <c r="F105" s="393">
        <v>0</v>
      </c>
      <c r="G105" s="393">
        <v>-64.28</v>
      </c>
      <c r="H105" s="393">
        <v>0</v>
      </c>
      <c r="I105" s="393">
        <v>0</v>
      </c>
      <c r="J105" s="393">
        <v>-0.12</v>
      </c>
      <c r="K105" s="393">
        <f t="shared" si="6"/>
        <v>2164.4</v>
      </c>
      <c r="L105" s="397"/>
    </row>
    <row r="106" spans="1:12" ht="18" customHeight="1">
      <c r="A106" s="396" t="s">
        <v>827</v>
      </c>
      <c r="B106" s="393">
        <v>2100</v>
      </c>
      <c r="C106" s="393">
        <v>0</v>
      </c>
      <c r="D106" s="393">
        <v>0</v>
      </c>
      <c r="E106" s="393">
        <v>0</v>
      </c>
      <c r="F106" s="393">
        <v>0</v>
      </c>
      <c r="G106" s="393">
        <v>-64.28</v>
      </c>
      <c r="H106" s="393">
        <v>0</v>
      </c>
      <c r="I106" s="393">
        <v>0</v>
      </c>
      <c r="J106" s="393">
        <v>-0.12</v>
      </c>
      <c r="K106" s="393">
        <f t="shared" si="6"/>
        <v>2164.4</v>
      </c>
      <c r="L106" s="397"/>
    </row>
    <row r="107" spans="1:12" ht="18" customHeight="1">
      <c r="A107" s="396" t="s">
        <v>828</v>
      </c>
      <c r="B107" s="393">
        <v>2100</v>
      </c>
      <c r="C107" s="393">
        <v>0</v>
      </c>
      <c r="D107" s="393">
        <v>0</v>
      </c>
      <c r="E107" s="393">
        <v>0</v>
      </c>
      <c r="F107" s="393">
        <v>0</v>
      </c>
      <c r="G107" s="393">
        <v>-64.28</v>
      </c>
      <c r="H107" s="393">
        <v>0</v>
      </c>
      <c r="I107" s="393">
        <v>0</v>
      </c>
      <c r="J107" s="393">
        <v>0.08</v>
      </c>
      <c r="K107" s="393">
        <f t="shared" si="6"/>
        <v>2164.2000000000003</v>
      </c>
      <c r="L107" s="397"/>
    </row>
    <row r="108" spans="1:12" ht="18" customHeight="1">
      <c r="A108" s="396" t="s">
        <v>829</v>
      </c>
      <c r="B108" s="393">
        <v>3675</v>
      </c>
      <c r="C108" s="393">
        <v>0</v>
      </c>
      <c r="D108" s="393">
        <v>0</v>
      </c>
      <c r="E108" s="393">
        <v>0</v>
      </c>
      <c r="F108" s="393">
        <v>0</v>
      </c>
      <c r="G108" s="393">
        <v>0</v>
      </c>
      <c r="H108" s="393">
        <v>297.04</v>
      </c>
      <c r="I108" s="393">
        <v>0</v>
      </c>
      <c r="J108" s="393">
        <v>-0.04</v>
      </c>
      <c r="K108" s="393">
        <f t="shared" si="6"/>
        <v>3378</v>
      </c>
      <c r="L108" s="397"/>
    </row>
    <row r="109" spans="1:12" ht="18" customHeight="1">
      <c r="A109" s="396" t="s">
        <v>830</v>
      </c>
      <c r="B109" s="393">
        <v>3675</v>
      </c>
      <c r="C109" s="393">
        <v>0</v>
      </c>
      <c r="D109" s="393">
        <v>0</v>
      </c>
      <c r="E109" s="393">
        <v>0</v>
      </c>
      <c r="F109" s="393">
        <v>0</v>
      </c>
      <c r="G109" s="393">
        <v>0</v>
      </c>
      <c r="H109" s="393">
        <v>297.04</v>
      </c>
      <c r="I109" s="393">
        <v>0</v>
      </c>
      <c r="J109" s="393">
        <v>-0.04</v>
      </c>
      <c r="K109" s="393">
        <f t="shared" si="6"/>
        <v>3378</v>
      </c>
      <c r="L109" s="397"/>
    </row>
    <row r="110" spans="1:12" ht="18" customHeight="1">
      <c r="A110" s="396" t="s">
        <v>831</v>
      </c>
      <c r="B110" s="393">
        <v>1562.55</v>
      </c>
      <c r="C110" s="393">
        <v>0</v>
      </c>
      <c r="D110" s="393">
        <v>0</v>
      </c>
      <c r="E110" s="393">
        <v>0</v>
      </c>
      <c r="F110" s="393">
        <v>0</v>
      </c>
      <c r="G110" s="393">
        <v>-111.6</v>
      </c>
      <c r="H110" s="393">
        <v>0</v>
      </c>
      <c r="I110" s="393">
        <v>0</v>
      </c>
      <c r="J110" s="393">
        <v>0.15</v>
      </c>
      <c r="K110" s="393">
        <f t="shared" si="6"/>
        <v>1673.9999999999998</v>
      </c>
      <c r="L110" s="397"/>
    </row>
    <row r="111" spans="1:12" ht="18" customHeight="1">
      <c r="A111" s="396" t="s">
        <v>832</v>
      </c>
      <c r="B111" s="393">
        <v>2616.9</v>
      </c>
      <c r="C111" s="393">
        <v>0</v>
      </c>
      <c r="D111" s="393">
        <v>0</v>
      </c>
      <c r="E111" s="393">
        <v>0</v>
      </c>
      <c r="F111" s="393">
        <v>0</v>
      </c>
      <c r="G111" s="393">
        <v>0</v>
      </c>
      <c r="H111" s="393">
        <v>20.38</v>
      </c>
      <c r="I111" s="393">
        <v>0</v>
      </c>
      <c r="J111" s="393">
        <v>0.12</v>
      </c>
      <c r="K111" s="393">
        <f t="shared" si="6"/>
        <v>2596.4</v>
      </c>
      <c r="L111" s="397"/>
    </row>
    <row r="112" spans="1:12" ht="18" customHeight="1">
      <c r="A112" s="396" t="s">
        <v>833</v>
      </c>
      <c r="B112" s="393">
        <v>3000</v>
      </c>
      <c r="C112" s="393">
        <v>0</v>
      </c>
      <c r="D112" s="393">
        <v>0</v>
      </c>
      <c r="E112" s="393">
        <v>0</v>
      </c>
      <c r="F112" s="393">
        <v>0</v>
      </c>
      <c r="G112" s="393">
        <v>0</v>
      </c>
      <c r="H112" s="393">
        <v>76.98</v>
      </c>
      <c r="I112" s="393">
        <v>300</v>
      </c>
      <c r="J112" s="393">
        <v>0.02</v>
      </c>
      <c r="K112" s="393">
        <f t="shared" si="6"/>
        <v>2623</v>
      </c>
      <c r="L112" s="397"/>
    </row>
    <row r="113" spans="1:12" ht="18" customHeight="1">
      <c r="A113" s="396" t="s">
        <v>834</v>
      </c>
      <c r="B113" s="393">
        <v>2000.1</v>
      </c>
      <c r="C113" s="393">
        <v>0</v>
      </c>
      <c r="D113" s="393">
        <v>0</v>
      </c>
      <c r="E113" s="393">
        <v>0</v>
      </c>
      <c r="F113" s="393">
        <v>0</v>
      </c>
      <c r="G113" s="393">
        <v>-71.68</v>
      </c>
      <c r="H113" s="393">
        <v>0</v>
      </c>
      <c r="I113" s="393">
        <v>0</v>
      </c>
      <c r="J113" s="393">
        <v>-0.02</v>
      </c>
      <c r="K113" s="393">
        <f t="shared" si="6"/>
        <v>2071.7999999999997</v>
      </c>
      <c r="L113" s="397"/>
    </row>
    <row r="114" spans="1:12" ht="16.5" customHeight="1">
      <c r="A114" s="398" t="s">
        <v>837</v>
      </c>
      <c r="B114" s="186">
        <f>SUM(B94:B113)</f>
        <v>49154.479999999996</v>
      </c>
      <c r="C114" s="186">
        <f aca="true" t="shared" si="7" ref="C114:K114">SUM(C94:C113)</f>
        <v>0</v>
      </c>
      <c r="D114" s="186">
        <f t="shared" si="7"/>
        <v>0</v>
      </c>
      <c r="E114" s="186">
        <f t="shared" si="7"/>
        <v>600</v>
      </c>
      <c r="F114" s="186">
        <f t="shared" si="7"/>
        <v>0</v>
      </c>
      <c r="G114" s="186">
        <f t="shared" si="7"/>
        <v>-687.76</v>
      </c>
      <c r="H114" s="186">
        <f t="shared" si="7"/>
        <v>891.85</v>
      </c>
      <c r="I114" s="186">
        <f t="shared" si="7"/>
        <v>300</v>
      </c>
      <c r="J114" s="186">
        <f t="shared" si="7"/>
        <v>0.39</v>
      </c>
      <c r="K114" s="186">
        <f t="shared" si="7"/>
        <v>49250.00000000001</v>
      </c>
      <c r="L114" s="399"/>
    </row>
    <row r="115" spans="1:12" ht="30.75" customHeight="1">
      <c r="A115" s="37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64"/>
    </row>
    <row r="116" spans="1:16" ht="12.75" customHeight="1">
      <c r="A116" s="34"/>
      <c r="B116" s="27" t="s">
        <v>584</v>
      </c>
      <c r="C116" s="61"/>
      <c r="D116" s="61"/>
      <c r="E116" s="61"/>
      <c r="F116" s="61"/>
      <c r="G116" s="61"/>
      <c r="H116" s="61"/>
      <c r="I116" s="61" t="s">
        <v>583</v>
      </c>
      <c r="J116" s="61"/>
      <c r="K116" s="61"/>
      <c r="L116" s="61"/>
      <c r="M116" s="61"/>
      <c r="N116" s="61"/>
      <c r="O116" s="61"/>
      <c r="P116" s="48"/>
    </row>
    <row r="117" spans="1:16" ht="12.75" customHeight="1">
      <c r="A117" s="34" t="s">
        <v>582</v>
      </c>
      <c r="B117" s="27" t="s">
        <v>987</v>
      </c>
      <c r="C117" s="61"/>
      <c r="D117" s="27"/>
      <c r="E117" s="61"/>
      <c r="F117" s="61"/>
      <c r="G117" s="61"/>
      <c r="H117" s="61"/>
      <c r="I117" s="61" t="s">
        <v>581</v>
      </c>
      <c r="J117" s="61"/>
      <c r="K117" s="61"/>
      <c r="L117" s="61"/>
      <c r="M117" s="61"/>
      <c r="N117" s="61"/>
      <c r="O117" s="61"/>
      <c r="P117" s="48"/>
    </row>
    <row r="118" spans="1:16" ht="12.75" customHeight="1">
      <c r="A118" s="34"/>
      <c r="B118" s="27"/>
      <c r="C118" s="61"/>
      <c r="D118" s="27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48"/>
    </row>
    <row r="119" spans="1:16" ht="12.75" customHeight="1">
      <c r="A119" s="34"/>
      <c r="B119" s="27"/>
      <c r="C119" s="61"/>
      <c r="D119" s="27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48"/>
    </row>
    <row r="120" spans="1:12" ht="16.5" customHeight="1" thickBot="1">
      <c r="A120" s="375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76"/>
    </row>
    <row r="121" spans="1:12" ht="16.5" customHeight="1">
      <c r="A121" s="243" t="s">
        <v>0</v>
      </c>
      <c r="B121" s="261" t="s">
        <v>798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59" t="s">
        <v>958</v>
      </c>
    </row>
    <row r="122" spans="1:12" ht="16.5" customHeight="1">
      <c r="A122" s="246"/>
      <c r="B122" s="247" t="s">
        <v>967</v>
      </c>
      <c r="C122" s="248"/>
      <c r="D122" s="248"/>
      <c r="E122" s="248"/>
      <c r="F122" s="248"/>
      <c r="G122" s="248"/>
      <c r="H122" s="248"/>
      <c r="I122" s="248"/>
      <c r="J122" s="248"/>
      <c r="K122" s="248"/>
      <c r="L122" s="249"/>
    </row>
    <row r="123" spans="1:12" ht="21" customHeight="1">
      <c r="A123" s="385" t="s">
        <v>2</v>
      </c>
      <c r="B123" s="386" t="s">
        <v>5</v>
      </c>
      <c r="C123" s="386" t="s">
        <v>799</v>
      </c>
      <c r="D123" s="386" t="s">
        <v>800</v>
      </c>
      <c r="E123" s="386" t="s">
        <v>689</v>
      </c>
      <c r="F123" s="386" t="s">
        <v>569</v>
      </c>
      <c r="G123" s="386" t="s">
        <v>801</v>
      </c>
      <c r="H123" s="386" t="s">
        <v>802</v>
      </c>
      <c r="I123" s="386" t="s">
        <v>803</v>
      </c>
      <c r="J123" s="386" t="s">
        <v>580</v>
      </c>
      <c r="K123" s="386" t="s">
        <v>614</v>
      </c>
      <c r="L123" s="388" t="s">
        <v>538</v>
      </c>
    </row>
    <row r="124" spans="1:12" ht="16.5" customHeight="1">
      <c r="A124" s="394" t="s">
        <v>841</v>
      </c>
      <c r="B124" s="400"/>
      <c r="C124" s="400"/>
      <c r="D124" s="400"/>
      <c r="E124" s="400"/>
      <c r="F124" s="400"/>
      <c r="G124" s="400"/>
      <c r="H124" s="400"/>
      <c r="I124" s="400"/>
      <c r="J124" s="400"/>
      <c r="K124" s="400"/>
      <c r="L124" s="401"/>
    </row>
    <row r="125" spans="1:12" ht="19.5" customHeight="1">
      <c r="A125" s="396" t="s">
        <v>835</v>
      </c>
      <c r="B125" s="393">
        <v>2099.95</v>
      </c>
      <c r="C125" s="393">
        <v>0</v>
      </c>
      <c r="D125" s="393">
        <v>0</v>
      </c>
      <c r="E125" s="393">
        <v>0</v>
      </c>
      <c r="F125" s="393">
        <v>0</v>
      </c>
      <c r="G125" s="393">
        <v>-64.28</v>
      </c>
      <c r="H125" s="393">
        <v>0</v>
      </c>
      <c r="I125" s="393">
        <v>0</v>
      </c>
      <c r="J125" s="393">
        <v>0.03</v>
      </c>
      <c r="K125" s="393">
        <f aca="true" t="shared" si="8" ref="K125:K139">B125+C125+D125+E125+F125-G125-H125-I125-J125</f>
        <v>2164.2</v>
      </c>
      <c r="L125" s="397"/>
    </row>
    <row r="126" spans="1:12" ht="19.5" customHeight="1">
      <c r="A126" s="396" t="s">
        <v>857</v>
      </c>
      <c r="B126" s="393">
        <v>2100</v>
      </c>
      <c r="C126" s="393">
        <v>0</v>
      </c>
      <c r="D126" s="393">
        <v>0</v>
      </c>
      <c r="E126" s="393">
        <v>300</v>
      </c>
      <c r="F126" s="393">
        <v>0</v>
      </c>
      <c r="G126" s="393">
        <v>-64.28</v>
      </c>
      <c r="H126" s="393">
        <v>0</v>
      </c>
      <c r="I126" s="393">
        <v>0</v>
      </c>
      <c r="J126" s="393">
        <v>-0.12</v>
      </c>
      <c r="K126" s="393">
        <f t="shared" si="8"/>
        <v>2464.4</v>
      </c>
      <c r="L126" s="397"/>
    </row>
    <row r="127" spans="1:12" ht="19.5" customHeight="1">
      <c r="A127" s="396" t="s">
        <v>836</v>
      </c>
      <c r="B127" s="393">
        <v>4199.89</v>
      </c>
      <c r="C127" s="393">
        <v>0</v>
      </c>
      <c r="D127" s="393">
        <v>0</v>
      </c>
      <c r="E127" s="393">
        <v>0</v>
      </c>
      <c r="F127" s="393">
        <v>0</v>
      </c>
      <c r="G127" s="393">
        <v>0</v>
      </c>
      <c r="H127" s="393">
        <v>381.03</v>
      </c>
      <c r="I127" s="393">
        <v>0</v>
      </c>
      <c r="J127" s="393">
        <v>-0.14</v>
      </c>
      <c r="K127" s="393">
        <f t="shared" si="8"/>
        <v>3819.0000000000005</v>
      </c>
      <c r="L127" s="397"/>
    </row>
    <row r="128" spans="1:12" ht="19.5" customHeight="1">
      <c r="A128" s="396" t="s">
        <v>870</v>
      </c>
      <c r="B128" s="393">
        <v>2000.1</v>
      </c>
      <c r="C128" s="393">
        <v>0</v>
      </c>
      <c r="D128" s="393">
        <v>0</v>
      </c>
      <c r="E128" s="393">
        <v>0</v>
      </c>
      <c r="F128" s="393">
        <v>0</v>
      </c>
      <c r="G128" s="393">
        <v>-71.68</v>
      </c>
      <c r="H128" s="393">
        <v>0</v>
      </c>
      <c r="I128" s="393">
        <v>0</v>
      </c>
      <c r="J128" s="393">
        <v>-0.02</v>
      </c>
      <c r="K128" s="393">
        <f t="shared" si="8"/>
        <v>2071.7999999999997</v>
      </c>
      <c r="L128" s="397"/>
    </row>
    <row r="129" spans="1:12" ht="19.5" customHeight="1">
      <c r="A129" s="396" t="s">
        <v>871</v>
      </c>
      <c r="B129" s="393">
        <v>2000.1</v>
      </c>
      <c r="C129" s="393">
        <v>0</v>
      </c>
      <c r="D129" s="393">
        <v>0</v>
      </c>
      <c r="E129" s="393">
        <v>0</v>
      </c>
      <c r="F129" s="393">
        <v>0</v>
      </c>
      <c r="G129" s="393">
        <v>-71.68</v>
      </c>
      <c r="H129" s="393">
        <v>0</v>
      </c>
      <c r="I129" s="393">
        <v>0</v>
      </c>
      <c r="J129" s="393">
        <v>0.18</v>
      </c>
      <c r="K129" s="393">
        <f t="shared" si="8"/>
        <v>2071.6</v>
      </c>
      <c r="L129" s="397"/>
    </row>
    <row r="130" spans="1:12" ht="19.5" customHeight="1">
      <c r="A130" s="396" t="s">
        <v>872</v>
      </c>
      <c r="B130" s="393">
        <v>2500.05</v>
      </c>
      <c r="C130" s="393">
        <v>0</v>
      </c>
      <c r="D130" s="393">
        <v>0</v>
      </c>
      <c r="E130" s="393">
        <v>0</v>
      </c>
      <c r="F130" s="393">
        <v>0</v>
      </c>
      <c r="G130" s="393">
        <v>0</v>
      </c>
      <c r="H130" s="393">
        <v>7.66</v>
      </c>
      <c r="I130" s="393">
        <v>0</v>
      </c>
      <c r="J130" s="393">
        <v>-0.01</v>
      </c>
      <c r="K130" s="393">
        <f t="shared" si="8"/>
        <v>2492.4000000000005</v>
      </c>
      <c r="L130" s="397"/>
    </row>
    <row r="131" spans="1:12" ht="19.5" customHeight="1">
      <c r="A131" s="396" t="s">
        <v>878</v>
      </c>
      <c r="B131" s="393">
        <v>3000</v>
      </c>
      <c r="C131" s="393">
        <v>0</v>
      </c>
      <c r="D131" s="393">
        <v>0</v>
      </c>
      <c r="E131" s="393">
        <v>0</v>
      </c>
      <c r="F131" s="393">
        <v>0</v>
      </c>
      <c r="G131" s="393">
        <v>0</v>
      </c>
      <c r="H131" s="393">
        <v>76.98</v>
      </c>
      <c r="I131" s="393">
        <v>0</v>
      </c>
      <c r="J131" s="393">
        <v>0.02</v>
      </c>
      <c r="K131" s="393">
        <f t="shared" si="8"/>
        <v>2923</v>
      </c>
      <c r="L131" s="397"/>
    </row>
    <row r="132" spans="1:12" ht="19.5" customHeight="1">
      <c r="A132" s="396" t="s">
        <v>937</v>
      </c>
      <c r="B132" s="393">
        <v>2500.05</v>
      </c>
      <c r="C132" s="393">
        <v>0</v>
      </c>
      <c r="D132" s="393">
        <v>0</v>
      </c>
      <c r="E132" s="393">
        <v>300</v>
      </c>
      <c r="F132" s="393">
        <v>0</v>
      </c>
      <c r="G132" s="393">
        <v>0</v>
      </c>
      <c r="H132" s="393">
        <v>7.66</v>
      </c>
      <c r="I132" s="393">
        <v>0</v>
      </c>
      <c r="J132" s="393">
        <v>-0.01</v>
      </c>
      <c r="K132" s="393">
        <f t="shared" si="8"/>
        <v>2792.4000000000005</v>
      </c>
      <c r="L132" s="397"/>
    </row>
    <row r="133" spans="1:12" ht="19.5" customHeight="1">
      <c r="A133" s="396" t="s">
        <v>950</v>
      </c>
      <c r="B133" s="393">
        <v>1681.95</v>
      </c>
      <c r="C133" s="393">
        <v>0</v>
      </c>
      <c r="D133" s="393">
        <v>0</v>
      </c>
      <c r="E133" s="393">
        <v>0</v>
      </c>
      <c r="F133" s="393">
        <v>0</v>
      </c>
      <c r="G133" s="393">
        <v>-103.96</v>
      </c>
      <c r="H133" s="393">
        <v>0</v>
      </c>
      <c r="I133" s="393">
        <v>0</v>
      </c>
      <c r="J133" s="393">
        <v>-0.09</v>
      </c>
      <c r="K133" s="393">
        <f t="shared" si="8"/>
        <v>1786</v>
      </c>
      <c r="L133" s="397"/>
    </row>
    <row r="134" spans="1:12" ht="19.5" customHeight="1">
      <c r="A134" s="396" t="s">
        <v>951</v>
      </c>
      <c r="B134" s="393">
        <v>1681.95</v>
      </c>
      <c r="C134" s="393">
        <v>0</v>
      </c>
      <c r="D134" s="393">
        <v>0</v>
      </c>
      <c r="E134" s="393">
        <v>0</v>
      </c>
      <c r="F134" s="393">
        <v>0</v>
      </c>
      <c r="G134" s="393">
        <v>-103.96</v>
      </c>
      <c r="H134" s="393">
        <v>0</v>
      </c>
      <c r="I134" s="393">
        <v>0</v>
      </c>
      <c r="J134" s="393">
        <v>-0.09</v>
      </c>
      <c r="K134" s="393">
        <f t="shared" si="8"/>
        <v>1786</v>
      </c>
      <c r="L134" s="397"/>
    </row>
    <row r="135" spans="1:12" ht="19.5" customHeight="1">
      <c r="A135" s="396" t="s">
        <v>952</v>
      </c>
      <c r="B135" s="393">
        <v>2942.1</v>
      </c>
      <c r="C135" s="393">
        <v>0</v>
      </c>
      <c r="D135" s="393">
        <v>0</v>
      </c>
      <c r="E135" s="393">
        <v>0</v>
      </c>
      <c r="F135" s="393">
        <v>0</v>
      </c>
      <c r="G135" s="393">
        <v>0</v>
      </c>
      <c r="H135" s="393">
        <v>70.68</v>
      </c>
      <c r="I135" s="393">
        <v>0</v>
      </c>
      <c r="J135" s="393">
        <v>0.02</v>
      </c>
      <c r="K135" s="393">
        <f t="shared" si="8"/>
        <v>2871.4</v>
      </c>
      <c r="L135" s="397"/>
    </row>
    <row r="136" spans="1:12" ht="19.5" customHeight="1">
      <c r="A136" s="396" t="s">
        <v>953</v>
      </c>
      <c r="B136" s="393">
        <v>2942.1</v>
      </c>
      <c r="C136" s="393">
        <v>0</v>
      </c>
      <c r="D136" s="393">
        <v>0</v>
      </c>
      <c r="E136" s="393">
        <v>0</v>
      </c>
      <c r="F136" s="393">
        <v>0</v>
      </c>
      <c r="G136" s="393">
        <v>0</v>
      </c>
      <c r="H136" s="393">
        <v>70.68</v>
      </c>
      <c r="I136" s="393">
        <v>0</v>
      </c>
      <c r="J136" s="393">
        <v>0.02</v>
      </c>
      <c r="K136" s="393">
        <f t="shared" si="8"/>
        <v>2871.4</v>
      </c>
      <c r="L136" s="397"/>
    </row>
    <row r="137" spans="1:12" ht="19.5" customHeight="1">
      <c r="A137" s="396" t="s">
        <v>954</v>
      </c>
      <c r="B137" s="393">
        <v>2901.9</v>
      </c>
      <c r="C137" s="393">
        <v>0</v>
      </c>
      <c r="D137" s="393">
        <v>0</v>
      </c>
      <c r="E137" s="393">
        <v>0</v>
      </c>
      <c r="F137" s="393">
        <v>0</v>
      </c>
      <c r="G137" s="393">
        <v>0</v>
      </c>
      <c r="H137" s="393">
        <v>66.31</v>
      </c>
      <c r="I137" s="393">
        <v>0</v>
      </c>
      <c r="J137" s="393">
        <v>-0.01</v>
      </c>
      <c r="K137" s="393">
        <f t="shared" si="8"/>
        <v>2835.6000000000004</v>
      </c>
      <c r="L137" s="397"/>
    </row>
    <row r="138" spans="1:12" ht="19.5" customHeight="1">
      <c r="A138" s="396" t="s">
        <v>955</v>
      </c>
      <c r="B138" s="393">
        <v>1588.05</v>
      </c>
      <c r="C138" s="393">
        <v>0</v>
      </c>
      <c r="D138" s="393">
        <v>0</v>
      </c>
      <c r="E138" s="393">
        <v>0</v>
      </c>
      <c r="F138" s="393">
        <v>0</v>
      </c>
      <c r="G138" s="393">
        <v>-109.97</v>
      </c>
      <c r="H138" s="393">
        <v>0</v>
      </c>
      <c r="I138" s="393">
        <v>0</v>
      </c>
      <c r="J138" s="393">
        <v>0.02</v>
      </c>
      <c r="K138" s="393">
        <f t="shared" si="8"/>
        <v>1698</v>
      </c>
      <c r="L138" s="397"/>
    </row>
    <row r="139" spans="1:12" ht="19.5" customHeight="1">
      <c r="A139" s="396" t="s">
        <v>981</v>
      </c>
      <c r="B139" s="393">
        <v>3000</v>
      </c>
      <c r="C139" s="393"/>
      <c r="D139" s="393">
        <v>0</v>
      </c>
      <c r="E139" s="393">
        <v>0</v>
      </c>
      <c r="F139" s="393">
        <v>0</v>
      </c>
      <c r="G139" s="393">
        <v>0</v>
      </c>
      <c r="H139" s="393">
        <v>76.98</v>
      </c>
      <c r="I139" s="393">
        <v>0</v>
      </c>
      <c r="J139" s="393">
        <v>0.02</v>
      </c>
      <c r="K139" s="393">
        <f t="shared" si="8"/>
        <v>2923</v>
      </c>
      <c r="L139" s="397"/>
    </row>
    <row r="140" spans="1:12" s="64" customFormat="1" ht="13.5" customHeight="1">
      <c r="A140" s="404" t="s">
        <v>589</v>
      </c>
      <c r="B140" s="405">
        <f>SUM(B125:B139)</f>
        <v>37138.19</v>
      </c>
      <c r="C140" s="405">
        <f aca="true" t="shared" si="9" ref="C140:K140">SUM(C125:C139)</f>
        <v>0</v>
      </c>
      <c r="D140" s="405">
        <f t="shared" si="9"/>
        <v>0</v>
      </c>
      <c r="E140" s="405">
        <f t="shared" si="9"/>
        <v>600</v>
      </c>
      <c r="F140" s="405">
        <f t="shared" si="9"/>
        <v>0</v>
      </c>
      <c r="G140" s="405">
        <f t="shared" si="9"/>
        <v>-589.81</v>
      </c>
      <c r="H140" s="405">
        <f t="shared" si="9"/>
        <v>757.98</v>
      </c>
      <c r="I140" s="405">
        <f t="shared" si="9"/>
        <v>0</v>
      </c>
      <c r="J140" s="405">
        <f t="shared" si="9"/>
        <v>-0.18000000000000002</v>
      </c>
      <c r="K140" s="405">
        <f t="shared" si="9"/>
        <v>37570.200000000004</v>
      </c>
      <c r="L140" s="406"/>
    </row>
    <row r="141" spans="1:12" ht="28.5" customHeight="1" thickBot="1">
      <c r="A141" s="402" t="s">
        <v>842</v>
      </c>
      <c r="B141" s="403">
        <f aca="true" t="shared" si="10" ref="B141:K141">B82+B114+B140</f>
        <v>121423.26</v>
      </c>
      <c r="C141" s="403">
        <f t="shared" si="10"/>
        <v>0</v>
      </c>
      <c r="D141" s="403">
        <f t="shared" si="10"/>
        <v>0</v>
      </c>
      <c r="E141" s="403">
        <f t="shared" si="10"/>
        <v>1500</v>
      </c>
      <c r="F141" s="403">
        <f t="shared" si="10"/>
        <v>0</v>
      </c>
      <c r="G141" s="403">
        <f t="shared" si="10"/>
        <v>-3081.85</v>
      </c>
      <c r="H141" s="403">
        <f t="shared" si="10"/>
        <v>1722.22</v>
      </c>
      <c r="I141" s="403">
        <f t="shared" si="10"/>
        <v>300</v>
      </c>
      <c r="J141" s="403">
        <f t="shared" si="10"/>
        <v>0.49</v>
      </c>
      <c r="K141" s="403">
        <f t="shared" si="10"/>
        <v>123982.40000000002</v>
      </c>
      <c r="L141" s="391"/>
    </row>
    <row r="142" spans="1:11" ht="30.75" customHeight="1">
      <c r="A142" s="371"/>
      <c r="B142" s="377"/>
      <c r="C142" s="377"/>
      <c r="D142" s="377"/>
      <c r="E142" s="377"/>
      <c r="F142" s="377"/>
      <c r="G142" s="377"/>
      <c r="H142" s="377"/>
      <c r="I142" s="377"/>
      <c r="J142" s="377"/>
      <c r="K142" s="377"/>
    </row>
    <row r="143" spans="1:16" s="5" customFormat="1" ht="13.5" customHeight="1">
      <c r="A143" s="26"/>
      <c r="B143" s="27" t="s">
        <v>584</v>
      </c>
      <c r="C143" s="27"/>
      <c r="D143" s="27"/>
      <c r="E143" s="27"/>
      <c r="F143" s="27"/>
      <c r="G143" s="27"/>
      <c r="H143" s="27"/>
      <c r="I143" s="27" t="s">
        <v>583</v>
      </c>
      <c r="J143" s="27"/>
      <c r="K143" s="27"/>
      <c r="L143" s="27"/>
      <c r="M143" s="27"/>
      <c r="N143" s="27"/>
      <c r="O143" s="27"/>
      <c r="P143" s="46"/>
    </row>
    <row r="144" spans="1:16" s="5" customFormat="1" ht="13.5" customHeight="1">
      <c r="A144" s="26" t="s">
        <v>582</v>
      </c>
      <c r="B144" s="27" t="s">
        <v>987</v>
      </c>
      <c r="C144" s="27"/>
      <c r="D144" s="27"/>
      <c r="E144" s="27"/>
      <c r="F144" s="27"/>
      <c r="G144" s="27"/>
      <c r="H144" s="27"/>
      <c r="I144" s="27" t="s">
        <v>581</v>
      </c>
      <c r="J144" s="27"/>
      <c r="K144" s="27"/>
      <c r="L144" s="27"/>
      <c r="M144" s="27"/>
      <c r="N144" s="27"/>
      <c r="O144" s="27"/>
      <c r="P144" s="46"/>
    </row>
    <row r="145" spans="1:11" ht="16.5" customHeight="1">
      <c r="A145" s="371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16.5" customHeight="1">
      <c r="A146" s="371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6.5" customHeight="1" thickBot="1">
      <c r="A147" s="371"/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2" ht="18" customHeight="1" thickTop="1">
      <c r="A148" s="282" t="s">
        <v>527</v>
      </c>
      <c r="B148" s="283">
        <f aca="true" t="shared" si="11" ref="B148:K148">B30+B50+B141</f>
        <v>211855.5</v>
      </c>
      <c r="C148" s="283">
        <f t="shared" si="11"/>
        <v>0</v>
      </c>
      <c r="D148" s="283">
        <f t="shared" si="11"/>
        <v>0</v>
      </c>
      <c r="E148" s="283">
        <f t="shared" si="11"/>
        <v>1500</v>
      </c>
      <c r="F148" s="283">
        <f t="shared" si="11"/>
        <v>0</v>
      </c>
      <c r="G148" s="283">
        <f t="shared" si="11"/>
        <v>-4485.08</v>
      </c>
      <c r="H148" s="283">
        <f t="shared" si="11"/>
        <v>4464.070000000001</v>
      </c>
      <c r="I148" s="283">
        <f t="shared" si="11"/>
        <v>1850</v>
      </c>
      <c r="J148" s="283">
        <f t="shared" si="11"/>
        <v>0.51</v>
      </c>
      <c r="K148" s="283">
        <f t="shared" si="11"/>
        <v>211526.00000000006</v>
      </c>
      <c r="L148" s="284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K16" sqref="K16"/>
    </sheetView>
  </sheetViews>
  <sheetFormatPr defaultColWidth="11.421875" defaultRowHeight="12.75"/>
  <cols>
    <col min="1" max="1" width="8.00390625" style="0" customWidth="1"/>
    <col min="2" max="2" width="27.421875" style="133" customWidth="1"/>
    <col min="3" max="3" width="10.421875" style="133" customWidth="1"/>
    <col min="4" max="4" width="10.7109375" style="133" bestFit="1" customWidth="1"/>
    <col min="5" max="5" width="8.7109375" style="133" customWidth="1"/>
    <col min="6" max="6" width="7.8515625" style="133" bestFit="1" customWidth="1"/>
    <col min="7" max="7" width="14.140625" style="133" customWidth="1"/>
    <col min="8" max="10" width="25.7109375" style="133" hidden="1" customWidth="1"/>
    <col min="11" max="11" width="31.7109375" style="133" customWidth="1"/>
    <col min="12" max="23" width="11.421875" style="5" customWidth="1"/>
  </cols>
  <sheetData>
    <row r="1" spans="1:11" ht="27">
      <c r="A1" s="200" t="s">
        <v>0</v>
      </c>
      <c r="B1" s="197" t="s">
        <v>618</v>
      </c>
      <c r="C1" s="114"/>
      <c r="D1" s="114"/>
      <c r="E1" s="114"/>
      <c r="F1" s="115"/>
      <c r="G1" s="115"/>
      <c r="H1" s="115"/>
      <c r="I1" s="115"/>
      <c r="J1" s="116" t="s">
        <v>619</v>
      </c>
      <c r="K1" s="202"/>
    </row>
    <row r="2" spans="1:11" ht="20.25">
      <c r="A2" s="117"/>
      <c r="B2" s="201" t="s">
        <v>966</v>
      </c>
      <c r="C2" s="118"/>
      <c r="D2" s="118"/>
      <c r="E2" s="118"/>
      <c r="F2" s="115"/>
      <c r="G2" s="115"/>
      <c r="H2" s="115"/>
      <c r="I2" s="115"/>
      <c r="J2" s="115"/>
      <c r="K2" s="196" t="s">
        <v>620</v>
      </c>
    </row>
    <row r="3" spans="1:23" s="199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613</v>
      </c>
      <c r="F3" s="120" t="s">
        <v>621</v>
      </c>
      <c r="G3" s="120" t="s">
        <v>614</v>
      </c>
      <c r="H3" s="121"/>
      <c r="I3" s="120" t="s">
        <v>622</v>
      </c>
      <c r="J3" s="120" t="s">
        <v>623</v>
      </c>
      <c r="K3" s="120" t="s">
        <v>538</v>
      </c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s="125" customFormat="1" ht="18" customHeight="1">
      <c r="A4" s="122" t="s">
        <v>624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625</v>
      </c>
      <c r="B5" s="123" t="s">
        <v>626</v>
      </c>
      <c r="C5" s="124" t="s">
        <v>747</v>
      </c>
      <c r="D5" s="123">
        <v>1376.55</v>
      </c>
      <c r="E5" s="123">
        <v>0</v>
      </c>
      <c r="F5" s="123">
        <v>0.15</v>
      </c>
      <c r="G5" s="123">
        <f aca="true" t="shared" si="0" ref="G5:G16">D5-E5-F5</f>
        <v>1376.3999999999999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627</v>
      </c>
      <c r="B6" s="123" t="s">
        <v>628</v>
      </c>
      <c r="C6" s="124" t="s">
        <v>748</v>
      </c>
      <c r="D6" s="123">
        <v>1672.65</v>
      </c>
      <c r="E6" s="123">
        <v>0</v>
      </c>
      <c r="F6" s="123">
        <v>0.05</v>
      </c>
      <c r="G6" s="123">
        <f t="shared" si="0"/>
        <v>1672.6000000000001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629</v>
      </c>
      <c r="B7" s="123" t="s">
        <v>784</v>
      </c>
      <c r="C7" s="124" t="s">
        <v>749</v>
      </c>
      <c r="D7" s="123">
        <v>1476.25</v>
      </c>
      <c r="E7" s="123">
        <v>0</v>
      </c>
      <c r="F7" s="123">
        <v>0.05</v>
      </c>
      <c r="G7" s="123">
        <f t="shared" si="0"/>
        <v>1476.2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630</v>
      </c>
      <c r="B8" s="123" t="s">
        <v>631</v>
      </c>
      <c r="C8" s="124" t="s">
        <v>750</v>
      </c>
      <c r="D8" s="123">
        <v>1337.65</v>
      </c>
      <c r="E8" s="123">
        <v>0</v>
      </c>
      <c r="F8" s="123">
        <v>-0.15</v>
      </c>
      <c r="G8" s="123">
        <f t="shared" si="0"/>
        <v>1337.8000000000002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632</v>
      </c>
      <c r="B9" s="123" t="s">
        <v>633</v>
      </c>
      <c r="C9" s="124" t="s">
        <v>751</v>
      </c>
      <c r="D9" s="123">
        <v>1255.75</v>
      </c>
      <c r="E9" s="123">
        <v>0</v>
      </c>
      <c r="F9" s="123">
        <v>0.15</v>
      </c>
      <c r="G9" s="123">
        <f t="shared" si="0"/>
        <v>1255.6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634</v>
      </c>
      <c r="B10" s="123" t="s">
        <v>635</v>
      </c>
      <c r="C10" s="124" t="s">
        <v>752</v>
      </c>
      <c r="D10" s="123">
        <v>1672.65</v>
      </c>
      <c r="E10" s="123">
        <v>0</v>
      </c>
      <c r="F10" s="123">
        <v>0.05</v>
      </c>
      <c r="G10" s="123">
        <f t="shared" si="0"/>
        <v>1672.6000000000001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636</v>
      </c>
      <c r="B11" s="123" t="s">
        <v>637</v>
      </c>
      <c r="C11" s="124" t="s">
        <v>753</v>
      </c>
      <c r="D11" s="123">
        <v>814.65</v>
      </c>
      <c r="E11" s="123">
        <v>0</v>
      </c>
      <c r="F11" s="123">
        <v>0.05</v>
      </c>
      <c r="G11" s="123">
        <f t="shared" si="0"/>
        <v>814.6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638</v>
      </c>
      <c r="B12" s="123" t="s">
        <v>639</v>
      </c>
      <c r="C12" s="124" t="s">
        <v>754</v>
      </c>
      <c r="D12" s="123">
        <v>1050.05</v>
      </c>
      <c r="E12" s="123">
        <v>0</v>
      </c>
      <c r="F12" s="123">
        <v>0.05</v>
      </c>
      <c r="G12" s="123">
        <f t="shared" si="0"/>
        <v>1050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640</v>
      </c>
      <c r="B13" s="123" t="s">
        <v>641</v>
      </c>
      <c r="C13" s="124" t="s">
        <v>755</v>
      </c>
      <c r="D13" s="123">
        <v>1373.4</v>
      </c>
      <c r="E13" s="123">
        <v>0</v>
      </c>
      <c r="F13" s="123">
        <v>0</v>
      </c>
      <c r="G13" s="123">
        <f t="shared" si="0"/>
        <v>1373.4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642</v>
      </c>
      <c r="B14" s="123" t="s">
        <v>643</v>
      </c>
      <c r="C14" s="124" t="s">
        <v>756</v>
      </c>
      <c r="D14" s="123">
        <v>2000.1</v>
      </c>
      <c r="E14" s="123">
        <v>0</v>
      </c>
      <c r="F14" s="123">
        <v>-0.1</v>
      </c>
      <c r="G14" s="123">
        <f t="shared" si="0"/>
        <v>2000.1999999999998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644</v>
      </c>
      <c r="B15" s="123" t="s">
        <v>645</v>
      </c>
      <c r="C15" s="124" t="s">
        <v>757</v>
      </c>
      <c r="D15" s="123">
        <v>814.65</v>
      </c>
      <c r="E15" s="123">
        <v>0</v>
      </c>
      <c r="F15" s="123">
        <v>0.05</v>
      </c>
      <c r="G15" s="123">
        <f t="shared" si="0"/>
        <v>814.6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646</v>
      </c>
      <c r="B16" s="123" t="s">
        <v>647</v>
      </c>
      <c r="C16" s="124" t="s">
        <v>758</v>
      </c>
      <c r="D16" s="123">
        <v>1062.49</v>
      </c>
      <c r="E16" s="123">
        <v>0</v>
      </c>
      <c r="F16" s="123">
        <v>0.09</v>
      </c>
      <c r="G16" s="123">
        <f t="shared" si="0"/>
        <v>1062.4</v>
      </c>
      <c r="H16" s="123">
        <v>0</v>
      </c>
      <c r="I16" s="123">
        <v>0</v>
      </c>
      <c r="J16" s="123">
        <v>0</v>
      </c>
      <c r="K16" s="5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7.75" customHeight="1">
      <c r="A17" s="122" t="s">
        <v>17</v>
      </c>
      <c r="B17" s="127"/>
      <c r="C17" s="127"/>
      <c r="D17" s="127">
        <f>SUM(D5:D16)</f>
        <v>15906.839999999998</v>
      </c>
      <c r="E17" s="127">
        <f>SUM(E5:E16)</f>
        <v>0</v>
      </c>
      <c r="F17" s="127">
        <f>SUM(F5:F16)</f>
        <v>0.43999999999999995</v>
      </c>
      <c r="G17" s="127">
        <f>SUM(G5:G16)</f>
        <v>15906.400000000001</v>
      </c>
      <c r="H17" s="127">
        <v>0</v>
      </c>
      <c r="I17" s="127">
        <v>0</v>
      </c>
      <c r="J17" s="127">
        <v>0</v>
      </c>
      <c r="K17" s="123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3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11" ht="12.75">
      <c r="A19" s="131"/>
      <c r="B19" s="132"/>
      <c r="C19" s="132"/>
      <c r="E19" s="132"/>
      <c r="F19" s="132"/>
      <c r="G19" s="132"/>
      <c r="H19" s="132"/>
      <c r="I19" s="132"/>
      <c r="J19" s="132"/>
      <c r="K19" s="132"/>
    </row>
    <row r="20" spans="1:11" ht="12.75">
      <c r="A20" s="131" t="s">
        <v>582</v>
      </c>
      <c r="B20" s="132"/>
      <c r="C20" s="27" t="s">
        <v>584</v>
      </c>
      <c r="D20" s="132"/>
      <c r="E20" s="132"/>
      <c r="F20" s="132"/>
      <c r="G20" s="27" t="s">
        <v>583</v>
      </c>
      <c r="H20" s="132"/>
      <c r="I20" s="132"/>
      <c r="J20" s="132"/>
      <c r="K20" s="132"/>
    </row>
    <row r="21" spans="1:11" ht="12.75">
      <c r="A21" s="131"/>
      <c r="B21" s="132"/>
      <c r="C21" s="27" t="s">
        <v>987</v>
      </c>
      <c r="D21" s="132"/>
      <c r="E21" s="132"/>
      <c r="F21" s="132"/>
      <c r="G21" s="27" t="s">
        <v>581</v>
      </c>
      <c r="H21" s="132"/>
      <c r="I21" s="132"/>
      <c r="J21" s="132"/>
      <c r="K21" s="132"/>
    </row>
    <row r="22" spans="1:11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2009-08-03T19:54:39Z</cp:lastPrinted>
  <dcterms:created xsi:type="dcterms:W3CDTF">2008-01-30T23:11:11Z</dcterms:created>
  <dcterms:modified xsi:type="dcterms:W3CDTF">2009-08-03T19:59:02Z</dcterms:modified>
  <cp:category/>
  <cp:version/>
  <cp:contentType/>
  <cp:contentStatus/>
</cp:coreProperties>
</file>