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2120" windowHeight="9120" activeTab="1"/>
  </bookViews>
  <sheets>
    <sheet name="BASE" sheetId="1" r:id="rId1"/>
    <sheet name="EVENTUAL" sheetId="2" r:id="rId2"/>
    <sheet name="PENSIONADOS" sheetId="3" r:id="rId3"/>
  </sheets>
  <definedNames/>
  <calcPr fullCalcOnLoad="1"/>
</workbook>
</file>

<file path=xl/sharedStrings.xml><?xml version="1.0" encoding="utf-8"?>
<sst xmlns="http://schemas.openxmlformats.org/spreadsheetml/2006/main" count="2027" uniqueCount="977">
  <si>
    <t>NomiPAQ</t>
  </si>
  <si>
    <t xml:space="preserve">Código </t>
  </si>
  <si>
    <t>Empleado</t>
  </si>
  <si>
    <t>RFC</t>
  </si>
  <si>
    <t>Puesto</t>
  </si>
  <si>
    <t>Sueldo</t>
  </si>
  <si>
    <t>Departamento 110 AYUNTAMIENTO (FRACCION PAN)</t>
  </si>
  <si>
    <t>Mendoza Vega J. Felix</t>
  </si>
  <si>
    <t>MEVJ-510413-</t>
  </si>
  <si>
    <t>Regidor Panista</t>
  </si>
  <si>
    <t>Castillo Cazares Alfonso</t>
  </si>
  <si>
    <t>CACX-500918-</t>
  </si>
  <si>
    <t>Dominguez Guerra Luz Del Carmen</t>
  </si>
  <si>
    <t>DOGL-620427-</t>
  </si>
  <si>
    <t>Hermosillo Hernandez Ma. De La Luz</t>
  </si>
  <si>
    <t>HEHM-500515-</t>
  </si>
  <si>
    <t>Guzman Villanueva Alverto</t>
  </si>
  <si>
    <t>Total por Departamento</t>
  </si>
  <si>
    <t>Departamento 120 AYUNTAMIENTO (FRACCION PRI)</t>
  </si>
  <si>
    <t>Navarro Cuevas Alberto</t>
  </si>
  <si>
    <t>NACA-750526-</t>
  </si>
  <si>
    <t>Regidor</t>
  </si>
  <si>
    <t>Departamento 130 AYUNTAMIENTO (FRACCION PVE)</t>
  </si>
  <si>
    <t>Palos Vaca Manuel</t>
  </si>
  <si>
    <t>PAVM-491116-</t>
  </si>
  <si>
    <t>Departamento 140 AYUNTAMIENTO (FRACCION PANAL)</t>
  </si>
  <si>
    <t>Garcia Martinez Raul</t>
  </si>
  <si>
    <t>GAMR-470201-</t>
  </si>
  <si>
    <t>Departamento 150 AYUNTAMIENTO (FRACCION PRD)</t>
  </si>
  <si>
    <t>Vazquez Martinez Jaime</t>
  </si>
  <si>
    <t>VAMJ-550415-</t>
  </si>
  <si>
    <t>Hernandez Vazquez Erika</t>
  </si>
  <si>
    <t>HEVE-830407-</t>
  </si>
  <si>
    <t>Secretaria</t>
  </si>
  <si>
    <t>Departamento 200 P R E S I D E N C I A</t>
  </si>
  <si>
    <t>Macias Diaz Laura</t>
  </si>
  <si>
    <t>MADL-681114-</t>
  </si>
  <si>
    <t>Reynoso Espinoza Luz Patricia</t>
  </si>
  <si>
    <t>REEL-740517-</t>
  </si>
  <si>
    <t>Gutierrez Gaeta Maria De Jesus</t>
  </si>
  <si>
    <t>GUGJ-750823-</t>
  </si>
  <si>
    <t>Secretario Particular</t>
  </si>
  <si>
    <t>Garcia Reyes Fausto</t>
  </si>
  <si>
    <t>GARF-471220-</t>
  </si>
  <si>
    <t>Departamento 300 S E C R E T A R I A    G E N E R A L</t>
  </si>
  <si>
    <t>Secretario General</t>
  </si>
  <si>
    <t>Macias Cuevas Alma Rosa</t>
  </si>
  <si>
    <t>MACA-711219-</t>
  </si>
  <si>
    <t>Velazquez Vergara Braulio</t>
  </si>
  <si>
    <t>VEVB-660326-</t>
  </si>
  <si>
    <t>Delegado</t>
  </si>
  <si>
    <t>Mendoza Jimenez Brisa Violeta</t>
  </si>
  <si>
    <t>MEJB-770802-</t>
  </si>
  <si>
    <t>Martinez Castro Salvador</t>
  </si>
  <si>
    <t>MACS-660220-</t>
  </si>
  <si>
    <t>Castañeda Martinez Gabriela</t>
  </si>
  <si>
    <t>CAMG-850919-</t>
  </si>
  <si>
    <t>Departamento 303 DELEGACION SAN CRISTOBAL ZAPOTITLAN</t>
  </si>
  <si>
    <t>Gorgonio Reyes Daniel</t>
  </si>
  <si>
    <t>GORD-380103-</t>
  </si>
  <si>
    <t>Contreras Osorio Nancy</t>
  </si>
  <si>
    <t>COON-851012-</t>
  </si>
  <si>
    <t>Moya Diaz Noe</t>
  </si>
  <si>
    <t>MODN-730925-</t>
  </si>
  <si>
    <t>Garcia Villa Marisela</t>
  </si>
  <si>
    <t>GAVM-680731-</t>
  </si>
  <si>
    <t>Solano Medina Gabriela</t>
  </si>
  <si>
    <t>SOMG-760107-</t>
  </si>
  <si>
    <t>Flores Cortes Ignacio</t>
  </si>
  <si>
    <t>FOCI-611027-</t>
  </si>
  <si>
    <t>Lomeli Robles Rosa Isela</t>
  </si>
  <si>
    <t>LORR-760829-</t>
  </si>
  <si>
    <t>Departamento 307 AGENCIA DE CHANTEPEC</t>
  </si>
  <si>
    <t>Garcia Murillo Heliodoro</t>
  </si>
  <si>
    <t>GAMH-320506-</t>
  </si>
  <si>
    <t>Agente</t>
  </si>
  <si>
    <t>Departamento 308 AGENCIA NEXTIPAC</t>
  </si>
  <si>
    <t>Departamento 309 AGENCIA EL MOLINO</t>
  </si>
  <si>
    <t>Ruiz Jimenez Everardo</t>
  </si>
  <si>
    <t>RUJE-560706-</t>
  </si>
  <si>
    <t>Departamento 310 AGENCIA LAS TROJES</t>
  </si>
  <si>
    <t>Contreras Reyes Secilio</t>
  </si>
  <si>
    <t>CORS-540529-</t>
  </si>
  <si>
    <t>Auxiliar Administrativo</t>
  </si>
  <si>
    <t>Departamento 311 AGENCIA LA LOMA</t>
  </si>
  <si>
    <t>Mora Brizuela Miguel</t>
  </si>
  <si>
    <t>MOBM-441105-</t>
  </si>
  <si>
    <t>Departamento 312 AGENCIA EL SAUZ</t>
  </si>
  <si>
    <t>Torres Garcia Valentin</t>
  </si>
  <si>
    <t>TOGV-560220-</t>
  </si>
  <si>
    <t>Departamento 313 AGENCIA SAN LUCIANO</t>
  </si>
  <si>
    <t>Valentin Barreras Salvador</t>
  </si>
  <si>
    <t>VABS-000000-</t>
  </si>
  <si>
    <t>Departamento 320 DEPARTAMENTO DE REGISTRO CIVIL</t>
  </si>
  <si>
    <t>Martinez Mora Martha Guadalupe</t>
  </si>
  <si>
    <t>MAMM-710625-</t>
  </si>
  <si>
    <t>Cuevas Delgadillo Delia Margarita</t>
  </si>
  <si>
    <t>CUDD-710124-</t>
  </si>
  <si>
    <t>Departamento 340 DEPTO DE REGLAMENTOS</t>
  </si>
  <si>
    <t>Campos Campos Jesus</t>
  </si>
  <si>
    <t>CACJ-770625-</t>
  </si>
  <si>
    <t>Inspector</t>
  </si>
  <si>
    <t>Ruiz Chavez Edgar Ezequiel</t>
  </si>
  <si>
    <t>RUCE-790516-</t>
  </si>
  <si>
    <t>Departamento 400 S I N D I C A T U R A</t>
  </si>
  <si>
    <t>Ibarra Lopez Juan Manuel</t>
  </si>
  <si>
    <t>IALJ-560307-</t>
  </si>
  <si>
    <t>Sindico</t>
  </si>
  <si>
    <t>Corona Barreras Regina Lee</t>
  </si>
  <si>
    <t>COBR-561111-</t>
  </si>
  <si>
    <t>Rodriguez Morales Mercedes</t>
  </si>
  <si>
    <t>ROMM-830419-</t>
  </si>
  <si>
    <t>Departamento 410 DEPARTAMENTO JURIDICO MUNICIPAL</t>
  </si>
  <si>
    <t>Jefe Dep. Juridico</t>
  </si>
  <si>
    <t>Departamento 420 JUZGADOS MUNICIPALES</t>
  </si>
  <si>
    <t>Gentile Rodriguez William Anthony</t>
  </si>
  <si>
    <t>GERW-781216-</t>
  </si>
  <si>
    <t>Juez Municipal</t>
  </si>
  <si>
    <t>Departamento 500 H A C I E N D A    M U N I C I P A L</t>
  </si>
  <si>
    <t>Encargado Hacienda Municipal</t>
  </si>
  <si>
    <t>Gutierrez Gaeta Rosa Belia</t>
  </si>
  <si>
    <t>GUGR-800620-</t>
  </si>
  <si>
    <t>Troncoso Mendoza Veronica</t>
  </si>
  <si>
    <t>TOMV-720915-</t>
  </si>
  <si>
    <t>Aviña Najera Maria Isabel</t>
  </si>
  <si>
    <t>AINI-550406-</t>
  </si>
  <si>
    <t>Aldrete Aguilar Fabiola Azucena</t>
  </si>
  <si>
    <t>AEAF-810726-</t>
  </si>
  <si>
    <t>Olmedo Navarro Martha Veronica</t>
  </si>
  <si>
    <t>OENM-740110-</t>
  </si>
  <si>
    <t>Castañeda Garcia Hortencia</t>
  </si>
  <si>
    <t>CAGH-781120-</t>
  </si>
  <si>
    <t>Garcia Fuentes Veronica</t>
  </si>
  <si>
    <t>GAFV-801214-</t>
  </si>
  <si>
    <t>Lomas Gonzalez Karina</t>
  </si>
  <si>
    <t>LOGK-871126-</t>
  </si>
  <si>
    <t>Sanchez Herrera Ma. De Jesus</t>
  </si>
  <si>
    <t>SAHM-810205-</t>
  </si>
  <si>
    <t>Garcia Vargas Jose Ivan</t>
  </si>
  <si>
    <t>GAVI-750824-</t>
  </si>
  <si>
    <t>Salazar Olmedo Luis Fernando</t>
  </si>
  <si>
    <t>SAOL-800217-</t>
  </si>
  <si>
    <t>Recaudador</t>
  </si>
  <si>
    <t>Departamento 520 DEPTO EGRESOS Y CONTROL PRESUPUESTAL</t>
  </si>
  <si>
    <t>Alonso Chavez Anna Laura</t>
  </si>
  <si>
    <t>AOCA-781113-</t>
  </si>
  <si>
    <t>Mendo Villanueva Pedro Antonio</t>
  </si>
  <si>
    <t>MEVP-800627-</t>
  </si>
  <si>
    <t>Aviña Najera Liliana Graciela</t>
  </si>
  <si>
    <t>AINL-700323-</t>
  </si>
  <si>
    <t>Valdez Perez Gloria Alicia</t>
  </si>
  <si>
    <t>VAPG-720607-</t>
  </si>
  <si>
    <t>Ibarra Lopez Elsa</t>
  </si>
  <si>
    <t>IALE-000000-</t>
  </si>
  <si>
    <t>Departamento 540 DEPARTAMENTO DE CATASTRO</t>
  </si>
  <si>
    <t>Ornelas Ramirez Jorge</t>
  </si>
  <si>
    <t>OERJ-600312-</t>
  </si>
  <si>
    <t>Camarena Serrano Francisco De Sales</t>
  </si>
  <si>
    <t>CASF-630814-</t>
  </si>
  <si>
    <t>Jefe Dep. de Catastro</t>
  </si>
  <si>
    <t>Hernandez Robles Dora Luz</t>
  </si>
  <si>
    <t>HERD-620329-</t>
  </si>
  <si>
    <t>Rivera Guzman Jaime</t>
  </si>
  <si>
    <t>GURJ-700312-</t>
  </si>
  <si>
    <t>Ornelas Garcia Salvador</t>
  </si>
  <si>
    <t>OEGS-620121-</t>
  </si>
  <si>
    <t>Mora Bizarro Fernando</t>
  </si>
  <si>
    <t>MOBF-610925-</t>
  </si>
  <si>
    <t>Savala Ramirez Oscar</t>
  </si>
  <si>
    <t>SARO-640405-</t>
  </si>
  <si>
    <t>Rubrica Garita Jose Luis</t>
  </si>
  <si>
    <t>RUGL-590205-</t>
  </si>
  <si>
    <t>Departamento 600 DIRECCION DE ADMINISTRACION</t>
  </si>
  <si>
    <t>Torres Ibarra Gustavo</t>
  </si>
  <si>
    <t>Departamento 630 DEPARTAMENTO DE CONTROL VEHICULAR</t>
  </si>
  <si>
    <t>Barajas Nuñez Eusebio</t>
  </si>
  <si>
    <t>BANE-331010-</t>
  </si>
  <si>
    <t>Ornelas Garcia Marco Antonio</t>
  </si>
  <si>
    <t>OEGM-871123-</t>
  </si>
  <si>
    <t>Lopez Sanchez Francisco</t>
  </si>
  <si>
    <t>LOSF-541210-</t>
  </si>
  <si>
    <t>Departamento 640 DEPARTAMENTO DE INFORMATICA</t>
  </si>
  <si>
    <t>Jimenez Aguilar Juan Antonio</t>
  </si>
  <si>
    <t>JIAJ-780827-</t>
  </si>
  <si>
    <t>Departamento 700 DIRECCION DE SEGURIDAD PUB Y VIALIDAD</t>
  </si>
  <si>
    <t>Arrazate Garcia Alberto David</t>
  </si>
  <si>
    <t>AAGA-751120-</t>
  </si>
  <si>
    <t>Dir. de Seguridad Pública y Vialidad</t>
  </si>
  <si>
    <t>Departamento 710 DEPARTAMENTO OPERATIVO</t>
  </si>
  <si>
    <t>Bautista Virgen Antonio</t>
  </si>
  <si>
    <t>BAVA-710606-</t>
  </si>
  <si>
    <t>Jefe Departamento Operativo</t>
  </si>
  <si>
    <t>Comandante</t>
  </si>
  <si>
    <t>Oficial de Policia</t>
  </si>
  <si>
    <t>Torres Vargas Francisco</t>
  </si>
  <si>
    <t>TOVF-661004-</t>
  </si>
  <si>
    <t>Garcia Gomez Alifonso</t>
  </si>
  <si>
    <t>GAGA-660501-</t>
  </si>
  <si>
    <t>Vergara Amezcua Gabriel</t>
  </si>
  <si>
    <t>VEAG-611014-</t>
  </si>
  <si>
    <t>Alonso Cortez Victor</t>
  </si>
  <si>
    <t>AOCV-500902-</t>
  </si>
  <si>
    <t>Vazquez Cueva Jose Reyes</t>
  </si>
  <si>
    <t>VACR-740106-</t>
  </si>
  <si>
    <t>Soto Rojas J Jesus</t>
  </si>
  <si>
    <t>SORJ-680415-</t>
  </si>
  <si>
    <t>Soto Rojas Rogelio</t>
  </si>
  <si>
    <t>SORR-700706-</t>
  </si>
  <si>
    <t>Amezquita Ascencio Pedro</t>
  </si>
  <si>
    <t>AEAP-570429-</t>
  </si>
  <si>
    <t>Machuca Gutierrez Salvador</t>
  </si>
  <si>
    <t>MAGS-701105-</t>
  </si>
  <si>
    <t>Villegas Gonzalez Jose Luis</t>
  </si>
  <si>
    <t>VIGL-690405-</t>
  </si>
  <si>
    <t>Hernandez Cortez Moises</t>
  </si>
  <si>
    <t>HECM-801130-</t>
  </si>
  <si>
    <t>Madrid Ortega Fidel Cutberto</t>
  </si>
  <si>
    <t>MAOF-710202-</t>
  </si>
  <si>
    <t>Gonzalez Herrera Idania</t>
  </si>
  <si>
    <t>GOHI-780206-</t>
  </si>
  <si>
    <t>Vega Torres Sonia Livier</t>
  </si>
  <si>
    <t>VETS-800512-</t>
  </si>
  <si>
    <t>Lomeli Espinoza Alma Mirna</t>
  </si>
  <si>
    <t>LOEA-780724-</t>
  </si>
  <si>
    <t>Vergara Amezcua Felipe</t>
  </si>
  <si>
    <t>VEAF-731024-</t>
  </si>
  <si>
    <t>Aguilar Corona Alfredo</t>
  </si>
  <si>
    <t>AUCA-731208-</t>
  </si>
  <si>
    <t>Beltran Villasana Mauricio</t>
  </si>
  <si>
    <t>BEVM-660310-</t>
  </si>
  <si>
    <t>Gutierrez Acuña Elizabeth</t>
  </si>
  <si>
    <t>GUAE-771026-</t>
  </si>
  <si>
    <t>Aguilar Lopez Alma Angelica</t>
  </si>
  <si>
    <t>AULA-820302-</t>
  </si>
  <si>
    <t>Fuentes Bernal Jaime Alejandro</t>
  </si>
  <si>
    <t>FUBJ-791221-</t>
  </si>
  <si>
    <t>Perez Herrera Azucena</t>
  </si>
  <si>
    <t>PEHA-760114-</t>
  </si>
  <si>
    <t>Valencia Mercado Octavio</t>
  </si>
  <si>
    <t>VAMO-691217-</t>
  </si>
  <si>
    <t>Lomeli Espinoza Juan Jose</t>
  </si>
  <si>
    <t>LOEJ-710807-</t>
  </si>
  <si>
    <t>Ruiz Luviano Luis</t>
  </si>
  <si>
    <t>RULL-460701-</t>
  </si>
  <si>
    <t>Cuevas Villaseñor Juan Jose</t>
  </si>
  <si>
    <t>CUVJ-770604-</t>
  </si>
  <si>
    <t>Mares Molina Marisela</t>
  </si>
  <si>
    <t>MAMM-880805-</t>
  </si>
  <si>
    <t>Macias Haro Jaime</t>
  </si>
  <si>
    <t>MAHJ-730425-</t>
  </si>
  <si>
    <t>Vargas Navarro Jose Francisco</t>
  </si>
  <si>
    <t>VANF-751003-</t>
  </si>
  <si>
    <t>Cortes Miranda Martin</t>
  </si>
  <si>
    <t>COMM-740930-</t>
  </si>
  <si>
    <t>Cardenas Marin Eleuteria</t>
  </si>
  <si>
    <t>CAME-000000-</t>
  </si>
  <si>
    <t>Martinez Aldana Jose De Jesús</t>
  </si>
  <si>
    <t>MAAJ-851222-</t>
  </si>
  <si>
    <t>Luna Garcia Josefina</t>
  </si>
  <si>
    <t>LUGJ-520330-</t>
  </si>
  <si>
    <t>Cocinera</t>
  </si>
  <si>
    <t>Departamento 800 DIRECCION DE OBRAS PUBLICAS</t>
  </si>
  <si>
    <t>Director de Obras Públicas</t>
  </si>
  <si>
    <t>Departamento 810 DEPARTAMENTO DE PROYECTOS</t>
  </si>
  <si>
    <t>Bernardo Hernandez Carlos Enrique</t>
  </si>
  <si>
    <t>BEHC-750713-</t>
  </si>
  <si>
    <t>Jefe Dep. de Proyectos</t>
  </si>
  <si>
    <t>Departamento 820 DPTO DE OBRAS PUBLICAS</t>
  </si>
  <si>
    <t>Daniel Coldivar Victor Manuel</t>
  </si>
  <si>
    <t>DACV-750507-</t>
  </si>
  <si>
    <t>Operador de Maquinaria</t>
  </si>
  <si>
    <t>Daniel Cuevas Ramon</t>
  </si>
  <si>
    <t>DACR-500530-</t>
  </si>
  <si>
    <t>Bobadilla Mena Jose Mauricio</t>
  </si>
  <si>
    <t>BOMM-720425-</t>
  </si>
  <si>
    <t>Vazquez Cueva Jose Trinidad</t>
  </si>
  <si>
    <t>VACT-780628-</t>
  </si>
  <si>
    <t>Montaño Ascencio Francisco</t>
  </si>
  <si>
    <t>Lamas Navarrete Miguel</t>
  </si>
  <si>
    <t>LANM-650201-</t>
  </si>
  <si>
    <t>Larios Gonzalez Maria Guadalupe</t>
  </si>
  <si>
    <t>LAGG-760325-</t>
  </si>
  <si>
    <t>Moya Perez Miguel</t>
  </si>
  <si>
    <t>MOPM-630306-</t>
  </si>
  <si>
    <t>Huerta Vega Antonio</t>
  </si>
  <si>
    <t>HUVA-581203-</t>
  </si>
  <si>
    <t>Mendoza Perez David</t>
  </si>
  <si>
    <t>MEPD-600715-</t>
  </si>
  <si>
    <t>Departamento 1000 DIR. PART. CIUDADANA Y DES. HUMANO</t>
  </si>
  <si>
    <t>Lomeli Muñoz Felipe</t>
  </si>
  <si>
    <t>Departamento 1010 DPTO. PROG. DES. HUMANO Y SOCIAL</t>
  </si>
  <si>
    <t>Perez Gonzalez Imelda Karina</t>
  </si>
  <si>
    <t>PEGI-750405-</t>
  </si>
  <si>
    <t>Bizarro Frausto Karina Yaneht</t>
  </si>
  <si>
    <t>BIFK-791223-</t>
  </si>
  <si>
    <t>Conde Gomez Jaime</t>
  </si>
  <si>
    <t>COGJ-750317-</t>
  </si>
  <si>
    <t>Olmedo Ramos Rigoberto</t>
  </si>
  <si>
    <t>OERR-530619-</t>
  </si>
  <si>
    <t>Castañeda Villegas Liborio</t>
  </si>
  <si>
    <t>CAVL-560723-</t>
  </si>
  <si>
    <t>Departamento 1020 DPTO DE PARTICIPACION CIUDADANA</t>
  </si>
  <si>
    <t>Villaseñor Hernandez Salvador</t>
  </si>
  <si>
    <t>VIHS-000000-</t>
  </si>
  <si>
    <t>Departamento 1100 DIRECC. ECOLOGIA Y PROTECC. MEDIO AMB.</t>
  </si>
  <si>
    <t>Calvario Medina Margarito</t>
  </si>
  <si>
    <t>CAMM-570514-</t>
  </si>
  <si>
    <t>Flores Ornelas Imelda</t>
  </si>
  <si>
    <t>FOOI-850923-</t>
  </si>
  <si>
    <t>Departamento 1110 DEPTO DE ASEO PUBLICO</t>
  </si>
  <si>
    <t>Castillo Magaña Gabriel</t>
  </si>
  <si>
    <t>CAMG-690520-</t>
  </si>
  <si>
    <t>Silva Amezcua Salvador</t>
  </si>
  <si>
    <t>SIAS-710112-</t>
  </si>
  <si>
    <t>Chofer</t>
  </si>
  <si>
    <t>Cuevas Castillo Genaro</t>
  </si>
  <si>
    <t>CUCG-660919-</t>
  </si>
  <si>
    <t>Anguiano Huerta Jose Guadalupe</t>
  </si>
  <si>
    <t>AUHG-770715-</t>
  </si>
  <si>
    <t>Valdez Perez Alejandro</t>
  </si>
  <si>
    <t>VAPA-710710-</t>
  </si>
  <si>
    <t>Lopez Torres Javier</t>
  </si>
  <si>
    <t>LOTJ-620617-</t>
  </si>
  <si>
    <t>Flores Ruan Jorge</t>
  </si>
  <si>
    <t>FORJ-641115-</t>
  </si>
  <si>
    <t>Chacon Cuevas Luis Alberto</t>
  </si>
  <si>
    <t>CACL-781122-</t>
  </si>
  <si>
    <t>Lopez Hernandez Javier De Jesus</t>
  </si>
  <si>
    <t>LOHJ-841225-</t>
  </si>
  <si>
    <t>Moya Chavez Rigoberto Martin</t>
  </si>
  <si>
    <t>Anguiano Ornelas Refugio</t>
  </si>
  <si>
    <t>AUOR-480815-</t>
  </si>
  <si>
    <t>Barrendero</t>
  </si>
  <si>
    <t>Navarro Vargas Narciso</t>
  </si>
  <si>
    <t>NAVN-650908-</t>
  </si>
  <si>
    <t>Perez Bautista Ma. Del Refugio</t>
  </si>
  <si>
    <t>PEBM-680711-</t>
  </si>
  <si>
    <t>Garcia Gudiño Francisco</t>
  </si>
  <si>
    <t>GAGF-350509-</t>
  </si>
  <si>
    <t>Garcia Vega Arturo</t>
  </si>
  <si>
    <t>GAVA-700425-</t>
  </si>
  <si>
    <t>Molina Zavala Genoveva</t>
  </si>
  <si>
    <t>MOZG-480212-</t>
  </si>
  <si>
    <t>Salazar Jimenez Olga</t>
  </si>
  <si>
    <t>SAJO-740209-</t>
  </si>
  <si>
    <t>Vergara Arredondo Victor Manuel</t>
  </si>
  <si>
    <t>VEAV-780712-</t>
  </si>
  <si>
    <t>Saucedo Aguilar Felipe</t>
  </si>
  <si>
    <t>SAAF-420902-</t>
  </si>
  <si>
    <t>Salcedo Luvian Salvador</t>
  </si>
  <si>
    <t>SALS-800210-</t>
  </si>
  <si>
    <t>Rubio Castro Jesus</t>
  </si>
  <si>
    <t>RUCJ-150627-</t>
  </si>
  <si>
    <t>Alvarez Carmona Abel</t>
  </si>
  <si>
    <t>AACA-361113-</t>
  </si>
  <si>
    <t>Mora Mendoza Silvia</t>
  </si>
  <si>
    <t>MOMS-540127-</t>
  </si>
  <si>
    <t>Daniel Cruz Jose Manuel</t>
  </si>
  <si>
    <t>DACM-690821-</t>
  </si>
  <si>
    <t>Zarate Medina Gustavo</t>
  </si>
  <si>
    <t>ZAMG-771121-</t>
  </si>
  <si>
    <t>Daniel Cruz Jose</t>
  </si>
  <si>
    <t>DACJ-710214-</t>
  </si>
  <si>
    <t>Huerta Mora Maria Cruz</t>
  </si>
  <si>
    <t>Macias Ramos Feliciano</t>
  </si>
  <si>
    <t>MARF-510722-</t>
  </si>
  <si>
    <t>Eugenio Parra Josefina</t>
  </si>
  <si>
    <t>EUPJ-390325-</t>
  </si>
  <si>
    <t>Garcia Castellanos Patricia</t>
  </si>
  <si>
    <t>GACP-651205-</t>
  </si>
  <si>
    <t>Alatorre Torres Everardo</t>
  </si>
  <si>
    <t>AATE-630427-</t>
  </si>
  <si>
    <t>Daniel Cuevas Jose</t>
  </si>
  <si>
    <t>DACJ-710119-</t>
  </si>
  <si>
    <t>Renteria Huerta Roberto</t>
  </si>
  <si>
    <t>REHR-680901-</t>
  </si>
  <si>
    <t>Hernandez Castillo Adan Obeb</t>
  </si>
  <si>
    <t>HECA-861016-</t>
  </si>
  <si>
    <t>Intendente</t>
  </si>
  <si>
    <t>Cuevas Ortiz Maria Guadalupe</t>
  </si>
  <si>
    <t>CUOG-491223-</t>
  </si>
  <si>
    <t>Gonzalez Flores Esther</t>
  </si>
  <si>
    <t>GOFE-520603-</t>
  </si>
  <si>
    <t>Solis Sanchez Maria Guadalupe</t>
  </si>
  <si>
    <t>SOSG-431110-</t>
  </si>
  <si>
    <t>Herrera Martinez Maria De La Luz</t>
  </si>
  <si>
    <t>HEML-501001-</t>
  </si>
  <si>
    <t>Olivo Aguilar Aurelia</t>
  </si>
  <si>
    <t>OIAA-380922-</t>
  </si>
  <si>
    <t>Mendo Ramos Salvador</t>
  </si>
  <si>
    <t>Departamento 1120 DPTO DE PARQUES Y JARDINES</t>
  </si>
  <si>
    <t>Robles Mendo Miguel</t>
  </si>
  <si>
    <t>ROMM-670121-</t>
  </si>
  <si>
    <t>Jardinero</t>
  </si>
  <si>
    <t>Muñoz Renteria Rafael</t>
  </si>
  <si>
    <t>MURR-730614-</t>
  </si>
  <si>
    <t>Bautizta Rodriguez Guillermo</t>
  </si>
  <si>
    <t>BARG-450814-</t>
  </si>
  <si>
    <t>Ornelas Flores Candido</t>
  </si>
  <si>
    <t>OEFC-510315-</t>
  </si>
  <si>
    <t>Gonzalez Rojas Roman</t>
  </si>
  <si>
    <t>GORR-460809-</t>
  </si>
  <si>
    <t>Sanchez Silva Nicolas</t>
  </si>
  <si>
    <t>SASN-390320-</t>
  </si>
  <si>
    <t>Campos Madrigal Santiago</t>
  </si>
  <si>
    <t>CAMS-461117-</t>
  </si>
  <si>
    <t>Ornelas Flores Jose Luis</t>
  </si>
  <si>
    <t>OEFL-580425-</t>
  </si>
  <si>
    <t>Hernandez Valadez David</t>
  </si>
  <si>
    <t>HEVD-600318-</t>
  </si>
  <si>
    <t>Moreno Ordaz Humberto</t>
  </si>
  <si>
    <t>MOOH-560512-</t>
  </si>
  <si>
    <t>Olmedo Rodriguez Miguel</t>
  </si>
  <si>
    <t>OERM-430930-</t>
  </si>
  <si>
    <t>Cazares Gomez Leobardo</t>
  </si>
  <si>
    <t>CAGL-630616-</t>
  </si>
  <si>
    <t>Departamento 1300 DIRECCION DE SERVICIOS PUBLICOS</t>
  </si>
  <si>
    <t>Vega Xilonzochitl Jose Manuel</t>
  </si>
  <si>
    <t>VEXM-000000-</t>
  </si>
  <si>
    <t>Director de Servicios Públicos</t>
  </si>
  <si>
    <t>Alvarez Vazquez Eva Lorena</t>
  </si>
  <si>
    <t>AAVE-740315-</t>
  </si>
  <si>
    <t>Departamento 1310 DEPARTAMENTO ALUMBRADO PUBLICO</t>
  </si>
  <si>
    <t>Solorzano Zambrano Francisco Javier</t>
  </si>
  <si>
    <t>SOZF-591004-</t>
  </si>
  <si>
    <t>RACM-471111-</t>
  </si>
  <si>
    <t>Ibarra San Juan Marco Antonio</t>
  </si>
  <si>
    <t>IASM-761208-</t>
  </si>
  <si>
    <t>Chora Velazquez Javier</t>
  </si>
  <si>
    <t>COVJ-620222-</t>
  </si>
  <si>
    <t>Departamento 1400 DIRECCION DE SALUD</t>
  </si>
  <si>
    <t>Alvarado Duran Ricardo</t>
  </si>
  <si>
    <t>AADR-690129-</t>
  </si>
  <si>
    <t>Director de Salud</t>
  </si>
  <si>
    <t>Departamento 1410 DEPARTAMENTO SERVICIOS MEDICOS</t>
  </si>
  <si>
    <t>Rodriguez Gutierrez J. Jesus</t>
  </si>
  <si>
    <t>ROGJ-770526-</t>
  </si>
  <si>
    <t>Medico</t>
  </si>
  <si>
    <t>Bizarro Palafox Maria Magdalena</t>
  </si>
  <si>
    <t>BIPM-710201-</t>
  </si>
  <si>
    <t>Salcedo Olivo Maria Cristina</t>
  </si>
  <si>
    <t>SAOC-770404-</t>
  </si>
  <si>
    <t>Enfermera</t>
  </si>
  <si>
    <t>Sanchez Orozco Veronica</t>
  </si>
  <si>
    <t>SAOV-721210-</t>
  </si>
  <si>
    <t>Perez Vega Cristina Cecilia</t>
  </si>
  <si>
    <t>PEVC-651015-</t>
  </si>
  <si>
    <t>Daniel Coldivar Nora Angelica</t>
  </si>
  <si>
    <t>DACN-780517-</t>
  </si>
  <si>
    <t>Robles Martinez Ignacio</t>
  </si>
  <si>
    <t>ROMI-820903-</t>
  </si>
  <si>
    <t>Paramedico</t>
  </si>
  <si>
    <t>Diaz Negrete Monica Patricia</t>
  </si>
  <si>
    <t>DINM-710415-</t>
  </si>
  <si>
    <t>Gonzalez Reyes Jose</t>
  </si>
  <si>
    <t>REGJ-790319-</t>
  </si>
  <si>
    <t>Rodriguez Mendoza Luis Eduardo</t>
  </si>
  <si>
    <t>ROML-840221-</t>
  </si>
  <si>
    <t>Garibay Hernandez Luis Fernando</t>
  </si>
  <si>
    <t>GAHL-000000-</t>
  </si>
  <si>
    <t>Robles Esteves Martin</t>
  </si>
  <si>
    <t>ROEM-000000-</t>
  </si>
  <si>
    <t>Lopez Silvestre Gabriel</t>
  </si>
  <si>
    <t>LOSG-000000-</t>
  </si>
  <si>
    <t>Departamento 1500 DIRECCION DE EDUCACION</t>
  </si>
  <si>
    <t>Verdia Renteria Ana Maria</t>
  </si>
  <si>
    <t>VERA-560726-</t>
  </si>
  <si>
    <t>Conserje</t>
  </si>
  <si>
    <t>Ventura Renteria Nora Magdalena</t>
  </si>
  <si>
    <t>VERN-690224-</t>
  </si>
  <si>
    <t>Alvarado Duran Juan Manuel</t>
  </si>
  <si>
    <t>AADJ-550223-</t>
  </si>
  <si>
    <t>Gomez Olmedo Jose Guadalaupe</t>
  </si>
  <si>
    <t>GOOG-471112-</t>
  </si>
  <si>
    <t>Jimenez Vazquez Fabiola</t>
  </si>
  <si>
    <t>JIVF-690724-</t>
  </si>
  <si>
    <t>Naranjo Jimenez Silvia</t>
  </si>
  <si>
    <t>NAJS-751012-</t>
  </si>
  <si>
    <t>Cuevas Gudiño Bertha</t>
  </si>
  <si>
    <t>CUGB-481204-</t>
  </si>
  <si>
    <t>Diaz Rivera Marcelo</t>
  </si>
  <si>
    <t>DIRM-340115-</t>
  </si>
  <si>
    <t>Velador</t>
  </si>
  <si>
    <t>Departamento 1510 DPTO DE PROY. ESPECIALES Y EDUCACION</t>
  </si>
  <si>
    <t>Campos Salazar Heriberto</t>
  </si>
  <si>
    <t>CASH-730316-</t>
  </si>
  <si>
    <t>Lopez Torres Adriana</t>
  </si>
  <si>
    <t>LOTA-640223-</t>
  </si>
  <si>
    <t>Sotelo Ornelas Jose Luis</t>
  </si>
  <si>
    <t>SOOL-560601-</t>
  </si>
  <si>
    <t>Departamento 1700 DIRECC. AGRIC. GANAD. Y DES. RURAL</t>
  </si>
  <si>
    <t>Lopez Jara Ramon</t>
  </si>
  <si>
    <t>LOJR-000000-</t>
  </si>
  <si>
    <t>Departamento 1720 DEPARTAMENTO DE RASTROS</t>
  </si>
  <si>
    <t>Salcedo Oregel Jose Manuel</t>
  </si>
  <si>
    <t>SAOM-610811-</t>
  </si>
  <si>
    <t>Camarena Sanchez Pedro</t>
  </si>
  <si>
    <t>CASP-630629-</t>
  </si>
  <si>
    <t>Vazquez Montes De Oca Arturo</t>
  </si>
  <si>
    <t>VAMA-460719-</t>
  </si>
  <si>
    <t>Aldrete Martinez Ignacio</t>
  </si>
  <si>
    <t>AEMI-470718-</t>
  </si>
  <si>
    <t>Departamento 1900 DIRECC. DE PROTECC. CIVIL Y BOMBEROS</t>
  </si>
  <si>
    <t>Moreno Gonzalez Juan Jose</t>
  </si>
  <si>
    <t>MOGJ-631127-</t>
  </si>
  <si>
    <t>Director de Protección Civil y Bomberos</t>
  </si>
  <si>
    <t>Morales Rameño Maria Isabel</t>
  </si>
  <si>
    <t>MORI-670619-</t>
  </si>
  <si>
    <t>Rivera Torres Miguel Tonatiuh</t>
  </si>
  <si>
    <t>RITM-861111-</t>
  </si>
  <si>
    <t>Departamento 1910 DPTO DE COORD. GRUPOS VOLUNTARIOS</t>
  </si>
  <si>
    <t>Gonzalez Ornelas Marco Antonio</t>
  </si>
  <si>
    <t>GOOM-871123-</t>
  </si>
  <si>
    <t>Jefe Dep. Coordinación Grupos Voluntario</t>
  </si>
  <si>
    <t>Departamento 1920 DPTO DE COORDINACION DE OPERATIVA</t>
  </si>
  <si>
    <t>Herrera Cortez Ricardo</t>
  </si>
  <si>
    <t>HECR-650505-</t>
  </si>
  <si>
    <t>Jefe Dep. Coordinación Operativa</t>
  </si>
  <si>
    <t>Bombero</t>
  </si>
  <si>
    <t>Moreno Moreno Jose Roberto</t>
  </si>
  <si>
    <t>MOMR-841220-</t>
  </si>
  <si>
    <t>Villaseñor Hernandez Cesar</t>
  </si>
  <si>
    <t>VIHC-000000-</t>
  </si>
  <si>
    <t>Departamento 2000 DIRECCION DE LA FUNCION PUBLICA</t>
  </si>
  <si>
    <t>Departamento 2010 DPTO AUDITORIA A OBRA PUB. Y DES. URB.</t>
  </si>
  <si>
    <t>Corona Carranza Ricardo</t>
  </si>
  <si>
    <t>COCR-621215-</t>
  </si>
  <si>
    <t>Jefe Dep. Auditoria de obra Pública y De</t>
  </si>
  <si>
    <t>Departamento 2300 DIRECCION DE DESARROLLO URBANO Y LICENCI</t>
  </si>
  <si>
    <t>Total General</t>
  </si>
  <si>
    <t>Día festivo / descanso</t>
  </si>
  <si>
    <t>Fonacot</t>
  </si>
  <si>
    <t xml:space="preserve">Préstamo </t>
  </si>
  <si>
    <t>Perez Perez Ramiro</t>
  </si>
  <si>
    <t>PEPR-600107</t>
  </si>
  <si>
    <t>Ortega Ramos Cesar Ulises</t>
  </si>
  <si>
    <t>Yeo Santamaria Victor</t>
  </si>
  <si>
    <t>Ramos Chora Martin</t>
  </si>
  <si>
    <t>I.S.P.T.</t>
  </si>
  <si>
    <t>Subsidio al Empleo</t>
  </si>
  <si>
    <t>FIRMA</t>
  </si>
  <si>
    <t>PRESIDENCIA</t>
  </si>
  <si>
    <t>SECRETARIA GENERAL</t>
  </si>
  <si>
    <t>Retencion Fraccion  PAN</t>
  </si>
  <si>
    <t>SINDICATURA</t>
  </si>
  <si>
    <t>HACIENDA MUNICIPAL</t>
  </si>
  <si>
    <t>DIRECCION DE ADMINISTRACION</t>
  </si>
  <si>
    <t>DIRECCION DE SEGURIDAD PUBLICA Y VIALIDAD</t>
  </si>
  <si>
    <t>DIRECCION DE OBRAS PUBLICAS</t>
  </si>
  <si>
    <t>COMITÉ DE PLANEACION PARA EL DESARROLLO MUNICIPAL</t>
  </si>
  <si>
    <t>Departamento 900 COMITE DE PLANEACION DESARROLLO MUNICIPAL</t>
  </si>
  <si>
    <t>DIR. PARTICIPACION CIUDADANA Y DESARROLLO HUMANO</t>
  </si>
  <si>
    <t>DIR. ECOLOGIA Y PROTECCION AL MEDIO AMBIENTE</t>
  </si>
  <si>
    <t>DIRECCION DE SERVICIOS PUBLICOS</t>
  </si>
  <si>
    <t>DIRECCION DE SALUD</t>
  </si>
  <si>
    <t>DIRECCION DE EDUCACION</t>
  </si>
  <si>
    <t>DIR. AGRIC. GANAD. Y DESARROLLO RURAL</t>
  </si>
  <si>
    <t>DIR. DE PROTECCION CIVIL Y BOMBEROS</t>
  </si>
  <si>
    <t>DIRECCION DE LA FUNCION PUBLICA</t>
  </si>
  <si>
    <t>DIRECCION DE DESARROLLO URBANO</t>
  </si>
  <si>
    <t>Departamento 210 SECRETARIA PARTICULAR</t>
  </si>
  <si>
    <t>Departamento 301 DELEGACION SAN JUAN COSALA</t>
  </si>
  <si>
    <t>Departamento 306 DELEGACION SAN PEDRO TESISTAN</t>
  </si>
  <si>
    <t>Departamento 305 DELEGACION HUEJOTITAN</t>
  </si>
  <si>
    <t>Departamento 304 DELEGACION POTRERILLOS</t>
  </si>
  <si>
    <t>Departamento 302 DELEGACION ZAPOTITAN DE HIDALGO</t>
  </si>
  <si>
    <t>Departamento 510 DEPARTAMENTO DE INGRESOS Y LICENCIAS</t>
  </si>
  <si>
    <t>Departamento 330 DEPARTAMENTO DE COMUNICACION SOCIAL</t>
  </si>
  <si>
    <t>Horas Extras</t>
  </si>
  <si>
    <t>Martinez Anzaldo Maria Griselda</t>
  </si>
  <si>
    <t>Neto</t>
  </si>
  <si>
    <t>Retroactivo</t>
  </si>
  <si>
    <t>Aguilar Corona Sergio</t>
  </si>
  <si>
    <t>AUCS-770224</t>
  </si>
  <si>
    <t>Brion Aguilar Eduardo</t>
  </si>
  <si>
    <t>BIAE-750115</t>
  </si>
  <si>
    <t>Brion Aguilar Abundio</t>
  </si>
  <si>
    <t>BIAA-650803-</t>
  </si>
  <si>
    <t>Flores Arias Paloma</t>
  </si>
  <si>
    <t>F0AP</t>
  </si>
  <si>
    <t>Jefe detpo de Rastro</t>
  </si>
  <si>
    <t>Casillas Lopez Nancy Gabriela</t>
  </si>
  <si>
    <t>AJUSTE NETO</t>
  </si>
  <si>
    <t>L.C.P. DAVID MENDOZA PEREZ</t>
  </si>
  <si>
    <t>ELABORADO POR: L.C.P. alach</t>
  </si>
  <si>
    <t>REVISADO: ENCARGADO DE LA HDA. MPAL.</t>
  </si>
  <si>
    <t>AUTORIZADO POR PRESIDENTE MPAL.</t>
  </si>
  <si>
    <t>Salazar Ibañez Alvaro</t>
  </si>
  <si>
    <t>Machuca Barajas Irma Guadalupe</t>
  </si>
  <si>
    <t>MABI-851214-</t>
  </si>
  <si>
    <t>Leon Corrales Miguel Angel</t>
  </si>
  <si>
    <t>TOTAL HOJA</t>
  </si>
  <si>
    <t>Castillo Hernandez Jorge</t>
  </si>
  <si>
    <t>CAHJ-701220</t>
  </si>
  <si>
    <t>HUMC-600503-</t>
  </si>
  <si>
    <t>MOCR-</t>
  </si>
  <si>
    <t>Ines Valentin Graciela</t>
  </si>
  <si>
    <t>Jimenez Magaña Gerardo</t>
  </si>
  <si>
    <t>DIRECCION</t>
  </si>
  <si>
    <t>INSTITUTO MUNICIPAL DE LA MUJER</t>
  </si>
  <si>
    <t>Lopez Jara Maria Dolores</t>
  </si>
  <si>
    <t>LOJD-</t>
  </si>
  <si>
    <t>Garcia Garcia Carlos Alejandro</t>
  </si>
  <si>
    <t>GAGC_</t>
  </si>
  <si>
    <t>Viscarra Guevara Emma</t>
  </si>
  <si>
    <t>Sanchez Aguilar Silvia</t>
  </si>
  <si>
    <t>Guizar Suarez Isidro</t>
  </si>
  <si>
    <t xml:space="preserve">Sub Oficial </t>
  </si>
  <si>
    <t>TOTAL NOMINA BASE</t>
  </si>
  <si>
    <t>Director Plan Des Mpal</t>
  </si>
  <si>
    <t>PESS-</t>
  </si>
  <si>
    <t>COMPENSAC</t>
  </si>
  <si>
    <t>Camarena Luna Alejandro</t>
  </si>
  <si>
    <t>CALA-851028</t>
  </si>
  <si>
    <t>Saucedo Sarmiento Alvaro Daniel</t>
  </si>
  <si>
    <t>SASA-850211</t>
  </si>
  <si>
    <t>Alvarez Hernandez Jorge Alberto</t>
  </si>
  <si>
    <t>AAHJ-730830</t>
  </si>
  <si>
    <t>Director Función Pública</t>
  </si>
  <si>
    <t>Prestamo</t>
  </si>
  <si>
    <t>N E T O</t>
  </si>
  <si>
    <t>Asesor</t>
  </si>
  <si>
    <t xml:space="preserve">   025 Cortes Heredia Margarita</t>
  </si>
  <si>
    <t xml:space="preserve">   050 Robles Vargas Fatima Noelia</t>
  </si>
  <si>
    <t>MUNICIPIO DE JOCOTEPEC  PENSIONADOS</t>
  </si>
  <si>
    <t>Fecha: 28/05/2008</t>
  </si>
  <si>
    <t>1/1</t>
  </si>
  <si>
    <t>Ajuste al Neto</t>
  </si>
  <si>
    <t>Otras Obligaciones</t>
  </si>
  <si>
    <t>TOTAL OBLIGACIONES</t>
  </si>
  <si>
    <t>Departamento 1 PENSIONADOS</t>
  </si>
  <si>
    <t>001</t>
  </si>
  <si>
    <t>Bobadilla Chavez Jose Maria</t>
  </si>
  <si>
    <t>002</t>
  </si>
  <si>
    <t>Bobadilla Chavez J. Jesus</t>
  </si>
  <si>
    <t>003</t>
  </si>
  <si>
    <t>004</t>
  </si>
  <si>
    <t>Cuevas Lopez Mateo</t>
  </si>
  <si>
    <t>006</t>
  </si>
  <si>
    <t>Garavito Cortes Sofia</t>
  </si>
  <si>
    <t>007</t>
  </si>
  <si>
    <t>Lopez Castellanos Jesus</t>
  </si>
  <si>
    <t>009</t>
  </si>
  <si>
    <t>Mora Tadeo Aurora</t>
  </si>
  <si>
    <t>010</t>
  </si>
  <si>
    <t>Ornelas Ramos Francisco</t>
  </si>
  <si>
    <t>012</t>
  </si>
  <si>
    <t>Rosales Vega Emilio</t>
  </si>
  <si>
    <t>013</t>
  </si>
  <si>
    <t>Vargas Flores Jose</t>
  </si>
  <si>
    <t>014</t>
  </si>
  <si>
    <t>Vazquez Jimenez Rosa</t>
  </si>
  <si>
    <t>015</t>
  </si>
  <si>
    <t>Vergara Rosas Vicente</t>
  </si>
  <si>
    <t>Perez Sanchez Sergio</t>
  </si>
  <si>
    <t>Vargas Martinez Carlos Gilberto</t>
  </si>
  <si>
    <t>VAMC-790121</t>
  </si>
  <si>
    <t>Villegas Zamora Martin</t>
  </si>
  <si>
    <t>Jimenez Martinez Marco Antonio</t>
  </si>
  <si>
    <t>Torres Chavez Fernando</t>
  </si>
  <si>
    <t>Ruiz Gamundi Luz Anahi</t>
  </si>
  <si>
    <t>VIZM-860521</t>
  </si>
  <si>
    <t>JIMM-800510</t>
  </si>
  <si>
    <t>TOCF-780210</t>
  </si>
  <si>
    <t>RUGL-860107</t>
  </si>
  <si>
    <t>Jefe Reglamentos</t>
  </si>
  <si>
    <t>Jefe Comunicac Social</t>
  </si>
  <si>
    <t>Ledezma Jimenez Francisco</t>
  </si>
  <si>
    <t>LEJF-660109</t>
  </si>
  <si>
    <t>Abogado</t>
  </si>
  <si>
    <t>Ibarra Amezcua Oscar</t>
  </si>
  <si>
    <t>IAAO-810825</t>
  </si>
  <si>
    <t>Jefe Obras Públicas</t>
  </si>
  <si>
    <t>DIR. PROMOCION ECONOMICA</t>
  </si>
  <si>
    <t>Departamento 1600 DIRECCION DE PROMOCION ECONOMICA</t>
  </si>
  <si>
    <t>Dir. Promocion Economica</t>
  </si>
  <si>
    <t>Alvarez Cerna Ma. De Lourdes</t>
  </si>
  <si>
    <t>AACL-630403</t>
  </si>
  <si>
    <t>Director Agricultura, Ganaderia y Des</t>
  </si>
  <si>
    <t>Retención Fracc Pan</t>
  </si>
  <si>
    <t>I.S.P.T</t>
  </si>
  <si>
    <t>DESPENSA</t>
  </si>
  <si>
    <t>Medina Zaragoza Jose</t>
  </si>
  <si>
    <t>MEZJ-640317</t>
  </si>
  <si>
    <t>Garcia Basulto Jorge Alberto</t>
  </si>
  <si>
    <t>GABJ-860412</t>
  </si>
  <si>
    <t>Torres Bastida Federico de Jesus</t>
  </si>
  <si>
    <t>TOBF-850921</t>
  </si>
  <si>
    <t>Garcia Santiago Luis</t>
  </si>
  <si>
    <t>GASL-760618</t>
  </si>
  <si>
    <t>Verdin Rodriguez Eduardo</t>
  </si>
  <si>
    <t>VERE-791123</t>
  </si>
  <si>
    <t>Raygoza Mendoza Arturo</t>
  </si>
  <si>
    <t>RAMA-840430</t>
  </si>
  <si>
    <t>Carranza Zaragoza Jorge Humberto</t>
  </si>
  <si>
    <t>CAZJ-830617</t>
  </si>
  <si>
    <t>Jefe Control Vehicular</t>
  </si>
  <si>
    <t>Auxiliar Mantto</t>
  </si>
  <si>
    <t>Jefe Informatica</t>
  </si>
  <si>
    <t>Departamento 720  DEPARTAMENTO TECNICO ADMINISTRATIVO</t>
  </si>
  <si>
    <t>Rivera Guzman Abel</t>
  </si>
  <si>
    <t>RIGA-680730</t>
  </si>
  <si>
    <t>Despensa</t>
  </si>
  <si>
    <t>Martinez Aldana Ulises Ismael</t>
  </si>
  <si>
    <t>MAAU-880227</t>
  </si>
  <si>
    <t>Director Admon</t>
  </si>
  <si>
    <t>Sahagun Cuevas Hugo Guillermo</t>
  </si>
  <si>
    <t xml:space="preserve"> Delgadillo Alonzo Lorenzo</t>
  </si>
  <si>
    <t>Cruz macias Maria Elizabeth</t>
  </si>
  <si>
    <t>CUME-671210</t>
  </si>
  <si>
    <t>H. AYUNTAMIENTO</t>
  </si>
  <si>
    <t>Departamento 160 H. AYUNTAMIENTO</t>
  </si>
  <si>
    <t>Notificador</t>
  </si>
  <si>
    <t>Tecnico Operativo</t>
  </si>
  <si>
    <t>Cajera</t>
  </si>
  <si>
    <t>Recaudador de Campo</t>
  </si>
  <si>
    <t>Capturista</t>
  </si>
  <si>
    <t>Moya Michelena Sergio Enrique</t>
  </si>
  <si>
    <t>MOMS-880929</t>
  </si>
  <si>
    <t>Jefe Dpto Operativo</t>
  </si>
  <si>
    <t>Policia Turistica</t>
  </si>
  <si>
    <t>Maciel Hernandez Jesus Antonio</t>
  </si>
  <si>
    <t>MAHA-760429</t>
  </si>
  <si>
    <t>Jefe Dpto Tec y Admvo</t>
  </si>
  <si>
    <t>Operador Gral</t>
  </si>
  <si>
    <t>Tecnico en Mantto</t>
  </si>
  <si>
    <t>LECM-570605</t>
  </si>
  <si>
    <t>Jefe Dep. Prog. Des Social</t>
  </si>
  <si>
    <t>Jefe Participac Ciudadana</t>
  </si>
  <si>
    <t>Dir Ecología y Protección Medio</t>
  </si>
  <si>
    <t>MERS-650706</t>
  </si>
  <si>
    <t>Jefe Alumbrado Público</t>
  </si>
  <si>
    <t>Departamento 1520 DIRECCION DE CULTURA</t>
  </si>
  <si>
    <t>Guzman Zamora Jose Luis</t>
  </si>
  <si>
    <t>GUZL-710826</t>
  </si>
  <si>
    <t>Director Cultura</t>
  </si>
  <si>
    <t>Briseño Torres Rafael</t>
  </si>
  <si>
    <t>BITR-710121</t>
  </si>
  <si>
    <t>Jefe Turismo y Artesanias</t>
  </si>
  <si>
    <t>JIMG-630214</t>
  </si>
  <si>
    <t>Administrador Malecon</t>
  </si>
  <si>
    <t>Vazquez Monreal Jaime</t>
  </si>
  <si>
    <t>VAMJ-</t>
  </si>
  <si>
    <t>Luna Diaz Luis Manuel</t>
  </si>
  <si>
    <t>LUDL-851223</t>
  </si>
  <si>
    <t>Jefe Transparencia y Acceso a Información</t>
  </si>
  <si>
    <t>SAIA-761120</t>
  </si>
  <si>
    <t>TOIG-600511</t>
  </si>
  <si>
    <t>VIGE-760926</t>
  </si>
  <si>
    <t>SAAS-790525</t>
  </si>
  <si>
    <t>GUSI-750515</t>
  </si>
  <si>
    <t>Cortes Morales Ivan</t>
  </si>
  <si>
    <t>Cuevas Ramirez Salvador</t>
  </si>
  <si>
    <t>COMI-840111</t>
  </si>
  <si>
    <t>CURS-720102</t>
  </si>
  <si>
    <t>OERC-791015</t>
  </si>
  <si>
    <t>YESV-600101</t>
  </si>
  <si>
    <t>MAAG-760520</t>
  </si>
  <si>
    <t>Aceves Preciado Tatiana Gabriela</t>
  </si>
  <si>
    <t>AEPT-650329</t>
  </si>
  <si>
    <t>Jefe Auditoria Admva</t>
  </si>
  <si>
    <t>IEVG-661208</t>
  </si>
  <si>
    <t>BOCM-440402</t>
  </si>
  <si>
    <t>BOCJ-540625</t>
  </si>
  <si>
    <t>CULJ-370129</t>
  </si>
  <si>
    <t>CULM-360921</t>
  </si>
  <si>
    <t>GACS-210802</t>
  </si>
  <si>
    <t>LOCJ-530628</t>
  </si>
  <si>
    <t>MOTA-370224</t>
  </si>
  <si>
    <t>OERF-360128</t>
  </si>
  <si>
    <t>ROVE-300531</t>
  </si>
  <si>
    <t>VAFJ-330919</t>
  </si>
  <si>
    <t>VAJR-390226</t>
  </si>
  <si>
    <t>VERV-460122</t>
  </si>
  <si>
    <t xml:space="preserve">   006 Navarro Olmedo Rogelio</t>
  </si>
  <si>
    <t xml:space="preserve">   008 Ochoa Aguilar Jose De Jesus</t>
  </si>
  <si>
    <t xml:space="preserve">   009 Perez Luna Julia</t>
  </si>
  <si>
    <t xml:space="preserve">   044 Lopez Garcia Cesar</t>
  </si>
  <si>
    <t xml:space="preserve">   010 Mendo Ramos Enrique</t>
  </si>
  <si>
    <t xml:space="preserve">   103 Monreal Macias Carlos</t>
  </si>
  <si>
    <t xml:space="preserve">   059 Garcia Hernandez Juan Manuel</t>
  </si>
  <si>
    <t xml:space="preserve">   013 Troncoso Rangel Juan Jose</t>
  </si>
  <si>
    <t xml:space="preserve">   016 Ramos Delgadillo Veronica</t>
  </si>
  <si>
    <t xml:space="preserve">   017 Cruz Cervantes Ruben</t>
  </si>
  <si>
    <t xml:space="preserve">   018 Salazar Ibarra Rafael</t>
  </si>
  <si>
    <t xml:space="preserve">   019 Torres Serrano Francisco Javier</t>
  </si>
  <si>
    <t xml:space="preserve">   020 Castillo Troncoso Gabriel Jesus</t>
  </si>
  <si>
    <t xml:space="preserve">   021 Villa Jimenez Jose Luis</t>
  </si>
  <si>
    <t xml:space="preserve">   040 Perez Bautista Jose</t>
  </si>
  <si>
    <t xml:space="preserve">   041 Castillo Enriquez Araceli</t>
  </si>
  <si>
    <t xml:space="preserve">   042 Grimaldo Mendoza Martha Alicia</t>
  </si>
  <si>
    <t xml:space="preserve">   023 Pineda Arteaga J. Rosario</t>
  </si>
  <si>
    <t xml:space="preserve">   031 Olmedo Lazcano Ana Gabriela</t>
  </si>
  <si>
    <t xml:space="preserve">   054 Gonzalez Salazar Marcelo</t>
  </si>
  <si>
    <t xml:space="preserve">   070 Gomez Soto Cesar</t>
  </si>
  <si>
    <t xml:space="preserve">   071 Torres Banderas Romana</t>
  </si>
  <si>
    <t xml:space="preserve">   032 Mendo Ramos Oscar Fernando</t>
  </si>
  <si>
    <t xml:space="preserve">   033 Ramirez Ornelas Enrique</t>
  </si>
  <si>
    <t xml:space="preserve">   034 Zaragoza Galvez Alfonso</t>
  </si>
  <si>
    <t xml:space="preserve">   055 Sandoval Ochoa Carlos</t>
  </si>
  <si>
    <t>Cuevas Cuevas Jesus</t>
  </si>
  <si>
    <t>Presidente Mpal</t>
  </si>
  <si>
    <t>LOMF-680205</t>
  </si>
  <si>
    <t>Garcia Rivera Raul Damian</t>
  </si>
  <si>
    <t>GARR-830426</t>
  </si>
  <si>
    <t>Covarrubias Galvan Juan Miguel</t>
  </si>
  <si>
    <t>Magallon Lopez Jose Cenovio</t>
  </si>
  <si>
    <t>Garcia Santiago Sergio De Jesus</t>
  </si>
  <si>
    <t>Garcia Santiago Jose Juan</t>
  </si>
  <si>
    <t>GASS-370829</t>
  </si>
  <si>
    <t>GASJ-870819</t>
  </si>
  <si>
    <t>COGM-870905</t>
  </si>
  <si>
    <t>MALC-560529</t>
  </si>
  <si>
    <t>Directora del Instituto</t>
  </si>
  <si>
    <t>BASE MUNICIPIO DE JOCOTEPEC 2009</t>
  </si>
  <si>
    <t xml:space="preserve">TOTAL NOMINA BASE </t>
  </si>
  <si>
    <t>MUNICIPIO DE JOCOTEPEC JALISCO  EVENTUAL</t>
  </si>
  <si>
    <t>DIA FESTIVO</t>
  </si>
  <si>
    <t>HRS EXT</t>
  </si>
  <si>
    <t>Aguinaldo</t>
  </si>
  <si>
    <t>CAS sp</t>
  </si>
  <si>
    <t>I.S.P.T. (sp)</t>
  </si>
  <si>
    <t>PRESTAMO</t>
  </si>
  <si>
    <t xml:space="preserve">   027 Guzman Cardenas Arturo</t>
  </si>
  <si>
    <t xml:space="preserve">   029 Rameño Pinto Adolfo</t>
  </si>
  <si>
    <t xml:space="preserve">   036 Garcia Serrano Ricardo</t>
  </si>
  <si>
    <t xml:space="preserve">   048 Villalpando Mena Cesar</t>
  </si>
  <si>
    <t xml:space="preserve">   067 Vazquez Chavez Catalina</t>
  </si>
  <si>
    <t xml:space="preserve">   068 Trigueros Ines Reyes</t>
  </si>
  <si>
    <t xml:space="preserve">   078 Cuevas Turrado Maria Teresa</t>
  </si>
  <si>
    <t xml:space="preserve">   081 Conde Gomez Juan Jose</t>
  </si>
  <si>
    <t xml:space="preserve">   082 Vargas Ruiz Alejandro</t>
  </si>
  <si>
    <t xml:space="preserve">   083 Rojas Gomez Francisco Javier</t>
  </si>
  <si>
    <t xml:space="preserve">   084 Vargas Velazquez Carlos</t>
  </si>
  <si>
    <t xml:space="preserve">   093 Sanchez Perez Rogelio</t>
  </si>
  <si>
    <t xml:space="preserve">   096 Rameño Rivera Liliana</t>
  </si>
  <si>
    <t xml:space="preserve">   047 Velazquez Perez Enrique</t>
  </si>
  <si>
    <t xml:space="preserve">   076 Garcia Mendoza Gabriela</t>
  </si>
  <si>
    <t xml:space="preserve">   087 Velazquez Amezcua Rogelio</t>
  </si>
  <si>
    <t xml:space="preserve">   091 Gamiño Preza Gerardo</t>
  </si>
  <si>
    <t xml:space="preserve">   024 Medina Rameno Martha</t>
  </si>
  <si>
    <t xml:space="preserve">   035 Rameño Cardenas Juan</t>
  </si>
  <si>
    <t xml:space="preserve">   038 Lopez Gonzalez Salvador</t>
  </si>
  <si>
    <t xml:space="preserve">   039 Camacho Ibarra Carlos Javier</t>
  </si>
  <si>
    <t xml:space="preserve">   043 Villasenor Cuevas Gustavo</t>
  </si>
  <si>
    <t xml:space="preserve">   080 Lamas Ortiz Ana Maria</t>
  </si>
  <si>
    <t xml:space="preserve">   085 Lopez Hernandez Martin</t>
  </si>
  <si>
    <t xml:space="preserve">   086 Guardado X Ricardo</t>
  </si>
  <si>
    <t xml:space="preserve">   088 Montiel Ramirez Eszila</t>
  </si>
  <si>
    <t xml:space="preserve">   089 Zamora Fuentes Francisco Javier</t>
  </si>
  <si>
    <t xml:space="preserve">   090 Valencia Daniel Maria De Jesus</t>
  </si>
  <si>
    <t xml:space="preserve">   094 Perez Cortes J. Jesus</t>
  </si>
  <si>
    <t xml:space="preserve">   097 Macias De La Luz Maria Rosa</t>
  </si>
  <si>
    <t xml:space="preserve">   098 Rivera Gonzalez Priscila</t>
  </si>
  <si>
    <t xml:space="preserve">   101 Alvarez Garcia Adriana Elizabeth</t>
  </si>
  <si>
    <t xml:space="preserve">   107 Flores Jimenez Manuel</t>
  </si>
  <si>
    <t xml:space="preserve">TOTAL </t>
  </si>
  <si>
    <t xml:space="preserve"> 6206 PAVIMENTACION DE CALLES</t>
  </si>
  <si>
    <t xml:space="preserve"> 6207 PUENTES</t>
  </si>
  <si>
    <t>TOTAL</t>
  </si>
  <si>
    <t xml:space="preserve"> 6217 INFRAESTRUCTURA TURISTICA</t>
  </si>
  <si>
    <t>TOTAL INFRAESTRUCTURA TURISTICA</t>
  </si>
  <si>
    <t>C. ALVERTO GUZMAN VILLANUEVA</t>
  </si>
  <si>
    <t>GUVA-601213</t>
  </si>
  <si>
    <t>Perez Gonzalez Feliciano</t>
  </si>
  <si>
    <t>PEGF-790502</t>
  </si>
  <si>
    <t>EABA-</t>
  </si>
  <si>
    <t>Reynoso Diaz Juan Pedro</t>
  </si>
  <si>
    <t>REDJ-800428</t>
  </si>
  <si>
    <t>Macias Lopez Gabriel Anuar</t>
  </si>
  <si>
    <t>MALG-870915</t>
  </si>
  <si>
    <t>INSTITUTO MUNICIPAL DE ATENCION A LA JUVENTUD</t>
  </si>
  <si>
    <t>TOTAL NOMINA INSTITUTO MUJER</t>
  </si>
  <si>
    <t>TOTAL NOMINA INSTITUTO JUVENTUD</t>
  </si>
  <si>
    <t>TOTAL GENERAL</t>
  </si>
  <si>
    <t>TOTAL NOMINA GENERAL</t>
  </si>
  <si>
    <t xml:space="preserve">   099 Machuca Hernandez Miguel</t>
  </si>
  <si>
    <t xml:space="preserve">   079 Vazquez Chavez Nora</t>
  </si>
  <si>
    <t>106 Alvarado Hermosillo Jose de Jesus</t>
  </si>
  <si>
    <t>026 Delgadillo Morales Maria Del Rosario</t>
  </si>
  <si>
    <t xml:space="preserve">   049 Villaseñor Hernandez Oscar</t>
  </si>
  <si>
    <t xml:space="preserve">   072 Indalecio Perez Luis Antonio</t>
  </si>
  <si>
    <t xml:space="preserve">   073 Gonzalez Nuñez Jose</t>
  </si>
  <si>
    <t>REINTEGRO</t>
  </si>
  <si>
    <t xml:space="preserve"> 046 Morales Sandoval Erick Guadalupe</t>
  </si>
  <si>
    <t>LA CELDA J ES REINTEGRO</t>
  </si>
  <si>
    <t>Gonzalez Garibay Francisco Eliezer</t>
  </si>
  <si>
    <t>GOGF-831228</t>
  </si>
  <si>
    <t>Torres Sanchez Rafael</t>
  </si>
  <si>
    <t>TOSR-820222</t>
  </si>
  <si>
    <t>Tovar Gonzalez Javier</t>
  </si>
  <si>
    <t>TOGJ-840508</t>
  </si>
  <si>
    <t>074 Vargas Amezcua Omar Alberto</t>
  </si>
  <si>
    <t xml:space="preserve">  052 Solis Aquino J. Jesus</t>
  </si>
  <si>
    <t xml:space="preserve">  108 Aniceto Gallardo Marco Antonio</t>
  </si>
  <si>
    <t xml:space="preserve">   110 Garcia Castilla Guillermo</t>
  </si>
  <si>
    <t xml:space="preserve">   111 Olguin Marizcal Jose Arturo</t>
  </si>
  <si>
    <t>reint</t>
  </si>
  <si>
    <t>y se oculta</t>
  </si>
  <si>
    <t xml:space="preserve">   116 Macias de la Luz Jose Cruz</t>
  </si>
  <si>
    <t xml:space="preserve">   117 Contreras Ramirez Juan</t>
  </si>
  <si>
    <t xml:space="preserve">   112 Martinez Rodriguez J Trinidad</t>
  </si>
  <si>
    <t xml:space="preserve">   114 Gorgonio Reyes Ermilio</t>
  </si>
  <si>
    <t xml:space="preserve">   115 Bizarro Vega Lucas</t>
  </si>
  <si>
    <t xml:space="preserve">   113 Mendo Martinez Malaquias</t>
  </si>
  <si>
    <t>095 Rameño Rivera Maria Del Sagrario</t>
  </si>
  <si>
    <t>092 Zambrano Flores Francisco Xavier</t>
  </si>
  <si>
    <t>TOVSJ-</t>
  </si>
  <si>
    <t>DEAL-710729</t>
  </si>
  <si>
    <t>SACH-830222</t>
  </si>
  <si>
    <t>EIMM-721009</t>
  </si>
  <si>
    <t>Mora Cortes Vicente</t>
  </si>
  <si>
    <t>MOCV-740424</t>
  </si>
  <si>
    <t>Orozco Orante Maria Esmeralda</t>
  </si>
  <si>
    <t>OOOE-730408</t>
  </si>
  <si>
    <t>Garcia Mercado Maria del Carmen</t>
  </si>
  <si>
    <t>GAMC-790928</t>
  </si>
  <si>
    <t>Estrada Bernardo Jose Antonio</t>
  </si>
  <si>
    <t>TOTAL DEPARTAMENTO</t>
  </si>
  <si>
    <t>Auxiliar Admvo</t>
  </si>
  <si>
    <t>Departamento 2400 DIRECCION INSTITUTO MPAL ATENCION A LA JUVENTUD</t>
  </si>
  <si>
    <t>Departamento 2500 DIRECCION INSTITUTO MPAL DE LA MUJER</t>
  </si>
  <si>
    <t>01/27</t>
  </si>
  <si>
    <t>02/27</t>
  </si>
  <si>
    <t>03/27</t>
  </si>
  <si>
    <t>04/27</t>
  </si>
  <si>
    <t>05/27</t>
  </si>
  <si>
    <t>06/27</t>
  </si>
  <si>
    <t>07/27</t>
  </si>
  <si>
    <t>08/27</t>
  </si>
  <si>
    <t>09/27</t>
  </si>
  <si>
    <t>10/27</t>
  </si>
  <si>
    <t>11/27</t>
  </si>
  <si>
    <t>12/27</t>
  </si>
  <si>
    <t>13/27</t>
  </si>
  <si>
    <t>14/27</t>
  </si>
  <si>
    <t>15/27</t>
  </si>
  <si>
    <t>16/27</t>
  </si>
  <si>
    <t>17/27</t>
  </si>
  <si>
    <t>18/27</t>
  </si>
  <si>
    <t>19/27</t>
  </si>
  <si>
    <t>20/27</t>
  </si>
  <si>
    <t>21/27</t>
  </si>
  <si>
    <t>22/27</t>
  </si>
  <si>
    <t>23/27</t>
  </si>
  <si>
    <t>24/27</t>
  </si>
  <si>
    <t>25/27</t>
  </si>
  <si>
    <t>26/27</t>
  </si>
  <si>
    <t>27/27</t>
  </si>
  <si>
    <t>Torres Valdivia Santiago Jesus</t>
  </si>
  <si>
    <t>Gomez Rodriguez Rafael</t>
  </si>
  <si>
    <t>GORF-</t>
  </si>
  <si>
    <t>Enriquez Rodriguez Moises</t>
  </si>
  <si>
    <t>MOAF-640705-</t>
  </si>
  <si>
    <t>Martinez Salinas Roberto</t>
  </si>
  <si>
    <t>MASR-781207</t>
  </si>
  <si>
    <t>Axiliar Informatica</t>
  </si>
  <si>
    <t>Altamirano Mendoza Luis Salvador</t>
  </si>
  <si>
    <t>AAML-680114</t>
  </si>
  <si>
    <t>Real Serrano Jaime Salvador</t>
  </si>
  <si>
    <t>RESJ-691012</t>
  </si>
  <si>
    <t>Director Educacion</t>
  </si>
  <si>
    <t xml:space="preserve">    119 Hernandez Cueto Antonio</t>
  </si>
  <si>
    <t xml:space="preserve">   118 Moreno Rivera Jeus Emanuel</t>
  </si>
  <si>
    <t>Torres A La Torre Refugio</t>
  </si>
  <si>
    <t>TOTR-400801</t>
  </si>
  <si>
    <t>Verar Ponciano Miriam Yaneth</t>
  </si>
  <si>
    <t>VEPM-860312</t>
  </si>
  <si>
    <t>Jefe Aseo Público</t>
  </si>
  <si>
    <t>*01/01</t>
  </si>
  <si>
    <t>*01/02</t>
  </si>
  <si>
    <t>*02/02</t>
  </si>
  <si>
    <t xml:space="preserve">NOMINA CORRESPONDIENTE A LA 1 ERA QUINCENA DE JUNIO 2009 </t>
  </si>
  <si>
    <t>PAGO LABORES DE MANTENIMIENTO CORRESP DEL 01 AL 15 DE JUNIO 2009</t>
  </si>
  <si>
    <t>NO IMPRIMIR SE PAGO CON CHEQUE POR ADELANTADO FIRMO ORDEN PAGO</t>
  </si>
  <si>
    <t>SE PAGO CON CHEQUE 7162 MAYO</t>
  </si>
  <si>
    <t>PAGO POR ADELANTADO FIRMO ORDEN PAGO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</si>
</sst>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  <numFmt numFmtId="165" formatCode="[$-80A]dddd\,\ dd&quot; de &quot;mmmm&quot; de &quot;yyyy"/>
    <numFmt numFmtId="166" formatCode="dd/mm/yyyy;@"/>
    <numFmt numFmtId="167" formatCode="#,##0.0"/>
  </numFmts>
  <fonts count="23">
    <font>
      <sz val="10"/>
      <name val="Arial"/>
      <family val="0"/>
    </font>
    <font>
      <b/>
      <sz val="10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8"/>
      <color indexed="2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9"/>
      <name val="Arial"/>
      <family val="2"/>
    </font>
    <font>
      <sz val="14"/>
      <name val="Arial"/>
      <family val="0"/>
    </font>
    <font>
      <sz val="9"/>
      <name val="Arial"/>
      <family val="2"/>
    </font>
    <font>
      <sz val="10"/>
      <color indexed="12"/>
      <name val="Arial"/>
      <family val="0"/>
    </font>
    <font>
      <sz val="22"/>
      <name val="Arial"/>
      <family val="2"/>
    </font>
    <font>
      <sz val="26"/>
      <name val="Arial"/>
      <family val="2"/>
    </font>
    <font>
      <b/>
      <sz val="10"/>
      <color indexed="29"/>
      <name val="Arial"/>
      <family val="2"/>
    </font>
    <font>
      <sz val="12"/>
      <name val="Arial"/>
      <family val="0"/>
    </font>
    <font>
      <b/>
      <sz val="7"/>
      <color indexed="29"/>
      <name val="Arial"/>
      <family val="2"/>
    </font>
    <font>
      <b/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12"/>
      </left>
      <right style="thin"/>
      <top>
        <color indexed="63"/>
      </top>
      <bottom style="double">
        <color indexed="1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>
        <color indexed="12"/>
      </left>
      <right style="thin">
        <color indexed="12"/>
      </right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8">
    <xf numFmtId="0" fontId="0" fillId="0" borderId="0" xfId="0" applyAlignment="1">
      <alignment/>
    </xf>
    <xf numFmtId="0" fontId="5" fillId="0" borderId="1" xfId="0" applyFont="1" applyFill="1" applyBorder="1" applyAlignment="1">
      <alignment/>
    </xf>
    <xf numFmtId="164" fontId="0" fillId="0" borderId="1" xfId="0" applyNumberForma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6" fillId="0" borderId="2" xfId="0" applyFont="1" applyFill="1" applyBorder="1" applyAlignment="1">
      <alignment/>
    </xf>
    <xf numFmtId="164" fontId="2" fillId="0" borderId="3" xfId="0" applyNumberFormat="1" applyFont="1" applyFill="1" applyBorder="1" applyAlignment="1">
      <alignment horizontal="left"/>
    </xf>
    <xf numFmtId="164" fontId="0" fillId="0" borderId="3" xfId="0" applyNumberFormat="1" applyFill="1" applyBorder="1" applyAlignment="1">
      <alignment horizontal="centerContinuous"/>
    </xf>
    <xf numFmtId="164" fontId="0" fillId="0" borderId="3" xfId="0" applyNumberFormat="1" applyFill="1" applyBorder="1" applyAlignment="1">
      <alignment horizontal="centerContinuous" wrapText="1"/>
    </xf>
    <xf numFmtId="164" fontId="0" fillId="0" borderId="4" xfId="0" applyNumberFormat="1" applyFill="1" applyBorder="1" applyAlignment="1">
      <alignment horizontal="centerContinuous"/>
    </xf>
    <xf numFmtId="0" fontId="6" fillId="0" borderId="5" xfId="0" applyFont="1" applyFill="1" applyBorder="1" applyAlignment="1">
      <alignment/>
    </xf>
    <xf numFmtId="164" fontId="11" fillId="0" borderId="0" xfId="0" applyNumberFormat="1" applyFont="1" applyFill="1" applyBorder="1" applyAlignment="1">
      <alignment horizontal="left"/>
    </xf>
    <xf numFmtId="164" fontId="0" fillId="0" borderId="0" xfId="0" applyNumberFormat="1" applyFill="1" applyBorder="1" applyAlignment="1">
      <alignment horizontal="centerContinuous"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 horizontal="centerContinuous" wrapText="1"/>
    </xf>
    <xf numFmtId="0" fontId="4" fillId="0" borderId="6" xfId="0" applyFont="1" applyFill="1" applyBorder="1" applyAlignment="1">
      <alignment/>
    </xf>
    <xf numFmtId="164" fontId="3" fillId="0" borderId="7" xfId="0" applyNumberFormat="1" applyFont="1" applyFill="1" applyBorder="1" applyAlignment="1">
      <alignment horizontal="left"/>
    </xf>
    <xf numFmtId="164" fontId="0" fillId="0" borderId="7" xfId="0" applyNumberFormat="1" applyFill="1" applyBorder="1" applyAlignment="1">
      <alignment horizontal="centerContinuous"/>
    </xf>
    <xf numFmtId="164" fontId="0" fillId="0" borderId="7" xfId="0" applyNumberFormat="1" applyFill="1" applyBorder="1" applyAlignment="1">
      <alignment horizontal="centerContinuous" wrapText="1"/>
    </xf>
    <xf numFmtId="164" fontId="0" fillId="0" borderId="8" xfId="0" applyNumberFormat="1" applyFill="1" applyBorder="1" applyAlignment="1">
      <alignment horizontal="centerContinuous"/>
    </xf>
    <xf numFmtId="0" fontId="8" fillId="0" borderId="1" xfId="0" applyFont="1" applyFill="1" applyBorder="1" applyAlignment="1">
      <alignment/>
    </xf>
    <xf numFmtId="164" fontId="9" fillId="0" borderId="1" xfId="0" applyNumberFormat="1" applyFont="1" applyFill="1" applyBorder="1" applyAlignment="1">
      <alignment/>
    </xf>
    <xf numFmtId="0" fontId="9" fillId="0" borderId="1" xfId="0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164" fontId="0" fillId="0" borderId="1" xfId="0" applyNumberFormat="1" applyFill="1" applyBorder="1" applyAlignment="1">
      <alignment wrapText="1"/>
    </xf>
    <xf numFmtId="0" fontId="4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64" fontId="0" fillId="0" borderId="0" xfId="0" applyNumberFormat="1" applyFill="1" applyAlignment="1">
      <alignment wrapText="1"/>
    </xf>
    <xf numFmtId="164" fontId="3" fillId="0" borderId="0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/>
    </xf>
    <xf numFmtId="164" fontId="0" fillId="0" borderId="3" xfId="0" applyNumberFormat="1" applyFill="1" applyBorder="1" applyAlignment="1">
      <alignment/>
    </xf>
    <xf numFmtId="164" fontId="0" fillId="0" borderId="9" xfId="0" applyNumberFormat="1" applyFill="1" applyBorder="1" applyAlignment="1">
      <alignment horizontal="centerContinuous"/>
    </xf>
    <xf numFmtId="0" fontId="4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wrapText="1"/>
    </xf>
    <xf numFmtId="164" fontId="7" fillId="0" borderId="0" xfId="0" applyNumberFormat="1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5" fillId="2" borderId="10" xfId="0" applyNumberFormat="1" applyFont="1" applyFill="1" applyBorder="1" applyAlignment="1">
      <alignment horizontal="centerContinuous" wrapText="1"/>
    </xf>
    <xf numFmtId="164" fontId="14" fillId="0" borderId="4" xfId="0" applyNumberFormat="1" applyFont="1" applyFill="1" applyBorder="1" applyAlignment="1">
      <alignment horizontal="centerContinuous"/>
    </xf>
    <xf numFmtId="49" fontId="7" fillId="0" borderId="9" xfId="0" applyNumberFormat="1" applyFont="1" applyFill="1" applyBorder="1" applyAlignment="1">
      <alignment horizontal="centerContinuous"/>
    </xf>
    <xf numFmtId="164" fontId="14" fillId="0" borderId="8" xfId="0" applyNumberFormat="1" applyFont="1" applyFill="1" applyBorder="1" applyAlignment="1">
      <alignment horizontal="centerContinuous"/>
    </xf>
    <xf numFmtId="164" fontId="14" fillId="0" borderId="11" xfId="0" applyNumberFormat="1" applyFont="1" applyFill="1" applyBorder="1" applyAlignment="1">
      <alignment/>
    </xf>
    <xf numFmtId="164" fontId="14" fillId="0" borderId="1" xfId="0" applyNumberFormat="1" applyFont="1" applyFill="1" applyBorder="1" applyAlignment="1">
      <alignment/>
    </xf>
    <xf numFmtId="164" fontId="14" fillId="0" borderId="0" xfId="0" applyNumberFormat="1" applyFont="1" applyFill="1" applyAlignment="1">
      <alignment/>
    </xf>
    <xf numFmtId="164" fontId="14" fillId="0" borderId="9" xfId="0" applyNumberFormat="1" applyFont="1" applyFill="1" applyBorder="1" applyAlignment="1">
      <alignment horizontal="centerContinuous"/>
    </xf>
    <xf numFmtId="164" fontId="14" fillId="0" borderId="0" xfId="0" applyNumberFormat="1" applyFont="1" applyFill="1" applyBorder="1" applyAlignment="1">
      <alignment/>
    </xf>
    <xf numFmtId="164" fontId="7" fillId="0" borderId="1" xfId="0" applyNumberFormat="1" applyFont="1" applyFill="1" applyBorder="1" applyAlignment="1">
      <alignment/>
    </xf>
    <xf numFmtId="164" fontId="14" fillId="0" borderId="12" xfId="0" applyNumberFormat="1" applyFont="1" applyFill="1" applyBorder="1" applyAlignment="1">
      <alignment/>
    </xf>
    <xf numFmtId="49" fontId="7" fillId="0" borderId="4" xfId="0" applyNumberFormat="1" applyFont="1" applyFill="1" applyBorder="1" applyAlignment="1">
      <alignment horizontal="centerContinuous"/>
    </xf>
    <xf numFmtId="164" fontId="8" fillId="0" borderId="1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0" fontId="0" fillId="0" borderId="3" xfId="0" applyFill="1" applyBorder="1" applyAlignment="1">
      <alignment/>
    </xf>
    <xf numFmtId="0" fontId="9" fillId="0" borderId="0" xfId="0" applyFont="1" applyFill="1" applyAlignment="1">
      <alignment/>
    </xf>
    <xf numFmtId="164" fontId="9" fillId="0" borderId="0" xfId="0" applyNumberFormat="1" applyFont="1" applyFill="1" applyAlignment="1">
      <alignment/>
    </xf>
    <xf numFmtId="164" fontId="4" fillId="0" borderId="1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164" fontId="15" fillId="0" borderId="0" xfId="0" applyNumberFormat="1" applyFont="1" applyFill="1" applyAlignment="1">
      <alignment/>
    </xf>
    <xf numFmtId="164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64" fontId="9" fillId="0" borderId="1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10" fillId="2" borderId="10" xfId="0" applyNumberFormat="1" applyFont="1" applyFill="1" applyBorder="1" applyAlignment="1">
      <alignment horizontal="centerContinuous" wrapText="1"/>
    </xf>
    <xf numFmtId="164" fontId="4" fillId="0" borderId="1" xfId="0" applyNumberFormat="1" applyFont="1" applyFill="1" applyBorder="1" applyAlignment="1">
      <alignment/>
    </xf>
    <xf numFmtId="164" fontId="5" fillId="0" borderId="1" xfId="0" applyNumberFormat="1" applyFont="1" applyFill="1" applyBorder="1" applyAlignment="1">
      <alignment/>
    </xf>
    <xf numFmtId="164" fontId="3" fillId="0" borderId="7" xfId="0" applyNumberFormat="1" applyFont="1" applyFill="1" applyBorder="1" applyAlignment="1">
      <alignment/>
    </xf>
    <xf numFmtId="164" fontId="2" fillId="0" borderId="3" xfId="0" applyNumberFormat="1" applyFont="1" applyFill="1" applyBorder="1" applyAlignment="1">
      <alignment/>
    </xf>
    <xf numFmtId="164" fontId="8" fillId="0" borderId="1" xfId="0" applyNumberFormat="1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7" fillId="0" borderId="0" xfId="0" applyNumberFormat="1" applyFont="1" applyFill="1" applyBorder="1" applyAlignment="1">
      <alignment/>
    </xf>
    <xf numFmtId="164" fontId="7" fillId="0" borderId="1" xfId="0" applyNumberFormat="1" applyFont="1" applyFill="1" applyBorder="1" applyAlignment="1">
      <alignment/>
    </xf>
    <xf numFmtId="164" fontId="3" fillId="0" borderId="7" xfId="0" applyNumberFormat="1" applyFont="1" applyFill="1" applyBorder="1" applyAlignment="1">
      <alignment/>
    </xf>
    <xf numFmtId="0" fontId="5" fillId="2" borderId="13" xfId="0" applyFont="1" applyFill="1" applyBorder="1" applyAlignment="1">
      <alignment wrapText="1"/>
    </xf>
    <xf numFmtId="164" fontId="1" fillId="2" borderId="13" xfId="0" applyNumberFormat="1" applyFont="1" applyFill="1" applyBorder="1" applyAlignment="1">
      <alignment wrapText="1"/>
    </xf>
    <xf numFmtId="164" fontId="1" fillId="2" borderId="10" xfId="0" applyNumberFormat="1" applyFont="1" applyFill="1" applyBorder="1" applyAlignment="1">
      <alignment horizontal="centerContinuous" wrapText="1"/>
    </xf>
    <xf numFmtId="164" fontId="7" fillId="2" borderId="13" xfId="0" applyNumberFormat="1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0" fillId="2" borderId="0" xfId="0" applyFill="1" applyAlignment="1">
      <alignment wrapText="1"/>
    </xf>
    <xf numFmtId="0" fontId="4" fillId="3" borderId="1" xfId="0" applyFont="1" applyFill="1" applyBorder="1" applyAlignment="1">
      <alignment/>
    </xf>
    <xf numFmtId="0" fontId="0" fillId="3" borderId="0" xfId="0" applyFill="1" applyAlignment="1">
      <alignment/>
    </xf>
    <xf numFmtId="164" fontId="16" fillId="0" borderId="0" xfId="0" applyNumberFormat="1" applyFont="1" applyFill="1" applyAlignment="1">
      <alignment/>
    </xf>
    <xf numFmtId="0" fontId="4" fillId="4" borderId="1" xfId="0" applyFont="1" applyFill="1" applyBorder="1" applyAlignment="1">
      <alignment/>
    </xf>
    <xf numFmtId="164" fontId="12" fillId="4" borderId="1" xfId="0" applyNumberFormat="1" applyFont="1" applyFill="1" applyBorder="1" applyAlignment="1">
      <alignment horizontal="right"/>
    </xf>
    <xf numFmtId="164" fontId="0" fillId="4" borderId="1" xfId="0" applyNumberFormat="1" applyFill="1" applyBorder="1" applyAlignment="1">
      <alignment/>
    </xf>
    <xf numFmtId="164" fontId="14" fillId="4" borderId="1" xfId="0" applyNumberFormat="1" applyFont="1" applyFill="1" applyBorder="1" applyAlignment="1">
      <alignment/>
    </xf>
    <xf numFmtId="164" fontId="17" fillId="0" borderId="3" xfId="0" applyNumberFormat="1" applyFont="1" applyFill="1" applyBorder="1" applyAlignment="1">
      <alignment/>
    </xf>
    <xf numFmtId="164" fontId="18" fillId="0" borderId="3" xfId="0" applyNumberFormat="1" applyFont="1" applyFill="1" applyBorder="1" applyAlignment="1">
      <alignment horizontal="left"/>
    </xf>
    <xf numFmtId="0" fontId="9" fillId="4" borderId="1" xfId="0" applyFont="1" applyFill="1" applyBorder="1" applyAlignment="1">
      <alignment/>
    </xf>
    <xf numFmtId="164" fontId="9" fillId="4" borderId="1" xfId="0" applyNumberFormat="1" applyFont="1" applyFill="1" applyBorder="1" applyAlignment="1">
      <alignment/>
    </xf>
    <xf numFmtId="164" fontId="12" fillId="4" borderId="14" xfId="0" applyNumberFormat="1" applyFont="1" applyFill="1" applyBorder="1" applyAlignment="1">
      <alignment horizontal="right"/>
    </xf>
    <xf numFmtId="164" fontId="18" fillId="0" borderId="3" xfId="0" applyNumberFormat="1" applyFont="1" applyFill="1" applyBorder="1" applyAlignment="1">
      <alignment/>
    </xf>
    <xf numFmtId="164" fontId="4" fillId="4" borderId="1" xfId="0" applyNumberFormat="1" applyFont="1" applyFill="1" applyBorder="1" applyAlignment="1">
      <alignment/>
    </xf>
    <xf numFmtId="0" fontId="5" fillId="3" borderId="6" xfId="0" applyFont="1" applyFill="1" applyBorder="1" applyAlignment="1">
      <alignment/>
    </xf>
    <xf numFmtId="164" fontId="1" fillId="3" borderId="7" xfId="0" applyNumberFormat="1" applyFont="1" applyFill="1" applyBorder="1" applyAlignment="1">
      <alignment/>
    </xf>
    <xf numFmtId="164" fontId="7" fillId="3" borderId="8" xfId="0" applyNumberFormat="1" applyFont="1" applyFill="1" applyBorder="1" applyAlignment="1">
      <alignment/>
    </xf>
    <xf numFmtId="0" fontId="1" fillId="3" borderId="0" xfId="0" applyFont="1" applyFill="1" applyAlignment="1">
      <alignment/>
    </xf>
    <xf numFmtId="0" fontId="5" fillId="4" borderId="1" xfId="0" applyFont="1" applyFill="1" applyBorder="1" applyAlignment="1">
      <alignment/>
    </xf>
    <xf numFmtId="164" fontId="1" fillId="4" borderId="1" xfId="0" applyNumberFormat="1" applyFont="1" applyFill="1" applyBorder="1" applyAlignment="1">
      <alignment/>
    </xf>
    <xf numFmtId="164" fontId="7" fillId="4" borderId="1" xfId="0" applyNumberFormat="1" applyFont="1" applyFill="1" applyBorder="1" applyAlignment="1">
      <alignment/>
    </xf>
    <xf numFmtId="164" fontId="7" fillId="4" borderId="1" xfId="0" applyNumberFormat="1" applyFont="1" applyFill="1" applyBorder="1" applyAlignment="1">
      <alignment/>
    </xf>
    <xf numFmtId="0" fontId="5" fillId="4" borderId="6" xfId="0" applyFont="1" applyFill="1" applyBorder="1" applyAlignment="1">
      <alignment/>
    </xf>
    <xf numFmtId="164" fontId="1" fillId="4" borderId="7" xfId="0" applyNumberFormat="1" applyFont="1" applyFill="1" applyBorder="1" applyAlignment="1">
      <alignment/>
    </xf>
    <xf numFmtId="164" fontId="7" fillId="4" borderId="8" xfId="0" applyNumberFormat="1" applyFont="1" applyFill="1" applyBorder="1" applyAlignment="1">
      <alignment/>
    </xf>
    <xf numFmtId="0" fontId="1" fillId="4" borderId="1" xfId="0" applyFont="1" applyFill="1" applyBorder="1" applyAlignment="1">
      <alignment/>
    </xf>
    <xf numFmtId="164" fontId="14" fillId="4" borderId="12" xfId="0" applyNumberFormat="1" applyFont="1" applyFill="1" applyBorder="1" applyAlignment="1">
      <alignment/>
    </xf>
    <xf numFmtId="164" fontId="11" fillId="0" borderId="7" xfId="0" applyNumberFormat="1" applyFont="1" applyFill="1" applyBorder="1" applyAlignment="1">
      <alignment/>
    </xf>
    <xf numFmtId="164" fontId="17" fillId="0" borderId="1" xfId="0" applyNumberFormat="1" applyFont="1" applyBorder="1" applyAlignment="1">
      <alignment horizontal="centerContinuous"/>
    </xf>
    <xf numFmtId="164" fontId="4" fillId="0" borderId="1" xfId="0" applyNumberFormat="1" applyFont="1" applyBorder="1" applyAlignment="1">
      <alignment horizontal="centerContinuous"/>
    </xf>
    <xf numFmtId="164" fontId="5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/>
    </xf>
    <xf numFmtId="164" fontId="11" fillId="0" borderId="1" xfId="0" applyNumberFormat="1" applyFont="1" applyBorder="1" applyAlignment="1">
      <alignment horizontal="centerContinuous"/>
    </xf>
    <xf numFmtId="0" fontId="5" fillId="2" borderId="1" xfId="0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 quotePrefix="1">
      <alignment/>
    </xf>
    <xf numFmtId="164" fontId="1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14" fillId="0" borderId="1" xfId="0" applyNumberFormat="1" applyFont="1" applyFill="1" applyBorder="1" applyAlignment="1">
      <alignment/>
    </xf>
    <xf numFmtId="0" fontId="5" fillId="2" borderId="13" xfId="0" applyFont="1" applyFill="1" applyBorder="1" applyAlignment="1">
      <alignment/>
    </xf>
    <xf numFmtId="164" fontId="5" fillId="2" borderId="10" xfId="0" applyNumberFormat="1" applyFont="1" applyFill="1" applyBorder="1" applyAlignment="1">
      <alignment horizontal="centerContinuous"/>
    </xf>
    <xf numFmtId="164" fontId="5" fillId="2" borderId="15" xfId="0" applyNumberFormat="1" applyFont="1" applyFill="1" applyBorder="1" applyAlignment="1">
      <alignment horizontal="centerContinuous"/>
    </xf>
    <xf numFmtId="0" fontId="1" fillId="0" borderId="5" xfId="0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0" fillId="0" borderId="9" xfId="0" applyNumberFormat="1" applyFill="1" applyBorder="1" applyAlignment="1">
      <alignment/>
    </xf>
    <xf numFmtId="164" fontId="4" fillId="0" borderId="0" xfId="0" applyNumberFormat="1" applyFont="1" applyFill="1" applyAlignment="1">
      <alignment/>
    </xf>
    <xf numFmtId="164" fontId="14" fillId="3" borderId="11" xfId="0" applyNumberFormat="1" applyFont="1" applyFill="1" applyBorder="1" applyAlignment="1">
      <alignment/>
    </xf>
    <xf numFmtId="164" fontId="12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/>
    </xf>
    <xf numFmtId="164" fontId="20" fillId="0" borderId="1" xfId="0" applyNumberFormat="1" applyFont="1" applyFill="1" applyBorder="1" applyAlignment="1">
      <alignment/>
    </xf>
    <xf numFmtId="164" fontId="9" fillId="4" borderId="1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14" fillId="0" borderId="12" xfId="0" applyNumberFormat="1" applyFont="1" applyFill="1" applyBorder="1" applyAlignment="1">
      <alignment/>
    </xf>
    <xf numFmtId="164" fontId="5" fillId="4" borderId="1" xfId="0" applyNumberFormat="1" applyFont="1" applyFill="1" applyBorder="1" applyAlignment="1">
      <alignment/>
    </xf>
    <xf numFmtId="164" fontId="4" fillId="0" borderId="16" xfId="0" applyNumberFormat="1" applyFont="1" applyFill="1" applyBorder="1" applyAlignment="1">
      <alignment/>
    </xf>
    <xf numFmtId="164" fontId="5" fillId="2" borderId="13" xfId="0" applyNumberFormat="1" applyFont="1" applyFill="1" applyBorder="1" applyAlignment="1">
      <alignment wrapText="1"/>
    </xf>
    <xf numFmtId="164" fontId="5" fillId="2" borderId="13" xfId="0" applyNumberFormat="1" applyFont="1" applyFill="1" applyBorder="1" applyAlignment="1">
      <alignment horizontal="center" wrapText="1"/>
    </xf>
    <xf numFmtId="0" fontId="4" fillId="2" borderId="0" xfId="0" applyFont="1" applyFill="1" applyAlignment="1">
      <alignment wrapText="1"/>
    </xf>
    <xf numFmtId="164" fontId="12" fillId="0" borderId="1" xfId="0" applyNumberFormat="1" applyFont="1" applyFill="1" applyBorder="1" applyAlignment="1">
      <alignment/>
    </xf>
    <xf numFmtId="164" fontId="20" fillId="0" borderId="1" xfId="0" applyNumberFormat="1" applyFont="1" applyFill="1" applyBorder="1" applyAlignment="1">
      <alignment/>
    </xf>
    <xf numFmtId="0" fontId="20" fillId="0" borderId="1" xfId="0" applyFont="1" applyFill="1" applyBorder="1" applyAlignment="1">
      <alignment/>
    </xf>
    <xf numFmtId="164" fontId="12" fillId="0" borderId="1" xfId="0" applyNumberFormat="1" applyFont="1" applyFill="1" applyBorder="1" applyAlignment="1">
      <alignment/>
    </xf>
    <xf numFmtId="0" fontId="1" fillId="2" borderId="13" xfId="0" applyFont="1" applyFill="1" applyBorder="1" applyAlignment="1">
      <alignment wrapText="1"/>
    </xf>
    <xf numFmtId="164" fontId="1" fillId="2" borderId="13" xfId="0" applyNumberFormat="1" applyFont="1" applyFill="1" applyBorder="1" applyAlignment="1">
      <alignment horizontal="center" wrapText="1"/>
    </xf>
    <xf numFmtId="0" fontId="0" fillId="2" borderId="0" xfId="0" applyFont="1" applyFill="1" applyAlignment="1">
      <alignment wrapText="1"/>
    </xf>
    <xf numFmtId="164" fontId="20" fillId="4" borderId="1" xfId="0" applyNumberFormat="1" applyFont="1" applyFill="1" applyBorder="1" applyAlignment="1">
      <alignment/>
    </xf>
    <xf numFmtId="164" fontId="9" fillId="0" borderId="1" xfId="0" applyNumberFormat="1" applyFont="1" applyFill="1" applyBorder="1" applyAlignment="1">
      <alignment wrapText="1"/>
    </xf>
    <xf numFmtId="164" fontId="20" fillId="0" borderId="16" xfId="0" applyNumberFormat="1" applyFont="1" applyFill="1" applyBorder="1" applyAlignment="1">
      <alignment/>
    </xf>
    <xf numFmtId="164" fontId="20" fillId="0" borderId="1" xfId="0" applyNumberFormat="1" applyFont="1" applyFill="1" applyBorder="1" applyAlignment="1">
      <alignment wrapText="1"/>
    </xf>
    <xf numFmtId="164" fontId="20" fillId="0" borderId="1" xfId="0" applyNumberFormat="1" applyFont="1" applyFill="1" applyBorder="1" applyAlignment="1">
      <alignment wrapText="1"/>
    </xf>
    <xf numFmtId="164" fontId="5" fillId="3" borderId="7" xfId="0" applyNumberFormat="1" applyFont="1" applyFill="1" applyBorder="1" applyAlignment="1">
      <alignment/>
    </xf>
    <xf numFmtId="164" fontId="5" fillId="4" borderId="1" xfId="0" applyNumberFormat="1" applyFont="1" applyFill="1" applyBorder="1" applyAlignment="1">
      <alignment/>
    </xf>
    <xf numFmtId="0" fontId="20" fillId="0" borderId="1" xfId="0" applyFont="1" applyBorder="1" applyAlignment="1">
      <alignment/>
    </xf>
    <xf numFmtId="0" fontId="20" fillId="0" borderId="1" xfId="0" applyFont="1" applyFill="1" applyBorder="1" applyAlignment="1">
      <alignment/>
    </xf>
    <xf numFmtId="0" fontId="20" fillId="3" borderId="0" xfId="0" applyFont="1" applyFill="1" applyBorder="1" applyAlignment="1">
      <alignment/>
    </xf>
    <xf numFmtId="164" fontId="4" fillId="3" borderId="1" xfId="0" applyNumberFormat="1" applyFont="1" applyFill="1" applyBorder="1" applyAlignment="1">
      <alignment/>
    </xf>
    <xf numFmtId="164" fontId="4" fillId="3" borderId="16" xfId="0" applyNumberFormat="1" applyFont="1" applyFill="1" applyBorder="1" applyAlignment="1">
      <alignment/>
    </xf>
    <xf numFmtId="164" fontId="12" fillId="4" borderId="1" xfId="0" applyNumberFormat="1" applyFont="1" applyFill="1" applyBorder="1" applyAlignment="1">
      <alignment/>
    </xf>
    <xf numFmtId="164" fontId="8" fillId="4" borderId="1" xfId="0" applyNumberFormat="1" applyFont="1" applyFill="1" applyBorder="1" applyAlignment="1">
      <alignment/>
    </xf>
    <xf numFmtId="0" fontId="4" fillId="0" borderId="0" xfId="0" applyFont="1" applyFill="1" applyAlignment="1">
      <alignment wrapText="1"/>
    </xf>
    <xf numFmtId="164" fontId="0" fillId="3" borderId="1" xfId="0" applyNumberFormat="1" applyFont="1" applyFill="1" applyBorder="1" applyAlignment="1">
      <alignment/>
    </xf>
    <xf numFmtId="164" fontId="12" fillId="4" borderId="1" xfId="0" applyNumberFormat="1" applyFont="1" applyFill="1" applyBorder="1" applyAlignment="1">
      <alignment horizontal="right"/>
    </xf>
    <xf numFmtId="164" fontId="12" fillId="3" borderId="7" xfId="0" applyNumberFormat="1" applyFont="1" applyFill="1" applyBorder="1" applyAlignment="1">
      <alignment horizontal="right"/>
    </xf>
    <xf numFmtId="164" fontId="0" fillId="0" borderId="17" xfId="0" applyNumberFormat="1" applyFill="1" applyBorder="1" applyAlignment="1">
      <alignment/>
    </xf>
    <xf numFmtId="164" fontId="4" fillId="0" borderId="17" xfId="0" applyNumberFormat="1" applyFont="1" applyFill="1" applyBorder="1" applyAlignment="1">
      <alignment/>
    </xf>
    <xf numFmtId="164" fontId="1" fillId="0" borderId="17" xfId="0" applyNumberFormat="1" applyFont="1" applyFill="1" applyBorder="1" applyAlignment="1">
      <alignment/>
    </xf>
    <xf numFmtId="0" fontId="4" fillId="0" borderId="17" xfId="0" applyFont="1" applyFill="1" applyBorder="1" applyAlignment="1">
      <alignment/>
    </xf>
    <xf numFmtId="164" fontId="14" fillId="0" borderId="18" xfId="0" applyNumberFormat="1" applyFont="1" applyFill="1" applyBorder="1" applyAlignment="1">
      <alignment/>
    </xf>
    <xf numFmtId="164" fontId="14" fillId="0" borderId="17" xfId="0" applyNumberFormat="1" applyFont="1" applyFill="1" applyBorder="1" applyAlignment="1">
      <alignment/>
    </xf>
    <xf numFmtId="0" fontId="5" fillId="0" borderId="17" xfId="0" applyFont="1" applyFill="1" applyBorder="1" applyAlignment="1">
      <alignment/>
    </xf>
    <xf numFmtId="164" fontId="1" fillId="4" borderId="13" xfId="0" applyNumberFormat="1" applyFont="1" applyFill="1" applyBorder="1" applyAlignment="1">
      <alignment/>
    </xf>
    <xf numFmtId="164" fontId="20" fillId="0" borderId="16" xfId="0" applyNumberFormat="1" applyFont="1" applyFill="1" applyBorder="1" applyAlignment="1">
      <alignment/>
    </xf>
    <xf numFmtId="164" fontId="0" fillId="4" borderId="1" xfId="0" applyNumberFormat="1" applyFill="1" applyBorder="1" applyAlignment="1">
      <alignment wrapText="1"/>
    </xf>
    <xf numFmtId="164" fontId="5" fillId="4" borderId="7" xfId="0" applyNumberFormat="1" applyFont="1" applyFill="1" applyBorder="1" applyAlignment="1">
      <alignment/>
    </xf>
    <xf numFmtId="164" fontId="20" fillId="0" borderId="0" xfId="0" applyNumberFormat="1" applyFont="1" applyFill="1" applyAlignment="1">
      <alignment/>
    </xf>
    <xf numFmtId="164" fontId="5" fillId="2" borderId="13" xfId="0" applyNumberFormat="1" applyFont="1" applyFill="1" applyBorder="1" applyAlignment="1">
      <alignment/>
    </xf>
    <xf numFmtId="164" fontId="5" fillId="2" borderId="8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164" fontId="8" fillId="4" borderId="1" xfId="0" applyNumberFormat="1" applyFont="1" applyFill="1" applyBorder="1" applyAlignment="1">
      <alignment/>
    </xf>
    <xf numFmtId="164" fontId="12" fillId="4" borderId="1" xfId="0" applyNumberFormat="1" applyFont="1" applyFill="1" applyBorder="1" applyAlignment="1">
      <alignment/>
    </xf>
    <xf numFmtId="49" fontId="14" fillId="0" borderId="1" xfId="0" applyNumberFormat="1" applyFont="1" applyBorder="1" applyAlignment="1">
      <alignment horizontal="centerContinuous"/>
    </xf>
    <xf numFmtId="164" fontId="17" fillId="0" borderId="1" xfId="0" applyNumberFormat="1" applyFont="1" applyBorder="1" applyAlignment="1">
      <alignment horizontal="left"/>
    </xf>
    <xf numFmtId="0" fontId="4" fillId="0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1" fillId="0" borderId="1" xfId="0" applyFont="1" applyBorder="1" applyAlignment="1">
      <alignment/>
    </xf>
    <xf numFmtId="164" fontId="20" fillId="0" borderId="1" xfId="0" applyNumberFormat="1" applyFont="1" applyBorder="1" applyAlignment="1">
      <alignment horizontal="left"/>
    </xf>
    <xf numFmtId="164" fontId="0" fillId="0" borderId="12" xfId="0" applyNumberFormat="1" applyBorder="1" applyAlignment="1">
      <alignment/>
    </xf>
    <xf numFmtId="0" fontId="0" fillId="0" borderId="0" xfId="0" applyFont="1" applyFill="1" applyAlignment="1">
      <alignment wrapText="1"/>
    </xf>
    <xf numFmtId="0" fontId="20" fillId="0" borderId="1" xfId="0" applyFont="1" applyBorder="1" applyAlignment="1">
      <alignment horizontal="left"/>
    </xf>
    <xf numFmtId="164" fontId="20" fillId="0" borderId="0" xfId="0" applyNumberFormat="1" applyFont="1" applyFill="1" applyBorder="1" applyAlignment="1">
      <alignment/>
    </xf>
    <xf numFmtId="164" fontId="20" fillId="4" borderId="1" xfId="0" applyNumberFormat="1" applyFont="1" applyFill="1" applyBorder="1" applyAlignment="1">
      <alignment/>
    </xf>
    <xf numFmtId="164" fontId="20" fillId="0" borderId="19" xfId="0" applyNumberFormat="1" applyFont="1" applyFill="1" applyBorder="1" applyAlignment="1">
      <alignment/>
    </xf>
    <xf numFmtId="164" fontId="4" fillId="0" borderId="19" xfId="0" applyNumberFormat="1" applyFont="1" applyFill="1" applyBorder="1" applyAlignment="1">
      <alignment/>
    </xf>
    <xf numFmtId="164" fontId="9" fillId="0" borderId="19" xfId="0" applyNumberFormat="1" applyFont="1" applyFill="1" applyBorder="1" applyAlignment="1">
      <alignment/>
    </xf>
    <xf numFmtId="164" fontId="20" fillId="0" borderId="19" xfId="0" applyNumberFormat="1" applyFont="1" applyFill="1" applyBorder="1" applyAlignment="1">
      <alignment wrapText="1"/>
    </xf>
    <xf numFmtId="164" fontId="8" fillId="0" borderId="19" xfId="0" applyNumberFormat="1" applyFont="1" applyFill="1" applyBorder="1" applyAlignment="1">
      <alignment/>
    </xf>
    <xf numFmtId="164" fontId="12" fillId="0" borderId="19" xfId="0" applyNumberFormat="1" applyFont="1" applyFill="1" applyBorder="1" applyAlignment="1">
      <alignment/>
    </xf>
    <xf numFmtId="0" fontId="20" fillId="0" borderId="19" xfId="0" applyFont="1" applyFill="1" applyBorder="1" applyAlignment="1">
      <alignment/>
    </xf>
    <xf numFmtId="164" fontId="0" fillId="0" borderId="20" xfId="0" applyNumberFormat="1" applyFill="1" applyBorder="1" applyAlignment="1">
      <alignment/>
    </xf>
    <xf numFmtId="0" fontId="5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164" fontId="10" fillId="2" borderId="1" xfId="0" applyNumberFormat="1" applyFont="1" applyFill="1" applyBorder="1" applyAlignment="1">
      <alignment horizontal="centerContinuous" wrapText="1"/>
    </xf>
    <xf numFmtId="164" fontId="5" fillId="2" borderId="1" xfId="0" applyNumberFormat="1" applyFont="1" applyFill="1" applyBorder="1" applyAlignment="1">
      <alignment horizontal="centerContinuous" wrapText="1"/>
    </xf>
    <xf numFmtId="164" fontId="1" fillId="2" borderId="1" xfId="0" applyNumberFormat="1" applyFont="1" applyFill="1" applyBorder="1" applyAlignment="1">
      <alignment horizontal="centerContinuous" wrapText="1"/>
    </xf>
    <xf numFmtId="164" fontId="7" fillId="2" borderId="1" xfId="0" applyNumberFormat="1" applyFont="1" applyFill="1" applyBorder="1" applyAlignment="1">
      <alignment horizontal="center" wrapText="1"/>
    </xf>
    <xf numFmtId="164" fontId="14" fillId="0" borderId="21" xfId="0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164" fontId="14" fillId="0" borderId="23" xfId="0" applyNumberFormat="1" applyFont="1" applyFill="1" applyBorder="1" applyAlignment="1">
      <alignment/>
    </xf>
    <xf numFmtId="0" fontId="15" fillId="0" borderId="22" xfId="0" applyFont="1" applyFill="1" applyBorder="1" applyAlignment="1">
      <alignment/>
    </xf>
    <xf numFmtId="164" fontId="0" fillId="0" borderId="23" xfId="0" applyNumberFormat="1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4" borderId="13" xfId="0" applyFont="1" applyFill="1" applyBorder="1" applyAlignment="1">
      <alignment/>
    </xf>
    <xf numFmtId="164" fontId="12" fillId="4" borderId="13" xfId="0" applyNumberFormat="1" applyFont="1" applyFill="1" applyBorder="1" applyAlignment="1">
      <alignment horizontal="right"/>
    </xf>
    <xf numFmtId="164" fontId="7" fillId="4" borderId="13" xfId="0" applyNumberFormat="1" applyFont="1" applyFill="1" applyBorder="1" applyAlignment="1">
      <alignment/>
    </xf>
    <xf numFmtId="0" fontId="20" fillId="0" borderId="20" xfId="0" applyFont="1" applyBorder="1" applyAlignment="1">
      <alignment/>
    </xf>
    <xf numFmtId="164" fontId="4" fillId="0" borderId="20" xfId="0" applyNumberFormat="1" applyFont="1" applyFill="1" applyBorder="1" applyAlignment="1">
      <alignment/>
    </xf>
    <xf numFmtId="164" fontId="20" fillId="0" borderId="20" xfId="0" applyNumberFormat="1" applyFont="1" applyFill="1" applyBorder="1" applyAlignment="1">
      <alignment/>
    </xf>
    <xf numFmtId="164" fontId="10" fillId="2" borderId="24" xfId="0" applyNumberFormat="1" applyFont="1" applyFill="1" applyBorder="1" applyAlignment="1">
      <alignment horizontal="centerContinuous" wrapText="1"/>
    </xf>
    <xf numFmtId="164" fontId="5" fillId="2" borderId="24" xfId="0" applyNumberFormat="1" applyFont="1" applyFill="1" applyBorder="1" applyAlignment="1">
      <alignment horizontal="centerContinuous" wrapText="1"/>
    </xf>
    <xf numFmtId="164" fontId="1" fillId="2" borderId="24" xfId="0" applyNumberFormat="1" applyFont="1" applyFill="1" applyBorder="1" applyAlignment="1">
      <alignment horizontal="centerContinuous" wrapText="1"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164" fontId="20" fillId="0" borderId="27" xfId="0" applyNumberFormat="1" applyFont="1" applyFill="1" applyBorder="1" applyAlignment="1">
      <alignment/>
    </xf>
    <xf numFmtId="164" fontId="4" fillId="0" borderId="27" xfId="0" applyNumberFormat="1" applyFont="1" applyFill="1" applyBorder="1" applyAlignment="1">
      <alignment/>
    </xf>
    <xf numFmtId="164" fontId="14" fillId="0" borderId="28" xfId="0" applyNumberFormat="1" applyFont="1" applyFill="1" applyBorder="1" applyAlignment="1">
      <alignment/>
    </xf>
    <xf numFmtId="164" fontId="0" fillId="0" borderId="0" xfId="0" applyNumberFormat="1" applyBorder="1" applyAlignment="1">
      <alignment/>
    </xf>
    <xf numFmtId="164" fontId="5" fillId="5" borderId="1" xfId="0" applyNumberFormat="1" applyFont="1" applyFill="1" applyBorder="1" applyAlignment="1">
      <alignment horizontal="centerContinuous" wrapText="1"/>
    </xf>
    <xf numFmtId="164" fontId="0" fillId="0" borderId="1" xfId="0" applyNumberFormat="1" applyBorder="1" applyAlignment="1">
      <alignment/>
    </xf>
    <xf numFmtId="0" fontId="19" fillId="0" borderId="29" xfId="0" applyFont="1" applyBorder="1" applyAlignment="1">
      <alignment/>
    </xf>
    <xf numFmtId="164" fontId="12" fillId="0" borderId="30" xfId="0" applyNumberFormat="1" applyFont="1" applyBorder="1" applyAlignment="1">
      <alignment horizontal="centerContinuous"/>
    </xf>
    <xf numFmtId="164" fontId="0" fillId="0" borderId="30" xfId="0" applyNumberFormat="1" applyBorder="1" applyAlignment="1">
      <alignment horizontal="centerContinuous"/>
    </xf>
    <xf numFmtId="0" fontId="0" fillId="0" borderId="31" xfId="0" applyBorder="1" applyAlignment="1">
      <alignment/>
    </xf>
    <xf numFmtId="164" fontId="12" fillId="0" borderId="0" xfId="0" applyNumberFormat="1" applyFont="1" applyBorder="1" applyAlignment="1">
      <alignment horizontal="centerContinuous"/>
    </xf>
    <xf numFmtId="164" fontId="0" fillId="0" borderId="0" xfId="0" applyNumberFormat="1" applyBorder="1" applyAlignment="1">
      <alignment horizontal="centerContinuous"/>
    </xf>
    <xf numFmtId="0" fontId="0" fillId="0" borderId="32" xfId="0" applyFill="1" applyBorder="1" applyAlignment="1">
      <alignment/>
    </xf>
    <xf numFmtId="0" fontId="5" fillId="5" borderId="33" xfId="0" applyFont="1" applyFill="1" applyBorder="1" applyAlignment="1">
      <alignment wrapText="1"/>
    </xf>
    <xf numFmtId="164" fontId="5" fillId="5" borderId="34" xfId="0" applyNumberFormat="1" applyFont="1" applyFill="1" applyBorder="1" applyAlignment="1">
      <alignment horizontal="centerContinuous" wrapText="1"/>
    </xf>
    <xf numFmtId="0" fontId="0" fillId="0" borderId="33" xfId="0" applyBorder="1" applyAlignment="1">
      <alignment/>
    </xf>
    <xf numFmtId="0" fontId="0" fillId="0" borderId="34" xfId="0" applyFill="1" applyBorder="1" applyAlignment="1">
      <alignment/>
    </xf>
    <xf numFmtId="0" fontId="1" fillId="4" borderId="35" xfId="0" applyFont="1" applyFill="1" applyBorder="1" applyAlignment="1">
      <alignment horizontal="center"/>
    </xf>
    <xf numFmtId="164" fontId="1" fillId="4" borderId="36" xfId="0" applyNumberFormat="1" applyFont="1" applyFill="1" applyBorder="1" applyAlignment="1">
      <alignment/>
    </xf>
    <xf numFmtId="0" fontId="0" fillId="4" borderId="37" xfId="0" applyFill="1" applyBorder="1" applyAlignment="1">
      <alignment/>
    </xf>
    <xf numFmtId="0" fontId="1" fillId="4" borderId="33" xfId="0" applyFont="1" applyFill="1" applyBorder="1" applyAlignment="1">
      <alignment/>
    </xf>
    <xf numFmtId="0" fontId="0" fillId="4" borderId="34" xfId="0" applyFill="1" applyBorder="1" applyAlignment="1">
      <alignment/>
    </xf>
    <xf numFmtId="164" fontId="22" fillId="5" borderId="1" xfId="0" applyNumberFormat="1" applyFont="1" applyFill="1" applyBorder="1" applyAlignment="1">
      <alignment horizontal="centerContinuous" wrapText="1"/>
    </xf>
    <xf numFmtId="0" fontId="12" fillId="0" borderId="38" xfId="0" applyFont="1" applyFill="1" applyBorder="1" applyAlignment="1">
      <alignment horizontal="center"/>
    </xf>
    <xf numFmtId="0" fontId="0" fillId="0" borderId="0" xfId="0" applyBorder="1" applyAlignment="1">
      <alignment/>
    </xf>
    <xf numFmtId="164" fontId="5" fillId="4" borderId="1" xfId="0" applyNumberFormat="1" applyFont="1" applyFill="1" applyBorder="1" applyAlignment="1">
      <alignment horizontal="centerContinuous" wrapText="1"/>
    </xf>
    <xf numFmtId="164" fontId="5" fillId="4" borderId="34" xfId="0" applyNumberFormat="1" applyFont="1" applyFill="1" applyBorder="1" applyAlignment="1">
      <alignment horizontal="centerContinuous" wrapText="1"/>
    </xf>
    <xf numFmtId="164" fontId="1" fillId="3" borderId="11" xfId="0" applyNumberFormat="1" applyFont="1" applyFill="1" applyBorder="1" applyAlignment="1">
      <alignment/>
    </xf>
    <xf numFmtId="0" fontId="1" fillId="3" borderId="39" xfId="0" applyFont="1" applyFill="1" applyBorder="1" applyAlignment="1">
      <alignment/>
    </xf>
    <xf numFmtId="0" fontId="5" fillId="4" borderId="35" xfId="0" applyFont="1" applyFill="1" applyBorder="1" applyAlignment="1">
      <alignment horizontal="center"/>
    </xf>
    <xf numFmtId="0" fontId="1" fillId="3" borderId="40" xfId="0" applyFont="1" applyFill="1" applyBorder="1" applyAlignment="1">
      <alignment horizontal="center"/>
    </xf>
    <xf numFmtId="164" fontId="7" fillId="0" borderId="30" xfId="0" applyNumberFormat="1" applyFont="1" applyBorder="1" applyAlignment="1">
      <alignment horizontal="centerContinuous"/>
    </xf>
    <xf numFmtId="0" fontId="5" fillId="2" borderId="0" xfId="0" applyFont="1" applyFill="1" applyAlignment="1">
      <alignment/>
    </xf>
    <xf numFmtId="164" fontId="1" fillId="2" borderId="0" xfId="0" applyNumberFormat="1" applyFont="1" applyFill="1" applyAlignment="1">
      <alignment/>
    </xf>
    <xf numFmtId="164" fontId="5" fillId="2" borderId="0" xfId="0" applyNumberFormat="1" applyFont="1" applyFill="1" applyAlignment="1">
      <alignment/>
    </xf>
    <xf numFmtId="164" fontId="7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164" fontId="20" fillId="6" borderId="0" xfId="0" applyNumberFormat="1" applyFont="1" applyFill="1" applyBorder="1" applyAlignment="1">
      <alignment/>
    </xf>
    <xf numFmtId="164" fontId="5" fillId="6" borderId="0" xfId="0" applyNumberFormat="1" applyFont="1" applyFill="1" applyBorder="1" applyAlignment="1">
      <alignment/>
    </xf>
    <xf numFmtId="0" fontId="4" fillId="0" borderId="41" xfId="0" applyFont="1" applyFill="1" applyBorder="1" applyAlignment="1">
      <alignment/>
    </xf>
    <xf numFmtId="164" fontId="20" fillId="0" borderId="42" xfId="0" applyNumberFormat="1" applyFont="1" applyFill="1" applyBorder="1" applyAlignment="1">
      <alignment/>
    </xf>
    <xf numFmtId="164" fontId="4" fillId="0" borderId="42" xfId="0" applyNumberFormat="1" applyFont="1" applyFill="1" applyBorder="1" applyAlignment="1">
      <alignment/>
    </xf>
    <xf numFmtId="164" fontId="14" fillId="0" borderId="43" xfId="0" applyNumberFormat="1" applyFont="1" applyFill="1" applyBorder="1" applyAlignment="1">
      <alignment/>
    </xf>
    <xf numFmtId="0" fontId="0" fillId="4" borderId="1" xfId="0" applyFont="1" applyFill="1" applyBorder="1" applyAlignment="1">
      <alignment/>
    </xf>
    <xf numFmtId="164" fontId="0" fillId="4" borderId="1" xfId="0" applyNumberFormat="1" applyFont="1" applyFill="1" applyBorder="1" applyAlignment="1">
      <alignment/>
    </xf>
    <xf numFmtId="0" fontId="8" fillId="6" borderId="0" xfId="0" applyFont="1" applyFill="1" applyBorder="1" applyAlignment="1">
      <alignment/>
    </xf>
    <xf numFmtId="164" fontId="9" fillId="6" borderId="0" xfId="0" applyNumberFormat="1" applyFont="1" applyFill="1" applyBorder="1" applyAlignment="1">
      <alignment/>
    </xf>
    <xf numFmtId="164" fontId="8" fillId="6" borderId="0" xfId="0" applyNumberFormat="1" applyFont="1" applyFill="1" applyBorder="1" applyAlignment="1">
      <alignment/>
    </xf>
    <xf numFmtId="164" fontId="1" fillId="6" borderId="0" xfId="0" applyNumberFormat="1" applyFont="1" applyFill="1" applyBorder="1" applyAlignment="1">
      <alignment/>
    </xf>
    <xf numFmtId="0" fontId="12" fillId="4" borderId="1" xfId="0" applyFont="1" applyFill="1" applyBorder="1" applyAlignment="1">
      <alignment/>
    </xf>
    <xf numFmtId="0" fontId="12" fillId="0" borderId="1" xfId="0" applyFont="1" applyFill="1" applyBorder="1" applyAlignment="1">
      <alignment/>
    </xf>
    <xf numFmtId="164" fontId="12" fillId="4" borderId="1" xfId="0" applyNumberFormat="1" applyFont="1" applyFill="1" applyBorder="1" applyAlignment="1">
      <alignment horizontal="center"/>
    </xf>
    <xf numFmtId="0" fontId="0" fillId="7" borderId="0" xfId="0" applyFill="1" applyBorder="1" applyAlignment="1">
      <alignment/>
    </xf>
    <xf numFmtId="0" fontId="1" fillId="4" borderId="44" xfId="0" applyFont="1" applyFill="1" applyBorder="1" applyAlignment="1">
      <alignment/>
    </xf>
    <xf numFmtId="164" fontId="1" fillId="4" borderId="44" xfId="0" applyNumberFormat="1" applyFont="1" applyFill="1" applyBorder="1" applyAlignment="1">
      <alignment/>
    </xf>
    <xf numFmtId="0" fontId="0" fillId="4" borderId="0" xfId="0" applyFill="1" applyBorder="1" applyAlignment="1">
      <alignment/>
    </xf>
    <xf numFmtId="0" fontId="0" fillId="0" borderId="40" xfId="0" applyBorder="1" applyAlignment="1">
      <alignment/>
    </xf>
    <xf numFmtId="164" fontId="0" fillId="0" borderId="11" xfId="0" applyNumberFormat="1" applyBorder="1" applyAlignment="1">
      <alignment/>
    </xf>
    <xf numFmtId="0" fontId="0" fillId="0" borderId="39" xfId="0" applyFill="1" applyBorder="1" applyAlignment="1">
      <alignment/>
    </xf>
    <xf numFmtId="164" fontId="0" fillId="0" borderId="19" xfId="0" applyNumberFormat="1" applyFont="1" applyFill="1" applyBorder="1" applyAlignment="1">
      <alignment/>
    </xf>
    <xf numFmtId="164" fontId="9" fillId="0" borderId="19" xfId="0" applyNumberFormat="1" applyFont="1" applyFill="1" applyBorder="1" applyAlignment="1">
      <alignment/>
    </xf>
    <xf numFmtId="164" fontId="0" fillId="0" borderId="19" xfId="0" applyNumberFormat="1" applyFill="1" applyBorder="1" applyAlignment="1">
      <alignment/>
    </xf>
    <xf numFmtId="0" fontId="5" fillId="2" borderId="45" xfId="0" applyFont="1" applyFill="1" applyBorder="1" applyAlignment="1">
      <alignment wrapText="1"/>
    </xf>
    <xf numFmtId="164" fontId="5" fillId="2" borderId="45" xfId="0" applyNumberFormat="1" applyFont="1" applyFill="1" applyBorder="1" applyAlignment="1">
      <alignment wrapText="1"/>
    </xf>
    <xf numFmtId="164" fontId="5" fillId="2" borderId="46" xfId="0" applyNumberFormat="1" applyFont="1" applyFill="1" applyBorder="1" applyAlignment="1">
      <alignment horizontal="centerContinuous" wrapText="1"/>
    </xf>
    <xf numFmtId="164" fontId="5" fillId="2" borderId="45" xfId="0" applyNumberFormat="1" applyFont="1" applyFill="1" applyBorder="1" applyAlignment="1">
      <alignment horizontal="center" wrapText="1"/>
    </xf>
    <xf numFmtId="0" fontId="5" fillId="4" borderId="16" xfId="0" applyFont="1" applyFill="1" applyBorder="1" applyAlignment="1">
      <alignment/>
    </xf>
    <xf numFmtId="164" fontId="8" fillId="4" borderId="14" xfId="0" applyNumberFormat="1" applyFont="1" applyFill="1" applyBorder="1" applyAlignment="1">
      <alignment/>
    </xf>
    <xf numFmtId="164" fontId="1" fillId="4" borderId="14" xfId="0" applyNumberFormat="1" applyFont="1" applyFill="1" applyBorder="1" applyAlignment="1">
      <alignment/>
    </xf>
    <xf numFmtId="164" fontId="10" fillId="4" borderId="14" xfId="0" applyNumberFormat="1" applyFont="1" applyFill="1" applyBorder="1" applyAlignment="1">
      <alignment horizontal="centerContinuous"/>
    </xf>
    <xf numFmtId="164" fontId="5" fillId="4" borderId="14" xfId="0" applyNumberFormat="1" applyFont="1" applyFill="1" applyBorder="1" applyAlignment="1">
      <alignment horizontal="centerContinuous"/>
    </xf>
    <xf numFmtId="164" fontId="5" fillId="4" borderId="14" xfId="0" applyNumberFormat="1" applyFont="1" applyFill="1" applyBorder="1" applyAlignment="1">
      <alignment horizontal="centerContinuous" wrapText="1"/>
    </xf>
    <xf numFmtId="164" fontId="1" fillId="4" borderId="14" xfId="0" applyNumberFormat="1" applyFont="1" applyFill="1" applyBorder="1" applyAlignment="1">
      <alignment horizontal="centerContinuous"/>
    </xf>
    <xf numFmtId="164" fontId="7" fillId="4" borderId="1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164" fontId="9" fillId="0" borderId="3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164" fontId="8" fillId="0" borderId="3" xfId="0" applyNumberFormat="1" applyFont="1" applyFill="1" applyBorder="1" applyAlignment="1">
      <alignment/>
    </xf>
    <xf numFmtId="164" fontId="14" fillId="0" borderId="4" xfId="0" applyNumberFormat="1" applyFont="1" applyFill="1" applyBorder="1" applyAlignment="1">
      <alignment/>
    </xf>
    <xf numFmtId="164" fontId="4" fillId="8" borderId="19" xfId="0" applyNumberFormat="1" applyFont="1" applyFill="1" applyBorder="1" applyAlignment="1">
      <alignment/>
    </xf>
    <xf numFmtId="164" fontId="8" fillId="4" borderId="19" xfId="0" applyNumberFormat="1" applyFont="1" applyFill="1" applyBorder="1" applyAlignment="1">
      <alignment/>
    </xf>
    <xf numFmtId="164" fontId="5" fillId="4" borderId="19" xfId="0" applyNumberFormat="1" applyFont="1" applyFill="1" applyBorder="1" applyAlignment="1">
      <alignment/>
    </xf>
    <xf numFmtId="164" fontId="8" fillId="4" borderId="19" xfId="0" applyNumberFormat="1" applyFont="1" applyFill="1" applyBorder="1" applyAlignment="1">
      <alignment horizontal="right"/>
    </xf>
    <xf numFmtId="0" fontId="1" fillId="4" borderId="22" xfId="0" applyFont="1" applyFill="1" applyBorder="1" applyAlignment="1">
      <alignment/>
    </xf>
    <xf numFmtId="164" fontId="7" fillId="4" borderId="23" xfId="0" applyNumberFormat="1" applyFont="1" applyFill="1" applyBorder="1" applyAlignment="1">
      <alignment/>
    </xf>
    <xf numFmtId="0" fontId="5" fillId="9" borderId="26" xfId="0" applyFont="1" applyFill="1" applyBorder="1" applyAlignment="1">
      <alignment/>
    </xf>
    <xf numFmtId="164" fontId="9" fillId="9" borderId="27" xfId="0" applyNumberFormat="1" applyFont="1" applyFill="1" applyBorder="1" applyAlignment="1">
      <alignment/>
    </xf>
    <xf numFmtId="164" fontId="4" fillId="9" borderId="27" xfId="0" applyNumberFormat="1" applyFont="1" applyFill="1" applyBorder="1" applyAlignment="1">
      <alignment/>
    </xf>
    <xf numFmtId="164" fontId="8" fillId="9" borderId="27" xfId="0" applyNumberFormat="1" applyFont="1" applyFill="1" applyBorder="1" applyAlignment="1">
      <alignment/>
    </xf>
    <xf numFmtId="164" fontId="14" fillId="9" borderId="28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5" fillId="2" borderId="1" xfId="0" applyNumberFormat="1" applyFont="1" applyFill="1" applyBorder="1" applyAlignment="1">
      <alignment wrapText="1"/>
    </xf>
    <xf numFmtId="164" fontId="9" fillId="0" borderId="20" xfId="0" applyNumberFormat="1" applyFont="1" applyFill="1" applyBorder="1" applyAlignment="1">
      <alignment/>
    </xf>
    <xf numFmtId="164" fontId="9" fillId="0" borderId="20" xfId="0" applyNumberFormat="1" applyFont="1" applyFill="1" applyBorder="1" applyAlignment="1">
      <alignment/>
    </xf>
    <xf numFmtId="0" fontId="5" fillId="4" borderId="47" xfId="0" applyFont="1" applyFill="1" applyBorder="1" applyAlignment="1">
      <alignment/>
    </xf>
    <xf numFmtId="164" fontId="9" fillId="4" borderId="48" xfId="0" applyNumberFormat="1" applyFont="1" applyFill="1" applyBorder="1" applyAlignment="1">
      <alignment/>
    </xf>
    <xf numFmtId="164" fontId="4" fillId="4" borderId="48" xfId="0" applyNumberFormat="1" applyFont="1" applyFill="1" applyBorder="1" applyAlignment="1">
      <alignment/>
    </xf>
    <xf numFmtId="164" fontId="9" fillId="4" borderId="48" xfId="0" applyNumberFormat="1" applyFont="1" applyFill="1" applyBorder="1" applyAlignment="1">
      <alignment/>
    </xf>
    <xf numFmtId="164" fontId="14" fillId="4" borderId="49" xfId="0" applyNumberFormat="1" applyFont="1" applyFill="1" applyBorder="1" applyAlignment="1">
      <alignment/>
    </xf>
    <xf numFmtId="164" fontId="9" fillId="0" borderId="42" xfId="0" applyNumberFormat="1" applyFont="1" applyFill="1" applyBorder="1" applyAlignment="1">
      <alignment/>
    </xf>
    <xf numFmtId="164" fontId="9" fillId="0" borderId="42" xfId="0" applyNumberFormat="1" applyFont="1" applyFill="1" applyBorder="1" applyAlignment="1">
      <alignment/>
    </xf>
    <xf numFmtId="164" fontId="8" fillId="4" borderId="14" xfId="0" applyNumberFormat="1" applyFont="1" applyFill="1" applyBorder="1" applyAlignment="1">
      <alignment horizontal="right"/>
    </xf>
    <xf numFmtId="0" fontId="5" fillId="8" borderId="11" xfId="0" applyFont="1" applyFill="1" applyBorder="1" applyAlignment="1">
      <alignment/>
    </xf>
    <xf numFmtId="164" fontId="0" fillId="8" borderId="11" xfId="0" applyNumberFormat="1" applyFill="1" applyBorder="1" applyAlignment="1">
      <alignment/>
    </xf>
    <xf numFmtId="164" fontId="0" fillId="8" borderId="11" xfId="0" applyNumberFormat="1" applyFill="1" applyBorder="1" applyAlignment="1">
      <alignment wrapText="1"/>
    </xf>
    <xf numFmtId="164" fontId="14" fillId="8" borderId="11" xfId="0" applyNumberFormat="1" applyFont="1" applyFill="1" applyBorder="1" applyAlignment="1">
      <alignment/>
    </xf>
    <xf numFmtId="0" fontId="5" fillId="8" borderId="17" xfId="0" applyFont="1" applyFill="1" applyBorder="1" applyAlignment="1">
      <alignment/>
    </xf>
    <xf numFmtId="164" fontId="0" fillId="8" borderId="17" xfId="0" applyNumberFormat="1" applyFill="1" applyBorder="1" applyAlignment="1">
      <alignment/>
    </xf>
    <xf numFmtId="164" fontId="4" fillId="8" borderId="17" xfId="0" applyNumberFormat="1" applyFont="1" applyFill="1" applyBorder="1" applyAlignment="1">
      <alignment/>
    </xf>
    <xf numFmtId="164" fontId="14" fillId="8" borderId="17" xfId="0" applyNumberFormat="1" applyFont="1" applyFill="1" applyBorder="1" applyAlignment="1">
      <alignment/>
    </xf>
    <xf numFmtId="0" fontId="5" fillId="8" borderId="1" xfId="0" applyFont="1" applyFill="1" applyBorder="1" applyAlignment="1">
      <alignment/>
    </xf>
    <xf numFmtId="164" fontId="20" fillId="8" borderId="1" xfId="0" applyNumberFormat="1" applyFont="1" applyFill="1" applyBorder="1" applyAlignment="1">
      <alignment/>
    </xf>
    <xf numFmtId="164" fontId="4" fillId="8" borderId="1" xfId="0" applyNumberFormat="1" applyFont="1" applyFill="1" applyBorder="1" applyAlignment="1">
      <alignment/>
    </xf>
    <xf numFmtId="164" fontId="14" fillId="8" borderId="1" xfId="0" applyNumberFormat="1" applyFont="1" applyFill="1" applyBorder="1" applyAlignment="1">
      <alignment/>
    </xf>
    <xf numFmtId="164" fontId="0" fillId="8" borderId="1" xfId="0" applyNumberFormat="1" applyFill="1" applyBorder="1" applyAlignment="1">
      <alignment/>
    </xf>
    <xf numFmtId="164" fontId="0" fillId="8" borderId="1" xfId="0" applyNumberFormat="1" applyFill="1" applyBorder="1" applyAlignment="1">
      <alignment wrapText="1"/>
    </xf>
    <xf numFmtId="164" fontId="20" fillId="8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/>
    </xf>
    <xf numFmtId="0" fontId="5" fillId="8" borderId="22" xfId="0" applyFont="1" applyFill="1" applyBorder="1" applyAlignment="1">
      <alignment/>
    </xf>
    <xf numFmtId="164" fontId="20" fillId="8" borderId="19" xfId="0" applyNumberFormat="1" applyFont="1" applyFill="1" applyBorder="1" applyAlignment="1">
      <alignment/>
    </xf>
    <xf numFmtId="164" fontId="20" fillId="8" borderId="19" xfId="0" applyNumberFormat="1" applyFont="1" applyFill="1" applyBorder="1" applyAlignment="1">
      <alignment wrapText="1"/>
    </xf>
    <xf numFmtId="164" fontId="14" fillId="8" borderId="23" xfId="0" applyNumberFormat="1" applyFont="1" applyFill="1" applyBorder="1" applyAlignment="1">
      <alignment/>
    </xf>
    <xf numFmtId="0" fontId="5" fillId="8" borderId="25" xfId="0" applyFont="1" applyFill="1" applyBorder="1" applyAlignment="1">
      <alignment/>
    </xf>
    <xf numFmtId="164" fontId="0" fillId="8" borderId="20" xfId="0" applyNumberFormat="1" applyFill="1" applyBorder="1" applyAlignment="1">
      <alignment/>
    </xf>
    <xf numFmtId="164" fontId="0" fillId="8" borderId="20" xfId="0" applyNumberFormat="1" applyFill="1" applyBorder="1" applyAlignment="1">
      <alignment wrapText="1"/>
    </xf>
    <xf numFmtId="164" fontId="14" fillId="8" borderId="21" xfId="0" applyNumberFormat="1" applyFont="1" applyFill="1" applyBorder="1" applyAlignment="1">
      <alignment/>
    </xf>
    <xf numFmtId="164" fontId="20" fillId="8" borderId="1" xfId="0" applyNumberFormat="1" applyFont="1" applyFill="1" applyBorder="1" applyAlignment="1">
      <alignment/>
    </xf>
    <xf numFmtId="164" fontId="20" fillId="8" borderId="1" xfId="0" applyNumberFormat="1" applyFont="1" applyFill="1" applyBorder="1" applyAlignment="1">
      <alignment wrapText="1"/>
    </xf>
    <xf numFmtId="164" fontId="9" fillId="8" borderId="1" xfId="0" applyNumberFormat="1" applyFont="1" applyFill="1" applyBorder="1" applyAlignment="1">
      <alignment/>
    </xf>
    <xf numFmtId="164" fontId="14" fillId="8" borderId="12" xfId="0" applyNumberFormat="1" applyFont="1" applyFill="1" applyBorder="1" applyAlignment="1">
      <alignment/>
    </xf>
    <xf numFmtId="164" fontId="9" fillId="8" borderId="1" xfId="0" applyNumberFormat="1" applyFont="1" applyFill="1" applyBorder="1" applyAlignment="1">
      <alignment wrapText="1"/>
    </xf>
    <xf numFmtId="0" fontId="8" fillId="8" borderId="1" xfId="0" applyFont="1" applyFill="1" applyBorder="1" applyAlignment="1">
      <alignment/>
    </xf>
    <xf numFmtId="164" fontId="9" fillId="8" borderId="1" xfId="0" applyNumberFormat="1" applyFont="1" applyFill="1" applyBorder="1" applyAlignment="1">
      <alignment/>
    </xf>
    <xf numFmtId="164" fontId="4" fillId="8" borderId="1" xfId="0" applyNumberFormat="1" applyFont="1" applyFill="1" applyBorder="1" applyAlignment="1">
      <alignment/>
    </xf>
    <xf numFmtId="164" fontId="9" fillId="8" borderId="1" xfId="0" applyNumberFormat="1" applyFont="1" applyFill="1" applyBorder="1" applyAlignment="1">
      <alignment wrapText="1"/>
    </xf>
    <xf numFmtId="164" fontId="9" fillId="8" borderId="11" xfId="0" applyNumberFormat="1" applyFont="1" applyFill="1" applyBorder="1" applyAlignment="1">
      <alignment/>
    </xf>
    <xf numFmtId="164" fontId="0" fillId="8" borderId="0" xfId="0" applyNumberFormat="1" applyFill="1" applyAlignment="1">
      <alignment/>
    </xf>
    <xf numFmtId="164" fontId="9" fillId="8" borderId="11" xfId="0" applyNumberFormat="1" applyFont="1" applyFill="1" applyBorder="1" applyAlignment="1">
      <alignment wrapText="1"/>
    </xf>
    <xf numFmtId="164" fontId="0" fillId="8" borderId="1" xfId="0" applyNumberFormat="1" applyFont="1" applyFill="1" applyBorder="1" applyAlignment="1">
      <alignment/>
    </xf>
    <xf numFmtId="164" fontId="15" fillId="0" borderId="1" xfId="0" applyNumberFormat="1" applyFont="1" applyFill="1" applyBorder="1" applyAlignment="1">
      <alignment/>
    </xf>
    <xf numFmtId="164" fontId="0" fillId="0" borderId="17" xfId="0" applyNumberFormat="1" applyFont="1" applyFill="1" applyBorder="1" applyAlignment="1">
      <alignment/>
    </xf>
    <xf numFmtId="164" fontId="4" fillId="0" borderId="17" xfId="0" applyNumberFormat="1" applyFont="1" applyFill="1" applyBorder="1" applyAlignment="1">
      <alignment/>
    </xf>
    <xf numFmtId="164" fontId="14" fillId="0" borderId="17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Fill="1" applyBorder="1" applyAlignment="1">
      <alignment/>
    </xf>
    <xf numFmtId="0" fontId="0" fillId="0" borderId="0" xfId="0" applyFill="1" applyBorder="1" applyAlignment="1">
      <alignment/>
    </xf>
    <xf numFmtId="164" fontId="14" fillId="7" borderId="1" xfId="0" applyNumberFormat="1" applyFont="1" applyFill="1" applyBorder="1" applyAlignment="1">
      <alignment/>
    </xf>
    <xf numFmtId="164" fontId="0" fillId="7" borderId="1" xfId="0" applyNumberFormat="1" applyFont="1" applyFill="1" applyBorder="1" applyAlignment="1">
      <alignment/>
    </xf>
    <xf numFmtId="0" fontId="0" fillId="7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00"/>
  <sheetViews>
    <sheetView workbookViewId="0" topLeftCell="A780">
      <selection activeCell="A800" sqref="A800"/>
    </sheetView>
  </sheetViews>
  <sheetFormatPr defaultColWidth="11.421875" defaultRowHeight="12.75"/>
  <cols>
    <col min="1" max="1" width="10.28125" style="26" customWidth="1"/>
    <col min="2" max="2" width="37.421875" style="4" customWidth="1"/>
    <col min="3" max="3" width="11.28125" style="4" customWidth="1"/>
    <col min="4" max="4" width="12.8515625" style="4" customWidth="1"/>
    <col min="5" max="5" width="12.28125" style="4" customWidth="1"/>
    <col min="6" max="6" width="12.00390625" style="4" customWidth="1"/>
    <col min="7" max="7" width="12.140625" style="4" customWidth="1"/>
    <col min="8" max="8" width="10.8515625" style="4" customWidth="1"/>
    <col min="9" max="9" width="11.8515625" style="4" customWidth="1"/>
    <col min="10" max="10" width="11.00390625" style="4" customWidth="1"/>
    <col min="11" max="11" width="11.28125" style="29" bestFit="1" customWidth="1"/>
    <col min="12" max="12" width="11.57421875" style="4" customWidth="1"/>
    <col min="13" max="13" width="13.421875" style="4" bestFit="1" customWidth="1"/>
    <col min="14" max="14" width="13.28125" style="4" bestFit="1" customWidth="1"/>
    <col min="15" max="15" width="10.421875" style="4" customWidth="1"/>
    <col min="16" max="16" width="15.00390625" style="4" customWidth="1"/>
    <col min="17" max="17" width="35.00390625" style="46" customWidth="1"/>
    <col min="18" max="16384" width="11.421875" style="5" customWidth="1"/>
  </cols>
  <sheetData>
    <row r="1" spans="1:17" ht="27.75">
      <c r="A1" s="6" t="s">
        <v>0</v>
      </c>
      <c r="B1" s="7"/>
      <c r="C1" s="93" t="s">
        <v>814</v>
      </c>
      <c r="D1" s="8"/>
      <c r="E1" s="8"/>
      <c r="F1" s="8"/>
      <c r="G1" s="8"/>
      <c r="H1" s="8"/>
      <c r="I1" s="8"/>
      <c r="J1" s="8"/>
      <c r="K1" s="8"/>
      <c r="L1" s="8"/>
      <c r="M1" s="9"/>
      <c r="N1" s="8"/>
      <c r="O1" s="8"/>
      <c r="P1" s="8"/>
      <c r="Q1" s="41"/>
    </row>
    <row r="2" spans="1:17" ht="20.25">
      <c r="A2" s="11"/>
      <c r="B2" s="12" t="s">
        <v>710</v>
      </c>
      <c r="C2" s="13"/>
      <c r="D2" s="13"/>
      <c r="E2" s="13"/>
      <c r="F2" s="13"/>
      <c r="G2" s="13"/>
      <c r="H2" s="13"/>
      <c r="I2" s="14"/>
      <c r="J2" s="14"/>
      <c r="K2" s="13"/>
      <c r="L2" s="13"/>
      <c r="M2" s="15"/>
      <c r="N2" s="13"/>
      <c r="O2" s="13"/>
      <c r="P2" s="13"/>
      <c r="Q2" s="42" t="s">
        <v>922</v>
      </c>
    </row>
    <row r="3" spans="1:17" ht="20.25">
      <c r="A3" s="16"/>
      <c r="B3" s="71"/>
      <c r="C3" s="17"/>
      <c r="D3" s="113" t="s">
        <v>972</v>
      </c>
      <c r="E3" s="18"/>
      <c r="F3" s="18"/>
      <c r="G3" s="18"/>
      <c r="H3" s="18"/>
      <c r="I3" s="18"/>
      <c r="J3" s="18"/>
      <c r="K3" s="18"/>
      <c r="L3" s="18"/>
      <c r="M3" s="19"/>
      <c r="N3" s="18"/>
      <c r="O3" s="18"/>
      <c r="P3" s="18"/>
      <c r="Q3" s="43"/>
    </row>
    <row r="4" spans="1:17" s="84" customFormat="1" ht="24" thickBot="1">
      <c r="A4" s="80" t="s">
        <v>1</v>
      </c>
      <c r="B4" s="81" t="s">
        <v>2</v>
      </c>
      <c r="C4" s="81" t="s">
        <v>3</v>
      </c>
      <c r="D4" s="81" t="s">
        <v>4</v>
      </c>
      <c r="E4" s="68" t="s">
        <v>5</v>
      </c>
      <c r="F4" s="40" t="s">
        <v>568</v>
      </c>
      <c r="G4" s="40" t="s">
        <v>530</v>
      </c>
      <c r="H4" s="40" t="s">
        <v>681</v>
      </c>
      <c r="I4" s="68" t="s">
        <v>571</v>
      </c>
      <c r="J4" s="68" t="s">
        <v>532</v>
      </c>
      <c r="K4" s="68" t="s">
        <v>531</v>
      </c>
      <c r="L4" s="40" t="s">
        <v>543</v>
      </c>
      <c r="M4" s="82" t="s">
        <v>538</v>
      </c>
      <c r="N4" s="40" t="s">
        <v>539</v>
      </c>
      <c r="O4" s="40" t="s">
        <v>582</v>
      </c>
      <c r="P4" s="40" t="s">
        <v>570</v>
      </c>
      <c r="Q4" s="83" t="s">
        <v>540</v>
      </c>
    </row>
    <row r="5" spans="1:17" ht="20.25" customHeight="1" thickTop="1">
      <c r="A5" s="369" t="s">
        <v>6</v>
      </c>
      <c r="B5" s="370"/>
      <c r="C5" s="370"/>
      <c r="D5" s="370"/>
      <c r="E5" s="373"/>
      <c r="F5" s="374"/>
      <c r="G5" s="373"/>
      <c r="H5" s="373"/>
      <c r="I5" s="373"/>
      <c r="J5" s="373"/>
      <c r="K5" s="375"/>
      <c r="L5" s="373"/>
      <c r="M5" s="373"/>
      <c r="N5" s="373"/>
      <c r="O5" s="373"/>
      <c r="P5" s="373"/>
      <c r="Q5" s="343"/>
    </row>
    <row r="6" spans="1:17" ht="27" customHeight="1">
      <c r="A6" s="23">
        <v>1100001</v>
      </c>
      <c r="B6" s="22" t="s">
        <v>7</v>
      </c>
      <c r="C6" s="58" t="s">
        <v>8</v>
      </c>
      <c r="D6" s="58" t="s">
        <v>9</v>
      </c>
      <c r="E6" s="2">
        <v>9371.31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1393.54</v>
      </c>
      <c r="N6" s="2">
        <v>0</v>
      </c>
      <c r="O6" s="2">
        <v>-0.03</v>
      </c>
      <c r="P6" s="2">
        <f>E6+F6+G6+I6-J6-L6-M6-K6+N6-O6</f>
        <v>7977.799999999999</v>
      </c>
      <c r="Q6" s="45"/>
    </row>
    <row r="7" spans="1:17" ht="27" customHeight="1">
      <c r="A7" s="23">
        <v>1100002</v>
      </c>
      <c r="B7" s="22" t="s">
        <v>10</v>
      </c>
      <c r="C7" s="58" t="s">
        <v>11</v>
      </c>
      <c r="D7" s="58" t="s">
        <v>9</v>
      </c>
      <c r="E7" s="2">
        <v>9371.31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1393.54</v>
      </c>
      <c r="N7" s="2">
        <v>0</v>
      </c>
      <c r="O7" s="2">
        <v>-0.03</v>
      </c>
      <c r="P7" s="2">
        <f>E7+F7+G7+I7-J7-L7-M7-K7+N7-O7</f>
        <v>7977.799999999999</v>
      </c>
      <c r="Q7" s="45"/>
    </row>
    <row r="8" spans="1:17" ht="27" customHeight="1">
      <c r="A8" s="23">
        <v>1100005</v>
      </c>
      <c r="B8" s="22" t="s">
        <v>12</v>
      </c>
      <c r="C8" s="58" t="s">
        <v>13</v>
      </c>
      <c r="D8" s="58" t="s">
        <v>9</v>
      </c>
      <c r="E8" s="2">
        <v>9371.31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797.78</v>
      </c>
      <c r="M8" s="2">
        <v>1393.54</v>
      </c>
      <c r="N8" s="2">
        <v>0</v>
      </c>
      <c r="O8" s="2">
        <v>-0.01</v>
      </c>
      <c r="P8" s="2">
        <f>E8+F8+G8+I8-J8-L8-M8-K8+N8-O8</f>
        <v>7179.999999999999</v>
      </c>
      <c r="Q8" s="45"/>
    </row>
    <row r="9" spans="1:17" ht="27" customHeight="1">
      <c r="A9" s="23">
        <v>1100006</v>
      </c>
      <c r="B9" s="22" t="s">
        <v>14</v>
      </c>
      <c r="C9" s="58" t="s">
        <v>15</v>
      </c>
      <c r="D9" s="58" t="s">
        <v>9</v>
      </c>
      <c r="E9" s="2">
        <v>9371.31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797.78</v>
      </c>
      <c r="M9" s="2">
        <v>1393.54</v>
      </c>
      <c r="N9" s="2">
        <v>0</v>
      </c>
      <c r="O9" s="2">
        <v>-0.01</v>
      </c>
      <c r="P9" s="2">
        <f>E9+F9+G9+I9-J9-L9-M9-K9+N9-O9</f>
        <v>7179.999999999999</v>
      </c>
      <c r="Q9" s="45"/>
    </row>
    <row r="10" spans="1:17" ht="27" customHeight="1">
      <c r="A10" s="23">
        <v>2300001</v>
      </c>
      <c r="B10" s="22" t="s">
        <v>42</v>
      </c>
      <c r="C10" s="58" t="s">
        <v>43</v>
      </c>
      <c r="D10" s="58" t="s">
        <v>9</v>
      </c>
      <c r="E10" s="2">
        <v>9371.25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797.78</v>
      </c>
      <c r="M10" s="2">
        <v>1393.53</v>
      </c>
      <c r="N10" s="2">
        <v>0</v>
      </c>
      <c r="O10" s="2">
        <v>-0.06</v>
      </c>
      <c r="P10" s="2">
        <f>E10+F10+G10+I10-J10-L10-M10-K10+N10-O10</f>
        <v>7180</v>
      </c>
      <c r="Q10" s="45"/>
    </row>
    <row r="11" spans="1:17" ht="20.25" customHeight="1">
      <c r="A11" s="21" t="s">
        <v>17</v>
      </c>
      <c r="B11" s="22"/>
      <c r="C11" s="22"/>
      <c r="D11" s="24"/>
      <c r="E11" s="3">
        <f>SUM(E6:E10)</f>
        <v>46856.49</v>
      </c>
      <c r="F11" s="3">
        <f aca="true" t="shared" si="0" ref="F11:P11">SUM(F6:F10)</f>
        <v>0</v>
      </c>
      <c r="G11" s="3">
        <f t="shared" si="0"/>
        <v>0</v>
      </c>
      <c r="H11" s="3">
        <f t="shared" si="0"/>
        <v>0</v>
      </c>
      <c r="I11" s="3">
        <f t="shared" si="0"/>
        <v>0</v>
      </c>
      <c r="J11" s="3">
        <f t="shared" si="0"/>
        <v>0</v>
      </c>
      <c r="K11" s="3">
        <f t="shared" si="0"/>
        <v>0</v>
      </c>
      <c r="L11" s="3">
        <f t="shared" si="0"/>
        <v>2393.34</v>
      </c>
      <c r="M11" s="3">
        <f t="shared" si="0"/>
        <v>6967.69</v>
      </c>
      <c r="N11" s="3">
        <f t="shared" si="0"/>
        <v>0</v>
      </c>
      <c r="O11" s="3">
        <f t="shared" si="0"/>
        <v>-0.13999999999999999</v>
      </c>
      <c r="P11" s="3">
        <f t="shared" si="0"/>
        <v>37495.6</v>
      </c>
      <c r="Q11" s="45"/>
    </row>
    <row r="12" spans="1:17" ht="20.25" customHeight="1">
      <c r="A12" s="369" t="s">
        <v>18</v>
      </c>
      <c r="B12" s="370"/>
      <c r="C12" s="370"/>
      <c r="D12" s="376"/>
      <c r="E12" s="352"/>
      <c r="F12" s="352"/>
      <c r="G12" s="352"/>
      <c r="H12" s="352"/>
      <c r="I12" s="352"/>
      <c r="J12" s="352"/>
      <c r="K12" s="353"/>
      <c r="L12" s="352"/>
      <c r="M12" s="352"/>
      <c r="N12" s="352"/>
      <c r="O12" s="352"/>
      <c r="P12" s="352"/>
      <c r="Q12" s="351"/>
    </row>
    <row r="13" spans="1:17" ht="27" customHeight="1">
      <c r="A13" s="23">
        <v>1100008</v>
      </c>
      <c r="B13" s="22" t="s">
        <v>19</v>
      </c>
      <c r="C13" s="58" t="s">
        <v>20</v>
      </c>
      <c r="D13" s="24" t="s">
        <v>21</v>
      </c>
      <c r="E13" s="2">
        <v>9371.31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1393.54</v>
      </c>
      <c r="N13" s="2">
        <v>0</v>
      </c>
      <c r="O13" s="2">
        <v>-0.03</v>
      </c>
      <c r="P13" s="2">
        <f>E13+F13+G13+I13-J13-L13-M13-K13+N13-O13</f>
        <v>7977.799999999999</v>
      </c>
      <c r="Q13" s="45"/>
    </row>
    <row r="14" spans="1:17" ht="20.25" customHeight="1">
      <c r="A14" s="21" t="s">
        <v>17</v>
      </c>
      <c r="B14" s="22"/>
      <c r="C14" s="22"/>
      <c r="D14" s="24"/>
      <c r="E14" s="3">
        <f aca="true" t="shared" si="1" ref="E14:P14">E13</f>
        <v>9371.31</v>
      </c>
      <c r="F14" s="3">
        <f t="shared" si="1"/>
        <v>0</v>
      </c>
      <c r="G14" s="3">
        <f t="shared" si="1"/>
        <v>0</v>
      </c>
      <c r="H14" s="3">
        <f t="shared" si="1"/>
        <v>0</v>
      </c>
      <c r="I14" s="3">
        <f t="shared" si="1"/>
        <v>0</v>
      </c>
      <c r="J14" s="3">
        <f t="shared" si="1"/>
        <v>0</v>
      </c>
      <c r="K14" s="3">
        <f t="shared" si="1"/>
        <v>0</v>
      </c>
      <c r="L14" s="3">
        <f t="shared" si="1"/>
        <v>0</v>
      </c>
      <c r="M14" s="3">
        <f t="shared" si="1"/>
        <v>1393.54</v>
      </c>
      <c r="N14" s="3">
        <f t="shared" si="1"/>
        <v>0</v>
      </c>
      <c r="O14" s="3">
        <f t="shared" si="1"/>
        <v>-0.03</v>
      </c>
      <c r="P14" s="3">
        <f t="shared" si="1"/>
        <v>7977.799999999999</v>
      </c>
      <c r="Q14" s="45"/>
    </row>
    <row r="15" spans="1:17" ht="20.25" customHeight="1">
      <c r="A15" s="369" t="s">
        <v>22</v>
      </c>
      <c r="B15" s="370"/>
      <c r="C15" s="370"/>
      <c r="D15" s="376"/>
      <c r="E15" s="352"/>
      <c r="F15" s="352"/>
      <c r="G15" s="352"/>
      <c r="H15" s="352"/>
      <c r="I15" s="352"/>
      <c r="J15" s="352"/>
      <c r="K15" s="352"/>
      <c r="L15" s="352"/>
      <c r="M15" s="352"/>
      <c r="N15" s="352"/>
      <c r="O15" s="352"/>
      <c r="P15" s="352"/>
      <c r="Q15" s="351"/>
    </row>
    <row r="16" spans="1:17" ht="27" customHeight="1">
      <c r="A16" s="23">
        <v>1100009</v>
      </c>
      <c r="B16" s="22" t="s">
        <v>23</v>
      </c>
      <c r="C16" s="58" t="s">
        <v>24</v>
      </c>
      <c r="D16" s="24" t="s">
        <v>21</v>
      </c>
      <c r="E16" s="2">
        <v>9371.31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1393.54</v>
      </c>
      <c r="N16" s="2">
        <v>0</v>
      </c>
      <c r="O16" s="2">
        <v>-0.03</v>
      </c>
      <c r="P16" s="2">
        <f>E16+F16+G16+I16-J16-L16-M16-K16+N16-O16</f>
        <v>7977.799999999999</v>
      </c>
      <c r="Q16" s="45"/>
    </row>
    <row r="17" spans="1:17" ht="20.25" customHeight="1">
      <c r="A17" s="21" t="s">
        <v>17</v>
      </c>
      <c r="B17" s="22"/>
      <c r="C17" s="22"/>
      <c r="D17" s="24"/>
      <c r="E17" s="3">
        <f aca="true" t="shared" si="2" ref="E17:P17">E16</f>
        <v>9371.31</v>
      </c>
      <c r="F17" s="3">
        <f t="shared" si="2"/>
        <v>0</v>
      </c>
      <c r="G17" s="3">
        <f t="shared" si="2"/>
        <v>0</v>
      </c>
      <c r="H17" s="3">
        <f t="shared" si="2"/>
        <v>0</v>
      </c>
      <c r="I17" s="3">
        <f t="shared" si="2"/>
        <v>0</v>
      </c>
      <c r="J17" s="3">
        <f t="shared" si="2"/>
        <v>0</v>
      </c>
      <c r="K17" s="3">
        <f t="shared" si="2"/>
        <v>0</v>
      </c>
      <c r="L17" s="3">
        <f t="shared" si="2"/>
        <v>0</v>
      </c>
      <c r="M17" s="3">
        <f t="shared" si="2"/>
        <v>1393.54</v>
      </c>
      <c r="N17" s="3">
        <f t="shared" si="2"/>
        <v>0</v>
      </c>
      <c r="O17" s="3">
        <f t="shared" si="2"/>
        <v>-0.03</v>
      </c>
      <c r="P17" s="3">
        <f t="shared" si="2"/>
        <v>7977.799999999999</v>
      </c>
      <c r="Q17" s="45"/>
    </row>
    <row r="18" spans="1:17" ht="20.25" customHeight="1">
      <c r="A18" s="369" t="s">
        <v>25</v>
      </c>
      <c r="B18" s="370"/>
      <c r="C18" s="370"/>
      <c r="D18" s="376"/>
      <c r="E18" s="352"/>
      <c r="F18" s="352"/>
      <c r="G18" s="352"/>
      <c r="H18" s="352"/>
      <c r="I18" s="352"/>
      <c r="J18" s="352"/>
      <c r="K18" s="352"/>
      <c r="L18" s="352"/>
      <c r="M18" s="352"/>
      <c r="N18" s="352"/>
      <c r="O18" s="352"/>
      <c r="P18" s="352"/>
      <c r="Q18" s="351"/>
    </row>
    <row r="19" spans="1:17" ht="27" customHeight="1">
      <c r="A19" s="23">
        <v>1100004</v>
      </c>
      <c r="B19" s="22" t="s">
        <v>26</v>
      </c>
      <c r="C19" s="58" t="s">
        <v>27</v>
      </c>
      <c r="D19" s="24" t="s">
        <v>21</v>
      </c>
      <c r="E19" s="2">
        <v>9371.31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1393.54</v>
      </c>
      <c r="N19" s="2">
        <v>0</v>
      </c>
      <c r="O19" s="2">
        <v>-0.03</v>
      </c>
      <c r="P19" s="2">
        <f>E19+F19+G19+I19-J19-L19-M19-K19+N19-O19</f>
        <v>7977.799999999999</v>
      </c>
      <c r="Q19" s="45"/>
    </row>
    <row r="20" spans="1:17" ht="20.25" customHeight="1">
      <c r="A20" s="21" t="s">
        <v>17</v>
      </c>
      <c r="B20" s="22"/>
      <c r="C20" s="22"/>
      <c r="D20" s="24"/>
      <c r="E20" s="3">
        <f>E19</f>
        <v>9371.31</v>
      </c>
      <c r="F20" s="3">
        <f aca="true" t="shared" si="3" ref="F20:N20">F19</f>
        <v>0</v>
      </c>
      <c r="G20" s="3">
        <f t="shared" si="3"/>
        <v>0</v>
      </c>
      <c r="H20" s="3">
        <f>H19</f>
        <v>0</v>
      </c>
      <c r="I20" s="3">
        <f>I19</f>
        <v>0</v>
      </c>
      <c r="J20" s="3">
        <f t="shared" si="3"/>
        <v>0</v>
      </c>
      <c r="K20" s="3">
        <f>K19</f>
        <v>0</v>
      </c>
      <c r="L20" s="3">
        <f t="shared" si="3"/>
        <v>0</v>
      </c>
      <c r="M20" s="3">
        <f t="shared" si="3"/>
        <v>1393.54</v>
      </c>
      <c r="N20" s="3">
        <f t="shared" si="3"/>
        <v>0</v>
      </c>
      <c r="O20" s="3">
        <f>O19</f>
        <v>-0.03</v>
      </c>
      <c r="P20" s="3">
        <f>P19</f>
        <v>7977.799999999999</v>
      </c>
      <c r="Q20" s="45"/>
    </row>
    <row r="21" spans="1:17" ht="20.25" customHeight="1">
      <c r="A21" s="369" t="s">
        <v>28</v>
      </c>
      <c r="B21" s="370"/>
      <c r="C21" s="370"/>
      <c r="D21" s="376"/>
      <c r="E21" s="352"/>
      <c r="F21" s="352"/>
      <c r="G21" s="352"/>
      <c r="H21" s="352"/>
      <c r="I21" s="352"/>
      <c r="J21" s="352"/>
      <c r="K21" s="352"/>
      <c r="L21" s="352"/>
      <c r="M21" s="352"/>
      <c r="N21" s="352"/>
      <c r="O21" s="352"/>
      <c r="P21" s="352"/>
      <c r="Q21" s="351"/>
    </row>
    <row r="22" spans="1:17" ht="27" customHeight="1">
      <c r="A22" s="23">
        <v>1100003</v>
      </c>
      <c r="B22" s="22" t="s">
        <v>29</v>
      </c>
      <c r="C22" s="58" t="s">
        <v>30</v>
      </c>
      <c r="D22" s="24" t="s">
        <v>21</v>
      </c>
      <c r="E22" s="2">
        <v>9371.31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1393.54</v>
      </c>
      <c r="N22" s="2">
        <v>0</v>
      </c>
      <c r="O22" s="2">
        <v>-0.03</v>
      </c>
      <c r="P22" s="2">
        <f>E22+F22+G22+I22-J22-L22-M22-K22+N22-O22</f>
        <v>7977.799999999999</v>
      </c>
      <c r="Q22" s="45"/>
    </row>
    <row r="23" spans="1:17" ht="20.25" customHeight="1">
      <c r="A23" s="21" t="s">
        <v>17</v>
      </c>
      <c r="B23" s="22"/>
      <c r="C23" s="22"/>
      <c r="D23" s="24"/>
      <c r="E23" s="3">
        <f>E22</f>
        <v>9371.31</v>
      </c>
      <c r="F23" s="3">
        <f aca="true" t="shared" si="4" ref="F23:N23">F22</f>
        <v>0</v>
      </c>
      <c r="G23" s="3">
        <f t="shared" si="4"/>
        <v>0</v>
      </c>
      <c r="H23" s="3">
        <f>H22</f>
        <v>0</v>
      </c>
      <c r="I23" s="3">
        <f>I22</f>
        <v>0</v>
      </c>
      <c r="J23" s="3">
        <f t="shared" si="4"/>
        <v>0</v>
      </c>
      <c r="K23" s="3">
        <f>K22</f>
        <v>0</v>
      </c>
      <c r="L23" s="3">
        <f t="shared" si="4"/>
        <v>0</v>
      </c>
      <c r="M23" s="3">
        <f t="shared" si="4"/>
        <v>1393.54</v>
      </c>
      <c r="N23" s="3">
        <f t="shared" si="4"/>
        <v>0</v>
      </c>
      <c r="O23" s="3">
        <f>O22</f>
        <v>-0.03</v>
      </c>
      <c r="P23" s="3">
        <f>P22</f>
        <v>7977.799999999999</v>
      </c>
      <c r="Q23" s="45"/>
    </row>
    <row r="24" spans="1:17" ht="20.25" customHeight="1" hidden="1">
      <c r="A24" s="21" t="s">
        <v>711</v>
      </c>
      <c r="B24" s="22"/>
      <c r="C24" s="22"/>
      <c r="D24" s="24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45"/>
    </row>
    <row r="25" spans="1:17" ht="20.25" customHeight="1" hidden="1">
      <c r="A25" s="23">
        <v>2200102</v>
      </c>
      <c r="B25" s="22" t="s">
        <v>31</v>
      </c>
      <c r="C25" s="58" t="s">
        <v>32</v>
      </c>
      <c r="D25" s="24" t="s">
        <v>33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f>E25+F25+G25+I25-J25-L25-M25-K25+N25-O25</f>
        <v>0</v>
      </c>
      <c r="Q25" s="45"/>
    </row>
    <row r="26" spans="1:17" ht="20.25" customHeight="1" hidden="1">
      <c r="A26" s="21" t="s">
        <v>17</v>
      </c>
      <c r="B26" s="22"/>
      <c r="C26" s="22"/>
      <c r="D26" s="22"/>
      <c r="E26" s="3">
        <f>E25</f>
        <v>0</v>
      </c>
      <c r="F26" s="3">
        <f aca="true" t="shared" si="5" ref="F26:P26">F25</f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  <c r="J26" s="3">
        <f t="shared" si="5"/>
        <v>0</v>
      </c>
      <c r="K26" s="3">
        <f>K25</f>
        <v>0</v>
      </c>
      <c r="L26" s="3">
        <f t="shared" si="5"/>
        <v>0</v>
      </c>
      <c r="M26" s="3">
        <f t="shared" si="5"/>
        <v>0</v>
      </c>
      <c r="N26" s="3">
        <f t="shared" si="5"/>
        <v>0</v>
      </c>
      <c r="O26" s="3">
        <f t="shared" si="5"/>
        <v>0</v>
      </c>
      <c r="P26" s="3">
        <f t="shared" si="5"/>
        <v>0</v>
      </c>
      <c r="Q26" s="45"/>
    </row>
    <row r="27" spans="1:17" ht="20.25" customHeight="1">
      <c r="A27" s="89"/>
      <c r="B27" s="90" t="s">
        <v>591</v>
      </c>
      <c r="C27" s="91"/>
      <c r="D27" s="91"/>
      <c r="E27" s="91">
        <f aca="true" t="shared" si="6" ref="E27:P27">E11+E14+E17+E20+E23+E26</f>
        <v>84341.73</v>
      </c>
      <c r="F27" s="91">
        <f t="shared" si="6"/>
        <v>0</v>
      </c>
      <c r="G27" s="91">
        <f t="shared" si="6"/>
        <v>0</v>
      </c>
      <c r="H27" s="91">
        <f t="shared" si="6"/>
        <v>0</v>
      </c>
      <c r="I27" s="91">
        <f t="shared" si="6"/>
        <v>0</v>
      </c>
      <c r="J27" s="91">
        <f t="shared" si="6"/>
        <v>0</v>
      </c>
      <c r="K27" s="91">
        <f t="shared" si="6"/>
        <v>0</v>
      </c>
      <c r="L27" s="91">
        <f t="shared" si="6"/>
        <v>2393.34</v>
      </c>
      <c r="M27" s="91">
        <f t="shared" si="6"/>
        <v>12541.850000000002</v>
      </c>
      <c r="N27" s="91">
        <f t="shared" si="6"/>
        <v>0</v>
      </c>
      <c r="O27" s="91">
        <f t="shared" si="6"/>
        <v>-0.26</v>
      </c>
      <c r="P27" s="91">
        <f t="shared" si="6"/>
        <v>69406.8</v>
      </c>
      <c r="Q27" s="92"/>
    </row>
    <row r="28" ht="20.25" customHeight="1">
      <c r="K28" s="4"/>
    </row>
    <row r="29" ht="20.25" customHeight="1">
      <c r="K29" s="4"/>
    </row>
    <row r="30" ht="20.25" customHeight="1">
      <c r="K30" s="4"/>
    </row>
    <row r="31" spans="2:23" ht="20.25" customHeight="1">
      <c r="B31" s="27"/>
      <c r="C31" s="27"/>
      <c r="D31" s="27" t="s">
        <v>586</v>
      </c>
      <c r="E31" s="27"/>
      <c r="F31" s="27"/>
      <c r="G31" s="27"/>
      <c r="H31" s="27"/>
      <c r="I31" s="27"/>
      <c r="J31" s="27" t="s">
        <v>585</v>
      </c>
      <c r="K31" s="27"/>
      <c r="L31" s="27"/>
      <c r="M31" s="27"/>
      <c r="N31" s="27"/>
      <c r="O31" s="27"/>
      <c r="P31" s="27"/>
      <c r="R31" s="27"/>
      <c r="S31" s="27"/>
      <c r="T31" s="27"/>
      <c r="U31" s="26"/>
      <c r="V31" s="26"/>
      <c r="W31" s="28"/>
    </row>
    <row r="32" spans="1:23" ht="20.25" customHeight="1">
      <c r="A32" s="26" t="s">
        <v>584</v>
      </c>
      <c r="B32" s="27"/>
      <c r="C32" s="27"/>
      <c r="D32" s="27" t="s">
        <v>862</v>
      </c>
      <c r="E32" s="27"/>
      <c r="F32" s="27"/>
      <c r="G32" s="27"/>
      <c r="H32" s="27"/>
      <c r="I32" s="27"/>
      <c r="J32" s="27" t="s">
        <v>583</v>
      </c>
      <c r="K32" s="27"/>
      <c r="L32" s="27"/>
      <c r="M32" s="27"/>
      <c r="N32" s="27"/>
      <c r="O32" s="27"/>
      <c r="P32" s="27"/>
      <c r="R32" s="27"/>
      <c r="S32" s="27"/>
      <c r="T32" s="27"/>
      <c r="U32" s="26"/>
      <c r="V32" s="26"/>
      <c r="W32" s="28"/>
    </row>
    <row r="33" spans="2:23" ht="20.25" customHeight="1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R33" s="27"/>
      <c r="S33" s="27"/>
      <c r="T33" s="27"/>
      <c r="U33" s="26"/>
      <c r="V33" s="26"/>
      <c r="W33" s="28"/>
    </row>
    <row r="34" spans="1:17" ht="33.75" customHeight="1">
      <c r="A34" s="6" t="s">
        <v>0</v>
      </c>
      <c r="B34" s="32"/>
      <c r="C34" s="8"/>
      <c r="D34" s="94" t="s">
        <v>814</v>
      </c>
      <c r="E34" s="8"/>
      <c r="F34" s="8"/>
      <c r="G34" s="8"/>
      <c r="H34" s="8"/>
      <c r="I34" s="8"/>
      <c r="J34" s="8"/>
      <c r="K34" s="9"/>
      <c r="L34" s="8"/>
      <c r="M34" s="8"/>
      <c r="N34" s="8"/>
      <c r="O34" s="8"/>
      <c r="P34" s="8"/>
      <c r="Q34" s="41"/>
    </row>
    <row r="35" spans="1:17" ht="20.25">
      <c r="A35" s="11"/>
      <c r="B35" s="30" t="s">
        <v>541</v>
      </c>
      <c r="C35" s="13"/>
      <c r="D35" s="13"/>
      <c r="E35" s="13"/>
      <c r="F35" s="13"/>
      <c r="G35" s="13"/>
      <c r="H35" s="13"/>
      <c r="I35" s="14"/>
      <c r="J35" s="14"/>
      <c r="K35" s="15"/>
      <c r="L35" s="13"/>
      <c r="M35" s="13"/>
      <c r="N35" s="13"/>
      <c r="O35" s="13"/>
      <c r="P35" s="13"/>
      <c r="Q35" s="42" t="s">
        <v>923</v>
      </c>
    </row>
    <row r="36" spans="1:17" ht="20.25">
      <c r="A36" s="16"/>
      <c r="B36" s="17"/>
      <c r="C36" s="17"/>
      <c r="D36" s="79" t="s">
        <v>972</v>
      </c>
      <c r="E36" s="18"/>
      <c r="F36" s="18"/>
      <c r="G36" s="18"/>
      <c r="H36" s="18"/>
      <c r="I36" s="18"/>
      <c r="J36" s="18"/>
      <c r="K36" s="19"/>
      <c r="L36" s="18"/>
      <c r="M36" s="18"/>
      <c r="N36" s="18"/>
      <c r="O36" s="18"/>
      <c r="P36" s="18"/>
      <c r="Q36" s="43"/>
    </row>
    <row r="37" spans="1:17" s="203" customFormat="1" ht="37.5" customHeight="1" thickBot="1">
      <c r="A37" s="158" t="s">
        <v>1</v>
      </c>
      <c r="B37" s="81" t="s">
        <v>2</v>
      </c>
      <c r="C37" s="81" t="s">
        <v>3</v>
      </c>
      <c r="D37" s="81" t="s">
        <v>4</v>
      </c>
      <c r="E37" s="82" t="s">
        <v>5</v>
      </c>
      <c r="F37" s="82" t="s">
        <v>568</v>
      </c>
      <c r="G37" s="82" t="s">
        <v>530</v>
      </c>
      <c r="H37" s="82" t="s">
        <v>681</v>
      </c>
      <c r="I37" s="82" t="s">
        <v>571</v>
      </c>
      <c r="J37" s="82" t="s">
        <v>532</v>
      </c>
      <c r="K37" s="82" t="s">
        <v>531</v>
      </c>
      <c r="L37" s="82" t="s">
        <v>543</v>
      </c>
      <c r="M37" s="82" t="s">
        <v>538</v>
      </c>
      <c r="N37" s="82" t="s">
        <v>539</v>
      </c>
      <c r="O37" s="82" t="s">
        <v>582</v>
      </c>
      <c r="P37" s="82" t="s">
        <v>570</v>
      </c>
      <c r="Q37" s="159" t="s">
        <v>540</v>
      </c>
    </row>
    <row r="38" spans="1:17" ht="25.5" customHeight="1" thickTop="1">
      <c r="A38" s="369" t="s">
        <v>34</v>
      </c>
      <c r="B38" s="370"/>
      <c r="C38" s="370"/>
      <c r="D38" s="370"/>
      <c r="E38" s="370"/>
      <c r="F38" s="370"/>
      <c r="G38" s="370"/>
      <c r="H38" s="370"/>
      <c r="I38" s="370"/>
      <c r="J38" s="370"/>
      <c r="K38" s="372"/>
      <c r="L38" s="370"/>
      <c r="M38" s="370"/>
      <c r="N38" s="370"/>
      <c r="O38" s="370"/>
      <c r="P38" s="370"/>
      <c r="Q38" s="370"/>
    </row>
    <row r="39" spans="1:17" ht="32.25" customHeight="1">
      <c r="A39" s="23">
        <v>1100007</v>
      </c>
      <c r="B39" s="22" t="s">
        <v>16</v>
      </c>
      <c r="C39" s="58" t="s">
        <v>863</v>
      </c>
      <c r="D39" s="58" t="s">
        <v>801</v>
      </c>
      <c r="E39" s="22">
        <v>18189.75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1475.5</v>
      </c>
      <c r="M39" s="22">
        <v>3434.68</v>
      </c>
      <c r="N39" s="22">
        <v>0</v>
      </c>
      <c r="O39" s="22">
        <v>-0.03</v>
      </c>
      <c r="P39" s="2">
        <f>E39+F39+G39+I39-J39-L39-M39-K39+N39-O39</f>
        <v>13279.6</v>
      </c>
      <c r="Q39" s="22"/>
    </row>
    <row r="40" spans="1:17" ht="32.25" customHeight="1">
      <c r="A40" s="23">
        <v>2100100</v>
      </c>
      <c r="B40" s="22" t="s">
        <v>708</v>
      </c>
      <c r="C40" s="58" t="s">
        <v>709</v>
      </c>
      <c r="D40" s="58" t="s">
        <v>621</v>
      </c>
      <c r="E40" s="22">
        <v>5500.05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621.61</v>
      </c>
      <c r="N40" s="22">
        <v>0</v>
      </c>
      <c r="O40" s="22">
        <v>0.04</v>
      </c>
      <c r="P40" s="2">
        <f>E40+F40+G40+I40-J40-L40-M40-K40+N40-O40</f>
        <v>4878.400000000001</v>
      </c>
      <c r="Q40" s="22"/>
    </row>
    <row r="41" spans="1:17" ht="32.25" customHeight="1">
      <c r="A41" s="23">
        <v>2100101</v>
      </c>
      <c r="B41" s="22" t="s">
        <v>35</v>
      </c>
      <c r="C41" s="58" t="s">
        <v>36</v>
      </c>
      <c r="D41" s="58" t="s">
        <v>33</v>
      </c>
      <c r="E41" s="22">
        <v>2862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195.95</v>
      </c>
      <c r="L41" s="22">
        <v>0</v>
      </c>
      <c r="M41" s="22">
        <v>61.96</v>
      </c>
      <c r="N41" s="22">
        <v>0</v>
      </c>
      <c r="O41" s="22">
        <v>-0.11</v>
      </c>
      <c r="P41" s="2">
        <f>E41+F41+G41+I41-J41-L41-M41-K41+N41-O41</f>
        <v>2604.2000000000003</v>
      </c>
      <c r="Q41" s="22"/>
    </row>
    <row r="42" spans="1:17" ht="25.5" customHeight="1">
      <c r="A42" s="21" t="s">
        <v>17</v>
      </c>
      <c r="B42" s="22"/>
      <c r="C42" s="22"/>
      <c r="D42" s="22"/>
      <c r="E42" s="52">
        <f>SUM(E39:E41)</f>
        <v>26551.8</v>
      </c>
      <c r="F42" s="52">
        <f aca="true" t="shared" si="7" ref="F42:P42">SUM(F39:F41)</f>
        <v>0</v>
      </c>
      <c r="G42" s="52">
        <f t="shared" si="7"/>
        <v>0</v>
      </c>
      <c r="H42" s="52">
        <f t="shared" si="7"/>
        <v>0</v>
      </c>
      <c r="I42" s="52">
        <f t="shared" si="7"/>
        <v>0</v>
      </c>
      <c r="J42" s="52">
        <f t="shared" si="7"/>
        <v>0</v>
      </c>
      <c r="K42" s="52">
        <f t="shared" si="7"/>
        <v>195.95</v>
      </c>
      <c r="L42" s="52">
        <f t="shared" si="7"/>
        <v>1475.5</v>
      </c>
      <c r="M42" s="52">
        <f t="shared" si="7"/>
        <v>4118.25</v>
      </c>
      <c r="N42" s="52">
        <f t="shared" si="7"/>
        <v>0</v>
      </c>
      <c r="O42" s="52">
        <f t="shared" si="7"/>
        <v>-0.1</v>
      </c>
      <c r="P42" s="52">
        <f t="shared" si="7"/>
        <v>20762.2</v>
      </c>
      <c r="Q42" s="22"/>
    </row>
    <row r="43" spans="1:17" ht="32.25" customHeight="1">
      <c r="A43" s="369" t="s">
        <v>560</v>
      </c>
      <c r="B43" s="370"/>
      <c r="C43" s="370"/>
      <c r="D43" s="370"/>
      <c r="E43" s="370"/>
      <c r="F43" s="370"/>
      <c r="G43" s="370"/>
      <c r="H43" s="370"/>
      <c r="I43" s="370"/>
      <c r="J43" s="370"/>
      <c r="K43" s="370"/>
      <c r="L43" s="370"/>
      <c r="M43" s="370"/>
      <c r="N43" s="370"/>
      <c r="O43" s="370"/>
      <c r="P43" s="370"/>
      <c r="Q43" s="370"/>
    </row>
    <row r="44" spans="1:17" ht="32.25" customHeight="1">
      <c r="A44" s="23">
        <v>11100211</v>
      </c>
      <c r="B44" s="22" t="s">
        <v>329</v>
      </c>
      <c r="C44" s="58" t="s">
        <v>595</v>
      </c>
      <c r="D44" s="58" t="s">
        <v>41</v>
      </c>
      <c r="E44" s="22">
        <v>5500.05</v>
      </c>
      <c r="F44" s="22">
        <v>0</v>
      </c>
      <c r="G44" s="22">
        <v>0</v>
      </c>
      <c r="H44" s="22">
        <v>0</v>
      </c>
      <c r="I44" s="22">
        <v>0</v>
      </c>
      <c r="J44" s="22">
        <v>1000</v>
      </c>
      <c r="K44" s="22">
        <v>0</v>
      </c>
      <c r="L44" s="22">
        <v>0</v>
      </c>
      <c r="M44" s="22">
        <v>621.61</v>
      </c>
      <c r="N44" s="22">
        <v>0</v>
      </c>
      <c r="O44" s="22">
        <v>0.04</v>
      </c>
      <c r="P44" s="22">
        <f>E44+F44+G44+I44-J44-L44-M44-K44+N44-O44</f>
        <v>3878.4</v>
      </c>
      <c r="Q44" s="22"/>
    </row>
    <row r="45" spans="1:17" ht="25.5" customHeight="1">
      <c r="A45" s="21" t="s">
        <v>17</v>
      </c>
      <c r="B45" s="22"/>
      <c r="C45" s="22"/>
      <c r="D45" s="22"/>
      <c r="E45" s="52">
        <f>E44</f>
        <v>5500.05</v>
      </c>
      <c r="F45" s="52">
        <f aca="true" t="shared" si="8" ref="F45:M45">F44</f>
        <v>0</v>
      </c>
      <c r="G45" s="52">
        <f t="shared" si="8"/>
        <v>0</v>
      </c>
      <c r="H45" s="52">
        <f t="shared" si="8"/>
        <v>0</v>
      </c>
      <c r="I45" s="52">
        <f t="shared" si="8"/>
        <v>0</v>
      </c>
      <c r="J45" s="52">
        <f t="shared" si="8"/>
        <v>1000</v>
      </c>
      <c r="K45" s="52">
        <f>K44</f>
        <v>0</v>
      </c>
      <c r="L45" s="52">
        <f t="shared" si="8"/>
        <v>0</v>
      </c>
      <c r="M45" s="52">
        <f t="shared" si="8"/>
        <v>621.61</v>
      </c>
      <c r="N45" s="52">
        <f>N44</f>
        <v>0</v>
      </c>
      <c r="O45" s="52">
        <f>O44</f>
        <v>0.04</v>
      </c>
      <c r="P45" s="52">
        <f>P44</f>
        <v>3878.4</v>
      </c>
      <c r="Q45" s="22"/>
    </row>
    <row r="46" spans="1:17" ht="25.5" customHeight="1">
      <c r="A46" s="95"/>
      <c r="B46" s="90" t="s">
        <v>591</v>
      </c>
      <c r="C46" s="96"/>
      <c r="D46" s="96"/>
      <c r="E46" s="96">
        <f>E42+E45</f>
        <v>32051.85</v>
      </c>
      <c r="F46" s="96">
        <f aca="true" t="shared" si="9" ref="F46:P46">F42+F45</f>
        <v>0</v>
      </c>
      <c r="G46" s="96">
        <f t="shared" si="9"/>
        <v>0</v>
      </c>
      <c r="H46" s="96">
        <f t="shared" si="9"/>
        <v>0</v>
      </c>
      <c r="I46" s="96">
        <f t="shared" si="9"/>
        <v>0</v>
      </c>
      <c r="J46" s="96">
        <f t="shared" si="9"/>
        <v>1000</v>
      </c>
      <c r="K46" s="96">
        <f t="shared" si="9"/>
        <v>195.95</v>
      </c>
      <c r="L46" s="96">
        <f t="shared" si="9"/>
        <v>1475.5</v>
      </c>
      <c r="M46" s="96">
        <f t="shared" si="9"/>
        <v>4739.86</v>
      </c>
      <c r="N46" s="96">
        <f t="shared" si="9"/>
        <v>0</v>
      </c>
      <c r="O46" s="96">
        <f t="shared" si="9"/>
        <v>-0.060000000000000005</v>
      </c>
      <c r="P46" s="96">
        <f t="shared" si="9"/>
        <v>24640.600000000002</v>
      </c>
      <c r="Q46" s="96"/>
    </row>
    <row r="47" spans="1:17" ht="25.5" customHeight="1">
      <c r="A47" s="53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</row>
    <row r="48" ht="25.5" customHeight="1"/>
    <row r="50" spans="2:16" ht="18">
      <c r="B50" s="27"/>
      <c r="C50" s="27"/>
      <c r="D50" s="27" t="s">
        <v>586</v>
      </c>
      <c r="E50" s="27"/>
      <c r="F50" s="27"/>
      <c r="G50" s="27"/>
      <c r="H50" s="27"/>
      <c r="I50" s="27"/>
      <c r="J50" s="27" t="s">
        <v>585</v>
      </c>
      <c r="K50" s="27"/>
      <c r="L50" s="27"/>
      <c r="M50" s="27"/>
      <c r="N50" s="27"/>
      <c r="O50" s="27"/>
      <c r="P50" s="27"/>
    </row>
    <row r="51" spans="1:16" ht="18">
      <c r="A51" s="26" t="s">
        <v>584</v>
      </c>
      <c r="B51" s="27"/>
      <c r="C51" s="27"/>
      <c r="D51" s="27" t="s">
        <v>862</v>
      </c>
      <c r="E51" s="27"/>
      <c r="F51" s="27"/>
      <c r="G51" s="27"/>
      <c r="H51" s="27"/>
      <c r="I51" s="27"/>
      <c r="J51" s="27" t="s">
        <v>583</v>
      </c>
      <c r="K51" s="27"/>
      <c r="L51" s="27"/>
      <c r="M51" s="27"/>
      <c r="N51" s="27"/>
      <c r="O51" s="27"/>
      <c r="P51" s="27"/>
    </row>
    <row r="52" spans="2:23" ht="20.25" customHeight="1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R52" s="27"/>
      <c r="S52" s="27"/>
      <c r="T52" s="27"/>
      <c r="U52" s="26"/>
      <c r="V52" s="26"/>
      <c r="W52" s="28"/>
    </row>
    <row r="54" spans="1:17" ht="33">
      <c r="A54" s="6" t="s">
        <v>0</v>
      </c>
      <c r="B54" s="55"/>
      <c r="C54" s="8"/>
      <c r="D54" s="94" t="s">
        <v>814</v>
      </c>
      <c r="E54" s="8"/>
      <c r="F54" s="8"/>
      <c r="G54" s="8"/>
      <c r="H54" s="8"/>
      <c r="I54" s="8"/>
      <c r="J54" s="8"/>
      <c r="K54" s="9"/>
      <c r="L54" s="8"/>
      <c r="M54" s="8"/>
      <c r="N54" s="8"/>
      <c r="O54" s="8"/>
      <c r="P54" s="8"/>
      <c r="Q54" s="41"/>
    </row>
    <row r="55" spans="1:17" ht="20.25">
      <c r="A55" s="11"/>
      <c r="B55" s="30" t="s">
        <v>542</v>
      </c>
      <c r="C55" s="13"/>
      <c r="D55" s="13"/>
      <c r="E55" s="13"/>
      <c r="F55" s="13"/>
      <c r="G55" s="13"/>
      <c r="H55" s="13"/>
      <c r="I55" s="14"/>
      <c r="J55" s="14"/>
      <c r="K55" s="15"/>
      <c r="L55" s="13"/>
      <c r="M55" s="13"/>
      <c r="N55" s="13"/>
      <c r="O55" s="13"/>
      <c r="P55" s="13"/>
      <c r="Q55" s="42" t="s">
        <v>924</v>
      </c>
    </row>
    <row r="56" spans="1:17" ht="20.25">
      <c r="A56" s="16"/>
      <c r="B56" s="17"/>
      <c r="C56" s="17"/>
      <c r="D56" s="79" t="s">
        <v>972</v>
      </c>
      <c r="E56" s="18"/>
      <c r="F56" s="18"/>
      <c r="G56" s="18"/>
      <c r="H56" s="18"/>
      <c r="I56" s="18"/>
      <c r="J56" s="18"/>
      <c r="K56" s="19"/>
      <c r="L56" s="18"/>
      <c r="M56" s="18"/>
      <c r="N56" s="18"/>
      <c r="O56" s="18"/>
      <c r="P56" s="18"/>
      <c r="Q56" s="43"/>
    </row>
    <row r="57" spans="1:17" s="153" customFormat="1" ht="23.25" thickBot="1">
      <c r="A57" s="80" t="s">
        <v>1</v>
      </c>
      <c r="B57" s="151" t="s">
        <v>2</v>
      </c>
      <c r="C57" s="151" t="s">
        <v>3</v>
      </c>
      <c r="D57" s="151" t="s">
        <v>4</v>
      </c>
      <c r="E57" s="40" t="s">
        <v>5</v>
      </c>
      <c r="F57" s="40" t="s">
        <v>568</v>
      </c>
      <c r="G57" s="40" t="s">
        <v>530</v>
      </c>
      <c r="H57" s="40" t="s">
        <v>681</v>
      </c>
      <c r="I57" s="40" t="s">
        <v>571</v>
      </c>
      <c r="J57" s="40" t="s">
        <v>532</v>
      </c>
      <c r="K57" s="40" t="s">
        <v>531</v>
      </c>
      <c r="L57" s="40" t="s">
        <v>543</v>
      </c>
      <c r="M57" s="40" t="s">
        <v>538</v>
      </c>
      <c r="N57" s="40" t="s">
        <v>539</v>
      </c>
      <c r="O57" s="40" t="s">
        <v>582</v>
      </c>
      <c r="P57" s="40" t="s">
        <v>570</v>
      </c>
      <c r="Q57" s="152" t="s">
        <v>540</v>
      </c>
    </row>
    <row r="58" spans="1:17" ht="14.25" customHeight="1" thickTop="1">
      <c r="A58" s="348" t="s">
        <v>44</v>
      </c>
      <c r="B58" s="352"/>
      <c r="C58" s="352"/>
      <c r="D58" s="352"/>
      <c r="E58" s="352"/>
      <c r="F58" s="352"/>
      <c r="G58" s="352"/>
      <c r="H58" s="352"/>
      <c r="I58" s="352"/>
      <c r="J58" s="352"/>
      <c r="K58" s="353"/>
      <c r="L58" s="352"/>
      <c r="M58" s="352"/>
      <c r="N58" s="352"/>
      <c r="O58" s="352"/>
      <c r="P58" s="352"/>
      <c r="Q58" s="351"/>
    </row>
    <row r="59" spans="1:17" ht="21" customHeight="1">
      <c r="A59" s="31">
        <v>3100000</v>
      </c>
      <c r="B59" s="2" t="s">
        <v>911</v>
      </c>
      <c r="C59" s="69" t="s">
        <v>912</v>
      </c>
      <c r="D59" s="69" t="s">
        <v>45</v>
      </c>
      <c r="E59" s="2">
        <v>9371.31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159.6</v>
      </c>
      <c r="M59" s="2">
        <v>1393.54</v>
      </c>
      <c r="N59" s="2">
        <v>0</v>
      </c>
      <c r="O59" s="2">
        <v>-0.03</v>
      </c>
      <c r="P59" s="2">
        <f>E59+F59+G59+I59-J59-L59-M59-K59+N59-O59</f>
        <v>7818.199999999999</v>
      </c>
      <c r="Q59" s="45"/>
    </row>
    <row r="60" spans="1:17" ht="21" customHeight="1">
      <c r="A60" s="31">
        <v>3100101</v>
      </c>
      <c r="B60" s="2" t="s">
        <v>46</v>
      </c>
      <c r="C60" s="69" t="s">
        <v>47</v>
      </c>
      <c r="D60" s="69" t="s">
        <v>33</v>
      </c>
      <c r="E60" s="2">
        <v>1653.75</v>
      </c>
      <c r="F60" s="2">
        <v>0</v>
      </c>
      <c r="G60" s="2">
        <v>0</v>
      </c>
      <c r="H60" s="2">
        <v>0</v>
      </c>
      <c r="I60" s="2">
        <v>0</v>
      </c>
      <c r="J60" s="2">
        <v>500</v>
      </c>
      <c r="K60" s="2">
        <v>0</v>
      </c>
      <c r="L60" s="2">
        <v>0</v>
      </c>
      <c r="M60" s="2">
        <v>0</v>
      </c>
      <c r="N60" s="2">
        <v>105.76</v>
      </c>
      <c r="O60" s="2">
        <v>-0.09</v>
      </c>
      <c r="P60" s="2">
        <f>E60+F60+G60+I60-J60-L60-M60-K60+N60-O60</f>
        <v>1259.6</v>
      </c>
      <c r="Q60" s="45"/>
    </row>
    <row r="61" spans="1:17" ht="21" customHeight="1">
      <c r="A61" s="31">
        <v>3100102</v>
      </c>
      <c r="B61" s="2" t="s">
        <v>741</v>
      </c>
      <c r="C61" s="69" t="s">
        <v>742</v>
      </c>
      <c r="D61" s="150" t="s">
        <v>713</v>
      </c>
      <c r="E61" s="2">
        <v>5500.05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621.61</v>
      </c>
      <c r="N61" s="2">
        <v>0</v>
      </c>
      <c r="O61" s="2">
        <v>0.04</v>
      </c>
      <c r="P61" s="2">
        <f>E61+F61+G61+I61-J61-L61-M61-K61+N61-O61</f>
        <v>4878.400000000001</v>
      </c>
      <c r="Q61" s="45"/>
    </row>
    <row r="62" spans="1:17" ht="21" customHeight="1">
      <c r="A62" s="31">
        <v>3100103</v>
      </c>
      <c r="B62" s="2" t="s">
        <v>743</v>
      </c>
      <c r="C62" s="69" t="s">
        <v>744</v>
      </c>
      <c r="D62" s="150" t="s">
        <v>745</v>
      </c>
      <c r="E62" s="2">
        <v>3150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113.57</v>
      </c>
      <c r="N62" s="2">
        <v>0</v>
      </c>
      <c r="O62" s="2">
        <v>-0.17</v>
      </c>
      <c r="P62" s="2">
        <f>E62+F62+G62+I62-J62-L62-M62-K62+N62-O62</f>
        <v>3036.6</v>
      </c>
      <c r="Q62" s="45"/>
    </row>
    <row r="63" spans="1:17" ht="21" customHeight="1">
      <c r="A63" s="31">
        <v>13000102</v>
      </c>
      <c r="B63" s="2" t="s">
        <v>420</v>
      </c>
      <c r="C63" s="69" t="s">
        <v>421</v>
      </c>
      <c r="D63" s="150" t="s">
        <v>713</v>
      </c>
      <c r="E63" s="2">
        <v>3082.5</v>
      </c>
      <c r="F63" s="2">
        <v>0</v>
      </c>
      <c r="G63" s="2">
        <v>0</v>
      </c>
      <c r="H63" s="2">
        <v>0</v>
      </c>
      <c r="I63" s="2">
        <v>0</v>
      </c>
      <c r="J63" s="2">
        <v>750</v>
      </c>
      <c r="K63" s="2">
        <v>180.6</v>
      </c>
      <c r="L63" s="2">
        <v>0</v>
      </c>
      <c r="M63" s="2">
        <v>106.23</v>
      </c>
      <c r="N63" s="2">
        <v>0</v>
      </c>
      <c r="O63" s="2">
        <v>0.07</v>
      </c>
      <c r="P63" s="2">
        <f>E63+F63+G63+I63-J63-L63-M63-K63+N63-O63</f>
        <v>2045.6000000000001</v>
      </c>
      <c r="Q63" s="45"/>
    </row>
    <row r="64" spans="1:17" ht="18" customHeight="1">
      <c r="A64" s="1" t="s">
        <v>17</v>
      </c>
      <c r="B64" s="2"/>
      <c r="C64" s="69"/>
      <c r="D64" s="69"/>
      <c r="E64" s="3">
        <f aca="true" t="shared" si="10" ref="E64:P64">SUM(E59:E63)</f>
        <v>22757.61</v>
      </c>
      <c r="F64" s="3">
        <f t="shared" si="10"/>
        <v>0</v>
      </c>
      <c r="G64" s="3">
        <f t="shared" si="10"/>
        <v>0</v>
      </c>
      <c r="H64" s="3">
        <f t="shared" si="10"/>
        <v>0</v>
      </c>
      <c r="I64" s="3">
        <f t="shared" si="10"/>
        <v>0</v>
      </c>
      <c r="J64" s="3">
        <f t="shared" si="10"/>
        <v>1250</v>
      </c>
      <c r="K64" s="3">
        <f t="shared" si="10"/>
        <v>180.6</v>
      </c>
      <c r="L64" s="3">
        <f t="shared" si="10"/>
        <v>159.6</v>
      </c>
      <c r="M64" s="3">
        <f t="shared" si="10"/>
        <v>2234.9500000000003</v>
      </c>
      <c r="N64" s="3">
        <f t="shared" si="10"/>
        <v>105.76</v>
      </c>
      <c r="O64" s="3">
        <f t="shared" si="10"/>
        <v>-0.18</v>
      </c>
      <c r="P64" s="3">
        <f t="shared" si="10"/>
        <v>19038.399999999998</v>
      </c>
      <c r="Q64" s="45"/>
    </row>
    <row r="65" spans="1:17" ht="18" customHeight="1">
      <c r="A65" s="348" t="s">
        <v>561</v>
      </c>
      <c r="B65" s="352"/>
      <c r="C65" s="350"/>
      <c r="D65" s="350"/>
      <c r="E65" s="352"/>
      <c r="F65" s="352"/>
      <c r="G65" s="352"/>
      <c r="H65" s="352"/>
      <c r="I65" s="352"/>
      <c r="J65" s="352"/>
      <c r="K65" s="352"/>
      <c r="L65" s="352"/>
      <c r="M65" s="352"/>
      <c r="N65" s="352"/>
      <c r="O65" s="352"/>
      <c r="P65" s="352"/>
      <c r="Q65" s="351"/>
    </row>
    <row r="66" spans="1:17" ht="21" customHeight="1">
      <c r="A66" s="31">
        <v>3110001</v>
      </c>
      <c r="B66" s="2" t="s">
        <v>62</v>
      </c>
      <c r="C66" s="69" t="s">
        <v>63</v>
      </c>
      <c r="D66" s="69" t="s">
        <v>50</v>
      </c>
      <c r="E66" s="2">
        <v>2111.34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63.04</v>
      </c>
      <c r="O66" s="2">
        <v>-0.02</v>
      </c>
      <c r="P66" s="2">
        <f>E66+F66+G66+I66-J66-L66-M66-K66+N66-O66</f>
        <v>2174.4</v>
      </c>
      <c r="Q66" s="45"/>
    </row>
    <row r="67" spans="1:17" ht="21" customHeight="1">
      <c r="A67" s="31">
        <v>3110103</v>
      </c>
      <c r="B67" s="2" t="s">
        <v>64</v>
      </c>
      <c r="C67" s="69" t="s">
        <v>65</v>
      </c>
      <c r="D67" s="69" t="s">
        <v>33</v>
      </c>
      <c r="E67" s="2">
        <v>1418.85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120.8</v>
      </c>
      <c r="O67" s="2">
        <v>0.05</v>
      </c>
      <c r="P67" s="2">
        <f>E67+F67+G67+I67-J67-L67-M67-K67+N67-O67</f>
        <v>1539.6</v>
      </c>
      <c r="Q67" s="45"/>
    </row>
    <row r="68" spans="1:17" ht="18" customHeight="1">
      <c r="A68" s="1" t="s">
        <v>17</v>
      </c>
      <c r="B68" s="2"/>
      <c r="C68" s="69"/>
      <c r="D68" s="69"/>
      <c r="E68" s="3">
        <f>SUM(E66:E67)</f>
        <v>3530.19</v>
      </c>
      <c r="F68" s="3">
        <f aca="true" t="shared" si="11" ref="F68:M68">SUM(F66:F67)</f>
        <v>0</v>
      </c>
      <c r="G68" s="3">
        <f t="shared" si="11"/>
        <v>0</v>
      </c>
      <c r="H68" s="3">
        <f t="shared" si="11"/>
        <v>0</v>
      </c>
      <c r="I68" s="3">
        <f t="shared" si="11"/>
        <v>0</v>
      </c>
      <c r="J68" s="3">
        <f t="shared" si="11"/>
        <v>0</v>
      </c>
      <c r="K68" s="3">
        <f>SUM(K66:K67)</f>
        <v>0</v>
      </c>
      <c r="L68" s="3">
        <f t="shared" si="11"/>
        <v>0</v>
      </c>
      <c r="M68" s="3">
        <f t="shared" si="11"/>
        <v>0</v>
      </c>
      <c r="N68" s="3">
        <f>SUM(N66:N67)</f>
        <v>183.84</v>
      </c>
      <c r="O68" s="3">
        <f>SUM(O66:O67)</f>
        <v>0.030000000000000002</v>
      </c>
      <c r="P68" s="3">
        <f>SUM(P66:P67)</f>
        <v>3714</v>
      </c>
      <c r="Q68" s="45"/>
    </row>
    <row r="69" spans="1:17" ht="18" customHeight="1">
      <c r="A69" s="348" t="s">
        <v>565</v>
      </c>
      <c r="B69" s="352"/>
      <c r="C69" s="350"/>
      <c r="D69" s="350"/>
      <c r="E69" s="352"/>
      <c r="F69" s="352"/>
      <c r="G69" s="352"/>
      <c r="H69" s="352"/>
      <c r="I69" s="352"/>
      <c r="J69" s="352"/>
      <c r="K69" s="352"/>
      <c r="L69" s="352"/>
      <c r="M69" s="352"/>
      <c r="N69" s="352"/>
      <c r="O69" s="352"/>
      <c r="P69" s="352"/>
      <c r="Q69" s="351"/>
    </row>
    <row r="70" spans="1:17" ht="21" customHeight="1">
      <c r="A70" s="31">
        <v>3110002</v>
      </c>
      <c r="B70" s="2" t="s">
        <v>68</v>
      </c>
      <c r="C70" s="69" t="s">
        <v>69</v>
      </c>
      <c r="D70" s="69" t="s">
        <v>50</v>
      </c>
      <c r="E70" s="2">
        <v>2111.34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63.04</v>
      </c>
      <c r="O70" s="2">
        <v>-0.02</v>
      </c>
      <c r="P70" s="2">
        <f>E70+F70+G70+I70-J70-L70-M70-K70+N70-O70</f>
        <v>2174.4</v>
      </c>
      <c r="Q70" s="45"/>
    </row>
    <row r="71" spans="1:17" ht="21" customHeight="1">
      <c r="A71" s="31">
        <v>3110102</v>
      </c>
      <c r="B71" s="2" t="s">
        <v>70</v>
      </c>
      <c r="C71" s="69" t="s">
        <v>71</v>
      </c>
      <c r="D71" s="69" t="s">
        <v>33</v>
      </c>
      <c r="E71" s="2">
        <v>1418.85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120.8</v>
      </c>
      <c r="O71" s="2">
        <v>0.05</v>
      </c>
      <c r="P71" s="2">
        <f>E71+F71+G71+I71-J71-L71-M71-K71+N71-O71</f>
        <v>1539.6</v>
      </c>
      <c r="Q71" s="45"/>
    </row>
    <row r="72" spans="1:17" ht="18" customHeight="1">
      <c r="A72" s="1" t="s">
        <v>17</v>
      </c>
      <c r="B72" s="2"/>
      <c r="C72" s="69"/>
      <c r="D72" s="69"/>
      <c r="E72" s="3">
        <f>SUM(E70:E71)</f>
        <v>3530.19</v>
      </c>
      <c r="F72" s="3">
        <f aca="true" t="shared" si="12" ref="F72:P72">SUM(F70:F71)</f>
        <v>0</v>
      </c>
      <c r="G72" s="3">
        <f t="shared" si="12"/>
        <v>0</v>
      </c>
      <c r="H72" s="3">
        <f t="shared" si="12"/>
        <v>0</v>
      </c>
      <c r="I72" s="3">
        <f t="shared" si="12"/>
        <v>0</v>
      </c>
      <c r="J72" s="3">
        <f t="shared" si="12"/>
        <v>0</v>
      </c>
      <c r="K72" s="3">
        <f>SUM(K70:K71)</f>
        <v>0</v>
      </c>
      <c r="L72" s="3">
        <f t="shared" si="12"/>
        <v>0</v>
      </c>
      <c r="M72" s="3">
        <f t="shared" si="12"/>
        <v>0</v>
      </c>
      <c r="N72" s="3">
        <f>SUM(N70:N71)</f>
        <v>183.84</v>
      </c>
      <c r="O72" s="3">
        <f t="shared" si="12"/>
        <v>0.030000000000000002</v>
      </c>
      <c r="P72" s="3">
        <f t="shared" si="12"/>
        <v>3714</v>
      </c>
      <c r="Q72" s="45"/>
    </row>
    <row r="73" spans="1:17" ht="18" customHeight="1">
      <c r="A73" s="348" t="s">
        <v>57</v>
      </c>
      <c r="B73" s="352"/>
      <c r="C73" s="350"/>
      <c r="D73" s="350"/>
      <c r="E73" s="352"/>
      <c r="F73" s="352"/>
      <c r="G73" s="352"/>
      <c r="H73" s="352"/>
      <c r="I73" s="352"/>
      <c r="J73" s="352"/>
      <c r="K73" s="352"/>
      <c r="L73" s="352"/>
      <c r="M73" s="352"/>
      <c r="N73" s="352"/>
      <c r="O73" s="352"/>
      <c r="P73" s="352"/>
      <c r="Q73" s="351"/>
    </row>
    <row r="74" spans="1:17" ht="21" customHeight="1">
      <c r="A74" s="31">
        <v>3110003</v>
      </c>
      <c r="B74" s="2" t="s">
        <v>58</v>
      </c>
      <c r="C74" s="69" t="s">
        <v>59</v>
      </c>
      <c r="D74" s="69" t="s">
        <v>50</v>
      </c>
      <c r="E74" s="2">
        <v>2111.34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63.04</v>
      </c>
      <c r="O74" s="2">
        <v>-0.02</v>
      </c>
      <c r="P74" s="2">
        <f>E74+F74+G74+I74-J74-L74-M74-K74+N74-O74</f>
        <v>2174.4</v>
      </c>
      <c r="Q74" s="45"/>
    </row>
    <row r="75" spans="1:17" ht="21" customHeight="1">
      <c r="A75" s="31">
        <v>3110107</v>
      </c>
      <c r="B75" s="2" t="s">
        <v>60</v>
      </c>
      <c r="C75" s="69" t="s">
        <v>61</v>
      </c>
      <c r="D75" s="69" t="s">
        <v>33</v>
      </c>
      <c r="E75" s="2">
        <v>1418.85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120.8</v>
      </c>
      <c r="O75" s="2">
        <v>0.05</v>
      </c>
      <c r="P75" s="2">
        <f>E75+F75+G75+I75-J75-L75-M75-K75+N75-O75</f>
        <v>1539.6</v>
      </c>
      <c r="Q75" s="45"/>
    </row>
    <row r="76" spans="1:17" ht="18" customHeight="1">
      <c r="A76" s="1" t="s">
        <v>17</v>
      </c>
      <c r="B76" s="2"/>
      <c r="C76" s="69"/>
      <c r="D76" s="69"/>
      <c r="E76" s="3">
        <f>SUM(E74:E75)</f>
        <v>3530.19</v>
      </c>
      <c r="F76" s="3">
        <f aca="true" t="shared" si="13" ref="F76:P76">SUM(F74:F75)</f>
        <v>0</v>
      </c>
      <c r="G76" s="3">
        <f t="shared" si="13"/>
        <v>0</v>
      </c>
      <c r="H76" s="3">
        <f t="shared" si="13"/>
        <v>0</v>
      </c>
      <c r="I76" s="3">
        <f t="shared" si="13"/>
        <v>0</v>
      </c>
      <c r="J76" s="3">
        <f t="shared" si="13"/>
        <v>0</v>
      </c>
      <c r="K76" s="3">
        <f>SUM(K74:K75)</f>
        <v>0</v>
      </c>
      <c r="L76" s="3">
        <f t="shared" si="13"/>
        <v>0</v>
      </c>
      <c r="M76" s="3">
        <f t="shared" si="13"/>
        <v>0</v>
      </c>
      <c r="N76" s="3">
        <f>SUM(N74:N75)</f>
        <v>183.84</v>
      </c>
      <c r="O76" s="3">
        <f t="shared" si="13"/>
        <v>0.030000000000000002</v>
      </c>
      <c r="P76" s="3">
        <f t="shared" si="13"/>
        <v>3714</v>
      </c>
      <c r="Q76" s="45"/>
    </row>
    <row r="77" spans="1:17" ht="18" customHeight="1">
      <c r="A77" s="348" t="s">
        <v>564</v>
      </c>
      <c r="B77" s="352"/>
      <c r="C77" s="350"/>
      <c r="D77" s="350"/>
      <c r="E77" s="352"/>
      <c r="F77" s="352"/>
      <c r="G77" s="352"/>
      <c r="H77" s="352"/>
      <c r="I77" s="352"/>
      <c r="J77" s="352"/>
      <c r="K77" s="352"/>
      <c r="L77" s="352"/>
      <c r="M77" s="352"/>
      <c r="N77" s="352"/>
      <c r="O77" s="352"/>
      <c r="P77" s="352"/>
      <c r="Q77" s="351"/>
    </row>
    <row r="78" spans="1:17" ht="21" customHeight="1">
      <c r="A78" s="31">
        <v>3110006</v>
      </c>
      <c r="B78" s="2" t="s">
        <v>53</v>
      </c>
      <c r="C78" s="69" t="s">
        <v>54</v>
      </c>
      <c r="D78" s="69" t="s">
        <v>50</v>
      </c>
      <c r="E78" s="2">
        <v>2111.34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63.04</v>
      </c>
      <c r="O78" s="2">
        <v>-0.02</v>
      </c>
      <c r="P78" s="2">
        <f>E78+F78+G78+I78-J78-L78-M78-K78+N78-O78</f>
        <v>2174.4</v>
      </c>
      <c r="Q78" s="45"/>
    </row>
    <row r="79" spans="1:17" ht="21" customHeight="1">
      <c r="A79" s="31">
        <v>3110105</v>
      </c>
      <c r="B79" s="2" t="s">
        <v>55</v>
      </c>
      <c r="C79" s="69" t="s">
        <v>56</v>
      </c>
      <c r="D79" s="69" t="s">
        <v>33</v>
      </c>
      <c r="E79" s="2">
        <v>1418.85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120.8</v>
      </c>
      <c r="O79" s="2">
        <v>0.05</v>
      </c>
      <c r="P79" s="2">
        <f>E79+F79+G79+I79-J79-L79-M79-K79+N79-O79</f>
        <v>1539.6</v>
      </c>
      <c r="Q79" s="45"/>
    </row>
    <row r="80" spans="1:17" ht="18" customHeight="1">
      <c r="A80" s="1" t="s">
        <v>17</v>
      </c>
      <c r="B80" s="2"/>
      <c r="C80" s="69"/>
      <c r="D80" s="69"/>
      <c r="E80" s="3">
        <f>SUM(E78:E79)</f>
        <v>3530.19</v>
      </c>
      <c r="F80" s="3">
        <f aca="true" t="shared" si="14" ref="F80:P80">SUM(F78:F79)</f>
        <v>0</v>
      </c>
      <c r="G80" s="3">
        <f t="shared" si="14"/>
        <v>0</v>
      </c>
      <c r="H80" s="3">
        <f t="shared" si="14"/>
        <v>0</v>
      </c>
      <c r="I80" s="3">
        <f t="shared" si="14"/>
        <v>0</v>
      </c>
      <c r="J80" s="3">
        <f t="shared" si="14"/>
        <v>0</v>
      </c>
      <c r="K80" s="3">
        <f>SUM(K78:K79)</f>
        <v>0</v>
      </c>
      <c r="L80" s="3">
        <f t="shared" si="14"/>
        <v>0</v>
      </c>
      <c r="M80" s="3">
        <f t="shared" si="14"/>
        <v>0</v>
      </c>
      <c r="N80" s="3">
        <f>SUM(N78:N79)</f>
        <v>183.84</v>
      </c>
      <c r="O80" s="3">
        <f t="shared" si="14"/>
        <v>0.030000000000000002</v>
      </c>
      <c r="P80" s="3">
        <f t="shared" si="14"/>
        <v>3714</v>
      </c>
      <c r="Q80" s="45"/>
    </row>
    <row r="81" spans="1:17" ht="18" customHeight="1">
      <c r="A81" s="348" t="s">
        <v>563</v>
      </c>
      <c r="B81" s="352"/>
      <c r="C81" s="350"/>
      <c r="D81" s="350"/>
      <c r="E81" s="352"/>
      <c r="F81" s="352"/>
      <c r="G81" s="352"/>
      <c r="H81" s="352"/>
      <c r="I81" s="352"/>
      <c r="J81" s="352"/>
      <c r="K81" s="352"/>
      <c r="L81" s="352"/>
      <c r="M81" s="352"/>
      <c r="N81" s="352"/>
      <c r="O81" s="352"/>
      <c r="P81" s="352"/>
      <c r="Q81" s="351"/>
    </row>
    <row r="82" spans="1:17" ht="21" customHeight="1">
      <c r="A82" s="31">
        <v>3110007</v>
      </c>
      <c r="B82" s="2" t="s">
        <v>48</v>
      </c>
      <c r="C82" s="69" t="s">
        <v>49</v>
      </c>
      <c r="D82" s="69" t="s">
        <v>50</v>
      </c>
      <c r="E82" s="2">
        <v>2111.34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63.04</v>
      </c>
      <c r="O82" s="2">
        <v>-0.02</v>
      </c>
      <c r="P82" s="2">
        <f>E82+F82+G82+I82-J82-L82-M82-K82+N82-O82</f>
        <v>2174.4</v>
      </c>
      <c r="Q82" s="45"/>
    </row>
    <row r="83" spans="1:17" ht="21" customHeight="1">
      <c r="A83" s="31">
        <v>3110106</v>
      </c>
      <c r="B83" s="2" t="s">
        <v>51</v>
      </c>
      <c r="C83" s="69" t="s">
        <v>52</v>
      </c>
      <c r="D83" s="69" t="s">
        <v>33</v>
      </c>
      <c r="E83" s="2">
        <v>1418.85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120.8</v>
      </c>
      <c r="O83" s="2">
        <v>0.05</v>
      </c>
      <c r="P83" s="2">
        <f>E83+F83+G83+I83-J83-L83-M83-K83+N83-O83</f>
        <v>1539.6</v>
      </c>
      <c r="Q83" s="45"/>
    </row>
    <row r="84" spans="1:17" ht="18" customHeight="1">
      <c r="A84" s="1" t="s">
        <v>17</v>
      </c>
      <c r="B84" s="2"/>
      <c r="C84" s="69"/>
      <c r="D84" s="69"/>
      <c r="E84" s="3">
        <f>SUM(E82:E83)</f>
        <v>3530.19</v>
      </c>
      <c r="F84" s="3">
        <f aca="true" t="shared" si="15" ref="F84:M84">SUM(F82:F83)</f>
        <v>0</v>
      </c>
      <c r="G84" s="3">
        <f t="shared" si="15"/>
        <v>0</v>
      </c>
      <c r="H84" s="3">
        <f t="shared" si="15"/>
        <v>0</v>
      </c>
      <c r="I84" s="3">
        <f t="shared" si="15"/>
        <v>0</v>
      </c>
      <c r="J84" s="3">
        <f t="shared" si="15"/>
        <v>0</v>
      </c>
      <c r="K84" s="3">
        <f>SUM(K82:K83)</f>
        <v>0</v>
      </c>
      <c r="L84" s="3">
        <f t="shared" si="15"/>
        <v>0</v>
      </c>
      <c r="M84" s="3">
        <f t="shared" si="15"/>
        <v>0</v>
      </c>
      <c r="N84" s="3">
        <f>SUM(N82:N83)</f>
        <v>183.84</v>
      </c>
      <c r="O84" s="3">
        <f>SUM(O82:O83)</f>
        <v>0.030000000000000002</v>
      </c>
      <c r="P84" s="3">
        <f>SUM(P82:P83)</f>
        <v>3714</v>
      </c>
      <c r="Q84" s="45"/>
    </row>
    <row r="85" spans="1:17" ht="18" customHeight="1">
      <c r="A85" s="348" t="s">
        <v>562</v>
      </c>
      <c r="B85" s="352"/>
      <c r="C85" s="350"/>
      <c r="D85" s="350"/>
      <c r="E85" s="352"/>
      <c r="F85" s="352"/>
      <c r="G85" s="352"/>
      <c r="H85" s="352"/>
      <c r="I85" s="352"/>
      <c r="J85" s="352"/>
      <c r="K85" s="352"/>
      <c r="L85" s="352"/>
      <c r="M85" s="352"/>
      <c r="N85" s="352"/>
      <c r="O85" s="352"/>
      <c r="P85" s="352"/>
      <c r="Q85" s="351"/>
    </row>
    <row r="86" spans="1:17" ht="21" customHeight="1">
      <c r="A86" s="31">
        <v>5</v>
      </c>
      <c r="B86" s="2" t="s">
        <v>682</v>
      </c>
      <c r="C86" s="69" t="s">
        <v>683</v>
      </c>
      <c r="D86" s="69" t="s">
        <v>50</v>
      </c>
      <c r="E86" s="2">
        <v>2111.34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63.04</v>
      </c>
      <c r="O86" s="2">
        <v>-0.02</v>
      </c>
      <c r="P86" s="2">
        <f>E86+F86+G86+I86-J86-L86-M86-K86+N86-O86</f>
        <v>2174.4</v>
      </c>
      <c r="Q86" s="45"/>
    </row>
    <row r="87" spans="1:17" ht="21" customHeight="1">
      <c r="A87" s="31">
        <v>3110101</v>
      </c>
      <c r="B87" s="2" t="s">
        <v>66</v>
      </c>
      <c r="C87" s="69" t="s">
        <v>67</v>
      </c>
      <c r="D87" s="69" t="s">
        <v>33</v>
      </c>
      <c r="E87" s="2">
        <v>1418.85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120.8</v>
      </c>
      <c r="O87" s="2">
        <v>0.05</v>
      </c>
      <c r="P87" s="2">
        <f>E87+F87+G87+I87-J87-L87-M87-K87+N87-O87</f>
        <v>1539.6</v>
      </c>
      <c r="Q87" s="45"/>
    </row>
    <row r="88" spans="1:17" ht="18" customHeight="1">
      <c r="A88" s="1" t="s">
        <v>17</v>
      </c>
      <c r="B88" s="2"/>
      <c r="C88" s="69"/>
      <c r="D88" s="69"/>
      <c r="E88" s="3">
        <f>SUM(E86:E87)</f>
        <v>3530.19</v>
      </c>
      <c r="F88" s="3">
        <f aca="true" t="shared" si="16" ref="F88:M88">SUM(F86:F87)</f>
        <v>0</v>
      </c>
      <c r="G88" s="3">
        <f t="shared" si="16"/>
        <v>0</v>
      </c>
      <c r="H88" s="3">
        <f t="shared" si="16"/>
        <v>0</v>
      </c>
      <c r="I88" s="3">
        <f t="shared" si="16"/>
        <v>0</v>
      </c>
      <c r="J88" s="3">
        <f t="shared" si="16"/>
        <v>0</v>
      </c>
      <c r="K88" s="3">
        <f>SUM(K86:K87)</f>
        <v>0</v>
      </c>
      <c r="L88" s="3">
        <f t="shared" si="16"/>
        <v>0</v>
      </c>
      <c r="M88" s="3">
        <f t="shared" si="16"/>
        <v>0</v>
      </c>
      <c r="N88" s="3">
        <f>SUM(N86:N87)</f>
        <v>183.84</v>
      </c>
      <c r="O88" s="3">
        <f>SUM(O86:O87)</f>
        <v>0.030000000000000002</v>
      </c>
      <c r="P88" s="3">
        <f>SUM(P86:P87)</f>
        <v>3714</v>
      </c>
      <c r="Q88" s="45"/>
    </row>
    <row r="89" spans="1:17" ht="18" customHeight="1">
      <c r="A89" s="89"/>
      <c r="B89" s="90" t="s">
        <v>591</v>
      </c>
      <c r="C89" s="99"/>
      <c r="D89" s="91"/>
      <c r="E89" s="91">
        <f aca="true" t="shared" si="17" ref="E89:P89">E64+E68+E72+E76+E80+E84+E88</f>
        <v>43938.75000000001</v>
      </c>
      <c r="F89" s="91">
        <f t="shared" si="17"/>
        <v>0</v>
      </c>
      <c r="G89" s="91">
        <f t="shared" si="17"/>
        <v>0</v>
      </c>
      <c r="H89" s="91">
        <f t="shared" si="17"/>
        <v>0</v>
      </c>
      <c r="I89" s="91">
        <f t="shared" si="17"/>
        <v>0</v>
      </c>
      <c r="J89" s="91">
        <f t="shared" si="17"/>
        <v>1250</v>
      </c>
      <c r="K89" s="91">
        <f t="shared" si="17"/>
        <v>180.6</v>
      </c>
      <c r="L89" s="91">
        <f t="shared" si="17"/>
        <v>159.6</v>
      </c>
      <c r="M89" s="91">
        <f t="shared" si="17"/>
        <v>2234.9500000000003</v>
      </c>
      <c r="N89" s="91">
        <f t="shared" si="17"/>
        <v>1208.8</v>
      </c>
      <c r="O89" s="91">
        <f t="shared" si="17"/>
        <v>0</v>
      </c>
      <c r="P89" s="91">
        <f t="shared" si="17"/>
        <v>41322.399999999994</v>
      </c>
      <c r="Q89" s="92"/>
    </row>
    <row r="90" spans="1:17" ht="8.25" customHeight="1">
      <c r="A90" s="34"/>
      <c r="B90" s="143"/>
      <c r="C90" s="139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48"/>
    </row>
    <row r="91" spans="2:16" ht="18">
      <c r="B91" s="27"/>
      <c r="C91" s="27"/>
      <c r="D91" s="27" t="s">
        <v>586</v>
      </c>
      <c r="E91" s="27"/>
      <c r="F91" s="27"/>
      <c r="G91" s="27"/>
      <c r="H91" s="27"/>
      <c r="I91" s="27"/>
      <c r="J91" s="27" t="s">
        <v>585</v>
      </c>
      <c r="K91" s="27"/>
      <c r="L91" s="27"/>
      <c r="M91" s="27"/>
      <c r="N91" s="27"/>
      <c r="O91" s="27"/>
      <c r="P91" s="27"/>
    </row>
    <row r="92" spans="1:16" ht="18">
      <c r="A92" s="26" t="s">
        <v>584</v>
      </c>
      <c r="B92" s="27"/>
      <c r="C92" s="27"/>
      <c r="D92" s="27" t="s">
        <v>862</v>
      </c>
      <c r="E92" s="27"/>
      <c r="F92" s="27"/>
      <c r="G92" s="27"/>
      <c r="H92" s="27"/>
      <c r="I92" s="27"/>
      <c r="J92" s="27" t="s">
        <v>583</v>
      </c>
      <c r="K92" s="27"/>
      <c r="L92" s="27"/>
      <c r="M92" s="27"/>
      <c r="N92" s="27"/>
      <c r="O92" s="27"/>
      <c r="P92" s="27"/>
    </row>
    <row r="97" spans="1:17" ht="33">
      <c r="A97" s="6" t="s">
        <v>0</v>
      </c>
      <c r="B97" s="32"/>
      <c r="C97" s="94" t="s">
        <v>814</v>
      </c>
      <c r="D97" s="7"/>
      <c r="E97" s="8"/>
      <c r="F97" s="8"/>
      <c r="G97" s="8"/>
      <c r="H97" s="8"/>
      <c r="I97" s="8"/>
      <c r="J97" s="8"/>
      <c r="K97" s="9"/>
      <c r="L97" s="8"/>
      <c r="M97" s="8"/>
      <c r="N97" s="8"/>
      <c r="O97" s="8"/>
      <c r="P97" s="8"/>
      <c r="Q97" s="41"/>
    </row>
    <row r="98" spans="1:17" ht="18">
      <c r="A98" s="11"/>
      <c r="B98" s="36" t="s">
        <v>542</v>
      </c>
      <c r="C98" s="13"/>
      <c r="D98" s="13"/>
      <c r="E98" s="13"/>
      <c r="F98" s="13"/>
      <c r="G98" s="13"/>
      <c r="H98" s="13"/>
      <c r="I98" s="14"/>
      <c r="J98" s="14"/>
      <c r="K98" s="15"/>
      <c r="L98" s="13"/>
      <c r="M98" s="13"/>
      <c r="N98" s="13"/>
      <c r="O98" s="13"/>
      <c r="P98" s="13"/>
      <c r="Q98" s="42" t="s">
        <v>925</v>
      </c>
    </row>
    <row r="99" spans="1:17" ht="20.25">
      <c r="A99" s="16"/>
      <c r="B99" s="71"/>
      <c r="C99" s="17"/>
      <c r="D99" s="79" t="s">
        <v>972</v>
      </c>
      <c r="E99" s="18"/>
      <c r="F99" s="18"/>
      <c r="G99" s="18"/>
      <c r="H99" s="18"/>
      <c r="I99" s="18"/>
      <c r="J99" s="18"/>
      <c r="K99" s="19"/>
      <c r="L99" s="18"/>
      <c r="M99" s="18"/>
      <c r="N99" s="18"/>
      <c r="O99" s="18"/>
      <c r="P99" s="18"/>
      <c r="Q99" s="43"/>
    </row>
    <row r="100" spans="1:17" s="153" customFormat="1" ht="23.25" thickBot="1">
      <c r="A100" s="80" t="s">
        <v>1</v>
      </c>
      <c r="B100" s="151" t="s">
        <v>2</v>
      </c>
      <c r="C100" s="151" t="s">
        <v>3</v>
      </c>
      <c r="D100" s="151" t="s">
        <v>4</v>
      </c>
      <c r="E100" s="40" t="s">
        <v>5</v>
      </c>
      <c r="F100" s="40" t="s">
        <v>568</v>
      </c>
      <c r="G100" s="40" t="s">
        <v>530</v>
      </c>
      <c r="H100" s="40" t="s">
        <v>681</v>
      </c>
      <c r="I100" s="40" t="s">
        <v>571</v>
      </c>
      <c r="J100" s="40" t="s">
        <v>532</v>
      </c>
      <c r="K100" s="40" t="s">
        <v>531</v>
      </c>
      <c r="L100" s="40" t="s">
        <v>543</v>
      </c>
      <c r="M100" s="40" t="s">
        <v>538</v>
      </c>
      <c r="N100" s="40" t="s">
        <v>539</v>
      </c>
      <c r="O100" s="40" t="s">
        <v>582</v>
      </c>
      <c r="P100" s="40" t="s">
        <v>570</v>
      </c>
      <c r="Q100" s="152" t="s">
        <v>540</v>
      </c>
    </row>
    <row r="101" spans="1:17" ht="21" customHeight="1" thickTop="1">
      <c r="A101" s="348" t="s">
        <v>72</v>
      </c>
      <c r="B101" s="352"/>
      <c r="C101" s="352"/>
      <c r="D101" s="352"/>
      <c r="E101" s="352"/>
      <c r="F101" s="352"/>
      <c r="G101" s="352"/>
      <c r="H101" s="352"/>
      <c r="I101" s="352"/>
      <c r="J101" s="352"/>
      <c r="K101" s="353"/>
      <c r="L101" s="352"/>
      <c r="M101" s="352"/>
      <c r="N101" s="352"/>
      <c r="O101" s="352"/>
      <c r="P101" s="352"/>
      <c r="Q101" s="351"/>
    </row>
    <row r="102" spans="1:17" ht="27" customHeight="1">
      <c r="A102" s="31">
        <v>3120001</v>
      </c>
      <c r="B102" s="145" t="s">
        <v>73</v>
      </c>
      <c r="C102" s="69" t="s">
        <v>74</v>
      </c>
      <c r="D102" s="2" t="s">
        <v>75</v>
      </c>
      <c r="E102" s="145">
        <v>1714.44</v>
      </c>
      <c r="F102" s="145">
        <v>0</v>
      </c>
      <c r="G102" s="145">
        <v>0</v>
      </c>
      <c r="H102" s="145">
        <v>0</v>
      </c>
      <c r="I102" s="145">
        <v>0</v>
      </c>
      <c r="J102" s="145">
        <v>0</v>
      </c>
      <c r="K102" s="145">
        <v>0</v>
      </c>
      <c r="L102" s="145">
        <v>0</v>
      </c>
      <c r="M102" s="145">
        <v>0</v>
      </c>
      <c r="N102" s="145">
        <v>95.05</v>
      </c>
      <c r="O102" s="145">
        <v>-0.11</v>
      </c>
      <c r="P102" s="145">
        <f>E102+F102+G102+I102-J102-L102-M102-K102+N102-O102</f>
        <v>1809.6</v>
      </c>
      <c r="Q102" s="45"/>
    </row>
    <row r="103" spans="1:17" ht="16.5" customHeight="1">
      <c r="A103" s="1" t="s">
        <v>17</v>
      </c>
      <c r="B103" s="145"/>
      <c r="C103" s="69"/>
      <c r="D103" s="2"/>
      <c r="E103" s="154">
        <f>SUM(E102)</f>
        <v>1714.44</v>
      </c>
      <c r="F103" s="154">
        <f aca="true" t="shared" si="18" ref="F103:M103">SUM(F102)</f>
        <v>0</v>
      </c>
      <c r="G103" s="154">
        <f>SUM(G102)</f>
        <v>0</v>
      </c>
      <c r="H103" s="154">
        <f>SUM(H102)</f>
        <v>0</v>
      </c>
      <c r="I103" s="154">
        <f t="shared" si="18"/>
        <v>0</v>
      </c>
      <c r="J103" s="154">
        <f t="shared" si="18"/>
        <v>0</v>
      </c>
      <c r="K103" s="154">
        <f>SUM(K102)</f>
        <v>0</v>
      </c>
      <c r="L103" s="154">
        <f t="shared" si="18"/>
        <v>0</v>
      </c>
      <c r="M103" s="154">
        <f t="shared" si="18"/>
        <v>0</v>
      </c>
      <c r="N103" s="154">
        <f>SUM(N102)</f>
        <v>95.05</v>
      </c>
      <c r="O103" s="154">
        <f>SUM(O102)</f>
        <v>-0.11</v>
      </c>
      <c r="P103" s="154">
        <f>SUM(P102)</f>
        <v>1809.6</v>
      </c>
      <c r="Q103" s="45"/>
    </row>
    <row r="104" spans="1:17" ht="22.5" customHeight="1">
      <c r="A104" s="348" t="s">
        <v>76</v>
      </c>
      <c r="B104" s="349"/>
      <c r="C104" s="350"/>
      <c r="D104" s="352"/>
      <c r="E104" s="349"/>
      <c r="F104" s="349"/>
      <c r="G104" s="349"/>
      <c r="H104" s="349"/>
      <c r="I104" s="349"/>
      <c r="J104" s="349"/>
      <c r="K104" s="349"/>
      <c r="L104" s="349"/>
      <c r="M104" s="349"/>
      <c r="N104" s="349"/>
      <c r="O104" s="349"/>
      <c r="P104" s="349"/>
      <c r="Q104" s="351"/>
    </row>
    <row r="105" spans="1:17" ht="27" customHeight="1">
      <c r="A105" s="31">
        <v>3120003</v>
      </c>
      <c r="B105" s="145" t="s">
        <v>596</v>
      </c>
      <c r="C105" s="69" t="s">
        <v>761</v>
      </c>
      <c r="D105" s="2" t="s">
        <v>75</v>
      </c>
      <c r="E105" s="145">
        <v>1714.5</v>
      </c>
      <c r="F105" s="145">
        <v>0</v>
      </c>
      <c r="G105" s="145">
        <v>0</v>
      </c>
      <c r="H105" s="145">
        <v>0</v>
      </c>
      <c r="I105" s="145">
        <v>0</v>
      </c>
      <c r="J105" s="145">
        <v>0</v>
      </c>
      <c r="K105" s="145">
        <v>0</v>
      </c>
      <c r="L105" s="145">
        <v>0</v>
      </c>
      <c r="M105" s="145">
        <v>0</v>
      </c>
      <c r="N105" s="145">
        <v>95.04</v>
      </c>
      <c r="O105" s="145">
        <v>-0.06</v>
      </c>
      <c r="P105" s="145">
        <f>E105+F105+G105+I105-J105-L105-M105-K105+N105-O105</f>
        <v>1809.6</v>
      </c>
      <c r="Q105" s="45"/>
    </row>
    <row r="106" spans="1:17" s="37" customFormat="1" ht="16.5" customHeight="1">
      <c r="A106" s="1" t="s">
        <v>17</v>
      </c>
      <c r="B106" s="154"/>
      <c r="C106" s="70"/>
      <c r="D106" s="3"/>
      <c r="E106" s="154">
        <f>E105</f>
        <v>1714.5</v>
      </c>
      <c r="F106" s="154">
        <f aca="true" t="shared" si="19" ref="F106:M106">F105</f>
        <v>0</v>
      </c>
      <c r="G106" s="154">
        <f t="shared" si="19"/>
        <v>0</v>
      </c>
      <c r="H106" s="154">
        <f t="shared" si="19"/>
        <v>0</v>
      </c>
      <c r="I106" s="154">
        <f t="shared" si="19"/>
        <v>0</v>
      </c>
      <c r="J106" s="154">
        <f t="shared" si="19"/>
        <v>0</v>
      </c>
      <c r="K106" s="154">
        <f>K105</f>
        <v>0</v>
      </c>
      <c r="L106" s="154">
        <f t="shared" si="19"/>
        <v>0</v>
      </c>
      <c r="M106" s="154">
        <f t="shared" si="19"/>
        <v>0</v>
      </c>
      <c r="N106" s="154">
        <f>N105</f>
        <v>95.04</v>
      </c>
      <c r="O106" s="154">
        <f>O105</f>
        <v>-0.06</v>
      </c>
      <c r="P106" s="154">
        <f>P105</f>
        <v>1809.6</v>
      </c>
      <c r="Q106" s="49"/>
    </row>
    <row r="107" spans="1:17" ht="22.5" customHeight="1">
      <c r="A107" s="348" t="s">
        <v>77</v>
      </c>
      <c r="B107" s="349"/>
      <c r="C107" s="350"/>
      <c r="D107" s="352"/>
      <c r="E107" s="349"/>
      <c r="F107" s="349"/>
      <c r="G107" s="349"/>
      <c r="H107" s="349"/>
      <c r="I107" s="349"/>
      <c r="J107" s="349"/>
      <c r="K107" s="349"/>
      <c r="L107" s="349"/>
      <c r="M107" s="349"/>
      <c r="N107" s="349"/>
      <c r="O107" s="349"/>
      <c r="P107" s="349"/>
      <c r="Q107" s="351"/>
    </row>
    <row r="108" spans="1:17" ht="27" customHeight="1">
      <c r="A108" s="31">
        <v>3110004</v>
      </c>
      <c r="B108" s="145" t="s">
        <v>78</v>
      </c>
      <c r="C108" s="69" t="s">
        <v>79</v>
      </c>
      <c r="D108" s="2" t="s">
        <v>75</v>
      </c>
      <c r="E108" s="145">
        <v>1714.5</v>
      </c>
      <c r="F108" s="145">
        <v>0</v>
      </c>
      <c r="G108" s="145">
        <v>0</v>
      </c>
      <c r="H108" s="145">
        <v>0</v>
      </c>
      <c r="I108" s="145">
        <v>0</v>
      </c>
      <c r="J108" s="145">
        <v>0</v>
      </c>
      <c r="K108" s="145">
        <v>0</v>
      </c>
      <c r="L108" s="145">
        <v>0</v>
      </c>
      <c r="M108" s="145">
        <v>0</v>
      </c>
      <c r="N108" s="145">
        <v>95.04</v>
      </c>
      <c r="O108" s="145">
        <v>-0.06</v>
      </c>
      <c r="P108" s="145">
        <f>E108+F108+G108+I108-J108-L108-M108-K108+N108-O108</f>
        <v>1809.6</v>
      </c>
      <c r="Q108" s="45"/>
    </row>
    <row r="109" spans="1:17" ht="16.5" customHeight="1">
      <c r="A109" s="1" t="s">
        <v>17</v>
      </c>
      <c r="B109" s="145"/>
      <c r="C109" s="69"/>
      <c r="D109" s="2"/>
      <c r="E109" s="154">
        <f>E108</f>
        <v>1714.5</v>
      </c>
      <c r="F109" s="154">
        <f aca="true" t="shared" si="20" ref="F109:M109">F108</f>
        <v>0</v>
      </c>
      <c r="G109" s="154">
        <f t="shared" si="20"/>
        <v>0</v>
      </c>
      <c r="H109" s="154">
        <f t="shared" si="20"/>
        <v>0</v>
      </c>
      <c r="I109" s="154">
        <f t="shared" si="20"/>
        <v>0</v>
      </c>
      <c r="J109" s="154">
        <f t="shared" si="20"/>
        <v>0</v>
      </c>
      <c r="K109" s="154">
        <f>K108</f>
        <v>0</v>
      </c>
      <c r="L109" s="154">
        <f t="shared" si="20"/>
        <v>0</v>
      </c>
      <c r="M109" s="154">
        <f t="shared" si="20"/>
        <v>0</v>
      </c>
      <c r="N109" s="154">
        <f>N108</f>
        <v>95.04</v>
      </c>
      <c r="O109" s="154">
        <f>O108</f>
        <v>-0.06</v>
      </c>
      <c r="P109" s="154">
        <f>P108</f>
        <v>1809.6</v>
      </c>
      <c r="Q109" s="45"/>
    </row>
    <row r="110" spans="1:17" ht="22.5" customHeight="1">
      <c r="A110" s="348" t="s">
        <v>80</v>
      </c>
      <c r="B110" s="349"/>
      <c r="C110" s="350"/>
      <c r="D110" s="352"/>
      <c r="E110" s="349"/>
      <c r="F110" s="349"/>
      <c r="G110" s="349"/>
      <c r="H110" s="349"/>
      <c r="I110" s="349"/>
      <c r="J110" s="349"/>
      <c r="K110" s="349"/>
      <c r="L110" s="349"/>
      <c r="M110" s="349"/>
      <c r="N110" s="349"/>
      <c r="O110" s="349"/>
      <c r="P110" s="349"/>
      <c r="Q110" s="351"/>
    </row>
    <row r="111" spans="1:17" s="67" customFormat="1" ht="27" customHeight="1">
      <c r="A111" s="31">
        <v>3120009</v>
      </c>
      <c r="B111" s="145" t="s">
        <v>655</v>
      </c>
      <c r="C111" s="58" t="s">
        <v>656</v>
      </c>
      <c r="D111" s="24" t="s">
        <v>75</v>
      </c>
      <c r="E111" s="145">
        <v>1714.5</v>
      </c>
      <c r="F111" s="145">
        <v>0</v>
      </c>
      <c r="G111" s="145">
        <v>0</v>
      </c>
      <c r="H111" s="145">
        <v>0</v>
      </c>
      <c r="I111" s="145">
        <v>0</v>
      </c>
      <c r="J111" s="145">
        <v>0</v>
      </c>
      <c r="K111" s="145">
        <v>0</v>
      </c>
      <c r="L111" s="145">
        <v>0</v>
      </c>
      <c r="M111" s="145">
        <v>0</v>
      </c>
      <c r="N111" s="145">
        <v>95.04</v>
      </c>
      <c r="O111" s="145">
        <v>-0.06</v>
      </c>
      <c r="P111" s="145">
        <f>E111+F111+G111+I111-J111-L111-M111-K111+N111-O111</f>
        <v>1809.6</v>
      </c>
      <c r="Q111" s="134"/>
    </row>
    <row r="112" spans="1:17" ht="27" customHeight="1">
      <c r="A112" s="31">
        <v>3120201</v>
      </c>
      <c r="B112" s="145" t="s">
        <v>81</v>
      </c>
      <c r="C112" s="69" t="s">
        <v>82</v>
      </c>
      <c r="D112" s="2" t="s">
        <v>83</v>
      </c>
      <c r="E112" s="145">
        <v>682.5</v>
      </c>
      <c r="F112" s="145">
        <v>0</v>
      </c>
      <c r="G112" s="145">
        <v>0</v>
      </c>
      <c r="H112" s="145">
        <v>0</v>
      </c>
      <c r="I112" s="145">
        <v>0</v>
      </c>
      <c r="J112" s="145">
        <v>0</v>
      </c>
      <c r="K112" s="145">
        <v>0</v>
      </c>
      <c r="L112" s="145">
        <v>0</v>
      </c>
      <c r="M112" s="145">
        <v>0</v>
      </c>
      <c r="N112" s="145">
        <v>168.12</v>
      </c>
      <c r="O112" s="145">
        <v>0.02</v>
      </c>
      <c r="P112" s="145">
        <f>E112+F112+G112+I112-J112-L112-M112-K112+N112-O112</f>
        <v>850.6</v>
      </c>
      <c r="Q112" s="45"/>
    </row>
    <row r="113" spans="1:17" s="37" customFormat="1" ht="16.5" customHeight="1">
      <c r="A113" s="1" t="s">
        <v>17</v>
      </c>
      <c r="B113" s="154"/>
      <c r="C113" s="70"/>
      <c r="D113" s="3"/>
      <c r="E113" s="154">
        <f>SUM(E111:E112)</f>
        <v>2397</v>
      </c>
      <c r="F113" s="154">
        <f aca="true" t="shared" si="21" ref="F113:P113">SUM(F111:F112)</f>
        <v>0</v>
      </c>
      <c r="G113" s="154">
        <f t="shared" si="21"/>
        <v>0</v>
      </c>
      <c r="H113" s="154">
        <f t="shared" si="21"/>
        <v>0</v>
      </c>
      <c r="I113" s="154">
        <f t="shared" si="21"/>
        <v>0</v>
      </c>
      <c r="J113" s="154">
        <f t="shared" si="21"/>
        <v>0</v>
      </c>
      <c r="K113" s="154">
        <f t="shared" si="21"/>
        <v>0</v>
      </c>
      <c r="L113" s="154">
        <f t="shared" si="21"/>
        <v>0</v>
      </c>
      <c r="M113" s="154">
        <f t="shared" si="21"/>
        <v>0</v>
      </c>
      <c r="N113" s="154">
        <f t="shared" si="21"/>
        <v>263.16</v>
      </c>
      <c r="O113" s="154">
        <f t="shared" si="21"/>
        <v>-0.039999999999999994</v>
      </c>
      <c r="P113" s="154">
        <f t="shared" si="21"/>
        <v>2660.2</v>
      </c>
      <c r="Q113" s="49"/>
    </row>
    <row r="114" spans="1:17" ht="22.5" customHeight="1">
      <c r="A114" s="348" t="s">
        <v>84</v>
      </c>
      <c r="B114" s="349"/>
      <c r="C114" s="350"/>
      <c r="D114" s="352"/>
      <c r="E114" s="349"/>
      <c r="F114" s="349"/>
      <c r="G114" s="349"/>
      <c r="H114" s="349"/>
      <c r="I114" s="349"/>
      <c r="J114" s="349"/>
      <c r="K114" s="349"/>
      <c r="L114" s="349"/>
      <c r="M114" s="349"/>
      <c r="N114" s="349"/>
      <c r="O114" s="349"/>
      <c r="P114" s="349"/>
      <c r="Q114" s="351"/>
    </row>
    <row r="115" spans="1:17" ht="27" customHeight="1">
      <c r="A115" s="31">
        <v>3120005</v>
      </c>
      <c r="B115" s="145" t="s">
        <v>85</v>
      </c>
      <c r="C115" s="69" t="s">
        <v>86</v>
      </c>
      <c r="D115" s="2" t="s">
        <v>75</v>
      </c>
      <c r="E115" s="145">
        <v>1714.44</v>
      </c>
      <c r="F115" s="145">
        <v>0</v>
      </c>
      <c r="G115" s="145">
        <v>0</v>
      </c>
      <c r="H115" s="145">
        <v>0</v>
      </c>
      <c r="I115" s="145">
        <v>0</v>
      </c>
      <c r="J115" s="145">
        <v>0</v>
      </c>
      <c r="K115" s="145">
        <v>0</v>
      </c>
      <c r="L115" s="145">
        <v>0</v>
      </c>
      <c r="M115" s="145">
        <v>0</v>
      </c>
      <c r="N115" s="145">
        <v>95.05</v>
      </c>
      <c r="O115" s="145">
        <v>-0.11</v>
      </c>
      <c r="P115" s="145">
        <f>E115+F115+G115+I115-J115-L115-M115-K115+N115-O115</f>
        <v>1809.6</v>
      </c>
      <c r="Q115" s="45"/>
    </row>
    <row r="116" spans="1:17" ht="16.5" customHeight="1">
      <c r="A116" s="1" t="s">
        <v>17</v>
      </c>
      <c r="B116" s="145"/>
      <c r="C116" s="69"/>
      <c r="D116" s="2"/>
      <c r="E116" s="154">
        <f>E115</f>
        <v>1714.44</v>
      </c>
      <c r="F116" s="154">
        <f aca="true" t="shared" si="22" ref="F116:M116">F115</f>
        <v>0</v>
      </c>
      <c r="G116" s="154">
        <f t="shared" si="22"/>
        <v>0</v>
      </c>
      <c r="H116" s="154">
        <f t="shared" si="22"/>
        <v>0</v>
      </c>
      <c r="I116" s="154">
        <f t="shared" si="22"/>
        <v>0</v>
      </c>
      <c r="J116" s="154">
        <f t="shared" si="22"/>
        <v>0</v>
      </c>
      <c r="K116" s="154">
        <f>K115</f>
        <v>0</v>
      </c>
      <c r="L116" s="154">
        <f t="shared" si="22"/>
        <v>0</v>
      </c>
      <c r="M116" s="154">
        <f t="shared" si="22"/>
        <v>0</v>
      </c>
      <c r="N116" s="154">
        <f>N115</f>
        <v>95.05</v>
      </c>
      <c r="O116" s="154">
        <f>O115</f>
        <v>-0.11</v>
      </c>
      <c r="P116" s="154">
        <f>P115</f>
        <v>1809.6</v>
      </c>
      <c r="Q116" s="45"/>
    </row>
    <row r="117" spans="1:17" ht="22.5" customHeight="1">
      <c r="A117" s="348" t="s">
        <v>87</v>
      </c>
      <c r="B117" s="349"/>
      <c r="C117" s="350"/>
      <c r="D117" s="352"/>
      <c r="E117" s="349"/>
      <c r="F117" s="349"/>
      <c r="G117" s="349"/>
      <c r="H117" s="349"/>
      <c r="I117" s="349"/>
      <c r="J117" s="349"/>
      <c r="K117" s="349"/>
      <c r="L117" s="349"/>
      <c r="M117" s="349"/>
      <c r="N117" s="349"/>
      <c r="O117" s="349"/>
      <c r="P117" s="349"/>
      <c r="Q117" s="351"/>
    </row>
    <row r="118" spans="1:17" ht="27" customHeight="1">
      <c r="A118" s="31">
        <v>3120007</v>
      </c>
      <c r="B118" s="145" t="s">
        <v>88</v>
      </c>
      <c r="C118" s="69" t="s">
        <v>89</v>
      </c>
      <c r="D118" s="2" t="s">
        <v>75</v>
      </c>
      <c r="E118" s="145">
        <v>1714.44</v>
      </c>
      <c r="F118" s="145">
        <v>0</v>
      </c>
      <c r="G118" s="145">
        <v>0</v>
      </c>
      <c r="H118" s="145">
        <v>0</v>
      </c>
      <c r="I118" s="145">
        <v>0</v>
      </c>
      <c r="J118" s="145">
        <v>0</v>
      </c>
      <c r="K118" s="145">
        <v>0</v>
      </c>
      <c r="L118" s="145">
        <v>0</v>
      </c>
      <c r="M118" s="145">
        <v>0</v>
      </c>
      <c r="N118" s="145">
        <v>95.05</v>
      </c>
      <c r="O118" s="145">
        <v>-0.11</v>
      </c>
      <c r="P118" s="145">
        <f>E118+F118+G118+I118-J118-L118-M118-K118+N118-O118</f>
        <v>1809.6</v>
      </c>
      <c r="Q118" s="45"/>
    </row>
    <row r="119" spans="1:17" ht="16.5" customHeight="1">
      <c r="A119" s="1" t="s">
        <v>17</v>
      </c>
      <c r="B119" s="145"/>
      <c r="C119" s="69"/>
      <c r="D119" s="2"/>
      <c r="E119" s="154">
        <f>E118</f>
        <v>1714.44</v>
      </c>
      <c r="F119" s="154">
        <f aca="true" t="shared" si="23" ref="F119:M119">F118</f>
        <v>0</v>
      </c>
      <c r="G119" s="154">
        <f t="shared" si="23"/>
        <v>0</v>
      </c>
      <c r="H119" s="154">
        <f t="shared" si="23"/>
        <v>0</v>
      </c>
      <c r="I119" s="154">
        <f t="shared" si="23"/>
        <v>0</v>
      </c>
      <c r="J119" s="154">
        <f t="shared" si="23"/>
        <v>0</v>
      </c>
      <c r="K119" s="154">
        <f>K118</f>
        <v>0</v>
      </c>
      <c r="L119" s="154">
        <f t="shared" si="23"/>
        <v>0</v>
      </c>
      <c r="M119" s="154">
        <f t="shared" si="23"/>
        <v>0</v>
      </c>
      <c r="N119" s="154">
        <f>N118</f>
        <v>95.05</v>
      </c>
      <c r="O119" s="154">
        <f>O118</f>
        <v>-0.11</v>
      </c>
      <c r="P119" s="154">
        <f>P118</f>
        <v>1809.6</v>
      </c>
      <c r="Q119" s="45"/>
    </row>
    <row r="120" spans="1:17" ht="22.5" customHeight="1">
      <c r="A120" s="348" t="s">
        <v>90</v>
      </c>
      <c r="B120" s="349"/>
      <c r="C120" s="350"/>
      <c r="D120" s="352"/>
      <c r="E120" s="349"/>
      <c r="F120" s="349"/>
      <c r="G120" s="349"/>
      <c r="H120" s="349"/>
      <c r="I120" s="349"/>
      <c r="J120" s="349"/>
      <c r="K120" s="349"/>
      <c r="L120" s="349"/>
      <c r="M120" s="349"/>
      <c r="N120" s="349"/>
      <c r="O120" s="349"/>
      <c r="P120" s="349"/>
      <c r="Q120" s="351"/>
    </row>
    <row r="121" spans="1:17" ht="27" customHeight="1">
      <c r="A121" s="31">
        <v>3120006</v>
      </c>
      <c r="B121" s="145" t="s">
        <v>91</v>
      </c>
      <c r="C121" s="69" t="s">
        <v>92</v>
      </c>
      <c r="D121" s="2" t="s">
        <v>75</v>
      </c>
      <c r="E121" s="145">
        <v>1714.44</v>
      </c>
      <c r="F121" s="145">
        <v>0</v>
      </c>
      <c r="G121" s="145">
        <v>0</v>
      </c>
      <c r="H121" s="145">
        <v>0</v>
      </c>
      <c r="I121" s="145">
        <v>0</v>
      </c>
      <c r="J121" s="145">
        <v>0</v>
      </c>
      <c r="K121" s="145">
        <v>0</v>
      </c>
      <c r="L121" s="145">
        <v>0</v>
      </c>
      <c r="M121" s="145">
        <v>0</v>
      </c>
      <c r="N121" s="145">
        <v>95.05</v>
      </c>
      <c r="O121" s="145">
        <v>-0.11</v>
      </c>
      <c r="P121" s="145">
        <f>E121+F121+G121+I121-J121-L121-M121-K121+N121-O121</f>
        <v>1809.6</v>
      </c>
      <c r="Q121" s="45"/>
    </row>
    <row r="122" spans="1:17" ht="16.5" customHeight="1">
      <c r="A122" s="1" t="s">
        <v>17</v>
      </c>
      <c r="B122" s="145"/>
      <c r="C122" s="69"/>
      <c r="D122" s="2"/>
      <c r="E122" s="154">
        <f>E121</f>
        <v>1714.44</v>
      </c>
      <c r="F122" s="154">
        <f aca="true" t="shared" si="24" ref="F122:M122">F121</f>
        <v>0</v>
      </c>
      <c r="G122" s="154">
        <f t="shared" si="24"/>
        <v>0</v>
      </c>
      <c r="H122" s="154">
        <f t="shared" si="24"/>
        <v>0</v>
      </c>
      <c r="I122" s="154">
        <f t="shared" si="24"/>
        <v>0</v>
      </c>
      <c r="J122" s="154">
        <f t="shared" si="24"/>
        <v>0</v>
      </c>
      <c r="K122" s="154">
        <f>K121</f>
        <v>0</v>
      </c>
      <c r="L122" s="154">
        <f t="shared" si="24"/>
        <v>0</v>
      </c>
      <c r="M122" s="154">
        <f t="shared" si="24"/>
        <v>0</v>
      </c>
      <c r="N122" s="154">
        <f>N121</f>
        <v>95.05</v>
      </c>
      <c r="O122" s="154">
        <f>O121</f>
        <v>-0.11</v>
      </c>
      <c r="P122" s="154">
        <f>P121</f>
        <v>1809.6</v>
      </c>
      <c r="Q122" s="45"/>
    </row>
    <row r="123" spans="1:17" ht="21" customHeight="1">
      <c r="A123" s="89"/>
      <c r="B123" s="90" t="s">
        <v>591</v>
      </c>
      <c r="C123" s="91"/>
      <c r="D123" s="91"/>
      <c r="E123" s="146">
        <f aca="true" t="shared" si="25" ref="E123:P123">E103+E106+E109+E113+E116+E119+E122</f>
        <v>12683.760000000002</v>
      </c>
      <c r="F123" s="146">
        <f t="shared" si="25"/>
        <v>0</v>
      </c>
      <c r="G123" s="146">
        <f t="shared" si="25"/>
        <v>0</v>
      </c>
      <c r="H123" s="146">
        <f t="shared" si="25"/>
        <v>0</v>
      </c>
      <c r="I123" s="146">
        <f t="shared" si="25"/>
        <v>0</v>
      </c>
      <c r="J123" s="146">
        <f t="shared" si="25"/>
        <v>0</v>
      </c>
      <c r="K123" s="146">
        <f t="shared" si="25"/>
        <v>0</v>
      </c>
      <c r="L123" s="146">
        <f t="shared" si="25"/>
        <v>0</v>
      </c>
      <c r="M123" s="146">
        <f t="shared" si="25"/>
        <v>0</v>
      </c>
      <c r="N123" s="146">
        <f t="shared" si="25"/>
        <v>833.4399999999998</v>
      </c>
      <c r="O123" s="146">
        <f t="shared" si="25"/>
        <v>-0.6</v>
      </c>
      <c r="P123" s="146">
        <f t="shared" si="25"/>
        <v>13517.8</v>
      </c>
      <c r="Q123" s="92"/>
    </row>
    <row r="124" ht="27" customHeight="1"/>
    <row r="125" spans="2:16" ht="18">
      <c r="B125" s="27"/>
      <c r="C125" s="27"/>
      <c r="D125" s="27" t="s">
        <v>586</v>
      </c>
      <c r="E125" s="27"/>
      <c r="F125" s="27"/>
      <c r="G125" s="27"/>
      <c r="H125" s="27"/>
      <c r="I125" s="27"/>
      <c r="J125" s="27" t="s">
        <v>585</v>
      </c>
      <c r="K125" s="27"/>
      <c r="L125" s="27"/>
      <c r="M125" s="27"/>
      <c r="N125" s="27"/>
      <c r="O125" s="27"/>
      <c r="P125" s="27"/>
    </row>
    <row r="126" spans="1:16" ht="18">
      <c r="A126" s="26" t="s">
        <v>584</v>
      </c>
      <c r="B126" s="27"/>
      <c r="C126" s="27"/>
      <c r="D126" s="27" t="s">
        <v>862</v>
      </c>
      <c r="E126" s="27"/>
      <c r="F126" s="27"/>
      <c r="G126" s="27"/>
      <c r="H126" s="27"/>
      <c r="I126" s="27"/>
      <c r="J126" s="27" t="s">
        <v>583</v>
      </c>
      <c r="K126" s="27"/>
      <c r="L126" s="27"/>
      <c r="M126" s="27"/>
      <c r="N126" s="27"/>
      <c r="O126" s="27"/>
      <c r="P126" s="27"/>
    </row>
    <row r="130" spans="1:17" ht="33">
      <c r="A130" s="6" t="s">
        <v>0</v>
      </c>
      <c r="B130" s="32"/>
      <c r="C130" s="8"/>
      <c r="D130" s="8"/>
      <c r="E130" s="94" t="s">
        <v>814</v>
      </c>
      <c r="F130" s="8"/>
      <c r="G130" s="8"/>
      <c r="H130" s="8"/>
      <c r="I130" s="8"/>
      <c r="J130" s="8"/>
      <c r="K130" s="9"/>
      <c r="L130" s="8"/>
      <c r="M130" s="8"/>
      <c r="N130" s="8"/>
      <c r="O130" s="8"/>
      <c r="P130" s="8"/>
      <c r="Q130" s="41"/>
    </row>
    <row r="131" spans="1:17" ht="18">
      <c r="A131" s="11"/>
      <c r="B131" s="36" t="s">
        <v>542</v>
      </c>
      <c r="C131" s="13"/>
      <c r="D131" s="13"/>
      <c r="E131" s="13"/>
      <c r="F131" s="13"/>
      <c r="G131" s="13"/>
      <c r="H131" s="13"/>
      <c r="I131" s="14"/>
      <c r="J131" s="14"/>
      <c r="K131" s="15"/>
      <c r="L131" s="13"/>
      <c r="M131" s="13"/>
      <c r="N131" s="13"/>
      <c r="O131" s="13"/>
      <c r="P131" s="13"/>
      <c r="Q131" s="42" t="s">
        <v>926</v>
      </c>
    </row>
    <row r="132" spans="1:17" ht="22.5" customHeight="1">
      <c r="A132" s="16"/>
      <c r="B132" s="71"/>
      <c r="C132" s="17"/>
      <c r="D132" s="79" t="s">
        <v>972</v>
      </c>
      <c r="E132" s="18"/>
      <c r="F132" s="18"/>
      <c r="G132" s="18"/>
      <c r="H132" s="18"/>
      <c r="I132" s="18"/>
      <c r="J132" s="18"/>
      <c r="K132" s="19"/>
      <c r="L132" s="18"/>
      <c r="M132" s="18"/>
      <c r="N132" s="18"/>
      <c r="O132" s="18"/>
      <c r="P132" s="18"/>
      <c r="Q132" s="43"/>
    </row>
    <row r="133" spans="1:17" s="160" customFormat="1" ht="51.75" customHeight="1" thickBot="1">
      <c r="A133" s="158" t="s">
        <v>1</v>
      </c>
      <c r="B133" s="81" t="s">
        <v>2</v>
      </c>
      <c r="C133" s="81" t="s">
        <v>3</v>
      </c>
      <c r="D133" s="81" t="s">
        <v>4</v>
      </c>
      <c r="E133" s="82" t="s">
        <v>5</v>
      </c>
      <c r="F133" s="82" t="s">
        <v>568</v>
      </c>
      <c r="G133" s="82" t="s">
        <v>530</v>
      </c>
      <c r="H133" s="82" t="s">
        <v>681</v>
      </c>
      <c r="I133" s="82" t="s">
        <v>571</v>
      </c>
      <c r="J133" s="82" t="s">
        <v>532</v>
      </c>
      <c r="K133" s="82" t="s">
        <v>531</v>
      </c>
      <c r="L133" s="82" t="s">
        <v>543</v>
      </c>
      <c r="M133" s="82" t="s">
        <v>538</v>
      </c>
      <c r="N133" s="82" t="s">
        <v>539</v>
      </c>
      <c r="O133" s="82" t="s">
        <v>582</v>
      </c>
      <c r="P133" s="82" t="s">
        <v>570</v>
      </c>
      <c r="Q133" s="159" t="s">
        <v>540</v>
      </c>
    </row>
    <row r="134" spans="1:17" ht="33" customHeight="1" thickTop="1">
      <c r="A134" s="369" t="s">
        <v>93</v>
      </c>
      <c r="B134" s="370"/>
      <c r="C134" s="370"/>
      <c r="D134" s="371"/>
      <c r="E134" s="370"/>
      <c r="F134" s="370"/>
      <c r="G134" s="370"/>
      <c r="H134" s="370"/>
      <c r="I134" s="370"/>
      <c r="J134" s="370"/>
      <c r="K134" s="372"/>
      <c r="L134" s="370"/>
      <c r="M134" s="370"/>
      <c r="N134" s="370"/>
      <c r="O134" s="370"/>
      <c r="P134" s="370"/>
      <c r="Q134" s="351"/>
    </row>
    <row r="135" spans="1:17" ht="33" customHeight="1">
      <c r="A135" s="23">
        <v>3130101</v>
      </c>
      <c r="B135" s="155" t="s">
        <v>94</v>
      </c>
      <c r="C135" s="377" t="s">
        <v>95</v>
      </c>
      <c r="D135" s="58" t="s">
        <v>83</v>
      </c>
      <c r="E135" s="155">
        <v>2854.37</v>
      </c>
      <c r="F135" s="155">
        <v>0</v>
      </c>
      <c r="G135" s="155">
        <v>0</v>
      </c>
      <c r="H135" s="155">
        <v>0</v>
      </c>
      <c r="I135" s="155">
        <v>0</v>
      </c>
      <c r="J135" s="155">
        <v>0</v>
      </c>
      <c r="K135" s="155">
        <v>0</v>
      </c>
      <c r="L135" s="155">
        <v>0</v>
      </c>
      <c r="M135" s="155">
        <v>61.13</v>
      </c>
      <c r="N135" s="155">
        <v>0</v>
      </c>
      <c r="O135" s="155">
        <v>0.04</v>
      </c>
      <c r="P135" s="155">
        <f>E135+F135+G135+I135-J135-L135-M135-K135+N135-O135</f>
        <v>2793.2</v>
      </c>
      <c r="Q135" s="45"/>
    </row>
    <row r="136" spans="1:17" ht="33" customHeight="1">
      <c r="A136" s="23">
        <v>3130102</v>
      </c>
      <c r="B136" s="155" t="s">
        <v>96</v>
      </c>
      <c r="C136" s="377" t="s">
        <v>97</v>
      </c>
      <c r="D136" s="58" t="s">
        <v>83</v>
      </c>
      <c r="E136" s="155">
        <v>2854.37</v>
      </c>
      <c r="F136" s="155">
        <v>0</v>
      </c>
      <c r="G136" s="155">
        <v>0</v>
      </c>
      <c r="H136" s="155">
        <v>0</v>
      </c>
      <c r="I136" s="155">
        <v>0</v>
      </c>
      <c r="J136" s="155">
        <v>0</v>
      </c>
      <c r="K136" s="155">
        <v>0</v>
      </c>
      <c r="L136" s="155">
        <v>0</v>
      </c>
      <c r="M136" s="155">
        <v>61.13</v>
      </c>
      <c r="N136" s="155">
        <v>0</v>
      </c>
      <c r="O136" s="155">
        <v>0.04</v>
      </c>
      <c r="P136" s="155">
        <f>E136+F136+G136+I136-J136-L136-M136-K136+N136-O136</f>
        <v>2793.2</v>
      </c>
      <c r="Q136" s="45"/>
    </row>
    <row r="137" spans="1:17" ht="33" customHeight="1">
      <c r="A137" s="21" t="s">
        <v>17</v>
      </c>
      <c r="B137" s="155"/>
      <c r="C137" s="22"/>
      <c r="D137" s="58"/>
      <c r="E137" s="157">
        <f aca="true" t="shared" si="26" ref="E137:P137">SUM(E135:E136)</f>
        <v>5708.74</v>
      </c>
      <c r="F137" s="157">
        <f t="shared" si="26"/>
        <v>0</v>
      </c>
      <c r="G137" s="157">
        <f t="shared" si="26"/>
        <v>0</v>
      </c>
      <c r="H137" s="157">
        <f t="shared" si="26"/>
        <v>0</v>
      </c>
      <c r="I137" s="157">
        <f t="shared" si="26"/>
        <v>0</v>
      </c>
      <c r="J137" s="157">
        <f t="shared" si="26"/>
        <v>0</v>
      </c>
      <c r="K137" s="157">
        <f t="shared" si="26"/>
        <v>0</v>
      </c>
      <c r="L137" s="157">
        <f t="shared" si="26"/>
        <v>0</v>
      </c>
      <c r="M137" s="157">
        <f t="shared" si="26"/>
        <v>122.26</v>
      </c>
      <c r="N137" s="157">
        <f t="shared" si="26"/>
        <v>0</v>
      </c>
      <c r="O137" s="157">
        <f t="shared" si="26"/>
        <v>0.08</v>
      </c>
      <c r="P137" s="157">
        <f t="shared" si="26"/>
        <v>5586.4</v>
      </c>
      <c r="Q137" s="45"/>
    </row>
    <row r="138" spans="1:17" ht="33" customHeight="1">
      <c r="A138" s="369" t="s">
        <v>567</v>
      </c>
      <c r="B138" s="364"/>
      <c r="C138" s="370"/>
      <c r="D138" s="371"/>
      <c r="E138" s="364"/>
      <c r="F138" s="364"/>
      <c r="G138" s="364"/>
      <c r="H138" s="364"/>
      <c r="I138" s="364"/>
      <c r="J138" s="364"/>
      <c r="K138" s="364"/>
      <c r="L138" s="364"/>
      <c r="M138" s="364"/>
      <c r="N138" s="364"/>
      <c r="O138" s="364"/>
      <c r="P138" s="364"/>
      <c r="Q138" s="351"/>
    </row>
    <row r="139" spans="1:17" ht="33" customHeight="1">
      <c r="A139" s="23">
        <v>3130103</v>
      </c>
      <c r="B139" s="156" t="s">
        <v>581</v>
      </c>
      <c r="C139" s="22"/>
      <c r="D139" s="58" t="s">
        <v>666</v>
      </c>
      <c r="E139" s="155">
        <v>3858.75</v>
      </c>
      <c r="F139" s="155">
        <v>0</v>
      </c>
      <c r="G139" s="155">
        <v>0</v>
      </c>
      <c r="H139" s="155">
        <v>0</v>
      </c>
      <c r="I139" s="155">
        <v>0</v>
      </c>
      <c r="J139" s="155">
        <v>0</v>
      </c>
      <c r="K139" s="155">
        <v>0</v>
      </c>
      <c r="L139" s="155">
        <v>0</v>
      </c>
      <c r="M139" s="155">
        <v>326.44</v>
      </c>
      <c r="N139" s="155">
        <v>0</v>
      </c>
      <c r="O139" s="155">
        <v>-0.09</v>
      </c>
      <c r="P139" s="155">
        <f>E139+F139+G139+I139-J139-L139-M139-K139+N139-O139</f>
        <v>3532.4</v>
      </c>
      <c r="Q139" s="45"/>
    </row>
    <row r="140" spans="1:17" ht="33" customHeight="1">
      <c r="A140" s="21" t="s">
        <v>17</v>
      </c>
      <c r="B140" s="155"/>
      <c r="C140" s="22"/>
      <c r="D140" s="22"/>
      <c r="E140" s="157">
        <f>E139</f>
        <v>3858.75</v>
      </c>
      <c r="F140" s="157">
        <f aca="true" t="shared" si="27" ref="F140:M140">F139</f>
        <v>0</v>
      </c>
      <c r="G140" s="157">
        <f t="shared" si="27"/>
        <v>0</v>
      </c>
      <c r="H140" s="157">
        <f t="shared" si="27"/>
        <v>0</v>
      </c>
      <c r="I140" s="157">
        <f t="shared" si="27"/>
        <v>0</v>
      </c>
      <c r="J140" s="157">
        <f t="shared" si="27"/>
        <v>0</v>
      </c>
      <c r="K140" s="157">
        <f>K139</f>
        <v>0</v>
      </c>
      <c r="L140" s="157">
        <f t="shared" si="27"/>
        <v>0</v>
      </c>
      <c r="M140" s="157">
        <f t="shared" si="27"/>
        <v>326.44</v>
      </c>
      <c r="N140" s="157">
        <f>N139</f>
        <v>0</v>
      </c>
      <c r="O140" s="157">
        <f>O139</f>
        <v>-0.09</v>
      </c>
      <c r="P140" s="157">
        <f>P139</f>
        <v>3532.4</v>
      </c>
      <c r="Q140" s="45"/>
    </row>
    <row r="141" spans="1:17" ht="33" customHeight="1">
      <c r="A141" s="369" t="s">
        <v>98</v>
      </c>
      <c r="B141" s="364"/>
      <c r="C141" s="370"/>
      <c r="D141" s="370"/>
      <c r="E141" s="364"/>
      <c r="F141" s="364"/>
      <c r="G141" s="364"/>
      <c r="H141" s="364"/>
      <c r="I141" s="364"/>
      <c r="J141" s="364"/>
      <c r="K141" s="364"/>
      <c r="L141" s="364"/>
      <c r="M141" s="364"/>
      <c r="N141" s="364"/>
      <c r="O141" s="364"/>
      <c r="P141" s="364"/>
      <c r="Q141" s="351"/>
    </row>
    <row r="142" spans="1:17" ht="33" customHeight="1">
      <c r="A142" s="23">
        <v>5400200</v>
      </c>
      <c r="B142" s="155" t="s">
        <v>700</v>
      </c>
      <c r="C142" s="58" t="s">
        <v>701</v>
      </c>
      <c r="D142" s="58" t="s">
        <v>665</v>
      </c>
      <c r="E142" s="155">
        <v>3858.75</v>
      </c>
      <c r="F142" s="155">
        <v>0</v>
      </c>
      <c r="G142" s="155">
        <v>0</v>
      </c>
      <c r="H142" s="155">
        <v>0</v>
      </c>
      <c r="I142" s="155">
        <v>0</v>
      </c>
      <c r="J142" s="155">
        <v>0</v>
      </c>
      <c r="K142" s="155">
        <v>0</v>
      </c>
      <c r="L142" s="155">
        <v>0</v>
      </c>
      <c r="M142" s="155">
        <v>326.44</v>
      </c>
      <c r="N142" s="155">
        <v>0</v>
      </c>
      <c r="O142" s="155">
        <v>-0.09</v>
      </c>
      <c r="P142" s="155">
        <f>E142+F142+G142+I142-J142-L142-M142-K142+N142-O142</f>
        <v>3532.4</v>
      </c>
      <c r="Q142" s="45"/>
    </row>
    <row r="143" spans="1:17" ht="33" customHeight="1">
      <c r="A143" s="23">
        <v>5400201</v>
      </c>
      <c r="B143" s="155" t="s">
        <v>587</v>
      </c>
      <c r="C143" s="58" t="s">
        <v>746</v>
      </c>
      <c r="D143" s="58" t="s">
        <v>101</v>
      </c>
      <c r="E143" s="155">
        <v>2901.15</v>
      </c>
      <c r="F143" s="155">
        <v>0</v>
      </c>
      <c r="G143" s="155">
        <v>0</v>
      </c>
      <c r="H143" s="155">
        <v>0</v>
      </c>
      <c r="I143" s="155">
        <v>0</v>
      </c>
      <c r="J143" s="155">
        <v>0</v>
      </c>
      <c r="K143" s="155">
        <v>0</v>
      </c>
      <c r="L143" s="155">
        <v>0</v>
      </c>
      <c r="M143" s="155">
        <v>66.22</v>
      </c>
      <c r="N143" s="155">
        <v>0</v>
      </c>
      <c r="O143" s="155">
        <v>-0.07</v>
      </c>
      <c r="P143" s="155">
        <f>E143+F143+G143+I143-J143-L143-M143-K143+N143-O143</f>
        <v>2835.0000000000005</v>
      </c>
      <c r="Q143" s="45"/>
    </row>
    <row r="144" spans="1:17" ht="33" customHeight="1">
      <c r="A144" s="23">
        <v>5400207</v>
      </c>
      <c r="B144" s="155" t="s">
        <v>102</v>
      </c>
      <c r="C144" s="58" t="s">
        <v>103</v>
      </c>
      <c r="D144" s="58" t="s">
        <v>101</v>
      </c>
      <c r="E144" s="155">
        <v>2901.84</v>
      </c>
      <c r="F144" s="155">
        <v>0</v>
      </c>
      <c r="G144" s="155">
        <v>0</v>
      </c>
      <c r="H144" s="155">
        <v>0</v>
      </c>
      <c r="I144" s="155">
        <v>0</v>
      </c>
      <c r="J144" s="155">
        <v>0</v>
      </c>
      <c r="K144" s="155">
        <v>0</v>
      </c>
      <c r="L144" s="155">
        <v>0</v>
      </c>
      <c r="M144" s="155">
        <v>66.3</v>
      </c>
      <c r="N144" s="155">
        <v>0</v>
      </c>
      <c r="O144" s="155">
        <v>0.14</v>
      </c>
      <c r="P144" s="155">
        <f>E144+F144+G144+I144-J144-L144-M144-K144+N144-O144</f>
        <v>2835.4</v>
      </c>
      <c r="Q144" s="45"/>
    </row>
    <row r="145" spans="1:17" ht="33" customHeight="1">
      <c r="A145" s="21" t="s">
        <v>17</v>
      </c>
      <c r="B145" s="22"/>
      <c r="C145" s="22"/>
      <c r="D145" s="22"/>
      <c r="E145" s="157">
        <f aca="true" t="shared" si="28" ref="E145:P145">SUM(E142:E144)</f>
        <v>9661.74</v>
      </c>
      <c r="F145" s="52">
        <f t="shared" si="28"/>
        <v>0</v>
      </c>
      <c r="G145" s="157">
        <f t="shared" si="28"/>
        <v>0</v>
      </c>
      <c r="H145" s="157">
        <f t="shared" si="28"/>
        <v>0</v>
      </c>
      <c r="I145" s="157">
        <f t="shared" si="28"/>
        <v>0</v>
      </c>
      <c r="J145" s="157">
        <f t="shared" si="28"/>
        <v>0</v>
      </c>
      <c r="K145" s="157">
        <f t="shared" si="28"/>
        <v>0</v>
      </c>
      <c r="L145" s="157">
        <f t="shared" si="28"/>
        <v>0</v>
      </c>
      <c r="M145" s="157">
        <f t="shared" si="28"/>
        <v>458.96</v>
      </c>
      <c r="N145" s="157">
        <f t="shared" si="28"/>
        <v>0</v>
      </c>
      <c r="O145" s="157">
        <f t="shared" si="28"/>
        <v>-0.01999999999999999</v>
      </c>
      <c r="P145" s="157">
        <f t="shared" si="28"/>
        <v>9202.800000000001</v>
      </c>
      <c r="Q145" s="45"/>
    </row>
    <row r="146" spans="1:17" ht="33" customHeight="1">
      <c r="A146" s="95"/>
      <c r="B146" s="90" t="s">
        <v>591</v>
      </c>
      <c r="C146" s="96"/>
      <c r="D146" s="96"/>
      <c r="E146" s="96">
        <f>E137+E140+E145</f>
        <v>19229.23</v>
      </c>
      <c r="F146" s="96">
        <f aca="true" t="shared" si="29" ref="F146:P146">F137+F140+F145</f>
        <v>0</v>
      </c>
      <c r="G146" s="96">
        <f t="shared" si="29"/>
        <v>0</v>
      </c>
      <c r="H146" s="96">
        <f t="shared" si="29"/>
        <v>0</v>
      </c>
      <c r="I146" s="96">
        <f t="shared" si="29"/>
        <v>0</v>
      </c>
      <c r="J146" s="96">
        <f t="shared" si="29"/>
        <v>0</v>
      </c>
      <c r="K146" s="96">
        <f t="shared" si="29"/>
        <v>0</v>
      </c>
      <c r="L146" s="96">
        <f t="shared" si="29"/>
        <v>0</v>
      </c>
      <c r="M146" s="96">
        <f t="shared" si="29"/>
        <v>907.66</v>
      </c>
      <c r="N146" s="96">
        <f t="shared" si="29"/>
        <v>0</v>
      </c>
      <c r="O146" s="96">
        <f t="shared" si="29"/>
        <v>-0.029999999999999985</v>
      </c>
      <c r="P146" s="96">
        <f t="shared" si="29"/>
        <v>18321.6</v>
      </c>
      <c r="Q146" s="92"/>
    </row>
    <row r="147" spans="1:16" ht="51.75" customHeight="1">
      <c r="A147" s="56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66"/>
      <c r="O147" s="66"/>
      <c r="P147" s="57"/>
    </row>
    <row r="148" spans="2:17" s="59" customFormat="1" ht="27" customHeight="1">
      <c r="B148" s="60"/>
      <c r="C148" s="60"/>
      <c r="D148" s="60" t="s">
        <v>586</v>
      </c>
      <c r="E148" s="60"/>
      <c r="F148" s="60"/>
      <c r="G148" s="60"/>
      <c r="H148" s="60"/>
      <c r="I148" s="60"/>
      <c r="J148" s="60" t="s">
        <v>585</v>
      </c>
      <c r="K148" s="60"/>
      <c r="L148" s="60"/>
      <c r="M148" s="60"/>
      <c r="N148" s="66"/>
      <c r="O148" s="66"/>
      <c r="P148" s="60"/>
      <c r="Q148" s="60"/>
    </row>
    <row r="149" spans="1:17" s="59" customFormat="1" ht="27" customHeight="1">
      <c r="A149" s="59" t="s">
        <v>584</v>
      </c>
      <c r="B149" s="60"/>
      <c r="C149" s="60"/>
      <c r="D149" s="27" t="s">
        <v>862</v>
      </c>
      <c r="E149" s="60"/>
      <c r="F149" s="60"/>
      <c r="G149" s="60"/>
      <c r="H149" s="60"/>
      <c r="I149" s="60"/>
      <c r="J149" s="60" t="s">
        <v>583</v>
      </c>
      <c r="K149" s="60"/>
      <c r="L149" s="60"/>
      <c r="M149" s="60"/>
      <c r="N149" s="60"/>
      <c r="O149" s="60"/>
      <c r="P149" s="60"/>
      <c r="Q149" s="60"/>
    </row>
    <row r="150" ht="27" customHeight="1"/>
    <row r="153" spans="1:17" ht="33">
      <c r="A153" s="6" t="s">
        <v>0</v>
      </c>
      <c r="B153" s="55"/>
      <c r="C153" s="8"/>
      <c r="D153" s="98" t="s">
        <v>814</v>
      </c>
      <c r="E153" s="8"/>
      <c r="F153" s="8"/>
      <c r="G153" s="8"/>
      <c r="H153" s="8"/>
      <c r="I153" s="8"/>
      <c r="J153" s="8"/>
      <c r="K153" s="9"/>
      <c r="L153" s="8"/>
      <c r="M153" s="8"/>
      <c r="N153" s="8"/>
      <c r="O153" s="8"/>
      <c r="P153" s="8"/>
      <c r="Q153" s="41"/>
    </row>
    <row r="154" spans="1:17" ht="18">
      <c r="A154" s="11"/>
      <c r="B154" s="36" t="s">
        <v>544</v>
      </c>
      <c r="C154" s="13"/>
      <c r="D154" s="13"/>
      <c r="E154" s="13"/>
      <c r="F154" s="13"/>
      <c r="G154" s="13"/>
      <c r="H154" s="13"/>
      <c r="I154" s="14"/>
      <c r="J154" s="14"/>
      <c r="K154" s="15"/>
      <c r="L154" s="13"/>
      <c r="M154" s="13"/>
      <c r="N154" s="13"/>
      <c r="O154" s="13"/>
      <c r="P154" s="13"/>
      <c r="Q154" s="42" t="s">
        <v>927</v>
      </c>
    </row>
    <row r="155" spans="1:17" ht="20.25">
      <c r="A155" s="16"/>
      <c r="B155" s="17"/>
      <c r="C155" s="17"/>
      <c r="D155" s="79" t="s">
        <v>972</v>
      </c>
      <c r="E155" s="18"/>
      <c r="F155" s="18"/>
      <c r="G155" s="18"/>
      <c r="H155" s="18"/>
      <c r="I155" s="18"/>
      <c r="J155" s="18"/>
      <c r="K155" s="19"/>
      <c r="L155" s="18"/>
      <c r="M155" s="18"/>
      <c r="N155" s="18"/>
      <c r="O155" s="18"/>
      <c r="P155" s="18"/>
      <c r="Q155" s="43"/>
    </row>
    <row r="156" spans="1:17" s="160" customFormat="1" ht="38.25" customHeight="1" thickBot="1">
      <c r="A156" s="158" t="s">
        <v>1</v>
      </c>
      <c r="B156" s="81" t="s">
        <v>2</v>
      </c>
      <c r="C156" s="81" t="s">
        <v>3</v>
      </c>
      <c r="D156" s="81" t="s">
        <v>4</v>
      </c>
      <c r="E156" s="82" t="s">
        <v>5</v>
      </c>
      <c r="F156" s="82" t="s">
        <v>568</v>
      </c>
      <c r="G156" s="82" t="s">
        <v>530</v>
      </c>
      <c r="H156" s="82" t="s">
        <v>681</v>
      </c>
      <c r="I156" s="82" t="s">
        <v>571</v>
      </c>
      <c r="J156" s="82" t="s">
        <v>532</v>
      </c>
      <c r="K156" s="82" t="s">
        <v>531</v>
      </c>
      <c r="L156" s="82" t="s">
        <v>543</v>
      </c>
      <c r="M156" s="82" t="s">
        <v>538</v>
      </c>
      <c r="N156" s="82" t="s">
        <v>539</v>
      </c>
      <c r="O156" s="82" t="s">
        <v>582</v>
      </c>
      <c r="P156" s="82" t="s">
        <v>570</v>
      </c>
      <c r="Q156" s="159" t="s">
        <v>540</v>
      </c>
    </row>
    <row r="157" spans="1:17" ht="33" customHeight="1" thickTop="1">
      <c r="A157" s="348" t="s">
        <v>104</v>
      </c>
      <c r="B157" s="352"/>
      <c r="C157" s="352"/>
      <c r="D157" s="352"/>
      <c r="E157" s="352"/>
      <c r="F157" s="352"/>
      <c r="G157" s="352"/>
      <c r="H157" s="352"/>
      <c r="I157" s="352"/>
      <c r="J157" s="352"/>
      <c r="K157" s="353"/>
      <c r="L157" s="352"/>
      <c r="M157" s="352"/>
      <c r="N157" s="352"/>
      <c r="O157" s="352"/>
      <c r="P157" s="352"/>
      <c r="Q157" s="351"/>
    </row>
    <row r="158" spans="1:17" ht="33" customHeight="1">
      <c r="A158" s="31">
        <v>4100000</v>
      </c>
      <c r="B158" s="145" t="s">
        <v>105</v>
      </c>
      <c r="C158" s="2" t="s">
        <v>106</v>
      </c>
      <c r="D158" s="2" t="s">
        <v>107</v>
      </c>
      <c r="E158" s="145">
        <v>9922.5</v>
      </c>
      <c r="F158" s="145">
        <v>0</v>
      </c>
      <c r="G158" s="145">
        <v>0</v>
      </c>
      <c r="H158" s="145">
        <v>0</v>
      </c>
      <c r="I158" s="145">
        <v>0</v>
      </c>
      <c r="J158" s="145">
        <v>0</v>
      </c>
      <c r="K158" s="145">
        <v>0</v>
      </c>
      <c r="L158" s="145">
        <v>841.9</v>
      </c>
      <c r="M158" s="65">
        <v>1503.44</v>
      </c>
      <c r="N158" s="145">
        <v>0</v>
      </c>
      <c r="O158" s="145">
        <v>-0.04</v>
      </c>
      <c r="P158" s="145">
        <f>E158+F158+G158+I158-J158-L158-M158-K158+N158-O158</f>
        <v>7577.2</v>
      </c>
      <c r="Q158" s="45"/>
    </row>
    <row r="159" spans="1:17" ht="33" customHeight="1">
      <c r="A159" s="31">
        <v>4100103</v>
      </c>
      <c r="B159" s="145" t="s">
        <v>110</v>
      </c>
      <c r="C159" s="2" t="s">
        <v>111</v>
      </c>
      <c r="D159" s="2" t="s">
        <v>33</v>
      </c>
      <c r="E159" s="145">
        <v>2430</v>
      </c>
      <c r="F159" s="145">
        <v>0</v>
      </c>
      <c r="G159" s="145">
        <v>0</v>
      </c>
      <c r="H159" s="145">
        <v>0</v>
      </c>
      <c r="I159" s="145">
        <v>0</v>
      </c>
      <c r="J159" s="145">
        <v>300</v>
      </c>
      <c r="K159" s="145">
        <v>0</v>
      </c>
      <c r="L159" s="145">
        <v>0</v>
      </c>
      <c r="M159" s="145">
        <v>0.04</v>
      </c>
      <c r="N159" s="145">
        <v>0</v>
      </c>
      <c r="O159" s="145">
        <v>-0.04</v>
      </c>
      <c r="P159" s="145">
        <f>E159+F159+G159+I159-J159-L159-M159-K159+N159-O159</f>
        <v>2130</v>
      </c>
      <c r="Q159" s="45"/>
    </row>
    <row r="160" spans="1:17" ht="33" customHeight="1">
      <c r="A160" s="1" t="s">
        <v>17</v>
      </c>
      <c r="B160" s="145"/>
      <c r="C160" s="2"/>
      <c r="D160" s="2"/>
      <c r="E160" s="73">
        <f aca="true" t="shared" si="30" ref="E160:P160">SUM(E158:E159)</f>
        <v>12352.5</v>
      </c>
      <c r="F160" s="154">
        <f t="shared" si="30"/>
        <v>0</v>
      </c>
      <c r="G160" s="154">
        <f t="shared" si="30"/>
        <v>0</v>
      </c>
      <c r="H160" s="154">
        <f t="shared" si="30"/>
        <v>0</v>
      </c>
      <c r="I160" s="154">
        <f t="shared" si="30"/>
        <v>0</v>
      </c>
      <c r="J160" s="154">
        <f t="shared" si="30"/>
        <v>300</v>
      </c>
      <c r="K160" s="154">
        <f t="shared" si="30"/>
        <v>0</v>
      </c>
      <c r="L160" s="154">
        <f t="shared" si="30"/>
        <v>841.9</v>
      </c>
      <c r="M160" s="73">
        <f t="shared" si="30"/>
        <v>1503.48</v>
      </c>
      <c r="N160" s="154">
        <f t="shared" si="30"/>
        <v>0</v>
      </c>
      <c r="O160" s="154">
        <f t="shared" si="30"/>
        <v>-0.08</v>
      </c>
      <c r="P160" s="154">
        <f t="shared" si="30"/>
        <v>9707.2</v>
      </c>
      <c r="Q160" s="45"/>
    </row>
    <row r="161" spans="1:17" ht="33" customHeight="1">
      <c r="A161" s="348" t="s">
        <v>112</v>
      </c>
      <c r="B161" s="349"/>
      <c r="C161" s="352"/>
      <c r="D161" s="352"/>
      <c r="E161" s="349"/>
      <c r="F161" s="349"/>
      <c r="G161" s="349"/>
      <c r="H161" s="349"/>
      <c r="I161" s="349"/>
      <c r="J161" s="349"/>
      <c r="K161" s="349"/>
      <c r="L161" s="349"/>
      <c r="M161" s="349"/>
      <c r="N161" s="349"/>
      <c r="O161" s="349"/>
      <c r="P161" s="349"/>
      <c r="Q161" s="351"/>
    </row>
    <row r="162" spans="1:17" ht="33" customHeight="1">
      <c r="A162" s="31">
        <v>4200003</v>
      </c>
      <c r="B162" s="145" t="s">
        <v>602</v>
      </c>
      <c r="C162" s="2" t="s">
        <v>603</v>
      </c>
      <c r="D162" s="2" t="s">
        <v>113</v>
      </c>
      <c r="E162" s="145">
        <v>5500.05</v>
      </c>
      <c r="F162" s="145">
        <v>0</v>
      </c>
      <c r="G162" s="145">
        <v>0</v>
      </c>
      <c r="H162" s="145">
        <v>0</v>
      </c>
      <c r="I162" s="145">
        <v>0</v>
      </c>
      <c r="J162" s="145">
        <v>0</v>
      </c>
      <c r="K162" s="145">
        <v>0</v>
      </c>
      <c r="L162" s="145">
        <v>0</v>
      </c>
      <c r="M162" s="145">
        <v>621.61</v>
      </c>
      <c r="N162" s="145">
        <v>0</v>
      </c>
      <c r="O162" s="145">
        <v>0.04</v>
      </c>
      <c r="P162" s="145">
        <f>E162+F162+G162+I162-J162-L162-M162-K162+N162-O162</f>
        <v>4878.400000000001</v>
      </c>
      <c r="Q162" s="45"/>
    </row>
    <row r="163" spans="1:17" ht="33" customHeight="1">
      <c r="A163" s="31">
        <v>4300104</v>
      </c>
      <c r="B163" s="145" t="s">
        <v>667</v>
      </c>
      <c r="C163" s="69" t="s">
        <v>668</v>
      </c>
      <c r="D163" s="2" t="s">
        <v>669</v>
      </c>
      <c r="E163" s="145">
        <v>3307.5</v>
      </c>
      <c r="F163" s="145">
        <v>0</v>
      </c>
      <c r="G163" s="145">
        <v>0</v>
      </c>
      <c r="H163" s="145">
        <v>0</v>
      </c>
      <c r="I163" s="145">
        <v>0</v>
      </c>
      <c r="J163" s="145">
        <v>0</v>
      </c>
      <c r="K163" s="145">
        <v>0</v>
      </c>
      <c r="L163" s="145">
        <v>0</v>
      </c>
      <c r="M163" s="145">
        <v>130.71</v>
      </c>
      <c r="N163" s="145">
        <v>0</v>
      </c>
      <c r="O163" s="145">
        <v>-0.01</v>
      </c>
      <c r="P163" s="145">
        <f>E163+F163+G163+I163-J163-L163-M163-K163+N163-O163</f>
        <v>3176.8</v>
      </c>
      <c r="Q163" s="45"/>
    </row>
    <row r="164" spans="1:17" ht="33" customHeight="1">
      <c r="A164" s="1" t="s">
        <v>17</v>
      </c>
      <c r="B164" s="145"/>
      <c r="C164" s="2"/>
      <c r="D164" s="2"/>
      <c r="E164" s="154">
        <f>E162+E163</f>
        <v>8807.55</v>
      </c>
      <c r="F164" s="154">
        <f aca="true" t="shared" si="31" ref="F164:P164">F162+F163</f>
        <v>0</v>
      </c>
      <c r="G164" s="154">
        <f t="shared" si="31"/>
        <v>0</v>
      </c>
      <c r="H164" s="154">
        <f t="shared" si="31"/>
        <v>0</v>
      </c>
      <c r="I164" s="154">
        <f t="shared" si="31"/>
        <v>0</v>
      </c>
      <c r="J164" s="154">
        <f t="shared" si="31"/>
        <v>0</v>
      </c>
      <c r="K164" s="154">
        <f t="shared" si="31"/>
        <v>0</v>
      </c>
      <c r="L164" s="154">
        <f t="shared" si="31"/>
        <v>0</v>
      </c>
      <c r="M164" s="154">
        <f t="shared" si="31"/>
        <v>752.32</v>
      </c>
      <c r="N164" s="154">
        <f t="shared" si="31"/>
        <v>0</v>
      </c>
      <c r="O164" s="154">
        <f t="shared" si="31"/>
        <v>0.03</v>
      </c>
      <c r="P164" s="154">
        <f t="shared" si="31"/>
        <v>8055.200000000001</v>
      </c>
      <c r="Q164" s="45"/>
    </row>
    <row r="165" spans="1:17" ht="33" customHeight="1">
      <c r="A165" s="348" t="s">
        <v>114</v>
      </c>
      <c r="B165" s="349"/>
      <c r="C165" s="352"/>
      <c r="D165" s="352"/>
      <c r="E165" s="349"/>
      <c r="F165" s="349"/>
      <c r="G165" s="349"/>
      <c r="H165" s="349"/>
      <c r="I165" s="349"/>
      <c r="J165" s="349"/>
      <c r="K165" s="349"/>
      <c r="L165" s="349"/>
      <c r="M165" s="349"/>
      <c r="N165" s="349"/>
      <c r="O165" s="349"/>
      <c r="P165" s="349"/>
      <c r="Q165" s="351"/>
    </row>
    <row r="166" spans="1:17" ht="33" customHeight="1">
      <c r="A166" s="31">
        <v>4310000</v>
      </c>
      <c r="B166" s="145" t="s">
        <v>115</v>
      </c>
      <c r="C166" s="2" t="s">
        <v>116</v>
      </c>
      <c r="D166" s="2" t="s">
        <v>117</v>
      </c>
      <c r="E166" s="145">
        <v>3307.5</v>
      </c>
      <c r="F166" s="145">
        <v>0</v>
      </c>
      <c r="G166" s="145">
        <v>0</v>
      </c>
      <c r="H166" s="145">
        <v>0</v>
      </c>
      <c r="I166" s="145">
        <v>0</v>
      </c>
      <c r="J166" s="145">
        <v>0</v>
      </c>
      <c r="K166" s="145">
        <v>0</v>
      </c>
      <c r="L166" s="145">
        <v>0</v>
      </c>
      <c r="M166" s="145">
        <v>130.71</v>
      </c>
      <c r="N166" s="145">
        <v>0</v>
      </c>
      <c r="O166" s="145">
        <v>-0.01</v>
      </c>
      <c r="P166" s="145">
        <f>E166+F166+G166+I166-J166-L166-M166-K166+N166-O166</f>
        <v>3176.8</v>
      </c>
      <c r="Q166" s="45"/>
    </row>
    <row r="167" spans="1:17" ht="33" customHeight="1">
      <c r="A167" s="1" t="s">
        <v>17</v>
      </c>
      <c r="B167" s="145"/>
      <c r="C167" s="2"/>
      <c r="D167" s="2"/>
      <c r="E167" s="154">
        <f aca="true" t="shared" si="32" ref="E167:P167">SUM(E166:E166)</f>
        <v>3307.5</v>
      </c>
      <c r="F167" s="154">
        <f t="shared" si="32"/>
        <v>0</v>
      </c>
      <c r="G167" s="154">
        <f t="shared" si="32"/>
        <v>0</v>
      </c>
      <c r="H167" s="154">
        <f t="shared" si="32"/>
        <v>0</v>
      </c>
      <c r="I167" s="154">
        <f t="shared" si="32"/>
        <v>0</v>
      </c>
      <c r="J167" s="154">
        <f t="shared" si="32"/>
        <v>0</v>
      </c>
      <c r="K167" s="154">
        <f t="shared" si="32"/>
        <v>0</v>
      </c>
      <c r="L167" s="154">
        <f t="shared" si="32"/>
        <v>0</v>
      </c>
      <c r="M167" s="154">
        <f t="shared" si="32"/>
        <v>130.71</v>
      </c>
      <c r="N167" s="154">
        <f t="shared" si="32"/>
        <v>0</v>
      </c>
      <c r="O167" s="154">
        <f t="shared" si="32"/>
        <v>-0.01</v>
      </c>
      <c r="P167" s="154">
        <f t="shared" si="32"/>
        <v>3176.8</v>
      </c>
      <c r="Q167" s="45"/>
    </row>
    <row r="168" spans="1:17" ht="33" customHeight="1">
      <c r="A168" s="89"/>
      <c r="B168" s="90" t="s">
        <v>591</v>
      </c>
      <c r="C168" s="91"/>
      <c r="D168" s="91"/>
      <c r="E168" s="146">
        <f aca="true" t="shared" si="33" ref="E168:P168">E160+E164+E167</f>
        <v>24467.55</v>
      </c>
      <c r="F168" s="146">
        <f t="shared" si="33"/>
        <v>0</v>
      </c>
      <c r="G168" s="146">
        <f t="shared" si="33"/>
        <v>0</v>
      </c>
      <c r="H168" s="146">
        <f t="shared" si="33"/>
        <v>0</v>
      </c>
      <c r="I168" s="146">
        <f t="shared" si="33"/>
        <v>0</v>
      </c>
      <c r="J168" s="146">
        <f t="shared" si="33"/>
        <v>300</v>
      </c>
      <c r="K168" s="146">
        <f t="shared" si="33"/>
        <v>0</v>
      </c>
      <c r="L168" s="146">
        <f t="shared" si="33"/>
        <v>841.9</v>
      </c>
      <c r="M168" s="146">
        <f t="shared" si="33"/>
        <v>2386.51</v>
      </c>
      <c r="N168" s="146">
        <f t="shared" si="33"/>
        <v>0</v>
      </c>
      <c r="O168" s="146">
        <f t="shared" si="33"/>
        <v>-0.060000000000000005</v>
      </c>
      <c r="P168" s="146">
        <f t="shared" si="33"/>
        <v>20939.2</v>
      </c>
      <c r="Q168" s="92"/>
    </row>
    <row r="169" spans="11:15" ht="18">
      <c r="K169" s="4"/>
      <c r="N169" s="76"/>
      <c r="O169" s="76"/>
    </row>
    <row r="170" spans="11:15" ht="18">
      <c r="K170" s="4"/>
      <c r="N170" s="76"/>
      <c r="O170" s="76"/>
    </row>
    <row r="171" spans="11:15" ht="18">
      <c r="K171" s="4"/>
      <c r="N171" s="76"/>
      <c r="O171" s="76"/>
    </row>
    <row r="172" spans="14:15" ht="18">
      <c r="N172" s="76"/>
      <c r="O172" s="76"/>
    </row>
    <row r="173" spans="2:16" ht="18">
      <c r="B173" s="27"/>
      <c r="C173" s="27"/>
      <c r="D173" s="27" t="s">
        <v>586</v>
      </c>
      <c r="E173" s="27"/>
      <c r="F173" s="27"/>
      <c r="G173" s="27"/>
      <c r="H173" s="27"/>
      <c r="I173" s="27"/>
      <c r="J173" s="27" t="s">
        <v>585</v>
      </c>
      <c r="K173" s="27"/>
      <c r="L173" s="27"/>
      <c r="M173" s="27"/>
      <c r="N173" s="27"/>
      <c r="O173" s="27"/>
      <c r="P173" s="27"/>
    </row>
    <row r="174" spans="1:16" ht="18">
      <c r="A174" s="26" t="s">
        <v>584</v>
      </c>
      <c r="B174" s="27"/>
      <c r="C174" s="27"/>
      <c r="D174" s="27" t="s">
        <v>862</v>
      </c>
      <c r="E174" s="27"/>
      <c r="F174" s="27"/>
      <c r="G174" s="27"/>
      <c r="H174" s="27"/>
      <c r="I174" s="27"/>
      <c r="J174" s="27" t="s">
        <v>583</v>
      </c>
      <c r="K174" s="27"/>
      <c r="L174" s="27"/>
      <c r="M174" s="27"/>
      <c r="N174" s="27"/>
      <c r="O174" s="27"/>
      <c r="P174" s="27"/>
    </row>
    <row r="179" spans="1:17" ht="33">
      <c r="A179" s="6" t="s">
        <v>0</v>
      </c>
      <c r="B179" s="32"/>
      <c r="C179" s="8"/>
      <c r="D179" s="94" t="s">
        <v>814</v>
      </c>
      <c r="E179" s="8"/>
      <c r="F179" s="8"/>
      <c r="G179" s="8"/>
      <c r="H179" s="8"/>
      <c r="I179" s="8"/>
      <c r="J179" s="8"/>
      <c r="K179" s="9"/>
      <c r="L179" s="8"/>
      <c r="M179" s="8"/>
      <c r="N179" s="8"/>
      <c r="O179" s="8"/>
      <c r="P179" s="8"/>
      <c r="Q179" s="41"/>
    </row>
    <row r="180" spans="1:17" ht="18">
      <c r="A180" s="11"/>
      <c r="B180" s="36" t="s">
        <v>545</v>
      </c>
      <c r="C180" s="13"/>
      <c r="D180" s="13"/>
      <c r="E180" s="13"/>
      <c r="F180" s="13"/>
      <c r="G180" s="13"/>
      <c r="H180" s="13"/>
      <c r="I180" s="14"/>
      <c r="J180" s="14"/>
      <c r="K180" s="15"/>
      <c r="L180" s="13"/>
      <c r="M180" s="13"/>
      <c r="N180" s="13"/>
      <c r="O180" s="13"/>
      <c r="P180" s="13"/>
      <c r="Q180" s="42" t="s">
        <v>928</v>
      </c>
    </row>
    <row r="181" spans="1:17" ht="20.25">
      <c r="A181" s="16"/>
      <c r="B181" s="17"/>
      <c r="C181" s="17"/>
      <c r="D181" s="79" t="s">
        <v>972</v>
      </c>
      <c r="E181" s="18"/>
      <c r="F181" s="18"/>
      <c r="G181" s="18"/>
      <c r="H181" s="18"/>
      <c r="I181" s="18"/>
      <c r="J181" s="18"/>
      <c r="K181" s="19"/>
      <c r="L181" s="18"/>
      <c r="M181" s="18"/>
      <c r="N181" s="18"/>
      <c r="O181" s="18"/>
      <c r="P181" s="18"/>
      <c r="Q181" s="43"/>
    </row>
    <row r="182" spans="1:17" s="85" customFormat="1" ht="24" thickBot="1">
      <c r="A182" s="80" t="s">
        <v>1</v>
      </c>
      <c r="B182" s="81" t="s">
        <v>2</v>
      </c>
      <c r="C182" s="81" t="s">
        <v>3</v>
      </c>
      <c r="D182" s="81" t="s">
        <v>4</v>
      </c>
      <c r="E182" s="68" t="s">
        <v>5</v>
      </c>
      <c r="F182" s="40" t="s">
        <v>568</v>
      </c>
      <c r="G182" s="40" t="s">
        <v>530</v>
      </c>
      <c r="H182" s="40" t="s">
        <v>702</v>
      </c>
      <c r="I182" s="68" t="s">
        <v>571</v>
      </c>
      <c r="J182" s="68" t="s">
        <v>532</v>
      </c>
      <c r="K182" s="68" t="s">
        <v>531</v>
      </c>
      <c r="L182" s="40" t="s">
        <v>543</v>
      </c>
      <c r="M182" s="82" t="s">
        <v>538</v>
      </c>
      <c r="N182" s="40" t="s">
        <v>539</v>
      </c>
      <c r="O182" s="40" t="s">
        <v>582</v>
      </c>
      <c r="P182" s="40" t="s">
        <v>570</v>
      </c>
      <c r="Q182" s="83" t="s">
        <v>540</v>
      </c>
    </row>
    <row r="183" spans="1:17" ht="18.75" thickTop="1">
      <c r="A183" s="348" t="s">
        <v>118</v>
      </c>
      <c r="B183" s="352"/>
      <c r="C183" s="352"/>
      <c r="D183" s="352"/>
      <c r="E183" s="352"/>
      <c r="F183" s="352"/>
      <c r="G183" s="352"/>
      <c r="H183" s="352"/>
      <c r="I183" s="352"/>
      <c r="J183" s="352"/>
      <c r="K183" s="353"/>
      <c r="L183" s="352"/>
      <c r="M183" s="352"/>
      <c r="N183" s="352"/>
      <c r="O183" s="352"/>
      <c r="P183" s="352"/>
      <c r="Q183" s="367"/>
    </row>
    <row r="184" spans="1:17" ht="17.25" customHeight="1">
      <c r="A184" s="31">
        <v>5100000</v>
      </c>
      <c r="B184" s="65" t="s">
        <v>286</v>
      </c>
      <c r="C184" s="69" t="s">
        <v>287</v>
      </c>
      <c r="D184" s="69" t="s">
        <v>119</v>
      </c>
      <c r="E184" s="65">
        <v>9371.25</v>
      </c>
      <c r="F184" s="65">
        <v>0</v>
      </c>
      <c r="G184" s="65">
        <v>0</v>
      </c>
      <c r="H184" s="65">
        <v>0</v>
      </c>
      <c r="I184" s="65">
        <v>0</v>
      </c>
      <c r="J184" s="65">
        <v>0</v>
      </c>
      <c r="K184" s="65">
        <v>0</v>
      </c>
      <c r="L184" s="65">
        <v>159.55</v>
      </c>
      <c r="M184" s="65">
        <v>1393.53</v>
      </c>
      <c r="N184" s="65">
        <v>0</v>
      </c>
      <c r="O184" s="65">
        <v>-0.03</v>
      </c>
      <c r="P184" s="65">
        <f>E184+F184+G184+I184-J184-L184-M184-K184+N184-O184</f>
        <v>7818.200000000001</v>
      </c>
      <c r="Q184" s="50"/>
    </row>
    <row r="185" spans="1:17" ht="17.25" customHeight="1">
      <c r="A185" s="31">
        <v>6100303</v>
      </c>
      <c r="B185" s="65" t="s">
        <v>173</v>
      </c>
      <c r="C185" s="69" t="s">
        <v>747</v>
      </c>
      <c r="D185" s="69" t="s">
        <v>713</v>
      </c>
      <c r="E185" s="65">
        <v>4417.95</v>
      </c>
      <c r="F185" s="65">
        <v>0</v>
      </c>
      <c r="G185" s="65">
        <v>0</v>
      </c>
      <c r="H185" s="65">
        <v>0</v>
      </c>
      <c r="I185" s="65">
        <v>0</v>
      </c>
      <c r="J185" s="65">
        <v>590</v>
      </c>
      <c r="K185" s="65">
        <v>0</v>
      </c>
      <c r="L185" s="65">
        <v>0</v>
      </c>
      <c r="M185" s="65">
        <v>419.24</v>
      </c>
      <c r="N185" s="65">
        <v>0</v>
      </c>
      <c r="O185" s="65">
        <v>0.11</v>
      </c>
      <c r="P185" s="65">
        <f>E185+F185+G185+I185-J185-L185-M185-K185+N185-O185</f>
        <v>3408.6</v>
      </c>
      <c r="Q185" s="45"/>
    </row>
    <row r="186" spans="1:17" ht="17.25" customHeight="1">
      <c r="A186" s="31">
        <v>8100205</v>
      </c>
      <c r="B186" s="65" t="s">
        <v>277</v>
      </c>
      <c r="C186" s="69" t="s">
        <v>953</v>
      </c>
      <c r="D186" s="69" t="s">
        <v>713</v>
      </c>
      <c r="E186" s="65">
        <v>4986</v>
      </c>
      <c r="F186" s="65">
        <v>0</v>
      </c>
      <c r="G186" s="65">
        <v>0</v>
      </c>
      <c r="H186" s="65">
        <v>0</v>
      </c>
      <c r="I186" s="65">
        <v>0</v>
      </c>
      <c r="J186" s="65">
        <v>0</v>
      </c>
      <c r="K186" s="65">
        <v>0</v>
      </c>
      <c r="L186" s="65">
        <v>0</v>
      </c>
      <c r="M186" s="65">
        <v>521.04</v>
      </c>
      <c r="N186" s="65">
        <v>0</v>
      </c>
      <c r="O186" s="65">
        <v>0.16</v>
      </c>
      <c r="P186" s="65">
        <f>E186+F186+G186+I186-J186-L186-M186-K186+N186-O186</f>
        <v>4464.8</v>
      </c>
      <c r="Q186" s="45"/>
    </row>
    <row r="187" spans="1:17" ht="17.25" customHeight="1">
      <c r="A187" s="1" t="s">
        <v>17</v>
      </c>
      <c r="B187" s="65"/>
      <c r="C187" s="69"/>
      <c r="D187" s="69"/>
      <c r="E187" s="73">
        <f>SUM(E184:E186)</f>
        <v>18775.2</v>
      </c>
      <c r="F187" s="73">
        <f aca="true" t="shared" si="34" ref="F187:P187">SUM(F184:F186)</f>
        <v>0</v>
      </c>
      <c r="G187" s="73">
        <f t="shared" si="34"/>
        <v>0</v>
      </c>
      <c r="H187" s="73">
        <f t="shared" si="34"/>
        <v>0</v>
      </c>
      <c r="I187" s="73">
        <f t="shared" si="34"/>
        <v>0</v>
      </c>
      <c r="J187" s="73">
        <f t="shared" si="34"/>
        <v>590</v>
      </c>
      <c r="K187" s="73">
        <f t="shared" si="34"/>
        <v>0</v>
      </c>
      <c r="L187" s="73">
        <f t="shared" si="34"/>
        <v>159.55</v>
      </c>
      <c r="M187" s="73">
        <f t="shared" si="34"/>
        <v>2333.81</v>
      </c>
      <c r="N187" s="73">
        <f t="shared" si="34"/>
        <v>0</v>
      </c>
      <c r="O187" s="73">
        <f t="shared" si="34"/>
        <v>0.24</v>
      </c>
      <c r="P187" s="73">
        <f t="shared" si="34"/>
        <v>15691.600000000002</v>
      </c>
      <c r="Q187" s="50"/>
    </row>
    <row r="188" spans="1:17" ht="17.25" customHeight="1">
      <c r="A188" s="348" t="s">
        <v>566</v>
      </c>
      <c r="B188" s="366"/>
      <c r="C188" s="350"/>
      <c r="D188" s="350"/>
      <c r="E188" s="366"/>
      <c r="F188" s="366"/>
      <c r="G188" s="366"/>
      <c r="H188" s="366"/>
      <c r="I188" s="366"/>
      <c r="J188" s="366"/>
      <c r="K188" s="368"/>
      <c r="L188" s="366"/>
      <c r="M188" s="366"/>
      <c r="N188" s="366"/>
      <c r="O188" s="366"/>
      <c r="P188" s="366"/>
      <c r="Q188" s="367"/>
    </row>
    <row r="189" spans="1:17" ht="17.25" customHeight="1">
      <c r="A189" s="31">
        <v>5100101</v>
      </c>
      <c r="B189" s="65" t="s">
        <v>120</v>
      </c>
      <c r="C189" s="69" t="s">
        <v>121</v>
      </c>
      <c r="D189" s="69" t="s">
        <v>713</v>
      </c>
      <c r="E189" s="65">
        <v>5500.05</v>
      </c>
      <c r="F189" s="65">
        <v>0</v>
      </c>
      <c r="G189" s="65">
        <v>0</v>
      </c>
      <c r="H189" s="65">
        <v>0</v>
      </c>
      <c r="I189" s="65">
        <v>0</v>
      </c>
      <c r="J189" s="65">
        <v>350</v>
      </c>
      <c r="K189" s="65">
        <v>0</v>
      </c>
      <c r="L189" s="65">
        <v>0</v>
      </c>
      <c r="M189" s="65">
        <v>621.61</v>
      </c>
      <c r="N189" s="65">
        <v>0</v>
      </c>
      <c r="O189" s="65">
        <v>0.04</v>
      </c>
      <c r="P189" s="65">
        <f>E189+F189+G189+I189-J189-L189-M189-K189+N189-O189</f>
        <v>4528.400000000001</v>
      </c>
      <c r="Q189" s="50"/>
    </row>
    <row r="190" spans="1:17" ht="17.25" customHeight="1">
      <c r="A190" s="31">
        <v>5200102</v>
      </c>
      <c r="B190" s="65" t="s">
        <v>122</v>
      </c>
      <c r="C190" s="69" t="s">
        <v>123</v>
      </c>
      <c r="D190" s="69" t="s">
        <v>714</v>
      </c>
      <c r="E190" s="65">
        <v>3060.6</v>
      </c>
      <c r="F190" s="65">
        <v>0</v>
      </c>
      <c r="G190" s="65">
        <v>0</v>
      </c>
      <c r="H190" s="65">
        <v>0</v>
      </c>
      <c r="I190" s="65">
        <v>0</v>
      </c>
      <c r="J190" s="65">
        <v>0</v>
      </c>
      <c r="K190" s="65">
        <v>0</v>
      </c>
      <c r="L190" s="65">
        <v>0</v>
      </c>
      <c r="M190" s="65">
        <v>83.57</v>
      </c>
      <c r="N190" s="65">
        <v>0</v>
      </c>
      <c r="O190" s="65">
        <v>-0.17</v>
      </c>
      <c r="P190" s="65">
        <f aca="true" t="shared" si="35" ref="P190:P197">E190+F190+G190+I190-J190-L190-M190-K190+N190-O190</f>
        <v>2977.2</v>
      </c>
      <c r="Q190" s="50"/>
    </row>
    <row r="191" spans="1:17" ht="17.25" customHeight="1">
      <c r="A191" s="31">
        <v>5200104</v>
      </c>
      <c r="B191" s="65" t="s">
        <v>126</v>
      </c>
      <c r="C191" s="69" t="s">
        <v>127</v>
      </c>
      <c r="D191" s="69" t="s">
        <v>714</v>
      </c>
      <c r="E191" s="65">
        <v>2508</v>
      </c>
      <c r="F191" s="65">
        <v>0</v>
      </c>
      <c r="G191" s="65">
        <v>0</v>
      </c>
      <c r="H191" s="65">
        <v>0</v>
      </c>
      <c r="I191" s="65">
        <v>0</v>
      </c>
      <c r="J191" s="65">
        <v>0</v>
      </c>
      <c r="K191" s="65">
        <v>0</v>
      </c>
      <c r="L191" s="65">
        <v>0</v>
      </c>
      <c r="M191" s="65">
        <v>8.53</v>
      </c>
      <c r="N191" s="65">
        <v>0</v>
      </c>
      <c r="O191" s="65">
        <v>0.07</v>
      </c>
      <c r="P191" s="65">
        <f t="shared" si="35"/>
        <v>2499.3999999999996</v>
      </c>
      <c r="Q191" s="50"/>
    </row>
    <row r="192" spans="1:17" ht="17.25" customHeight="1">
      <c r="A192" s="31">
        <v>5200201</v>
      </c>
      <c r="B192" s="65" t="s">
        <v>128</v>
      </c>
      <c r="C192" s="69" t="s">
        <v>129</v>
      </c>
      <c r="D192" s="69" t="s">
        <v>714</v>
      </c>
      <c r="E192" s="65">
        <v>2546.1</v>
      </c>
      <c r="F192" s="65">
        <v>0</v>
      </c>
      <c r="G192" s="65">
        <v>0</v>
      </c>
      <c r="H192" s="65">
        <v>0</v>
      </c>
      <c r="I192" s="65">
        <v>0</v>
      </c>
      <c r="J192" s="65">
        <v>300</v>
      </c>
      <c r="K192" s="65">
        <v>0</v>
      </c>
      <c r="L192" s="65">
        <v>0</v>
      </c>
      <c r="M192" s="65">
        <v>12.67</v>
      </c>
      <c r="N192" s="65">
        <v>0</v>
      </c>
      <c r="O192" s="65">
        <v>-0.17</v>
      </c>
      <c r="P192" s="65">
        <f t="shared" si="35"/>
        <v>2233.6</v>
      </c>
      <c r="Q192" s="50"/>
    </row>
    <row r="193" spans="1:17" ht="17.25" customHeight="1">
      <c r="A193" s="31">
        <v>5200205</v>
      </c>
      <c r="B193" s="65" t="s">
        <v>130</v>
      </c>
      <c r="C193" s="69" t="s">
        <v>131</v>
      </c>
      <c r="D193" s="69" t="s">
        <v>142</v>
      </c>
      <c r="E193" s="65">
        <v>1102.56</v>
      </c>
      <c r="F193" s="65">
        <v>0</v>
      </c>
      <c r="G193" s="65">
        <v>0</v>
      </c>
      <c r="H193" s="65">
        <v>0</v>
      </c>
      <c r="I193" s="65">
        <v>0</v>
      </c>
      <c r="J193" s="65">
        <v>0</v>
      </c>
      <c r="K193" s="65">
        <v>0</v>
      </c>
      <c r="L193" s="65">
        <v>0</v>
      </c>
      <c r="M193" s="65">
        <v>0</v>
      </c>
      <c r="N193" s="65">
        <v>141.14</v>
      </c>
      <c r="O193" s="65">
        <v>-0.1</v>
      </c>
      <c r="P193" s="65">
        <f t="shared" si="35"/>
        <v>1243.7999999999997</v>
      </c>
      <c r="Q193" s="50"/>
    </row>
    <row r="194" spans="1:17" ht="17.25" customHeight="1">
      <c r="A194" s="31">
        <v>5200206</v>
      </c>
      <c r="B194" s="65" t="s">
        <v>132</v>
      </c>
      <c r="C194" s="69" t="s">
        <v>133</v>
      </c>
      <c r="D194" s="69" t="s">
        <v>142</v>
      </c>
      <c r="E194" s="65">
        <v>1102.56</v>
      </c>
      <c r="F194" s="65">
        <v>0</v>
      </c>
      <c r="G194" s="65">
        <v>0</v>
      </c>
      <c r="H194" s="65">
        <v>0</v>
      </c>
      <c r="I194" s="65">
        <v>0</v>
      </c>
      <c r="J194" s="65">
        <v>0</v>
      </c>
      <c r="K194" s="162">
        <v>0</v>
      </c>
      <c r="L194" s="65">
        <v>0</v>
      </c>
      <c r="M194" s="65">
        <v>0</v>
      </c>
      <c r="N194" s="65">
        <v>141.14</v>
      </c>
      <c r="O194" s="65">
        <v>-0.1</v>
      </c>
      <c r="P194" s="65">
        <f t="shared" si="35"/>
        <v>1243.7999999999997</v>
      </c>
      <c r="Q194" s="50"/>
    </row>
    <row r="195" spans="1:17" ht="17.25" customHeight="1">
      <c r="A195" s="31">
        <v>5200207</v>
      </c>
      <c r="B195" s="65" t="s">
        <v>134</v>
      </c>
      <c r="C195" s="69" t="s">
        <v>135</v>
      </c>
      <c r="D195" s="69" t="s">
        <v>142</v>
      </c>
      <c r="E195" s="65">
        <v>1102.56</v>
      </c>
      <c r="F195" s="65">
        <v>0</v>
      </c>
      <c r="G195" s="65">
        <v>0</v>
      </c>
      <c r="H195" s="65">
        <v>0</v>
      </c>
      <c r="I195" s="65">
        <v>0</v>
      </c>
      <c r="J195" s="65">
        <v>0</v>
      </c>
      <c r="K195" s="162">
        <v>0</v>
      </c>
      <c r="L195" s="65">
        <v>0</v>
      </c>
      <c r="M195" s="65">
        <v>0</v>
      </c>
      <c r="N195" s="65">
        <v>141.14</v>
      </c>
      <c r="O195" s="65">
        <v>-0.1</v>
      </c>
      <c r="P195" s="65">
        <f t="shared" si="35"/>
        <v>1243.7999999999997</v>
      </c>
      <c r="Q195" s="50"/>
    </row>
    <row r="196" spans="1:17" ht="17.25" customHeight="1">
      <c r="A196" s="31">
        <v>5200208</v>
      </c>
      <c r="B196" s="65" t="s">
        <v>136</v>
      </c>
      <c r="C196" s="69" t="s">
        <v>137</v>
      </c>
      <c r="D196" s="69" t="s">
        <v>142</v>
      </c>
      <c r="E196" s="65">
        <v>1102.56</v>
      </c>
      <c r="F196" s="65">
        <v>0</v>
      </c>
      <c r="G196" s="65">
        <v>0</v>
      </c>
      <c r="H196" s="65">
        <v>0</v>
      </c>
      <c r="I196" s="65">
        <v>0</v>
      </c>
      <c r="J196" s="65">
        <v>0</v>
      </c>
      <c r="K196" s="162">
        <v>0</v>
      </c>
      <c r="L196" s="65">
        <v>0</v>
      </c>
      <c r="M196" s="65">
        <v>0</v>
      </c>
      <c r="N196" s="65">
        <v>141.14</v>
      </c>
      <c r="O196" s="65">
        <v>-0.1</v>
      </c>
      <c r="P196" s="65">
        <f t="shared" si="35"/>
        <v>1243.7999999999997</v>
      </c>
      <c r="Q196" s="50"/>
    </row>
    <row r="197" spans="1:17" ht="17.25" customHeight="1">
      <c r="A197" s="31">
        <v>5200301</v>
      </c>
      <c r="B197" s="65" t="s">
        <v>140</v>
      </c>
      <c r="C197" s="69" t="s">
        <v>141</v>
      </c>
      <c r="D197" s="69" t="s">
        <v>715</v>
      </c>
      <c r="E197" s="65">
        <v>2204.94</v>
      </c>
      <c r="F197" s="65">
        <v>0</v>
      </c>
      <c r="G197" s="65">
        <v>0</v>
      </c>
      <c r="H197" s="65">
        <v>0</v>
      </c>
      <c r="I197" s="65">
        <v>0</v>
      </c>
      <c r="J197" s="65">
        <v>0</v>
      </c>
      <c r="K197" s="65">
        <v>0</v>
      </c>
      <c r="L197" s="65">
        <v>0</v>
      </c>
      <c r="M197" s="65">
        <v>0</v>
      </c>
      <c r="N197" s="65">
        <v>38.93</v>
      </c>
      <c r="O197" s="65">
        <v>0.07</v>
      </c>
      <c r="P197" s="65">
        <f t="shared" si="35"/>
        <v>2243.7999999999997</v>
      </c>
      <c r="Q197" s="50"/>
    </row>
    <row r="198" spans="1:17" ht="17.25" customHeight="1">
      <c r="A198" s="1" t="s">
        <v>17</v>
      </c>
      <c r="B198" s="65"/>
      <c r="C198" s="69"/>
      <c r="D198" s="69"/>
      <c r="E198" s="73">
        <f>SUM(E189:E197)</f>
        <v>20229.93</v>
      </c>
      <c r="F198" s="73">
        <f aca="true" t="shared" si="36" ref="F198:P198">SUM(F189:F197)</f>
        <v>0</v>
      </c>
      <c r="G198" s="73">
        <f t="shared" si="36"/>
        <v>0</v>
      </c>
      <c r="H198" s="73">
        <f t="shared" si="36"/>
        <v>0</v>
      </c>
      <c r="I198" s="73">
        <f t="shared" si="36"/>
        <v>0</v>
      </c>
      <c r="J198" s="73">
        <f t="shared" si="36"/>
        <v>650</v>
      </c>
      <c r="K198" s="73">
        <f t="shared" si="36"/>
        <v>0</v>
      </c>
      <c r="L198" s="73">
        <f t="shared" si="36"/>
        <v>0</v>
      </c>
      <c r="M198" s="73">
        <f t="shared" si="36"/>
        <v>726.38</v>
      </c>
      <c r="N198" s="73">
        <f t="shared" si="36"/>
        <v>603.4899999999999</v>
      </c>
      <c r="O198" s="73">
        <f t="shared" si="36"/>
        <v>-0.56</v>
      </c>
      <c r="P198" s="73">
        <f t="shared" si="36"/>
        <v>19457.6</v>
      </c>
      <c r="Q198" s="50"/>
    </row>
    <row r="199" spans="1:17" ht="17.25" customHeight="1">
      <c r="A199" s="348" t="s">
        <v>143</v>
      </c>
      <c r="B199" s="366"/>
      <c r="C199" s="350"/>
      <c r="D199" s="350"/>
      <c r="E199" s="366"/>
      <c r="F199" s="366"/>
      <c r="G199" s="366"/>
      <c r="H199" s="366"/>
      <c r="I199" s="366"/>
      <c r="J199" s="366"/>
      <c r="K199" s="368"/>
      <c r="L199" s="366"/>
      <c r="M199" s="366"/>
      <c r="N199" s="366"/>
      <c r="O199" s="366"/>
      <c r="P199" s="366"/>
      <c r="Q199" s="367"/>
    </row>
    <row r="200" spans="1:17" ht="17.25" customHeight="1">
      <c r="A200" s="31">
        <v>5200202</v>
      </c>
      <c r="B200" s="65" t="s">
        <v>144</v>
      </c>
      <c r="C200" s="69" t="s">
        <v>145</v>
      </c>
      <c r="D200" s="69" t="s">
        <v>83</v>
      </c>
      <c r="E200" s="65">
        <v>4417.95</v>
      </c>
      <c r="F200" s="65">
        <v>2356.24</v>
      </c>
      <c r="G200" s="65">
        <v>0</v>
      </c>
      <c r="H200" s="65">
        <v>0</v>
      </c>
      <c r="I200" s="65">
        <v>0</v>
      </c>
      <c r="J200" s="65">
        <v>500</v>
      </c>
      <c r="K200" s="65">
        <v>0</v>
      </c>
      <c r="L200" s="65">
        <v>0</v>
      </c>
      <c r="M200" s="65">
        <v>713.35</v>
      </c>
      <c r="N200" s="65">
        <v>0</v>
      </c>
      <c r="O200" s="65">
        <v>0.04</v>
      </c>
      <c r="P200" s="65">
        <f>E200+F200+G200+I200-J200-L200-M200-K200+N200-O200</f>
        <v>5560.799999999999</v>
      </c>
      <c r="Q200" s="50"/>
    </row>
    <row r="201" spans="1:17" ht="17.25" customHeight="1">
      <c r="A201" s="31">
        <v>5200401</v>
      </c>
      <c r="B201" s="65" t="s">
        <v>150</v>
      </c>
      <c r="C201" s="69" t="s">
        <v>151</v>
      </c>
      <c r="D201" s="69" t="s">
        <v>83</v>
      </c>
      <c r="E201" s="65">
        <v>5250</v>
      </c>
      <c r="F201" s="65">
        <v>0</v>
      </c>
      <c r="G201" s="65">
        <v>0</v>
      </c>
      <c r="H201" s="65">
        <v>0</v>
      </c>
      <c r="I201" s="65">
        <v>0</v>
      </c>
      <c r="J201" s="65">
        <v>350</v>
      </c>
      <c r="K201" s="65">
        <v>0</v>
      </c>
      <c r="L201" s="65">
        <v>0</v>
      </c>
      <c r="M201" s="65">
        <v>571.75</v>
      </c>
      <c r="N201" s="65">
        <v>0</v>
      </c>
      <c r="O201" s="65">
        <v>0.05</v>
      </c>
      <c r="P201" s="65">
        <f>E201+F201+G201+I201-J201-L201-M201-K201+N201-O201</f>
        <v>4328.2</v>
      </c>
      <c r="Q201" s="50"/>
    </row>
    <row r="202" spans="1:17" ht="17.25" customHeight="1">
      <c r="A202" s="31">
        <v>5200411</v>
      </c>
      <c r="B202" s="65" t="s">
        <v>152</v>
      </c>
      <c r="C202" s="69" t="s">
        <v>153</v>
      </c>
      <c r="D202" s="69" t="s">
        <v>713</v>
      </c>
      <c r="E202" s="65">
        <v>5500.05</v>
      </c>
      <c r="F202" s="65">
        <v>0</v>
      </c>
      <c r="G202" s="65">
        <v>0</v>
      </c>
      <c r="H202" s="65">
        <v>0</v>
      </c>
      <c r="I202" s="65">
        <v>0</v>
      </c>
      <c r="J202" s="65">
        <v>500</v>
      </c>
      <c r="K202" s="65">
        <v>0</v>
      </c>
      <c r="L202" s="65">
        <v>0</v>
      </c>
      <c r="M202" s="65">
        <v>621.61</v>
      </c>
      <c r="N202" s="65">
        <v>0</v>
      </c>
      <c r="O202" s="65">
        <v>-0.16</v>
      </c>
      <c r="P202" s="65">
        <f>E202+F202+G202+I202-J202-L202-M202-K202+N202-O202</f>
        <v>4378.6</v>
      </c>
      <c r="Q202" s="50"/>
    </row>
    <row r="203" spans="1:17" ht="17.25" customHeight="1">
      <c r="A203" s="31">
        <v>11100100</v>
      </c>
      <c r="B203" s="65" t="s">
        <v>307</v>
      </c>
      <c r="C203" s="69" t="s">
        <v>308</v>
      </c>
      <c r="D203" s="69" t="s">
        <v>713</v>
      </c>
      <c r="E203" s="65">
        <v>2546.1</v>
      </c>
      <c r="F203" s="65">
        <v>0</v>
      </c>
      <c r="G203" s="65">
        <v>0</v>
      </c>
      <c r="H203" s="65">
        <v>0</v>
      </c>
      <c r="I203" s="65">
        <v>0</v>
      </c>
      <c r="J203" s="65">
        <v>300</v>
      </c>
      <c r="K203" s="65">
        <v>0</v>
      </c>
      <c r="L203" s="65">
        <v>0</v>
      </c>
      <c r="M203" s="65">
        <v>12.67</v>
      </c>
      <c r="N203" s="65">
        <v>0</v>
      </c>
      <c r="O203" s="65">
        <v>0.03</v>
      </c>
      <c r="P203" s="65">
        <f>E203+F203+G203+I203-J203-L203-M203-K203+N203-O203</f>
        <v>2233.3999999999996</v>
      </c>
      <c r="Q203" s="45"/>
    </row>
    <row r="204" spans="1:17" ht="17.25" customHeight="1">
      <c r="A204" s="1" t="s">
        <v>17</v>
      </c>
      <c r="B204" s="65"/>
      <c r="C204" s="69"/>
      <c r="D204" s="69"/>
      <c r="E204" s="73">
        <f>SUM(E200:E203)</f>
        <v>17714.1</v>
      </c>
      <c r="F204" s="73">
        <f aca="true" t="shared" si="37" ref="F204:P204">SUM(F200:F203)</f>
        <v>2356.24</v>
      </c>
      <c r="G204" s="73">
        <f t="shared" si="37"/>
        <v>0</v>
      </c>
      <c r="H204" s="73">
        <f t="shared" si="37"/>
        <v>0</v>
      </c>
      <c r="I204" s="73">
        <f t="shared" si="37"/>
        <v>0</v>
      </c>
      <c r="J204" s="73">
        <f t="shared" si="37"/>
        <v>1650</v>
      </c>
      <c r="K204" s="73">
        <f t="shared" si="37"/>
        <v>0</v>
      </c>
      <c r="L204" s="73">
        <f t="shared" si="37"/>
        <v>0</v>
      </c>
      <c r="M204" s="73">
        <f t="shared" si="37"/>
        <v>1919.38</v>
      </c>
      <c r="N204" s="73">
        <f t="shared" si="37"/>
        <v>0</v>
      </c>
      <c r="O204" s="73">
        <f t="shared" si="37"/>
        <v>-0.04000000000000001</v>
      </c>
      <c r="P204" s="73">
        <f t="shared" si="37"/>
        <v>16501</v>
      </c>
      <c r="Q204" s="50"/>
    </row>
    <row r="205" spans="1:17" ht="17.25" customHeight="1">
      <c r="A205" s="348" t="s">
        <v>154</v>
      </c>
      <c r="B205" s="366"/>
      <c r="C205" s="350"/>
      <c r="D205" s="350"/>
      <c r="E205" s="366"/>
      <c r="F205" s="366"/>
      <c r="G205" s="366"/>
      <c r="H205" s="366"/>
      <c r="I205" s="366"/>
      <c r="J205" s="366"/>
      <c r="K205" s="366"/>
      <c r="L205" s="366"/>
      <c r="M205" s="366"/>
      <c r="N205" s="366"/>
      <c r="O205" s="366"/>
      <c r="P205" s="366"/>
      <c r="Q205" s="367"/>
    </row>
    <row r="206" spans="1:17" s="67" customFormat="1" ht="17.25" customHeight="1">
      <c r="A206" s="31">
        <v>2200101</v>
      </c>
      <c r="B206" s="65" t="s">
        <v>37</v>
      </c>
      <c r="C206" s="69" t="s">
        <v>38</v>
      </c>
      <c r="D206" s="69" t="s">
        <v>716</v>
      </c>
      <c r="E206" s="65">
        <v>2546.1</v>
      </c>
      <c r="F206" s="65">
        <v>0</v>
      </c>
      <c r="G206" s="65">
        <v>0</v>
      </c>
      <c r="H206" s="65">
        <v>0</v>
      </c>
      <c r="I206" s="65">
        <v>0</v>
      </c>
      <c r="J206" s="65">
        <v>0</v>
      </c>
      <c r="K206" s="65">
        <v>0</v>
      </c>
      <c r="L206" s="65">
        <v>0</v>
      </c>
      <c r="M206" s="65">
        <v>12.67</v>
      </c>
      <c r="N206" s="65">
        <v>0</v>
      </c>
      <c r="O206" s="65">
        <v>0.03</v>
      </c>
      <c r="P206" s="65">
        <f>E206+F206+G206+I206-J206-L206-M206-K206+N206-O206</f>
        <v>2533.3999999999996</v>
      </c>
      <c r="Q206" s="24"/>
    </row>
    <row r="207" spans="1:17" ht="17.25" customHeight="1">
      <c r="A207" s="31">
        <v>5200103</v>
      </c>
      <c r="B207" s="65" t="s">
        <v>124</v>
      </c>
      <c r="C207" s="69" t="s">
        <v>125</v>
      </c>
      <c r="D207" s="69" t="s">
        <v>33</v>
      </c>
      <c r="E207" s="65">
        <v>2546.1</v>
      </c>
      <c r="F207" s="65">
        <v>0</v>
      </c>
      <c r="G207" s="65">
        <v>0</v>
      </c>
      <c r="H207" s="65">
        <v>0</v>
      </c>
      <c r="I207" s="65">
        <v>0</v>
      </c>
      <c r="J207" s="65">
        <v>0</v>
      </c>
      <c r="K207" s="65">
        <v>0</v>
      </c>
      <c r="L207" s="65">
        <v>0</v>
      </c>
      <c r="M207" s="65">
        <v>12.67</v>
      </c>
      <c r="N207" s="65">
        <v>0</v>
      </c>
      <c r="O207" s="65">
        <v>0.03</v>
      </c>
      <c r="P207" s="65">
        <f>E207+F207+G207+I207-J207-L207-M207-K207+N207-O207</f>
        <v>2533.3999999999996</v>
      </c>
      <c r="Q207" s="50"/>
    </row>
    <row r="208" spans="1:17" ht="17.25" customHeight="1">
      <c r="A208" s="31">
        <v>5200211</v>
      </c>
      <c r="B208" s="65" t="s">
        <v>155</v>
      </c>
      <c r="C208" s="69" t="s">
        <v>156</v>
      </c>
      <c r="D208" s="69" t="s">
        <v>712</v>
      </c>
      <c r="E208" s="65">
        <v>3250.05</v>
      </c>
      <c r="F208" s="65">
        <v>0</v>
      </c>
      <c r="G208" s="65">
        <v>0</v>
      </c>
      <c r="H208" s="65">
        <v>0</v>
      </c>
      <c r="I208" s="65">
        <v>0</v>
      </c>
      <c r="J208" s="65">
        <v>0</v>
      </c>
      <c r="K208" s="65">
        <v>0</v>
      </c>
      <c r="L208" s="65">
        <v>0</v>
      </c>
      <c r="M208" s="65">
        <v>124.46</v>
      </c>
      <c r="N208" s="65">
        <v>0</v>
      </c>
      <c r="O208" s="65">
        <v>-0.01</v>
      </c>
      <c r="P208" s="65">
        <f aca="true" t="shared" si="38" ref="P208:P215">E208+F208+G208+I208-J208-L208-M208-K208+N208-O208</f>
        <v>3125.6000000000004</v>
      </c>
      <c r="Q208" s="50"/>
    </row>
    <row r="209" spans="1:17" ht="17.25" customHeight="1">
      <c r="A209" s="31">
        <v>5300000</v>
      </c>
      <c r="B209" s="65" t="s">
        <v>157</v>
      </c>
      <c r="C209" s="69" t="s">
        <v>158</v>
      </c>
      <c r="D209" s="69" t="s">
        <v>159</v>
      </c>
      <c r="E209" s="65">
        <v>5500.05</v>
      </c>
      <c r="F209" s="65">
        <v>0</v>
      </c>
      <c r="G209" s="65">
        <v>0</v>
      </c>
      <c r="H209" s="65">
        <v>0</v>
      </c>
      <c r="I209" s="65">
        <v>0</v>
      </c>
      <c r="J209" s="65">
        <v>0</v>
      </c>
      <c r="K209" s="65">
        <v>0</v>
      </c>
      <c r="L209" s="65">
        <v>0</v>
      </c>
      <c r="M209" s="65">
        <v>621.61</v>
      </c>
      <c r="N209" s="65">
        <v>0</v>
      </c>
      <c r="O209" s="65">
        <v>0.04</v>
      </c>
      <c r="P209" s="65">
        <f t="shared" si="38"/>
        <v>4878.400000000001</v>
      </c>
      <c r="Q209" s="50"/>
    </row>
    <row r="210" spans="1:17" ht="17.25" customHeight="1">
      <c r="A210" s="31">
        <v>5300101</v>
      </c>
      <c r="B210" s="65" t="s">
        <v>160</v>
      </c>
      <c r="C210" s="69" t="s">
        <v>161</v>
      </c>
      <c r="D210" s="69" t="s">
        <v>33</v>
      </c>
      <c r="E210" s="65">
        <v>2788.22</v>
      </c>
      <c r="F210" s="65">
        <v>0</v>
      </c>
      <c r="G210" s="65">
        <v>0</v>
      </c>
      <c r="H210" s="65">
        <v>0</v>
      </c>
      <c r="I210" s="65">
        <v>0</v>
      </c>
      <c r="J210" s="65">
        <v>0</v>
      </c>
      <c r="K210" s="65">
        <v>0</v>
      </c>
      <c r="L210" s="65">
        <v>0</v>
      </c>
      <c r="M210" s="65">
        <v>53.94</v>
      </c>
      <c r="N210" s="65">
        <v>0</v>
      </c>
      <c r="O210" s="65">
        <v>-0.12</v>
      </c>
      <c r="P210" s="65">
        <f t="shared" si="38"/>
        <v>2734.3999999999996</v>
      </c>
      <c r="Q210" s="50"/>
    </row>
    <row r="211" spans="1:17" ht="17.25" customHeight="1">
      <c r="A211" s="31">
        <v>5300201</v>
      </c>
      <c r="B211" s="65" t="s">
        <v>162</v>
      </c>
      <c r="C211" s="69" t="s">
        <v>163</v>
      </c>
      <c r="D211" s="69" t="s">
        <v>713</v>
      </c>
      <c r="E211" s="65">
        <v>3250.05</v>
      </c>
      <c r="F211" s="65">
        <v>0</v>
      </c>
      <c r="G211" s="65">
        <v>0</v>
      </c>
      <c r="H211" s="65">
        <v>0</v>
      </c>
      <c r="I211" s="65">
        <v>0</v>
      </c>
      <c r="J211" s="65">
        <v>0</v>
      </c>
      <c r="K211" s="65">
        <v>0</v>
      </c>
      <c r="L211" s="65">
        <v>0</v>
      </c>
      <c r="M211" s="65">
        <v>124.46</v>
      </c>
      <c r="N211" s="65">
        <v>0</v>
      </c>
      <c r="O211" s="65">
        <v>-0.01</v>
      </c>
      <c r="P211" s="65">
        <f t="shared" si="38"/>
        <v>3125.6000000000004</v>
      </c>
      <c r="Q211" s="50"/>
    </row>
    <row r="212" spans="1:17" ht="17.25" customHeight="1">
      <c r="A212" s="31">
        <v>5300202</v>
      </c>
      <c r="B212" s="65" t="s">
        <v>164</v>
      </c>
      <c r="C212" s="69" t="s">
        <v>165</v>
      </c>
      <c r="D212" s="69" t="s">
        <v>713</v>
      </c>
      <c r="E212" s="65">
        <v>2882.4</v>
      </c>
      <c r="F212" s="65">
        <v>0</v>
      </c>
      <c r="G212" s="65">
        <v>0</v>
      </c>
      <c r="H212" s="65">
        <v>0</v>
      </c>
      <c r="I212" s="65">
        <v>0</v>
      </c>
      <c r="J212" s="65">
        <v>0</v>
      </c>
      <c r="K212" s="65">
        <v>0</v>
      </c>
      <c r="L212" s="65">
        <v>0</v>
      </c>
      <c r="M212" s="65">
        <v>64.18</v>
      </c>
      <c r="N212" s="65">
        <v>0</v>
      </c>
      <c r="O212" s="65">
        <v>0.02</v>
      </c>
      <c r="P212" s="65">
        <f t="shared" si="38"/>
        <v>2818.2000000000003</v>
      </c>
      <c r="Q212" s="50"/>
    </row>
    <row r="213" spans="1:17" ht="17.25" customHeight="1">
      <c r="A213" s="31">
        <v>5300204</v>
      </c>
      <c r="B213" s="65" t="s">
        <v>166</v>
      </c>
      <c r="C213" s="69" t="s">
        <v>167</v>
      </c>
      <c r="D213" s="69" t="s">
        <v>713</v>
      </c>
      <c r="E213" s="65">
        <v>3666.9</v>
      </c>
      <c r="F213" s="65">
        <v>0</v>
      </c>
      <c r="G213" s="65">
        <v>0</v>
      </c>
      <c r="H213" s="65">
        <v>0</v>
      </c>
      <c r="I213" s="65">
        <v>0</v>
      </c>
      <c r="J213" s="65">
        <v>0</v>
      </c>
      <c r="K213" s="65">
        <v>0</v>
      </c>
      <c r="L213" s="65">
        <v>0</v>
      </c>
      <c r="M213" s="65">
        <v>295.75</v>
      </c>
      <c r="N213" s="65">
        <v>0</v>
      </c>
      <c r="O213" s="65">
        <v>0.15</v>
      </c>
      <c r="P213" s="65">
        <f t="shared" si="38"/>
        <v>3371</v>
      </c>
      <c r="Q213" s="50"/>
    </row>
    <row r="214" spans="1:17" ht="17.25" customHeight="1">
      <c r="A214" s="31">
        <v>5300206</v>
      </c>
      <c r="B214" s="65" t="s">
        <v>168</v>
      </c>
      <c r="C214" s="69" t="s">
        <v>169</v>
      </c>
      <c r="D214" s="69" t="s">
        <v>713</v>
      </c>
      <c r="E214" s="65">
        <v>3250.05</v>
      </c>
      <c r="F214" s="65">
        <v>0</v>
      </c>
      <c r="G214" s="65">
        <v>0</v>
      </c>
      <c r="H214" s="65">
        <v>0</v>
      </c>
      <c r="I214" s="65">
        <v>0</v>
      </c>
      <c r="J214" s="65">
        <v>0</v>
      </c>
      <c r="K214" s="65">
        <v>0</v>
      </c>
      <c r="L214" s="65">
        <v>0</v>
      </c>
      <c r="M214" s="65">
        <v>124.46</v>
      </c>
      <c r="N214" s="65">
        <v>0</v>
      </c>
      <c r="O214" s="65">
        <v>-0.01</v>
      </c>
      <c r="P214" s="65">
        <f t="shared" si="38"/>
        <v>3125.6000000000004</v>
      </c>
      <c r="Q214" s="50"/>
    </row>
    <row r="215" spans="1:17" ht="17.25" customHeight="1">
      <c r="A215" s="31">
        <v>5300207</v>
      </c>
      <c r="B215" s="65" t="s">
        <v>170</v>
      </c>
      <c r="C215" s="69" t="s">
        <v>171</v>
      </c>
      <c r="D215" s="69" t="s">
        <v>713</v>
      </c>
      <c r="E215" s="65">
        <v>3250.05</v>
      </c>
      <c r="F215" s="65">
        <v>0</v>
      </c>
      <c r="G215" s="65">
        <v>0</v>
      </c>
      <c r="H215" s="65">
        <v>0</v>
      </c>
      <c r="I215" s="65">
        <v>0</v>
      </c>
      <c r="J215" s="65">
        <v>300</v>
      </c>
      <c r="K215" s="65">
        <v>0</v>
      </c>
      <c r="L215" s="65">
        <v>0</v>
      </c>
      <c r="M215" s="65">
        <v>124.46</v>
      </c>
      <c r="N215" s="65">
        <v>0</v>
      </c>
      <c r="O215" s="65">
        <v>-0.01</v>
      </c>
      <c r="P215" s="65">
        <f t="shared" si="38"/>
        <v>2825.6000000000004</v>
      </c>
      <c r="Q215" s="50"/>
    </row>
    <row r="216" spans="1:17" ht="18">
      <c r="A216" s="1" t="s">
        <v>17</v>
      </c>
      <c r="B216" s="74"/>
      <c r="C216" s="69"/>
      <c r="D216" s="69"/>
      <c r="E216" s="73">
        <f>SUM(E206:E215)</f>
        <v>32929.97</v>
      </c>
      <c r="F216" s="73">
        <f aca="true" t="shared" si="39" ref="F216:P216">SUM(F206:F215)</f>
        <v>0</v>
      </c>
      <c r="G216" s="73">
        <f t="shared" si="39"/>
        <v>0</v>
      </c>
      <c r="H216" s="73">
        <f t="shared" si="39"/>
        <v>0</v>
      </c>
      <c r="I216" s="73">
        <f t="shared" si="39"/>
        <v>0</v>
      </c>
      <c r="J216" s="73">
        <f t="shared" si="39"/>
        <v>300</v>
      </c>
      <c r="K216" s="73">
        <f t="shared" si="39"/>
        <v>0</v>
      </c>
      <c r="L216" s="73">
        <f t="shared" si="39"/>
        <v>0</v>
      </c>
      <c r="M216" s="73">
        <f t="shared" si="39"/>
        <v>1558.66</v>
      </c>
      <c r="N216" s="73">
        <f t="shared" si="39"/>
        <v>0</v>
      </c>
      <c r="O216" s="73">
        <f t="shared" si="39"/>
        <v>0.11000000000000001</v>
      </c>
      <c r="P216" s="73">
        <f t="shared" si="39"/>
        <v>31071.199999999997</v>
      </c>
      <c r="Q216" s="50"/>
    </row>
    <row r="217" spans="1:17" ht="15.75">
      <c r="A217" s="89"/>
      <c r="B217" s="90" t="s">
        <v>591</v>
      </c>
      <c r="C217" s="99"/>
      <c r="D217" s="99"/>
      <c r="E217" s="91">
        <f>E187+E198+E204+E216</f>
        <v>89649.20000000001</v>
      </c>
      <c r="F217" s="91">
        <f aca="true" t="shared" si="40" ref="F217:P217">F187+F198+F204+F216</f>
        <v>2356.24</v>
      </c>
      <c r="G217" s="91">
        <f t="shared" si="40"/>
        <v>0</v>
      </c>
      <c r="H217" s="91">
        <f t="shared" si="40"/>
        <v>0</v>
      </c>
      <c r="I217" s="91">
        <f t="shared" si="40"/>
        <v>0</v>
      </c>
      <c r="J217" s="91">
        <f t="shared" si="40"/>
        <v>3190</v>
      </c>
      <c r="K217" s="91">
        <f t="shared" si="40"/>
        <v>0</v>
      </c>
      <c r="L217" s="91">
        <f t="shared" si="40"/>
        <v>159.55</v>
      </c>
      <c r="M217" s="91">
        <f t="shared" si="40"/>
        <v>6538.23</v>
      </c>
      <c r="N217" s="91">
        <f t="shared" si="40"/>
        <v>603.4899999999999</v>
      </c>
      <c r="O217" s="91">
        <f t="shared" si="40"/>
        <v>-0.2500000000000001</v>
      </c>
      <c r="P217" s="91">
        <f t="shared" si="40"/>
        <v>82721.4</v>
      </c>
      <c r="Q217" s="91"/>
    </row>
    <row r="218" ht="18">
      <c r="K218" s="4"/>
    </row>
    <row r="219" spans="2:16" ht="18">
      <c r="B219" s="27"/>
      <c r="C219" s="27"/>
      <c r="D219" s="27" t="s">
        <v>586</v>
      </c>
      <c r="E219" s="27"/>
      <c r="F219" s="27"/>
      <c r="G219" s="27"/>
      <c r="H219" s="27"/>
      <c r="I219" s="27"/>
      <c r="J219" s="27" t="s">
        <v>585</v>
      </c>
      <c r="K219" s="27"/>
      <c r="L219" s="27"/>
      <c r="M219" s="27"/>
      <c r="N219" s="27"/>
      <c r="O219" s="27"/>
      <c r="P219" s="27"/>
    </row>
    <row r="220" spans="1:16" ht="18">
      <c r="A220" s="26" t="s">
        <v>584</v>
      </c>
      <c r="B220" s="27"/>
      <c r="C220" s="27"/>
      <c r="D220" s="27" t="s">
        <v>862</v>
      </c>
      <c r="E220" s="27"/>
      <c r="F220" s="27"/>
      <c r="G220" s="27"/>
      <c r="H220" s="27"/>
      <c r="I220" s="27"/>
      <c r="J220" s="27" t="s">
        <v>583</v>
      </c>
      <c r="K220" s="27"/>
      <c r="L220" s="27"/>
      <c r="M220" s="27"/>
      <c r="N220" s="27"/>
      <c r="O220" s="27"/>
      <c r="P220" s="27"/>
    </row>
    <row r="226" spans="1:17" ht="33">
      <c r="A226" s="6" t="s">
        <v>0</v>
      </c>
      <c r="B226" s="55"/>
      <c r="C226" s="8"/>
      <c r="D226" s="98" t="s">
        <v>814</v>
      </c>
      <c r="E226" s="8"/>
      <c r="F226" s="8"/>
      <c r="G226" s="8"/>
      <c r="H226" s="8"/>
      <c r="I226" s="8"/>
      <c r="J226" s="8"/>
      <c r="K226" s="9"/>
      <c r="L226" s="8"/>
      <c r="M226" s="8"/>
      <c r="N226" s="8"/>
      <c r="O226" s="8"/>
      <c r="P226" s="8"/>
      <c r="Q226" s="41"/>
    </row>
    <row r="227" spans="1:17" ht="18">
      <c r="A227" s="11"/>
      <c r="B227" s="77" t="s">
        <v>546</v>
      </c>
      <c r="C227" s="13"/>
      <c r="D227" s="13"/>
      <c r="E227" s="13"/>
      <c r="F227" s="13"/>
      <c r="G227" s="13"/>
      <c r="H227" s="13"/>
      <c r="I227" s="14"/>
      <c r="J227" s="14"/>
      <c r="K227" s="15"/>
      <c r="L227" s="13"/>
      <c r="M227" s="13"/>
      <c r="N227" s="13"/>
      <c r="O227" s="13"/>
      <c r="P227" s="13"/>
      <c r="Q227" s="42" t="s">
        <v>929</v>
      </c>
    </row>
    <row r="228" spans="1:17" ht="20.25">
      <c r="A228" s="16"/>
      <c r="B228" s="71"/>
      <c r="C228" s="17"/>
      <c r="D228" s="79" t="s">
        <v>972</v>
      </c>
      <c r="E228" s="18"/>
      <c r="F228" s="18"/>
      <c r="G228" s="18"/>
      <c r="H228" s="18"/>
      <c r="I228" s="18"/>
      <c r="J228" s="18"/>
      <c r="K228" s="19"/>
      <c r="L228" s="18"/>
      <c r="M228" s="18"/>
      <c r="N228" s="18"/>
      <c r="O228" s="18"/>
      <c r="P228" s="18"/>
      <c r="Q228" s="43"/>
    </row>
    <row r="229" spans="1:17" s="85" customFormat="1" ht="36.75" customHeight="1" thickBot="1">
      <c r="A229" s="80" t="s">
        <v>1</v>
      </c>
      <c r="B229" s="81" t="s">
        <v>2</v>
      </c>
      <c r="C229" s="81" t="s">
        <v>3</v>
      </c>
      <c r="D229" s="81" t="s">
        <v>4</v>
      </c>
      <c r="E229" s="68" t="s">
        <v>5</v>
      </c>
      <c r="F229" s="40" t="s">
        <v>568</v>
      </c>
      <c r="G229" s="40" t="s">
        <v>530</v>
      </c>
      <c r="H229" s="40" t="s">
        <v>681</v>
      </c>
      <c r="I229" s="68" t="s">
        <v>571</v>
      </c>
      <c r="J229" s="68" t="s">
        <v>532</v>
      </c>
      <c r="K229" s="68" t="s">
        <v>531</v>
      </c>
      <c r="L229" s="40" t="s">
        <v>543</v>
      </c>
      <c r="M229" s="82" t="s">
        <v>538</v>
      </c>
      <c r="N229" s="40" t="s">
        <v>539</v>
      </c>
      <c r="O229" s="40" t="s">
        <v>582</v>
      </c>
      <c r="P229" s="40" t="s">
        <v>570</v>
      </c>
      <c r="Q229" s="83" t="s">
        <v>540</v>
      </c>
    </row>
    <row r="230" spans="1:17" ht="28.5" customHeight="1" thickTop="1">
      <c r="A230" s="348" t="s">
        <v>172</v>
      </c>
      <c r="B230" s="352"/>
      <c r="C230" s="352"/>
      <c r="D230" s="352"/>
      <c r="E230" s="352"/>
      <c r="F230" s="352"/>
      <c r="G230" s="352"/>
      <c r="H230" s="352"/>
      <c r="I230" s="352"/>
      <c r="J230" s="352"/>
      <c r="K230" s="353"/>
      <c r="L230" s="352"/>
      <c r="M230" s="352"/>
      <c r="N230" s="352"/>
      <c r="O230" s="352"/>
      <c r="P230" s="352"/>
      <c r="Q230" s="351"/>
    </row>
    <row r="231" spans="1:17" s="67" customFormat="1" ht="33" customHeight="1">
      <c r="A231" s="31">
        <v>6100100</v>
      </c>
      <c r="B231" s="155" t="s">
        <v>717</v>
      </c>
      <c r="C231" s="24" t="s">
        <v>718</v>
      </c>
      <c r="D231" s="24" t="s">
        <v>705</v>
      </c>
      <c r="E231" s="155">
        <v>6000</v>
      </c>
      <c r="F231" s="155">
        <v>0</v>
      </c>
      <c r="G231" s="155">
        <v>0</v>
      </c>
      <c r="H231" s="155">
        <v>0</v>
      </c>
      <c r="I231" s="155">
        <v>0</v>
      </c>
      <c r="J231" s="155">
        <v>0</v>
      </c>
      <c r="K231" s="164">
        <v>0</v>
      </c>
      <c r="L231" s="155">
        <v>0</v>
      </c>
      <c r="M231" s="155">
        <v>721.3</v>
      </c>
      <c r="N231" s="155">
        <v>0</v>
      </c>
      <c r="O231" s="155">
        <v>0.1</v>
      </c>
      <c r="P231" s="155">
        <f>E231+F231+G231+I231-J231-L231-M231-K231+N231-O231</f>
        <v>5278.599999999999</v>
      </c>
      <c r="Q231" s="148"/>
    </row>
    <row r="232" spans="1:17" ht="33" customHeight="1">
      <c r="A232" s="31">
        <v>5200204</v>
      </c>
      <c r="B232" s="155" t="s">
        <v>148</v>
      </c>
      <c r="C232" s="69" t="s">
        <v>149</v>
      </c>
      <c r="D232" s="69" t="s">
        <v>83</v>
      </c>
      <c r="E232" s="155">
        <v>4297.5</v>
      </c>
      <c r="F232" s="155">
        <v>0</v>
      </c>
      <c r="G232" s="155">
        <v>0</v>
      </c>
      <c r="H232" s="155">
        <v>0</v>
      </c>
      <c r="I232" s="155">
        <v>0</v>
      </c>
      <c r="J232" s="155">
        <v>500</v>
      </c>
      <c r="K232" s="155">
        <v>0</v>
      </c>
      <c r="L232" s="155">
        <v>0</v>
      </c>
      <c r="M232" s="155">
        <v>397.66</v>
      </c>
      <c r="N232" s="155">
        <v>0</v>
      </c>
      <c r="O232" s="155">
        <v>0.04</v>
      </c>
      <c r="P232" s="155">
        <f>E232+F232+G232+I232-J232-L232-M232-K232+N232-O232</f>
        <v>3399.8</v>
      </c>
      <c r="Q232" s="50"/>
    </row>
    <row r="233" spans="1:17" ht="33" customHeight="1">
      <c r="A233" s="31">
        <v>5200210</v>
      </c>
      <c r="B233" s="155" t="s">
        <v>138</v>
      </c>
      <c r="C233" s="69" t="s">
        <v>139</v>
      </c>
      <c r="D233" s="69" t="s">
        <v>83</v>
      </c>
      <c r="E233" s="155">
        <v>4410</v>
      </c>
      <c r="F233" s="155">
        <v>0</v>
      </c>
      <c r="G233" s="155">
        <v>0</v>
      </c>
      <c r="H233" s="155">
        <v>0</v>
      </c>
      <c r="I233" s="155">
        <v>0</v>
      </c>
      <c r="J233" s="155">
        <v>0</v>
      </c>
      <c r="K233" s="155">
        <v>0</v>
      </c>
      <c r="L233" s="155">
        <v>0</v>
      </c>
      <c r="M233" s="155">
        <v>417.82</v>
      </c>
      <c r="N233" s="155">
        <v>0</v>
      </c>
      <c r="O233" s="155">
        <v>-0.02</v>
      </c>
      <c r="P233" s="155">
        <f>E233+F233+G233+I233-J233-L233-M233-K233+N233-O233</f>
        <v>3992.2</v>
      </c>
      <c r="Q233" s="50"/>
    </row>
    <row r="234" spans="1:17" ht="33" customHeight="1">
      <c r="A234" s="31">
        <v>11100311</v>
      </c>
      <c r="B234" s="155" t="s">
        <v>349</v>
      </c>
      <c r="C234" s="2" t="s">
        <v>350</v>
      </c>
      <c r="D234" s="2" t="s">
        <v>83</v>
      </c>
      <c r="E234" s="155">
        <v>1382.54</v>
      </c>
      <c r="F234" s="155">
        <v>0</v>
      </c>
      <c r="G234" s="155">
        <v>0</v>
      </c>
      <c r="H234" s="155">
        <v>0</v>
      </c>
      <c r="I234" s="155">
        <v>0</v>
      </c>
      <c r="J234" s="155">
        <v>500</v>
      </c>
      <c r="K234" s="155">
        <v>0</v>
      </c>
      <c r="L234" s="155">
        <v>0</v>
      </c>
      <c r="M234" s="155">
        <v>0</v>
      </c>
      <c r="N234" s="155">
        <v>123.12</v>
      </c>
      <c r="O234" s="155">
        <v>-0.14</v>
      </c>
      <c r="P234" s="155">
        <f>E234+F234+G234+I234-J234-L234-M234-K234+N234-O234</f>
        <v>1005.8</v>
      </c>
      <c r="Q234" s="45"/>
    </row>
    <row r="235" spans="1:17" ht="33" customHeight="1">
      <c r="A235" s="31">
        <v>11100404</v>
      </c>
      <c r="B235" s="163" t="s">
        <v>383</v>
      </c>
      <c r="C235" s="2" t="s">
        <v>384</v>
      </c>
      <c r="D235" s="2" t="s">
        <v>83</v>
      </c>
      <c r="E235" s="155">
        <v>2000.1</v>
      </c>
      <c r="F235" s="155">
        <v>0</v>
      </c>
      <c r="G235" s="155">
        <v>0</v>
      </c>
      <c r="H235" s="155">
        <v>0</v>
      </c>
      <c r="I235" s="155">
        <v>0</v>
      </c>
      <c r="J235" s="155">
        <v>0</v>
      </c>
      <c r="K235" s="155">
        <v>0</v>
      </c>
      <c r="L235" s="155">
        <v>0</v>
      </c>
      <c r="M235" s="155">
        <v>0</v>
      </c>
      <c r="N235" s="155">
        <v>71.68</v>
      </c>
      <c r="O235" s="155">
        <v>-0.02</v>
      </c>
      <c r="P235" s="155">
        <f>E235+F235+G235+I235-J235-L235-M235-K235+N235-O235</f>
        <v>2071.7999999999997</v>
      </c>
      <c r="Q235" s="45"/>
    </row>
    <row r="236" spans="1:17" ht="33" customHeight="1">
      <c r="A236" s="1" t="s">
        <v>17</v>
      </c>
      <c r="B236" s="155"/>
      <c r="C236" s="2"/>
      <c r="D236" s="2"/>
      <c r="E236" s="52">
        <f>SUM(E231:E235)</f>
        <v>18090.14</v>
      </c>
      <c r="F236" s="157">
        <f aca="true" t="shared" si="41" ref="F236:P236">SUM(F231:F235)</f>
        <v>0</v>
      </c>
      <c r="G236" s="157">
        <f t="shared" si="41"/>
        <v>0</v>
      </c>
      <c r="H236" s="157">
        <f t="shared" si="41"/>
        <v>0</v>
      </c>
      <c r="I236" s="157">
        <f t="shared" si="41"/>
        <v>0</v>
      </c>
      <c r="J236" s="52">
        <f t="shared" si="41"/>
        <v>1000</v>
      </c>
      <c r="K236" s="157">
        <f t="shared" si="41"/>
        <v>0</v>
      </c>
      <c r="L236" s="157">
        <f t="shared" si="41"/>
        <v>0</v>
      </c>
      <c r="M236" s="52">
        <f t="shared" si="41"/>
        <v>1536.78</v>
      </c>
      <c r="N236" s="157">
        <f t="shared" si="41"/>
        <v>194.8</v>
      </c>
      <c r="O236" s="157">
        <f t="shared" si="41"/>
        <v>-0.04000000000000001</v>
      </c>
      <c r="P236" s="157">
        <f t="shared" si="41"/>
        <v>15748.199999999997</v>
      </c>
      <c r="Q236" s="45"/>
    </row>
    <row r="237" spans="1:17" ht="35.25" customHeight="1">
      <c r="A237" s="348" t="s">
        <v>174</v>
      </c>
      <c r="B237" s="364"/>
      <c r="C237" s="352"/>
      <c r="D237" s="352"/>
      <c r="E237" s="364"/>
      <c r="F237" s="364"/>
      <c r="G237" s="364"/>
      <c r="H237" s="364"/>
      <c r="I237" s="364"/>
      <c r="J237" s="364"/>
      <c r="K237" s="365"/>
      <c r="L237" s="364"/>
      <c r="M237" s="364"/>
      <c r="N237" s="364"/>
      <c r="O237" s="364"/>
      <c r="P237" s="364"/>
      <c r="Q237" s="351"/>
    </row>
    <row r="238" spans="1:17" ht="33" customHeight="1">
      <c r="A238" s="31">
        <v>6100201</v>
      </c>
      <c r="B238" s="155" t="s">
        <v>175</v>
      </c>
      <c r="C238" s="69" t="s">
        <v>176</v>
      </c>
      <c r="D238" s="2" t="s">
        <v>713</v>
      </c>
      <c r="E238" s="155">
        <v>3000</v>
      </c>
      <c r="F238" s="155">
        <v>0</v>
      </c>
      <c r="G238" s="155">
        <v>0</v>
      </c>
      <c r="H238" s="155">
        <v>0</v>
      </c>
      <c r="I238" s="155">
        <v>0</v>
      </c>
      <c r="J238" s="155">
        <v>0</v>
      </c>
      <c r="K238" s="155">
        <v>0</v>
      </c>
      <c r="L238" s="155">
        <v>0</v>
      </c>
      <c r="M238" s="155">
        <v>76.98</v>
      </c>
      <c r="N238" s="155">
        <v>0</v>
      </c>
      <c r="O238" s="155">
        <v>0.02</v>
      </c>
      <c r="P238" s="155">
        <f>E238+F238+G238+I238-J238-L238-M238-K238+N238-O238</f>
        <v>2923</v>
      </c>
      <c r="Q238" s="45"/>
    </row>
    <row r="239" spans="1:17" ht="33" customHeight="1">
      <c r="A239" s="31">
        <v>6200000</v>
      </c>
      <c r="B239" s="155" t="s">
        <v>177</v>
      </c>
      <c r="C239" s="69" t="s">
        <v>178</v>
      </c>
      <c r="D239" s="2" t="s">
        <v>696</v>
      </c>
      <c r="E239" s="155">
        <v>3858.69</v>
      </c>
      <c r="F239" s="155">
        <v>0</v>
      </c>
      <c r="G239" s="155">
        <v>0</v>
      </c>
      <c r="H239" s="155">
        <v>0</v>
      </c>
      <c r="I239" s="155">
        <v>0</v>
      </c>
      <c r="J239" s="155">
        <v>0</v>
      </c>
      <c r="K239" s="155">
        <v>0</v>
      </c>
      <c r="L239" s="155">
        <v>0</v>
      </c>
      <c r="M239" s="155">
        <v>326.44</v>
      </c>
      <c r="N239" s="155">
        <v>0</v>
      </c>
      <c r="O239" s="155">
        <v>0.05</v>
      </c>
      <c r="P239" s="155">
        <f>E239+F239+G239+I239-J239-L239-M239-K239+N239-O239</f>
        <v>3532.2</v>
      </c>
      <c r="Q239" s="45"/>
    </row>
    <row r="240" spans="1:17" ht="33" customHeight="1">
      <c r="A240" s="31">
        <v>6200202</v>
      </c>
      <c r="B240" s="155" t="s">
        <v>179</v>
      </c>
      <c r="C240" s="69" t="s">
        <v>180</v>
      </c>
      <c r="D240" s="2" t="s">
        <v>697</v>
      </c>
      <c r="E240" s="155">
        <v>2204.94</v>
      </c>
      <c r="F240" s="155">
        <v>0</v>
      </c>
      <c r="G240" s="155">
        <v>0</v>
      </c>
      <c r="H240" s="155">
        <v>0</v>
      </c>
      <c r="I240" s="155">
        <v>0</v>
      </c>
      <c r="J240" s="155">
        <v>0</v>
      </c>
      <c r="K240" s="155">
        <v>0</v>
      </c>
      <c r="L240" s="155">
        <v>0</v>
      </c>
      <c r="M240" s="155">
        <v>0</v>
      </c>
      <c r="N240" s="155">
        <v>38.93</v>
      </c>
      <c r="O240" s="155">
        <v>0.07</v>
      </c>
      <c r="P240" s="155">
        <f>E240+F240+G240+I240-J240-L240-M240-K240+N240-O240</f>
        <v>2243.7999999999997</v>
      </c>
      <c r="Q240" s="45"/>
    </row>
    <row r="241" spans="1:17" ht="35.25" customHeight="1">
      <c r="A241" s="1" t="s">
        <v>17</v>
      </c>
      <c r="B241" s="155"/>
      <c r="C241" s="2"/>
      <c r="D241" s="2"/>
      <c r="E241" s="157">
        <f>SUM(E238:E240)</f>
        <v>9063.630000000001</v>
      </c>
      <c r="F241" s="157">
        <f aca="true" t="shared" si="42" ref="F241:M241">SUM(F238:F240)</f>
        <v>0</v>
      </c>
      <c r="G241" s="157">
        <f t="shared" si="42"/>
        <v>0</v>
      </c>
      <c r="H241" s="157">
        <f t="shared" si="42"/>
        <v>0</v>
      </c>
      <c r="I241" s="157">
        <f t="shared" si="42"/>
        <v>0</v>
      </c>
      <c r="J241" s="157">
        <f t="shared" si="42"/>
        <v>0</v>
      </c>
      <c r="K241" s="157">
        <f>SUM(K238:K240)</f>
        <v>0</v>
      </c>
      <c r="L241" s="157">
        <f t="shared" si="42"/>
        <v>0</v>
      </c>
      <c r="M241" s="157">
        <f t="shared" si="42"/>
        <v>403.42</v>
      </c>
      <c r="N241" s="157">
        <f>SUM(N238:N240)</f>
        <v>38.93</v>
      </c>
      <c r="O241" s="157">
        <f>SUM(O238:O240)</f>
        <v>0.14</v>
      </c>
      <c r="P241" s="157">
        <f>SUM(P238:P240)</f>
        <v>8699</v>
      </c>
      <c r="Q241" s="45"/>
    </row>
    <row r="242" spans="1:17" ht="33" customHeight="1">
      <c r="A242" s="348" t="s">
        <v>181</v>
      </c>
      <c r="B242" s="364"/>
      <c r="C242" s="352"/>
      <c r="D242" s="352"/>
      <c r="E242" s="364"/>
      <c r="F242" s="364"/>
      <c r="G242" s="364"/>
      <c r="H242" s="364"/>
      <c r="I242" s="364"/>
      <c r="J242" s="364"/>
      <c r="K242" s="364"/>
      <c r="L242" s="364"/>
      <c r="M242" s="364"/>
      <c r="N242" s="364"/>
      <c r="O242" s="364"/>
      <c r="P242" s="364"/>
      <c r="Q242" s="351"/>
    </row>
    <row r="243" spans="1:17" ht="33" customHeight="1">
      <c r="A243" s="31">
        <v>6300000</v>
      </c>
      <c r="B243" s="155" t="s">
        <v>182</v>
      </c>
      <c r="C243" s="69" t="s">
        <v>183</v>
      </c>
      <c r="D243" s="2" t="s">
        <v>698</v>
      </c>
      <c r="E243" s="155">
        <v>3858.69</v>
      </c>
      <c r="F243" s="155">
        <v>0</v>
      </c>
      <c r="G243" s="155">
        <v>0</v>
      </c>
      <c r="H243" s="155">
        <v>0</v>
      </c>
      <c r="I243" s="155">
        <v>0</v>
      </c>
      <c r="J243" s="155">
        <v>0</v>
      </c>
      <c r="K243" s="155">
        <v>0</v>
      </c>
      <c r="L243" s="155">
        <v>0</v>
      </c>
      <c r="M243" s="155">
        <v>326.44</v>
      </c>
      <c r="N243" s="155">
        <v>0</v>
      </c>
      <c r="O243" s="155">
        <v>-0.15</v>
      </c>
      <c r="P243" s="155">
        <f>E243+F243+G243+I243-J243-L243-M243-K243+N243-O243</f>
        <v>3532.4</v>
      </c>
      <c r="Q243" s="45"/>
    </row>
    <row r="244" spans="1:17" ht="33" customHeight="1">
      <c r="A244" s="31">
        <v>6300201</v>
      </c>
      <c r="B244" s="155" t="s">
        <v>954</v>
      </c>
      <c r="C244" s="69" t="s">
        <v>955</v>
      </c>
      <c r="D244" s="2" t="s">
        <v>956</v>
      </c>
      <c r="E244" s="155">
        <v>2364</v>
      </c>
      <c r="F244" s="155">
        <v>0</v>
      </c>
      <c r="G244" s="155">
        <v>0</v>
      </c>
      <c r="H244" s="155">
        <v>0</v>
      </c>
      <c r="I244" s="155">
        <v>0</v>
      </c>
      <c r="J244" s="155">
        <v>0</v>
      </c>
      <c r="K244" s="155">
        <v>0</v>
      </c>
      <c r="L244" s="155">
        <v>0</v>
      </c>
      <c r="M244" s="155">
        <v>0</v>
      </c>
      <c r="N244" s="155">
        <v>7.14</v>
      </c>
      <c r="O244" s="155">
        <v>-0.06</v>
      </c>
      <c r="P244" s="155">
        <f>E244+F244+G244+I244-J244-L244-M244-K244+N244-O244</f>
        <v>2371.2</v>
      </c>
      <c r="Q244" s="45"/>
    </row>
    <row r="245" spans="1:17" ht="33" customHeight="1">
      <c r="A245" s="1" t="s">
        <v>17</v>
      </c>
      <c r="B245" s="2"/>
      <c r="C245" s="69"/>
      <c r="D245" s="2"/>
      <c r="E245" s="157">
        <f>SUM(E243:E244)</f>
        <v>6222.6900000000005</v>
      </c>
      <c r="F245" s="157">
        <f aca="true" t="shared" si="43" ref="F245:P245">SUM(F243:F244)</f>
        <v>0</v>
      </c>
      <c r="G245" s="157">
        <f t="shared" si="43"/>
        <v>0</v>
      </c>
      <c r="H245" s="157">
        <f t="shared" si="43"/>
        <v>0</v>
      </c>
      <c r="I245" s="157">
        <f t="shared" si="43"/>
        <v>0</v>
      </c>
      <c r="J245" s="157">
        <f t="shared" si="43"/>
        <v>0</v>
      </c>
      <c r="K245" s="157">
        <f t="shared" si="43"/>
        <v>0</v>
      </c>
      <c r="L245" s="157">
        <f t="shared" si="43"/>
        <v>0</v>
      </c>
      <c r="M245" s="157">
        <f t="shared" si="43"/>
        <v>326.44</v>
      </c>
      <c r="N245" s="157">
        <f t="shared" si="43"/>
        <v>7.14</v>
      </c>
      <c r="O245" s="157">
        <f t="shared" si="43"/>
        <v>-0.21</v>
      </c>
      <c r="P245" s="157">
        <f t="shared" si="43"/>
        <v>5903.6</v>
      </c>
      <c r="Q245" s="45"/>
    </row>
    <row r="246" spans="1:17" ht="33" customHeight="1">
      <c r="A246" s="89"/>
      <c r="B246" s="90" t="s">
        <v>591</v>
      </c>
      <c r="C246" s="91"/>
      <c r="D246" s="91"/>
      <c r="E246" s="146">
        <f>E236+E241+E245</f>
        <v>33376.46</v>
      </c>
      <c r="F246" s="146">
        <f aca="true" t="shared" si="44" ref="F246:P246">F236+F241+F245</f>
        <v>0</v>
      </c>
      <c r="G246" s="146">
        <f t="shared" si="44"/>
        <v>0</v>
      </c>
      <c r="H246" s="146">
        <f t="shared" si="44"/>
        <v>0</v>
      </c>
      <c r="I246" s="146">
        <f t="shared" si="44"/>
        <v>0</v>
      </c>
      <c r="J246" s="146">
        <f t="shared" si="44"/>
        <v>1000</v>
      </c>
      <c r="K246" s="146">
        <f t="shared" si="44"/>
        <v>0</v>
      </c>
      <c r="L246" s="146">
        <f t="shared" si="44"/>
        <v>0</v>
      </c>
      <c r="M246" s="146">
        <f t="shared" si="44"/>
        <v>2266.64</v>
      </c>
      <c r="N246" s="146">
        <f t="shared" si="44"/>
        <v>240.87</v>
      </c>
      <c r="O246" s="146">
        <f t="shared" si="44"/>
        <v>-0.10999999999999999</v>
      </c>
      <c r="P246" s="146">
        <f t="shared" si="44"/>
        <v>30350.799999999996</v>
      </c>
      <c r="Q246" s="92"/>
    </row>
    <row r="247" spans="1:17" ht="18">
      <c r="A247" s="34"/>
      <c r="B247" s="14"/>
      <c r="C247" s="14"/>
      <c r="D247" s="14"/>
      <c r="E247" s="14"/>
      <c r="F247" s="14"/>
      <c r="G247" s="14"/>
      <c r="H247" s="14"/>
      <c r="I247" s="14"/>
      <c r="J247" s="14"/>
      <c r="K247" s="35"/>
      <c r="L247" s="14"/>
      <c r="M247" s="14"/>
      <c r="N247" s="14"/>
      <c r="O247" s="14"/>
      <c r="P247" s="14"/>
      <c r="Q247" s="48"/>
    </row>
    <row r="248" spans="1:17" ht="18">
      <c r="A248" s="34"/>
      <c r="B248" s="14"/>
      <c r="C248" s="14"/>
      <c r="D248" s="14"/>
      <c r="E248" s="14"/>
      <c r="F248" s="14"/>
      <c r="G248" s="14"/>
      <c r="H248" s="14"/>
      <c r="I248" s="14"/>
      <c r="J248" s="14"/>
      <c r="K248" s="35"/>
      <c r="L248" s="14"/>
      <c r="M248" s="14"/>
      <c r="N248" s="14"/>
      <c r="O248" s="14"/>
      <c r="P248" s="14"/>
      <c r="Q248" s="48"/>
    </row>
    <row r="249" spans="1:17" ht="18">
      <c r="A249" s="34"/>
      <c r="B249" s="14"/>
      <c r="C249" s="14"/>
      <c r="D249" s="14"/>
      <c r="E249" s="14"/>
      <c r="F249" s="14"/>
      <c r="G249" s="14"/>
      <c r="H249" s="14"/>
      <c r="I249" s="14"/>
      <c r="J249" s="14"/>
      <c r="K249" s="35"/>
      <c r="L249" s="14"/>
      <c r="M249" s="14"/>
      <c r="N249" s="14"/>
      <c r="O249" s="14"/>
      <c r="P249" s="14"/>
      <c r="Q249" s="48"/>
    </row>
    <row r="250" spans="1:17" ht="18">
      <c r="A250" s="34"/>
      <c r="B250" s="14"/>
      <c r="C250" s="14"/>
      <c r="D250" s="14"/>
      <c r="E250" s="14"/>
      <c r="F250" s="14"/>
      <c r="G250" s="14"/>
      <c r="H250" s="14"/>
      <c r="I250" s="14"/>
      <c r="J250" s="14"/>
      <c r="K250" s="35"/>
      <c r="L250" s="14"/>
      <c r="M250" s="14"/>
      <c r="N250" s="14"/>
      <c r="O250" s="14"/>
      <c r="P250" s="14"/>
      <c r="Q250" s="48"/>
    </row>
    <row r="251" spans="1:17" ht="18">
      <c r="A251" s="34"/>
      <c r="B251" s="61"/>
      <c r="C251" s="61"/>
      <c r="D251" s="61" t="s">
        <v>586</v>
      </c>
      <c r="E251" s="61"/>
      <c r="F251" s="61"/>
      <c r="G251" s="61"/>
      <c r="H251" s="61"/>
      <c r="I251" s="61"/>
      <c r="J251" s="61" t="s">
        <v>585</v>
      </c>
      <c r="K251" s="61"/>
      <c r="L251" s="61"/>
      <c r="M251" s="61"/>
      <c r="N251" s="61"/>
      <c r="O251" s="61"/>
      <c r="P251" s="61"/>
      <c r="Q251" s="48"/>
    </row>
    <row r="252" spans="1:17" ht="18">
      <c r="A252" s="34" t="s">
        <v>584</v>
      </c>
      <c r="B252" s="61"/>
      <c r="C252" s="61"/>
      <c r="D252" s="27" t="s">
        <v>862</v>
      </c>
      <c r="E252" s="61"/>
      <c r="F252" s="61"/>
      <c r="G252" s="61"/>
      <c r="H252" s="61"/>
      <c r="I252" s="61"/>
      <c r="J252" s="61" t="s">
        <v>583</v>
      </c>
      <c r="K252" s="61"/>
      <c r="L252" s="61"/>
      <c r="M252" s="61"/>
      <c r="N252" s="61"/>
      <c r="O252" s="61"/>
      <c r="P252" s="61"/>
      <c r="Q252" s="48"/>
    </row>
    <row r="253" spans="1:17" ht="18">
      <c r="A253" s="34"/>
      <c r="B253" s="14"/>
      <c r="C253" s="14"/>
      <c r="D253" s="14"/>
      <c r="E253" s="14"/>
      <c r="F253" s="14"/>
      <c r="G253" s="14"/>
      <c r="H253" s="14"/>
      <c r="I253" s="14"/>
      <c r="J253" s="14"/>
      <c r="K253" s="35"/>
      <c r="L253" s="14"/>
      <c r="M253" s="14"/>
      <c r="N253" s="14"/>
      <c r="O253" s="14"/>
      <c r="P253" s="14"/>
      <c r="Q253" s="48"/>
    </row>
    <row r="256" spans="1:17" ht="22.5" customHeight="1">
      <c r="A256" s="6" t="s">
        <v>0</v>
      </c>
      <c r="B256" s="32"/>
      <c r="C256" s="8"/>
      <c r="D256" s="7" t="s">
        <v>814</v>
      </c>
      <c r="E256" s="8"/>
      <c r="F256" s="8"/>
      <c r="G256" s="8"/>
      <c r="H256" s="8"/>
      <c r="I256" s="8"/>
      <c r="J256" s="8"/>
      <c r="K256" s="9"/>
      <c r="L256" s="8"/>
      <c r="M256" s="8"/>
      <c r="N256" s="8"/>
      <c r="O256" s="8"/>
      <c r="P256" s="8"/>
      <c r="Q256" s="41"/>
    </row>
    <row r="257" spans="1:17" ht="18">
      <c r="A257" s="11"/>
      <c r="B257" s="36" t="s">
        <v>547</v>
      </c>
      <c r="C257" s="13"/>
      <c r="D257" s="13"/>
      <c r="E257" s="13"/>
      <c r="F257" s="13"/>
      <c r="G257" s="13"/>
      <c r="H257" s="13"/>
      <c r="I257" s="14"/>
      <c r="J257" s="14"/>
      <c r="K257" s="15"/>
      <c r="L257" s="13"/>
      <c r="M257" s="13"/>
      <c r="N257" s="13"/>
      <c r="O257" s="13"/>
      <c r="P257" s="13"/>
      <c r="Q257" s="42" t="s">
        <v>930</v>
      </c>
    </row>
    <row r="258" spans="1:17" ht="20.25">
      <c r="A258" s="16"/>
      <c r="B258" s="71"/>
      <c r="C258" s="17"/>
      <c r="D258" s="79" t="s">
        <v>972</v>
      </c>
      <c r="E258" s="18"/>
      <c r="F258" s="18"/>
      <c r="G258" s="18"/>
      <c r="H258" s="18"/>
      <c r="I258" s="18"/>
      <c r="J258" s="18"/>
      <c r="K258" s="19"/>
      <c r="L258" s="18"/>
      <c r="M258" s="18"/>
      <c r="N258" s="18"/>
      <c r="O258" s="18"/>
      <c r="P258" s="18"/>
      <c r="Q258" s="43"/>
    </row>
    <row r="259" spans="1:17" s="85" customFormat="1" ht="28.5" customHeight="1">
      <c r="A259" s="215" t="s">
        <v>1</v>
      </c>
      <c r="B259" s="216" t="s">
        <v>2</v>
      </c>
      <c r="C259" s="216" t="s">
        <v>3</v>
      </c>
      <c r="D259" s="216" t="s">
        <v>4</v>
      </c>
      <c r="E259" s="217" t="s">
        <v>5</v>
      </c>
      <c r="F259" s="218" t="s">
        <v>568</v>
      </c>
      <c r="G259" s="218" t="s">
        <v>611</v>
      </c>
      <c r="H259" s="218" t="s">
        <v>681</v>
      </c>
      <c r="I259" s="217" t="s">
        <v>571</v>
      </c>
      <c r="J259" s="217" t="s">
        <v>532</v>
      </c>
      <c r="K259" s="217" t="s">
        <v>531</v>
      </c>
      <c r="L259" s="218" t="s">
        <v>543</v>
      </c>
      <c r="M259" s="219" t="s">
        <v>538</v>
      </c>
      <c r="N259" s="218" t="s">
        <v>539</v>
      </c>
      <c r="O259" s="218" t="s">
        <v>582</v>
      </c>
      <c r="P259" s="218" t="s">
        <v>570</v>
      </c>
      <c r="Q259" s="220" t="s">
        <v>540</v>
      </c>
    </row>
    <row r="260" spans="1:17" ht="18">
      <c r="A260" s="360" t="s">
        <v>184</v>
      </c>
      <c r="B260" s="361"/>
      <c r="C260" s="361"/>
      <c r="D260" s="361"/>
      <c r="E260" s="361"/>
      <c r="F260" s="361"/>
      <c r="G260" s="361"/>
      <c r="H260" s="361"/>
      <c r="I260" s="361"/>
      <c r="J260" s="361"/>
      <c r="K260" s="362"/>
      <c r="L260" s="361"/>
      <c r="M260" s="361"/>
      <c r="N260" s="361"/>
      <c r="O260" s="361"/>
      <c r="P260" s="361"/>
      <c r="Q260" s="363"/>
    </row>
    <row r="261" spans="1:17" ht="20.25" customHeight="1">
      <c r="A261" s="222">
        <v>7100000</v>
      </c>
      <c r="B261" s="207" t="s">
        <v>185</v>
      </c>
      <c r="C261" s="208" t="s">
        <v>186</v>
      </c>
      <c r="D261" s="208" t="s">
        <v>187</v>
      </c>
      <c r="E261" s="207">
        <v>9450</v>
      </c>
      <c r="F261" s="207">
        <v>0</v>
      </c>
      <c r="G261" s="207">
        <v>0</v>
      </c>
      <c r="H261" s="207">
        <v>0</v>
      </c>
      <c r="I261" s="207">
        <v>0</v>
      </c>
      <c r="J261" s="209">
        <v>1000</v>
      </c>
      <c r="K261" s="207">
        <v>0</v>
      </c>
      <c r="L261" s="207">
        <v>160.81</v>
      </c>
      <c r="M261" s="209">
        <v>1409.23</v>
      </c>
      <c r="N261" s="207">
        <v>0</v>
      </c>
      <c r="O261" s="207">
        <v>0.16</v>
      </c>
      <c r="P261" s="207">
        <f>E261+F261+G261+I261-J261-L261-M261-K261+N261-O261</f>
        <v>6879.800000000001</v>
      </c>
      <c r="Q261" s="223"/>
    </row>
    <row r="262" spans="1:17" s="67" customFormat="1" ht="20.25" customHeight="1">
      <c r="A262" s="224">
        <v>700006</v>
      </c>
      <c r="B262" s="207" t="s">
        <v>588</v>
      </c>
      <c r="C262" s="208" t="s">
        <v>589</v>
      </c>
      <c r="D262" s="208" t="s">
        <v>33</v>
      </c>
      <c r="E262" s="207">
        <v>2049.55</v>
      </c>
      <c r="F262" s="207">
        <v>0</v>
      </c>
      <c r="G262" s="207">
        <v>0</v>
      </c>
      <c r="H262" s="207">
        <v>0</v>
      </c>
      <c r="I262" s="207">
        <v>0</v>
      </c>
      <c r="J262" s="207">
        <v>0</v>
      </c>
      <c r="K262" s="210">
        <v>0</v>
      </c>
      <c r="L262" s="207">
        <v>0</v>
      </c>
      <c r="M262" s="207">
        <v>0</v>
      </c>
      <c r="N262" s="207">
        <v>68.51</v>
      </c>
      <c r="O262" s="207">
        <v>0.06</v>
      </c>
      <c r="P262" s="207">
        <f>E262+F262+G262+I262-J262-L262-M262-K262+N262-O262</f>
        <v>2118.0000000000005</v>
      </c>
      <c r="Q262" s="225"/>
    </row>
    <row r="263" spans="1:17" ht="18">
      <c r="A263" s="226" t="s">
        <v>17</v>
      </c>
      <c r="B263" s="207"/>
      <c r="C263" s="208"/>
      <c r="D263" s="208"/>
      <c r="E263" s="211">
        <f>SUM(E261:E262)</f>
        <v>11499.55</v>
      </c>
      <c r="F263" s="212">
        <f aca="true" t="shared" si="45" ref="F263:L263">SUM(F261:F262)</f>
        <v>0</v>
      </c>
      <c r="G263" s="212">
        <f t="shared" si="45"/>
        <v>0</v>
      </c>
      <c r="H263" s="212">
        <f t="shared" si="45"/>
        <v>0</v>
      </c>
      <c r="I263" s="212">
        <f t="shared" si="45"/>
        <v>0</v>
      </c>
      <c r="J263" s="211">
        <f t="shared" si="45"/>
        <v>1000</v>
      </c>
      <c r="K263" s="212">
        <f t="shared" si="45"/>
        <v>0</v>
      </c>
      <c r="L263" s="212">
        <f t="shared" si="45"/>
        <v>160.81</v>
      </c>
      <c r="M263" s="211">
        <f>SUM(M261:M262)</f>
        <v>1409.23</v>
      </c>
      <c r="N263" s="212">
        <f>SUM(N261:N262)</f>
        <v>68.51</v>
      </c>
      <c r="O263" s="212">
        <f>SUM(O261:O262)</f>
        <v>0.22</v>
      </c>
      <c r="P263" s="212">
        <f>SUM(P261:P262)</f>
        <v>8997.800000000001</v>
      </c>
      <c r="Q263" s="223"/>
    </row>
    <row r="264" spans="1:17" ht="21" customHeight="1">
      <c r="A264" s="356" t="s">
        <v>188</v>
      </c>
      <c r="B264" s="357"/>
      <c r="C264" s="317"/>
      <c r="D264" s="317"/>
      <c r="E264" s="357"/>
      <c r="F264" s="357"/>
      <c r="G264" s="357"/>
      <c r="H264" s="357"/>
      <c r="I264" s="357"/>
      <c r="J264" s="357"/>
      <c r="K264" s="358"/>
      <c r="L264" s="357"/>
      <c r="M264" s="357"/>
      <c r="N264" s="357"/>
      <c r="O264" s="357"/>
      <c r="P264" s="357"/>
      <c r="Q264" s="359"/>
    </row>
    <row r="265" spans="1:17" ht="20.25" customHeight="1" hidden="1">
      <c r="A265" s="222">
        <v>7100001</v>
      </c>
      <c r="B265" s="207" t="s">
        <v>189</v>
      </c>
      <c r="C265" s="208" t="s">
        <v>190</v>
      </c>
      <c r="D265" s="208" t="s">
        <v>191</v>
      </c>
      <c r="E265" s="207">
        <v>0</v>
      </c>
      <c r="F265" s="207">
        <v>0</v>
      </c>
      <c r="G265" s="207">
        <v>0</v>
      </c>
      <c r="H265" s="207">
        <v>0</v>
      </c>
      <c r="I265" s="207">
        <v>0</v>
      </c>
      <c r="J265" s="207">
        <v>0</v>
      </c>
      <c r="K265" s="207">
        <v>0</v>
      </c>
      <c r="L265" s="207">
        <v>0</v>
      </c>
      <c r="M265" s="207">
        <v>0</v>
      </c>
      <c r="N265" s="207">
        <v>0</v>
      </c>
      <c r="O265" s="207">
        <v>0</v>
      </c>
      <c r="P265" s="207">
        <f>E265+F265+G265+H265+I265-J265-L265-M265-K265+N265-O265</f>
        <v>0</v>
      </c>
      <c r="Q265" s="223"/>
    </row>
    <row r="266" spans="1:17" ht="20.25" customHeight="1">
      <c r="A266" s="222">
        <v>7100202</v>
      </c>
      <c r="B266" s="207" t="s">
        <v>886</v>
      </c>
      <c r="C266" s="208" t="s">
        <v>887</v>
      </c>
      <c r="D266" s="208" t="s">
        <v>607</v>
      </c>
      <c r="E266" s="207">
        <v>4500</v>
      </c>
      <c r="F266" s="207">
        <v>0</v>
      </c>
      <c r="G266" s="207">
        <v>0</v>
      </c>
      <c r="H266" s="207">
        <v>300</v>
      </c>
      <c r="I266" s="207">
        <v>0</v>
      </c>
      <c r="J266" s="207">
        <v>500</v>
      </c>
      <c r="K266" s="207">
        <v>0</v>
      </c>
      <c r="L266" s="207">
        <v>0</v>
      </c>
      <c r="M266" s="207">
        <v>433.95</v>
      </c>
      <c r="N266" s="207">
        <v>0</v>
      </c>
      <c r="O266" s="207">
        <v>0.05</v>
      </c>
      <c r="P266" s="207">
        <f aca="true" t="shared" si="46" ref="P266:P290">E266+F266+G266+H266+I266-J266-L266-M266-K266+N266-O266</f>
        <v>3866</v>
      </c>
      <c r="Q266" s="223"/>
    </row>
    <row r="267" spans="1:17" ht="20.25" customHeight="1">
      <c r="A267" s="222">
        <v>7100303</v>
      </c>
      <c r="B267" s="207" t="s">
        <v>194</v>
      </c>
      <c r="C267" s="208" t="s">
        <v>195</v>
      </c>
      <c r="D267" s="208" t="s">
        <v>193</v>
      </c>
      <c r="E267" s="207">
        <v>2925</v>
      </c>
      <c r="F267" s="207">
        <v>0</v>
      </c>
      <c r="G267" s="207">
        <v>0</v>
      </c>
      <c r="H267" s="207">
        <v>300</v>
      </c>
      <c r="I267" s="207">
        <v>0</v>
      </c>
      <c r="J267" s="207">
        <v>0</v>
      </c>
      <c r="K267" s="207">
        <v>85.91</v>
      </c>
      <c r="L267" s="207">
        <v>0</v>
      </c>
      <c r="M267" s="207">
        <v>68.82</v>
      </c>
      <c r="N267" s="207">
        <v>0</v>
      </c>
      <c r="O267" s="207">
        <v>0.07</v>
      </c>
      <c r="P267" s="207">
        <f t="shared" si="46"/>
        <v>3070.2</v>
      </c>
      <c r="Q267" s="223"/>
    </row>
    <row r="268" spans="1:17" ht="20.25" customHeight="1">
      <c r="A268" s="222">
        <v>7100307</v>
      </c>
      <c r="B268" s="207" t="s">
        <v>196</v>
      </c>
      <c r="C268" s="208" t="s">
        <v>197</v>
      </c>
      <c r="D268" s="208" t="s">
        <v>193</v>
      </c>
      <c r="E268" s="207">
        <v>2925</v>
      </c>
      <c r="F268" s="207">
        <v>0</v>
      </c>
      <c r="G268" s="207">
        <v>0</v>
      </c>
      <c r="H268" s="207">
        <v>300</v>
      </c>
      <c r="I268" s="207">
        <v>0</v>
      </c>
      <c r="J268" s="207">
        <v>0</v>
      </c>
      <c r="K268" s="207">
        <v>0</v>
      </c>
      <c r="L268" s="207">
        <v>0</v>
      </c>
      <c r="M268" s="207">
        <v>68.82</v>
      </c>
      <c r="N268" s="207">
        <v>0</v>
      </c>
      <c r="O268" s="207">
        <v>-0.02</v>
      </c>
      <c r="P268" s="207">
        <f t="shared" si="46"/>
        <v>3156.2</v>
      </c>
      <c r="Q268" s="223"/>
    </row>
    <row r="269" spans="1:17" ht="20.25" customHeight="1">
      <c r="A269" s="222">
        <v>7100309</v>
      </c>
      <c r="B269" s="207" t="s">
        <v>198</v>
      </c>
      <c r="C269" s="208" t="s">
        <v>199</v>
      </c>
      <c r="D269" s="208" t="s">
        <v>193</v>
      </c>
      <c r="E269" s="207">
        <v>2925</v>
      </c>
      <c r="F269" s="207">
        <v>0</v>
      </c>
      <c r="G269" s="207">
        <v>0</v>
      </c>
      <c r="H269" s="207">
        <v>300</v>
      </c>
      <c r="I269" s="207">
        <v>0</v>
      </c>
      <c r="J269" s="207">
        <v>0</v>
      </c>
      <c r="K269" s="207">
        <v>0</v>
      </c>
      <c r="L269" s="207">
        <v>0</v>
      </c>
      <c r="M269" s="207">
        <v>68.82</v>
      </c>
      <c r="N269" s="207">
        <v>0</v>
      </c>
      <c r="O269" s="207">
        <v>-0.02</v>
      </c>
      <c r="P269" s="207">
        <f t="shared" si="46"/>
        <v>3156.2</v>
      </c>
      <c r="Q269" s="223"/>
    </row>
    <row r="270" spans="1:17" ht="20.25" customHeight="1">
      <c r="A270" s="222">
        <v>7100310</v>
      </c>
      <c r="B270" s="207" t="s">
        <v>200</v>
      </c>
      <c r="C270" s="208" t="s">
        <v>201</v>
      </c>
      <c r="D270" s="208" t="s">
        <v>193</v>
      </c>
      <c r="E270" s="207">
        <v>2925</v>
      </c>
      <c r="F270" s="207">
        <v>0</v>
      </c>
      <c r="G270" s="207">
        <v>0</v>
      </c>
      <c r="H270" s="207">
        <v>300</v>
      </c>
      <c r="I270" s="207">
        <v>0</v>
      </c>
      <c r="J270" s="207">
        <v>400</v>
      </c>
      <c r="K270" s="207">
        <v>0</v>
      </c>
      <c r="L270" s="207">
        <v>0</v>
      </c>
      <c r="M270" s="207">
        <v>68.82</v>
      </c>
      <c r="N270" s="207">
        <v>0</v>
      </c>
      <c r="O270" s="207">
        <v>-0.02</v>
      </c>
      <c r="P270" s="207">
        <f t="shared" si="46"/>
        <v>2756.2</v>
      </c>
      <c r="Q270" s="223"/>
    </row>
    <row r="271" spans="1:17" ht="20.25" customHeight="1">
      <c r="A271" s="222">
        <v>7100312</v>
      </c>
      <c r="B271" s="207" t="s">
        <v>202</v>
      </c>
      <c r="C271" s="208" t="s">
        <v>203</v>
      </c>
      <c r="D271" s="208" t="s">
        <v>193</v>
      </c>
      <c r="E271" s="207">
        <v>2925</v>
      </c>
      <c r="F271" s="207">
        <v>0</v>
      </c>
      <c r="G271" s="207">
        <v>0</v>
      </c>
      <c r="H271" s="207">
        <v>300</v>
      </c>
      <c r="I271" s="207">
        <v>0</v>
      </c>
      <c r="J271" s="207">
        <v>0</v>
      </c>
      <c r="K271" s="207">
        <v>0</v>
      </c>
      <c r="L271" s="207">
        <v>0</v>
      </c>
      <c r="M271" s="207">
        <v>68.82</v>
      </c>
      <c r="N271" s="207">
        <v>0</v>
      </c>
      <c r="O271" s="207">
        <v>-0.02</v>
      </c>
      <c r="P271" s="207">
        <f t="shared" si="46"/>
        <v>3156.2</v>
      </c>
      <c r="Q271" s="223"/>
    </row>
    <row r="272" spans="1:17" ht="20.25" customHeight="1">
      <c r="A272" s="222">
        <v>7100313</v>
      </c>
      <c r="B272" s="207" t="s">
        <v>204</v>
      </c>
      <c r="C272" s="208" t="s">
        <v>205</v>
      </c>
      <c r="D272" s="208" t="s">
        <v>193</v>
      </c>
      <c r="E272" s="207">
        <v>2925</v>
      </c>
      <c r="F272" s="207">
        <v>0</v>
      </c>
      <c r="G272" s="207">
        <v>0</v>
      </c>
      <c r="H272" s="207">
        <v>300</v>
      </c>
      <c r="I272" s="207">
        <v>0</v>
      </c>
      <c r="J272" s="207">
        <v>0</v>
      </c>
      <c r="K272" s="207">
        <v>433.53</v>
      </c>
      <c r="L272" s="207">
        <v>0</v>
      </c>
      <c r="M272" s="207">
        <v>68.82</v>
      </c>
      <c r="N272" s="207">
        <v>0</v>
      </c>
      <c r="O272" s="207">
        <v>0.05</v>
      </c>
      <c r="P272" s="207">
        <f t="shared" si="46"/>
        <v>2722.5999999999995</v>
      </c>
      <c r="Q272" s="223"/>
    </row>
    <row r="273" spans="1:17" ht="20.25" customHeight="1">
      <c r="A273" s="222">
        <v>7100314</v>
      </c>
      <c r="B273" s="207" t="s">
        <v>572</v>
      </c>
      <c r="C273" s="208" t="s">
        <v>573</v>
      </c>
      <c r="D273" s="208" t="s">
        <v>193</v>
      </c>
      <c r="E273" s="207">
        <v>2925</v>
      </c>
      <c r="F273" s="207">
        <v>0</v>
      </c>
      <c r="G273" s="207">
        <v>0</v>
      </c>
      <c r="H273" s="207">
        <v>300</v>
      </c>
      <c r="I273" s="207">
        <v>0</v>
      </c>
      <c r="J273" s="207">
        <v>0</v>
      </c>
      <c r="K273" s="207">
        <v>0</v>
      </c>
      <c r="L273" s="207">
        <v>0</v>
      </c>
      <c r="M273" s="207">
        <v>68.82</v>
      </c>
      <c r="N273" s="207">
        <v>0</v>
      </c>
      <c r="O273" s="207">
        <v>-0.02</v>
      </c>
      <c r="P273" s="207">
        <f t="shared" si="46"/>
        <v>3156.2</v>
      </c>
      <c r="Q273" s="223"/>
    </row>
    <row r="274" spans="1:17" ht="20.25" customHeight="1">
      <c r="A274" s="222">
        <v>7100315</v>
      </c>
      <c r="B274" s="207" t="s">
        <v>206</v>
      </c>
      <c r="C274" s="208" t="s">
        <v>207</v>
      </c>
      <c r="D274" s="208" t="s">
        <v>193</v>
      </c>
      <c r="E274" s="207">
        <v>2925</v>
      </c>
      <c r="F274" s="207">
        <v>0</v>
      </c>
      <c r="G274" s="207">
        <v>0</v>
      </c>
      <c r="H274" s="207">
        <v>300</v>
      </c>
      <c r="I274" s="207">
        <v>0</v>
      </c>
      <c r="J274" s="207">
        <v>0</v>
      </c>
      <c r="K274" s="207">
        <v>433.53</v>
      </c>
      <c r="L274" s="207">
        <v>0</v>
      </c>
      <c r="M274" s="207">
        <v>68.82</v>
      </c>
      <c r="N274" s="207">
        <v>0</v>
      </c>
      <c r="O274" s="207">
        <v>0.05</v>
      </c>
      <c r="P274" s="207">
        <f t="shared" si="46"/>
        <v>2722.5999999999995</v>
      </c>
      <c r="Q274" s="223"/>
    </row>
    <row r="275" spans="1:17" ht="20.25" customHeight="1">
      <c r="A275" s="222">
        <v>7100317</v>
      </c>
      <c r="B275" s="207" t="s">
        <v>208</v>
      </c>
      <c r="C275" s="208" t="s">
        <v>209</v>
      </c>
      <c r="D275" s="208" t="s">
        <v>193</v>
      </c>
      <c r="E275" s="207">
        <v>2925</v>
      </c>
      <c r="F275" s="207">
        <v>0</v>
      </c>
      <c r="G275" s="207">
        <v>0</v>
      </c>
      <c r="H275" s="207">
        <v>300</v>
      </c>
      <c r="I275" s="207">
        <v>0</v>
      </c>
      <c r="J275" s="207">
        <v>0</v>
      </c>
      <c r="K275" s="207">
        <v>437.7</v>
      </c>
      <c r="L275" s="207">
        <v>0</v>
      </c>
      <c r="M275" s="207">
        <v>68.82</v>
      </c>
      <c r="N275" s="207">
        <v>0</v>
      </c>
      <c r="O275" s="207">
        <v>0.08</v>
      </c>
      <c r="P275" s="207">
        <f t="shared" si="46"/>
        <v>2718.4</v>
      </c>
      <c r="Q275" s="223"/>
    </row>
    <row r="276" spans="1:17" ht="20.25" customHeight="1">
      <c r="A276" s="222">
        <v>7100320</v>
      </c>
      <c r="B276" s="207" t="s">
        <v>210</v>
      </c>
      <c r="C276" s="208" t="s">
        <v>211</v>
      </c>
      <c r="D276" s="208" t="s">
        <v>607</v>
      </c>
      <c r="E276" s="207">
        <v>4500</v>
      </c>
      <c r="F276" s="207">
        <v>0</v>
      </c>
      <c r="G276" s="207">
        <v>0</v>
      </c>
      <c r="H276" s="207">
        <v>300</v>
      </c>
      <c r="I276" s="207">
        <v>0</v>
      </c>
      <c r="J276" s="207">
        <v>0</v>
      </c>
      <c r="K276" s="207">
        <v>0</v>
      </c>
      <c r="L276" s="207">
        <v>0</v>
      </c>
      <c r="M276" s="207">
        <v>433.95</v>
      </c>
      <c r="N276" s="207">
        <v>0</v>
      </c>
      <c r="O276" s="207">
        <v>0.05</v>
      </c>
      <c r="P276" s="207">
        <f t="shared" si="46"/>
        <v>4366</v>
      </c>
      <c r="Q276" s="223"/>
    </row>
    <row r="277" spans="1:17" ht="20.25" customHeight="1">
      <c r="A277" s="222">
        <v>7100322</v>
      </c>
      <c r="B277" s="213" t="s">
        <v>533</v>
      </c>
      <c r="C277" s="208" t="s">
        <v>534</v>
      </c>
      <c r="D277" s="208" t="s">
        <v>193</v>
      </c>
      <c r="E277" s="207">
        <v>2925</v>
      </c>
      <c r="F277" s="207">
        <v>0</v>
      </c>
      <c r="G277" s="207">
        <v>0</v>
      </c>
      <c r="H277" s="207">
        <v>300</v>
      </c>
      <c r="I277" s="207">
        <v>0</v>
      </c>
      <c r="J277" s="207">
        <v>200</v>
      </c>
      <c r="K277" s="207">
        <v>127.55</v>
      </c>
      <c r="L277" s="207">
        <v>0</v>
      </c>
      <c r="M277" s="207">
        <v>68.82</v>
      </c>
      <c r="N277" s="207">
        <v>0</v>
      </c>
      <c r="O277" s="207">
        <v>0.03</v>
      </c>
      <c r="P277" s="207">
        <f t="shared" si="46"/>
        <v>2828.5999999999995</v>
      </c>
      <c r="Q277" s="223"/>
    </row>
    <row r="278" spans="1:17" ht="20.25" customHeight="1">
      <c r="A278" s="222">
        <v>7100325</v>
      </c>
      <c r="B278" s="207" t="s">
        <v>212</v>
      </c>
      <c r="C278" s="208" t="s">
        <v>213</v>
      </c>
      <c r="D278" s="208" t="s">
        <v>193</v>
      </c>
      <c r="E278" s="207">
        <v>2925</v>
      </c>
      <c r="F278" s="207">
        <v>0</v>
      </c>
      <c r="G278" s="207">
        <v>0</v>
      </c>
      <c r="H278" s="207">
        <v>300</v>
      </c>
      <c r="I278" s="207">
        <v>0</v>
      </c>
      <c r="J278" s="207">
        <v>0</v>
      </c>
      <c r="K278" s="207">
        <v>395.9</v>
      </c>
      <c r="L278" s="207">
        <v>0</v>
      </c>
      <c r="M278" s="207">
        <v>68.82</v>
      </c>
      <c r="N278" s="207">
        <v>0</v>
      </c>
      <c r="O278" s="207">
        <v>0.08</v>
      </c>
      <c r="P278" s="207">
        <f t="shared" si="46"/>
        <v>2760.2</v>
      </c>
      <c r="Q278" s="223"/>
    </row>
    <row r="279" spans="1:17" ht="20.25" customHeight="1">
      <c r="A279" s="222">
        <v>7100327</v>
      </c>
      <c r="B279" s="207" t="s">
        <v>803</v>
      </c>
      <c r="C279" s="208" t="s">
        <v>804</v>
      </c>
      <c r="D279" s="208" t="s">
        <v>193</v>
      </c>
      <c r="E279" s="207">
        <v>2925</v>
      </c>
      <c r="F279" s="207">
        <v>0</v>
      </c>
      <c r="G279" s="207">
        <v>0</v>
      </c>
      <c r="H279" s="207">
        <v>300</v>
      </c>
      <c r="I279" s="207">
        <v>0</v>
      </c>
      <c r="J279" s="207">
        <v>0</v>
      </c>
      <c r="K279" s="207">
        <v>0</v>
      </c>
      <c r="L279" s="207">
        <v>0</v>
      </c>
      <c r="M279" s="207">
        <v>68.82</v>
      </c>
      <c r="N279" s="207">
        <v>0</v>
      </c>
      <c r="O279" s="207">
        <v>-0.02</v>
      </c>
      <c r="P279" s="207">
        <f t="shared" si="46"/>
        <v>3156.2</v>
      </c>
      <c r="Q279" s="223"/>
    </row>
    <row r="280" spans="1:17" ht="20.25" customHeight="1">
      <c r="A280" s="222">
        <v>7100330</v>
      </c>
      <c r="B280" s="207" t="s">
        <v>214</v>
      </c>
      <c r="C280" s="208" t="s">
        <v>215</v>
      </c>
      <c r="D280" s="208" t="s">
        <v>720</v>
      </c>
      <c r="E280" s="207">
        <v>4000.05</v>
      </c>
      <c r="F280" s="207">
        <v>0</v>
      </c>
      <c r="G280" s="207">
        <v>0</v>
      </c>
      <c r="H280" s="207">
        <v>300</v>
      </c>
      <c r="I280" s="207">
        <v>0</v>
      </c>
      <c r="J280" s="207">
        <v>0</v>
      </c>
      <c r="K280" s="207">
        <v>0</v>
      </c>
      <c r="L280" s="207">
        <v>0</v>
      </c>
      <c r="M280" s="207">
        <v>349.05</v>
      </c>
      <c r="N280" s="207">
        <v>0</v>
      </c>
      <c r="O280" s="207">
        <v>0</v>
      </c>
      <c r="P280" s="207">
        <f t="shared" si="46"/>
        <v>3951</v>
      </c>
      <c r="Q280" s="223"/>
    </row>
    <row r="281" spans="1:17" ht="20.25" customHeight="1">
      <c r="A281" s="222">
        <v>7100331</v>
      </c>
      <c r="B281" s="207" t="s">
        <v>216</v>
      </c>
      <c r="C281" s="208" t="s">
        <v>217</v>
      </c>
      <c r="D281" s="208" t="s">
        <v>720</v>
      </c>
      <c r="E281" s="207">
        <v>4000.05</v>
      </c>
      <c r="F281" s="207">
        <v>0</v>
      </c>
      <c r="G281" s="207">
        <v>0</v>
      </c>
      <c r="H281" s="207">
        <v>300</v>
      </c>
      <c r="I281" s="207">
        <v>0</v>
      </c>
      <c r="J281" s="207">
        <v>0</v>
      </c>
      <c r="K281" s="207">
        <v>408.14</v>
      </c>
      <c r="L281" s="207">
        <v>0</v>
      </c>
      <c r="M281" s="207">
        <v>349.05</v>
      </c>
      <c r="N281" s="207">
        <v>0</v>
      </c>
      <c r="O281" s="207">
        <v>-0.14</v>
      </c>
      <c r="P281" s="207">
        <f t="shared" si="46"/>
        <v>3543</v>
      </c>
      <c r="Q281" s="223"/>
    </row>
    <row r="282" spans="1:17" ht="20.25" customHeight="1">
      <c r="A282" s="222">
        <v>7100333</v>
      </c>
      <c r="B282" s="207" t="s">
        <v>218</v>
      </c>
      <c r="C282" s="208" t="s">
        <v>219</v>
      </c>
      <c r="D282" s="208" t="s">
        <v>193</v>
      </c>
      <c r="E282" s="207">
        <v>2925</v>
      </c>
      <c r="F282" s="207">
        <v>0</v>
      </c>
      <c r="G282" s="207">
        <v>0</v>
      </c>
      <c r="H282" s="207">
        <v>300</v>
      </c>
      <c r="I282" s="207">
        <v>0</v>
      </c>
      <c r="J282" s="207">
        <v>0</v>
      </c>
      <c r="K282" s="207">
        <v>276.65</v>
      </c>
      <c r="L282" s="207">
        <v>0</v>
      </c>
      <c r="M282" s="207">
        <v>68.82</v>
      </c>
      <c r="N282" s="207">
        <v>0</v>
      </c>
      <c r="O282" s="207">
        <v>0.13</v>
      </c>
      <c r="P282" s="207">
        <f t="shared" si="46"/>
        <v>2879.3999999999996</v>
      </c>
      <c r="Q282" s="223"/>
    </row>
    <row r="283" spans="1:17" ht="20.25" customHeight="1">
      <c r="A283" s="222">
        <v>7100337</v>
      </c>
      <c r="B283" s="207" t="s">
        <v>220</v>
      </c>
      <c r="C283" s="208" t="s">
        <v>221</v>
      </c>
      <c r="D283" s="208" t="s">
        <v>193</v>
      </c>
      <c r="E283" s="207">
        <v>2925</v>
      </c>
      <c r="F283" s="207">
        <v>0</v>
      </c>
      <c r="G283" s="207">
        <v>0</v>
      </c>
      <c r="H283" s="207">
        <v>300</v>
      </c>
      <c r="I283" s="207">
        <v>0</v>
      </c>
      <c r="J283" s="207">
        <v>0</v>
      </c>
      <c r="K283" s="207">
        <v>348.8</v>
      </c>
      <c r="L283" s="207">
        <v>0</v>
      </c>
      <c r="M283" s="207">
        <v>68.82</v>
      </c>
      <c r="N283" s="207">
        <v>0</v>
      </c>
      <c r="O283" s="207">
        <v>-0.02</v>
      </c>
      <c r="P283" s="207">
        <f t="shared" si="46"/>
        <v>2807.3999999999996</v>
      </c>
      <c r="Q283" s="223"/>
    </row>
    <row r="284" spans="1:17" ht="20.25" customHeight="1">
      <c r="A284" s="222">
        <v>7100338</v>
      </c>
      <c r="B284" s="207" t="s">
        <v>222</v>
      </c>
      <c r="C284" s="208" t="s">
        <v>223</v>
      </c>
      <c r="D284" s="208" t="s">
        <v>193</v>
      </c>
      <c r="E284" s="207">
        <v>2925</v>
      </c>
      <c r="F284" s="207">
        <v>0</v>
      </c>
      <c r="G284" s="207">
        <v>0</v>
      </c>
      <c r="H284" s="207">
        <v>300</v>
      </c>
      <c r="I284" s="207">
        <v>0</v>
      </c>
      <c r="J284" s="207">
        <v>0</v>
      </c>
      <c r="K284" s="207">
        <v>416.4</v>
      </c>
      <c r="L284" s="207">
        <v>0</v>
      </c>
      <c r="M284" s="207">
        <v>68.82</v>
      </c>
      <c r="N284" s="207">
        <v>0</v>
      </c>
      <c r="O284" s="207">
        <v>-0.02</v>
      </c>
      <c r="P284" s="207">
        <f t="shared" si="46"/>
        <v>2739.7999999999997</v>
      </c>
      <c r="Q284" s="223"/>
    </row>
    <row r="285" spans="1:17" ht="20.25" customHeight="1">
      <c r="A285" s="222">
        <v>7100340</v>
      </c>
      <c r="B285" s="207" t="s">
        <v>224</v>
      </c>
      <c r="C285" s="208" t="s">
        <v>225</v>
      </c>
      <c r="D285" s="208" t="s">
        <v>193</v>
      </c>
      <c r="E285" s="207">
        <v>2925</v>
      </c>
      <c r="F285" s="207">
        <v>0</v>
      </c>
      <c r="G285" s="207">
        <v>0</v>
      </c>
      <c r="H285" s="207">
        <v>300</v>
      </c>
      <c r="I285" s="207">
        <v>0</v>
      </c>
      <c r="J285" s="207">
        <v>0</v>
      </c>
      <c r="K285" s="207">
        <v>198.25</v>
      </c>
      <c r="L285" s="207">
        <v>0</v>
      </c>
      <c r="M285" s="207">
        <v>68.82</v>
      </c>
      <c r="N285" s="207">
        <v>0</v>
      </c>
      <c r="O285" s="207">
        <v>0.13</v>
      </c>
      <c r="P285" s="207">
        <f t="shared" si="46"/>
        <v>2957.7999999999997</v>
      </c>
      <c r="Q285" s="223"/>
    </row>
    <row r="286" spans="1:17" ht="20.25" customHeight="1">
      <c r="A286" s="222">
        <v>7100341</v>
      </c>
      <c r="B286" s="207" t="s">
        <v>226</v>
      </c>
      <c r="C286" s="208" t="s">
        <v>227</v>
      </c>
      <c r="D286" s="208" t="s">
        <v>193</v>
      </c>
      <c r="E286" s="207">
        <v>2925</v>
      </c>
      <c r="F286" s="207">
        <v>0</v>
      </c>
      <c r="G286" s="207">
        <v>0</v>
      </c>
      <c r="H286" s="207">
        <v>300</v>
      </c>
      <c r="I286" s="207">
        <v>0</v>
      </c>
      <c r="J286" s="207">
        <v>0</v>
      </c>
      <c r="K286" s="207">
        <v>0</v>
      </c>
      <c r="L286" s="207">
        <v>0</v>
      </c>
      <c r="M286" s="207">
        <v>68.82</v>
      </c>
      <c r="N286" s="207">
        <v>0</v>
      </c>
      <c r="O286" s="207">
        <v>-0.02</v>
      </c>
      <c r="P286" s="207">
        <f t="shared" si="46"/>
        <v>3156.2</v>
      </c>
      <c r="Q286" s="223"/>
    </row>
    <row r="287" spans="1:17" ht="20.25" customHeight="1">
      <c r="A287" s="222">
        <v>7100343</v>
      </c>
      <c r="B287" s="207" t="s">
        <v>228</v>
      </c>
      <c r="C287" s="208" t="s">
        <v>229</v>
      </c>
      <c r="D287" s="208" t="s">
        <v>193</v>
      </c>
      <c r="E287" s="207">
        <v>2925</v>
      </c>
      <c r="F287" s="207">
        <v>0</v>
      </c>
      <c r="G287" s="207">
        <v>0</v>
      </c>
      <c r="H287" s="207">
        <v>300</v>
      </c>
      <c r="I287" s="207">
        <v>0</v>
      </c>
      <c r="J287" s="207">
        <v>0</v>
      </c>
      <c r="K287" s="207">
        <v>0</v>
      </c>
      <c r="L287" s="207">
        <v>0</v>
      </c>
      <c r="M287" s="207">
        <v>68.82</v>
      </c>
      <c r="N287" s="207">
        <v>0</v>
      </c>
      <c r="O287" s="207">
        <v>-0.02</v>
      </c>
      <c r="P287" s="207">
        <f t="shared" si="46"/>
        <v>3156.2</v>
      </c>
      <c r="Q287" s="223"/>
    </row>
    <row r="288" spans="1:17" ht="20.25" customHeight="1">
      <c r="A288" s="222">
        <v>7100350</v>
      </c>
      <c r="B288" s="207" t="s">
        <v>230</v>
      </c>
      <c r="C288" s="208" t="s">
        <v>231</v>
      </c>
      <c r="D288" s="208" t="s">
        <v>720</v>
      </c>
      <c r="E288" s="207">
        <v>4000.05</v>
      </c>
      <c r="F288" s="207">
        <v>0</v>
      </c>
      <c r="G288" s="207">
        <v>0</v>
      </c>
      <c r="H288" s="207">
        <v>300</v>
      </c>
      <c r="I288" s="207">
        <v>0</v>
      </c>
      <c r="J288" s="207">
        <v>0</v>
      </c>
      <c r="K288" s="207">
        <v>342.61</v>
      </c>
      <c r="L288" s="207">
        <v>0</v>
      </c>
      <c r="M288" s="207">
        <v>349.05</v>
      </c>
      <c r="N288" s="207">
        <v>0</v>
      </c>
      <c r="O288" s="207">
        <v>-0.01</v>
      </c>
      <c r="P288" s="207">
        <f t="shared" si="46"/>
        <v>3608.4</v>
      </c>
      <c r="Q288" s="223"/>
    </row>
    <row r="289" spans="1:17" ht="20.25" customHeight="1">
      <c r="A289" s="222">
        <v>7100351</v>
      </c>
      <c r="B289" s="207" t="s">
        <v>232</v>
      </c>
      <c r="C289" s="208" t="s">
        <v>233</v>
      </c>
      <c r="D289" s="208" t="s">
        <v>193</v>
      </c>
      <c r="E289" s="207">
        <v>2925</v>
      </c>
      <c r="F289" s="207">
        <v>0</v>
      </c>
      <c r="G289" s="207">
        <v>0</v>
      </c>
      <c r="H289" s="207">
        <v>300</v>
      </c>
      <c r="I289" s="207">
        <v>0</v>
      </c>
      <c r="J289" s="207">
        <v>0</v>
      </c>
      <c r="K289" s="207">
        <v>498.42</v>
      </c>
      <c r="L289" s="207">
        <v>0</v>
      </c>
      <c r="M289" s="207">
        <v>68.82</v>
      </c>
      <c r="N289" s="207">
        <v>0</v>
      </c>
      <c r="O289" s="207">
        <v>-0.04</v>
      </c>
      <c r="P289" s="207">
        <f t="shared" si="46"/>
        <v>2657.7999999999997</v>
      </c>
      <c r="Q289" s="223"/>
    </row>
    <row r="290" spans="1:17" ht="20.25" customHeight="1">
      <c r="A290" s="222">
        <v>7100352</v>
      </c>
      <c r="B290" s="207" t="s">
        <v>234</v>
      </c>
      <c r="C290" s="208" t="s">
        <v>235</v>
      </c>
      <c r="D290" s="208" t="s">
        <v>607</v>
      </c>
      <c r="E290" s="207">
        <v>4500</v>
      </c>
      <c r="F290" s="207">
        <v>0</v>
      </c>
      <c r="G290" s="207">
        <v>0</v>
      </c>
      <c r="H290" s="207">
        <v>300</v>
      </c>
      <c r="I290" s="207">
        <v>0</v>
      </c>
      <c r="J290" s="207">
        <v>0</v>
      </c>
      <c r="K290" s="207">
        <v>0</v>
      </c>
      <c r="L290" s="207">
        <v>0</v>
      </c>
      <c r="M290" s="207">
        <v>433.95</v>
      </c>
      <c r="N290" s="207">
        <v>0</v>
      </c>
      <c r="O290" s="207">
        <v>0.05</v>
      </c>
      <c r="P290" s="207">
        <f t="shared" si="46"/>
        <v>4366</v>
      </c>
      <c r="Q290" s="223"/>
    </row>
    <row r="291" spans="1:17" s="103" customFormat="1" ht="15.75" customHeight="1" hidden="1">
      <c r="A291" s="100"/>
      <c r="B291" s="101"/>
      <c r="C291" s="101"/>
      <c r="D291" s="166"/>
      <c r="E291" s="101">
        <f>SUM(E265:E290)</f>
        <v>81075.15000000001</v>
      </c>
      <c r="F291" s="101">
        <f aca="true" t="shared" si="47" ref="F291:P291">SUM(F265:F290)</f>
        <v>0</v>
      </c>
      <c r="G291" s="101">
        <f t="shared" si="47"/>
        <v>0</v>
      </c>
      <c r="H291" s="101">
        <f t="shared" si="47"/>
        <v>7500</v>
      </c>
      <c r="I291" s="101">
        <f t="shared" si="47"/>
        <v>0</v>
      </c>
      <c r="J291" s="101">
        <f t="shared" si="47"/>
        <v>1100</v>
      </c>
      <c r="K291" s="101">
        <f t="shared" si="47"/>
        <v>4403.39</v>
      </c>
      <c r="L291" s="101">
        <f t="shared" si="47"/>
        <v>0</v>
      </c>
      <c r="M291" s="101">
        <f t="shared" si="47"/>
        <v>3656.5800000000004</v>
      </c>
      <c r="N291" s="101">
        <f t="shared" si="47"/>
        <v>0</v>
      </c>
      <c r="O291" s="101">
        <f t="shared" si="47"/>
        <v>0.37999999999999995</v>
      </c>
      <c r="P291" s="101">
        <f t="shared" si="47"/>
        <v>79414.8</v>
      </c>
      <c r="Q291" s="102"/>
    </row>
    <row r="292" spans="1:17" s="37" customFormat="1" ht="15.75" customHeight="1">
      <c r="A292" s="104"/>
      <c r="B292" s="90" t="s">
        <v>591</v>
      </c>
      <c r="C292" s="105"/>
      <c r="D292" s="167"/>
      <c r="E292" s="105">
        <f aca="true" t="shared" si="48" ref="E292:P292">E263+E291</f>
        <v>92574.70000000001</v>
      </c>
      <c r="F292" s="105">
        <f t="shared" si="48"/>
        <v>0</v>
      </c>
      <c r="G292" s="105">
        <f t="shared" si="48"/>
        <v>0</v>
      </c>
      <c r="H292" s="105">
        <f t="shared" si="48"/>
        <v>7500</v>
      </c>
      <c r="I292" s="105">
        <f t="shared" si="48"/>
        <v>0</v>
      </c>
      <c r="J292" s="105">
        <f t="shared" si="48"/>
        <v>2100</v>
      </c>
      <c r="K292" s="105">
        <f t="shared" si="48"/>
        <v>4403.39</v>
      </c>
      <c r="L292" s="105">
        <f t="shared" si="48"/>
        <v>160.81</v>
      </c>
      <c r="M292" s="105">
        <f t="shared" si="48"/>
        <v>5065.81</v>
      </c>
      <c r="N292" s="105">
        <f t="shared" si="48"/>
        <v>68.51</v>
      </c>
      <c r="O292" s="105">
        <f t="shared" si="48"/>
        <v>0.6</v>
      </c>
      <c r="P292" s="105">
        <f t="shared" si="48"/>
        <v>88412.6</v>
      </c>
      <c r="Q292" s="106"/>
    </row>
    <row r="293" spans="1:17" s="37" customFormat="1" ht="10.5" customHeight="1">
      <c r="A293" s="38"/>
      <c r="B293" s="143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147"/>
    </row>
    <row r="294" spans="2:16" ht="18">
      <c r="B294" s="27"/>
      <c r="C294" s="27"/>
      <c r="D294" s="27" t="s">
        <v>586</v>
      </c>
      <c r="E294" s="27"/>
      <c r="F294" s="27"/>
      <c r="G294" s="27"/>
      <c r="H294" s="27"/>
      <c r="I294" s="27"/>
      <c r="J294" s="27" t="s">
        <v>585</v>
      </c>
      <c r="K294" s="27"/>
      <c r="L294" s="27"/>
      <c r="M294" s="27"/>
      <c r="N294" s="27"/>
      <c r="O294" s="27"/>
      <c r="P294" s="27"/>
    </row>
    <row r="295" spans="1:16" ht="18">
      <c r="A295" s="26" t="s">
        <v>584</v>
      </c>
      <c r="B295" s="27"/>
      <c r="C295" s="27"/>
      <c r="D295" s="27" t="s">
        <v>862</v>
      </c>
      <c r="E295" s="27"/>
      <c r="F295" s="27"/>
      <c r="G295" s="27"/>
      <c r="H295" s="27"/>
      <c r="I295" s="27"/>
      <c r="J295" s="27" t="s">
        <v>583</v>
      </c>
      <c r="K295" s="27"/>
      <c r="L295" s="27"/>
      <c r="M295" s="27"/>
      <c r="N295" s="27"/>
      <c r="O295" s="27"/>
      <c r="P295" s="27"/>
    </row>
    <row r="298" spans="1:17" ht="27.75">
      <c r="A298" s="6" t="s">
        <v>0</v>
      </c>
      <c r="B298" s="32"/>
      <c r="C298" s="8"/>
      <c r="D298" s="7" t="s">
        <v>814</v>
      </c>
      <c r="E298" s="8"/>
      <c r="F298" s="8"/>
      <c r="G298" s="8"/>
      <c r="H298" s="8"/>
      <c r="I298" s="8"/>
      <c r="J298" s="8"/>
      <c r="K298" s="9"/>
      <c r="L298" s="8"/>
      <c r="M298" s="8"/>
      <c r="N298" s="8"/>
      <c r="O298" s="8"/>
      <c r="P298" s="8"/>
      <c r="Q298" s="41"/>
    </row>
    <row r="299" spans="1:17" ht="18">
      <c r="A299" s="11"/>
      <c r="B299" s="36" t="s">
        <v>547</v>
      </c>
      <c r="C299" s="13"/>
      <c r="D299" s="13"/>
      <c r="E299" s="13"/>
      <c r="F299" s="13"/>
      <c r="G299" s="13"/>
      <c r="H299" s="13"/>
      <c r="I299" s="14"/>
      <c r="J299" s="14"/>
      <c r="K299" s="15"/>
      <c r="L299" s="13"/>
      <c r="M299" s="13"/>
      <c r="N299" s="13"/>
      <c r="O299" s="13"/>
      <c r="P299" s="13"/>
      <c r="Q299" s="42" t="s">
        <v>931</v>
      </c>
    </row>
    <row r="300" spans="1:17" ht="20.25">
      <c r="A300" s="16"/>
      <c r="B300" s="17"/>
      <c r="C300" s="17"/>
      <c r="D300" s="79" t="s">
        <v>972</v>
      </c>
      <c r="E300" s="18"/>
      <c r="F300" s="18"/>
      <c r="G300" s="18"/>
      <c r="H300" s="18"/>
      <c r="I300" s="18"/>
      <c r="J300" s="18"/>
      <c r="K300" s="19"/>
      <c r="L300" s="18"/>
      <c r="M300" s="18"/>
      <c r="N300" s="18"/>
      <c r="O300" s="18"/>
      <c r="P300" s="18"/>
      <c r="Q300" s="43"/>
    </row>
    <row r="301" spans="1:17" s="84" customFormat="1" ht="30.75" customHeight="1">
      <c r="A301" s="215" t="s">
        <v>1</v>
      </c>
      <c r="B301" s="216" t="s">
        <v>2</v>
      </c>
      <c r="C301" s="216" t="s">
        <v>3</v>
      </c>
      <c r="D301" s="216" t="s">
        <v>4</v>
      </c>
      <c r="E301" s="233" t="s">
        <v>5</v>
      </c>
      <c r="F301" s="234" t="s">
        <v>568</v>
      </c>
      <c r="G301" s="234" t="s">
        <v>611</v>
      </c>
      <c r="H301" s="234" t="s">
        <v>681</v>
      </c>
      <c r="I301" s="233" t="s">
        <v>571</v>
      </c>
      <c r="J301" s="233" t="s">
        <v>532</v>
      </c>
      <c r="K301" s="233" t="s">
        <v>531</v>
      </c>
      <c r="L301" s="234" t="s">
        <v>543</v>
      </c>
      <c r="M301" s="235" t="s">
        <v>538</v>
      </c>
      <c r="N301" s="234" t="s">
        <v>539</v>
      </c>
      <c r="O301" s="234" t="s">
        <v>582</v>
      </c>
      <c r="P301" s="234" t="s">
        <v>570</v>
      </c>
      <c r="Q301" s="220" t="s">
        <v>540</v>
      </c>
    </row>
    <row r="302" spans="1:17" ht="24.75" customHeight="1">
      <c r="A302" s="236">
        <v>7100353</v>
      </c>
      <c r="B302" s="230" t="s">
        <v>949</v>
      </c>
      <c r="C302" s="231" t="s">
        <v>907</v>
      </c>
      <c r="D302" s="231" t="s">
        <v>193</v>
      </c>
      <c r="E302" s="232">
        <v>2925</v>
      </c>
      <c r="F302" s="232">
        <v>0</v>
      </c>
      <c r="G302" s="232">
        <v>0</v>
      </c>
      <c r="H302" s="232">
        <v>300</v>
      </c>
      <c r="I302" s="232">
        <v>0</v>
      </c>
      <c r="J302" s="232">
        <v>0</v>
      </c>
      <c r="K302" s="232">
        <v>0</v>
      </c>
      <c r="L302" s="232">
        <v>0</v>
      </c>
      <c r="M302" s="232">
        <v>68.82</v>
      </c>
      <c r="N302" s="232">
        <v>0</v>
      </c>
      <c r="O302" s="232">
        <v>-0.02</v>
      </c>
      <c r="P302" s="232">
        <f>E302+F302+G302+H302+I302-J302-L302-M302-K302+N302-O302</f>
        <v>3156.2</v>
      </c>
      <c r="Q302" s="221"/>
    </row>
    <row r="303" spans="1:17" ht="24" customHeight="1">
      <c r="A303" s="222">
        <v>7100354</v>
      </c>
      <c r="B303" s="207" t="s">
        <v>236</v>
      </c>
      <c r="C303" s="208" t="s">
        <v>237</v>
      </c>
      <c r="D303" s="208" t="s">
        <v>193</v>
      </c>
      <c r="E303" s="207">
        <v>2925</v>
      </c>
      <c r="F303" s="207">
        <v>0</v>
      </c>
      <c r="G303" s="207">
        <v>0</v>
      </c>
      <c r="H303" s="207">
        <v>300</v>
      </c>
      <c r="I303" s="207">
        <v>0</v>
      </c>
      <c r="J303" s="207">
        <v>0</v>
      </c>
      <c r="K303" s="207">
        <v>0</v>
      </c>
      <c r="L303" s="207">
        <v>0</v>
      </c>
      <c r="M303" s="207">
        <v>68.82</v>
      </c>
      <c r="N303" s="207">
        <v>0</v>
      </c>
      <c r="O303" s="207">
        <v>0.18</v>
      </c>
      <c r="P303" s="207">
        <f>E303+F303+G303+H303+I303-J303-L303-M303-K303+N303-O303</f>
        <v>3156</v>
      </c>
      <c r="Q303" s="223"/>
    </row>
    <row r="304" spans="1:17" ht="24" customHeight="1">
      <c r="A304" s="222">
        <v>7100356</v>
      </c>
      <c r="B304" s="207" t="s">
        <v>684</v>
      </c>
      <c r="C304" s="208" t="s">
        <v>685</v>
      </c>
      <c r="D304" s="208" t="s">
        <v>193</v>
      </c>
      <c r="E304" s="207">
        <v>2925</v>
      </c>
      <c r="F304" s="207">
        <v>0</v>
      </c>
      <c r="G304" s="207">
        <v>0</v>
      </c>
      <c r="H304" s="207">
        <v>300</v>
      </c>
      <c r="I304" s="207">
        <v>0</v>
      </c>
      <c r="J304" s="207">
        <v>0</v>
      </c>
      <c r="K304" s="207">
        <v>0</v>
      </c>
      <c r="L304" s="207">
        <v>0</v>
      </c>
      <c r="M304" s="207">
        <v>68.82</v>
      </c>
      <c r="N304" s="207">
        <v>0</v>
      </c>
      <c r="O304" s="207">
        <v>-0.02</v>
      </c>
      <c r="P304" s="207">
        <f>E304+F304+G304+H304+I304-J304-L304-M304-K304+N304-O304</f>
        <v>3156.2</v>
      </c>
      <c r="Q304" s="223"/>
    </row>
    <row r="305" spans="1:17" ht="24" customHeight="1">
      <c r="A305" s="222">
        <v>7100356</v>
      </c>
      <c r="B305" s="207" t="s">
        <v>238</v>
      </c>
      <c r="C305" s="208" t="s">
        <v>239</v>
      </c>
      <c r="D305" s="208" t="s">
        <v>193</v>
      </c>
      <c r="E305" s="207">
        <v>2925</v>
      </c>
      <c r="F305" s="207">
        <v>0</v>
      </c>
      <c r="G305" s="207">
        <v>0</v>
      </c>
      <c r="H305" s="207">
        <v>300</v>
      </c>
      <c r="I305" s="207">
        <v>0</v>
      </c>
      <c r="J305" s="207">
        <v>0</v>
      </c>
      <c r="K305" s="207">
        <v>0</v>
      </c>
      <c r="L305" s="207">
        <v>0</v>
      </c>
      <c r="M305" s="207">
        <v>68.82</v>
      </c>
      <c r="N305" s="207">
        <v>0</v>
      </c>
      <c r="O305" s="207">
        <v>0.18</v>
      </c>
      <c r="P305" s="207">
        <f>E305+F305+G305+H305+I305-J305-L305-M305-K305+N305-O305</f>
        <v>3156</v>
      </c>
      <c r="Q305" s="223"/>
    </row>
    <row r="306" spans="1:17" ht="24" customHeight="1">
      <c r="A306" s="222">
        <v>7100359</v>
      </c>
      <c r="B306" s="207" t="s">
        <v>240</v>
      </c>
      <c r="C306" s="208" t="s">
        <v>241</v>
      </c>
      <c r="D306" s="208" t="s">
        <v>193</v>
      </c>
      <c r="E306" s="207">
        <v>2925</v>
      </c>
      <c r="F306" s="207">
        <v>0</v>
      </c>
      <c r="G306" s="207">
        <v>0</v>
      </c>
      <c r="H306" s="207">
        <v>300</v>
      </c>
      <c r="I306" s="207">
        <v>0</v>
      </c>
      <c r="J306" s="207">
        <v>0</v>
      </c>
      <c r="K306" s="207">
        <v>470.35</v>
      </c>
      <c r="L306" s="207">
        <v>0</v>
      </c>
      <c r="M306" s="207">
        <v>68.82</v>
      </c>
      <c r="N306" s="207">
        <v>0</v>
      </c>
      <c r="O306" s="207">
        <v>0.03</v>
      </c>
      <c r="P306" s="207">
        <f aca="true" t="shared" si="49" ref="P306:P322">E306+F306+G306+H306+I306-J306-L306-M306-K306+N306-O306</f>
        <v>2685.7999999999997</v>
      </c>
      <c r="Q306" s="223"/>
    </row>
    <row r="307" spans="1:17" ht="24" customHeight="1">
      <c r="A307" s="222">
        <v>7100363</v>
      </c>
      <c r="B307" s="207" t="s">
        <v>242</v>
      </c>
      <c r="C307" s="208" t="s">
        <v>243</v>
      </c>
      <c r="D307" s="208" t="s">
        <v>193</v>
      </c>
      <c r="E307" s="207">
        <v>3425.1</v>
      </c>
      <c r="F307" s="207">
        <v>0</v>
      </c>
      <c r="G307" s="207">
        <v>0</v>
      </c>
      <c r="H307" s="207">
        <v>0</v>
      </c>
      <c r="I307" s="207">
        <v>0</v>
      </c>
      <c r="J307" s="207">
        <v>0</v>
      </c>
      <c r="K307" s="207">
        <v>0</v>
      </c>
      <c r="L307" s="207">
        <v>0</v>
      </c>
      <c r="M307" s="207">
        <v>143.5</v>
      </c>
      <c r="N307" s="207">
        <v>0</v>
      </c>
      <c r="O307" s="207">
        <v>0</v>
      </c>
      <c r="P307" s="207">
        <f t="shared" si="49"/>
        <v>3281.6</v>
      </c>
      <c r="Q307" s="223"/>
    </row>
    <row r="308" spans="1:17" ht="24" customHeight="1">
      <c r="A308" s="222">
        <v>7100365</v>
      </c>
      <c r="B308" s="207" t="s">
        <v>244</v>
      </c>
      <c r="C308" s="208" t="s">
        <v>245</v>
      </c>
      <c r="D308" s="208" t="s">
        <v>193</v>
      </c>
      <c r="E308" s="207">
        <v>2925</v>
      </c>
      <c r="F308" s="207">
        <v>0</v>
      </c>
      <c r="G308" s="207">
        <v>0</v>
      </c>
      <c r="H308" s="207">
        <v>300</v>
      </c>
      <c r="I308" s="207">
        <v>0</v>
      </c>
      <c r="J308" s="207">
        <v>300</v>
      </c>
      <c r="K308" s="207">
        <v>395.78</v>
      </c>
      <c r="L308" s="207">
        <v>0</v>
      </c>
      <c r="M308" s="207">
        <v>68.82</v>
      </c>
      <c r="N308" s="207">
        <v>0</v>
      </c>
      <c r="O308" s="207">
        <v>0</v>
      </c>
      <c r="P308" s="207">
        <f t="shared" si="49"/>
        <v>2460.3999999999996</v>
      </c>
      <c r="Q308" s="223"/>
    </row>
    <row r="309" spans="1:17" ht="24" customHeight="1">
      <c r="A309" s="222">
        <v>7100369</v>
      </c>
      <c r="B309" s="207" t="s">
        <v>246</v>
      </c>
      <c r="C309" s="208" t="s">
        <v>247</v>
      </c>
      <c r="D309" s="208" t="s">
        <v>193</v>
      </c>
      <c r="E309" s="207">
        <v>2925</v>
      </c>
      <c r="F309" s="207">
        <v>0</v>
      </c>
      <c r="G309" s="207">
        <v>0</v>
      </c>
      <c r="H309" s="207">
        <v>300</v>
      </c>
      <c r="I309" s="207">
        <v>0</v>
      </c>
      <c r="J309" s="207">
        <v>0</v>
      </c>
      <c r="K309" s="207">
        <v>0</v>
      </c>
      <c r="L309" s="207">
        <v>0</v>
      </c>
      <c r="M309" s="207">
        <v>68.82</v>
      </c>
      <c r="N309" s="207">
        <v>0</v>
      </c>
      <c r="O309" s="207">
        <v>-0.02</v>
      </c>
      <c r="P309" s="207">
        <f t="shared" si="49"/>
        <v>3156.2</v>
      </c>
      <c r="Q309" s="223"/>
    </row>
    <row r="310" spans="1:17" ht="24" customHeight="1">
      <c r="A310" s="222">
        <v>7100373</v>
      </c>
      <c r="B310" s="207" t="s">
        <v>248</v>
      </c>
      <c r="C310" s="208" t="s">
        <v>249</v>
      </c>
      <c r="D310" s="208" t="s">
        <v>193</v>
      </c>
      <c r="E310" s="207">
        <v>2925</v>
      </c>
      <c r="F310" s="207">
        <v>0</v>
      </c>
      <c r="G310" s="207">
        <v>0</v>
      </c>
      <c r="H310" s="207">
        <v>300</v>
      </c>
      <c r="I310" s="207">
        <v>0</v>
      </c>
      <c r="J310" s="207">
        <v>0</v>
      </c>
      <c r="K310" s="207">
        <v>0</v>
      </c>
      <c r="L310" s="207">
        <v>0</v>
      </c>
      <c r="M310" s="207">
        <v>68.82</v>
      </c>
      <c r="N310" s="207">
        <v>0</v>
      </c>
      <c r="O310" s="207">
        <v>-0.02</v>
      </c>
      <c r="P310" s="207">
        <f t="shared" si="49"/>
        <v>3156.2</v>
      </c>
      <c r="Q310" s="223"/>
    </row>
    <row r="311" spans="1:17" ht="24" customHeight="1">
      <c r="A311" s="222">
        <v>7100374</v>
      </c>
      <c r="B311" s="207" t="s">
        <v>250</v>
      </c>
      <c r="C311" s="208" t="s">
        <v>251</v>
      </c>
      <c r="D311" s="208" t="s">
        <v>193</v>
      </c>
      <c r="E311" s="207">
        <v>2925</v>
      </c>
      <c r="F311" s="207">
        <v>0</v>
      </c>
      <c r="G311" s="207">
        <v>0</v>
      </c>
      <c r="H311" s="207">
        <v>300</v>
      </c>
      <c r="I311" s="207">
        <v>0</v>
      </c>
      <c r="J311" s="207">
        <v>0</v>
      </c>
      <c r="K311" s="207">
        <v>650.15</v>
      </c>
      <c r="L311" s="207">
        <v>0</v>
      </c>
      <c r="M311" s="207">
        <v>68.82</v>
      </c>
      <c r="N311" s="207">
        <v>0</v>
      </c>
      <c r="O311" s="207">
        <v>-0.17</v>
      </c>
      <c r="P311" s="207">
        <f t="shared" si="49"/>
        <v>2506.2</v>
      </c>
      <c r="Q311" s="223"/>
    </row>
    <row r="312" spans="1:17" ht="24" customHeight="1">
      <c r="A312" s="222">
        <v>7100375</v>
      </c>
      <c r="B312" s="207" t="s">
        <v>252</v>
      </c>
      <c r="C312" s="208" t="s">
        <v>253</v>
      </c>
      <c r="D312" s="208" t="s">
        <v>193</v>
      </c>
      <c r="E312" s="207">
        <v>2925</v>
      </c>
      <c r="F312" s="207">
        <v>0</v>
      </c>
      <c r="G312" s="207">
        <v>0</v>
      </c>
      <c r="H312" s="207">
        <v>300</v>
      </c>
      <c r="I312" s="207">
        <v>0</v>
      </c>
      <c r="J312" s="207">
        <v>0</v>
      </c>
      <c r="K312" s="207">
        <v>0</v>
      </c>
      <c r="L312" s="207">
        <v>0</v>
      </c>
      <c r="M312" s="207">
        <v>68.82</v>
      </c>
      <c r="N312" s="207">
        <v>0</v>
      </c>
      <c r="O312" s="207">
        <v>-0.02</v>
      </c>
      <c r="P312" s="207">
        <f t="shared" si="49"/>
        <v>3156.2</v>
      </c>
      <c r="Q312" s="223"/>
    </row>
    <row r="313" spans="1:17" ht="24" customHeight="1">
      <c r="A313" s="222">
        <v>7100377</v>
      </c>
      <c r="B313" s="207" t="s">
        <v>574</v>
      </c>
      <c r="C313" s="208" t="s">
        <v>575</v>
      </c>
      <c r="D313" s="208" t="s">
        <v>193</v>
      </c>
      <c r="E313" s="207">
        <v>2925</v>
      </c>
      <c r="F313" s="207">
        <v>0</v>
      </c>
      <c r="G313" s="207">
        <v>0</v>
      </c>
      <c r="H313" s="207">
        <v>300</v>
      </c>
      <c r="I313" s="207">
        <v>0</v>
      </c>
      <c r="J313" s="207">
        <v>300</v>
      </c>
      <c r="K313" s="207">
        <v>0</v>
      </c>
      <c r="L313" s="207">
        <v>0</v>
      </c>
      <c r="M313" s="207">
        <v>68.82</v>
      </c>
      <c r="N313" s="207">
        <v>0</v>
      </c>
      <c r="O313" s="207">
        <v>-0.02</v>
      </c>
      <c r="P313" s="207">
        <f t="shared" si="49"/>
        <v>2856.2</v>
      </c>
      <c r="Q313" s="223"/>
    </row>
    <row r="314" spans="1:17" ht="24" customHeight="1">
      <c r="A314" s="222">
        <v>7100378</v>
      </c>
      <c r="B314" s="207" t="s">
        <v>576</v>
      </c>
      <c r="C314" s="208" t="s">
        <v>577</v>
      </c>
      <c r="D314" s="208" t="s">
        <v>193</v>
      </c>
      <c r="E314" s="207">
        <v>2925</v>
      </c>
      <c r="F314" s="207">
        <v>0</v>
      </c>
      <c r="G314" s="207">
        <v>0</v>
      </c>
      <c r="H314" s="207">
        <v>300</v>
      </c>
      <c r="I314" s="207">
        <v>0</v>
      </c>
      <c r="J314" s="207">
        <v>300</v>
      </c>
      <c r="K314" s="207">
        <v>0</v>
      </c>
      <c r="L314" s="207">
        <v>0</v>
      </c>
      <c r="M314" s="207">
        <v>68.82</v>
      </c>
      <c r="N314" s="207">
        <v>0</v>
      </c>
      <c r="O314" s="207">
        <v>-0.02</v>
      </c>
      <c r="P314" s="207">
        <f t="shared" si="49"/>
        <v>2856.2</v>
      </c>
      <c r="Q314" s="223"/>
    </row>
    <row r="315" spans="1:17" ht="24" customHeight="1">
      <c r="A315" s="222">
        <v>7100383</v>
      </c>
      <c r="B315" s="207" t="s">
        <v>592</v>
      </c>
      <c r="C315" s="208" t="s">
        <v>593</v>
      </c>
      <c r="D315" s="208" t="s">
        <v>193</v>
      </c>
      <c r="E315" s="207">
        <v>2535</v>
      </c>
      <c r="F315" s="207">
        <v>0</v>
      </c>
      <c r="G315" s="207">
        <v>0</v>
      </c>
      <c r="H315" s="207">
        <v>280</v>
      </c>
      <c r="I315" s="207">
        <v>0</v>
      </c>
      <c r="J315" s="207">
        <v>0</v>
      </c>
      <c r="K315" s="207">
        <v>0</v>
      </c>
      <c r="L315" s="207">
        <v>0</v>
      </c>
      <c r="M315" s="207">
        <v>59.64</v>
      </c>
      <c r="N315" s="207">
        <v>0</v>
      </c>
      <c r="O315" s="207">
        <v>0.16</v>
      </c>
      <c r="P315" s="207">
        <f t="shared" si="49"/>
        <v>2755.2000000000003</v>
      </c>
      <c r="Q315" s="223"/>
    </row>
    <row r="316" spans="1:17" ht="24" customHeight="1">
      <c r="A316" s="222">
        <v>7100384</v>
      </c>
      <c r="B316" s="207" t="s">
        <v>604</v>
      </c>
      <c r="C316" s="208" t="s">
        <v>748</v>
      </c>
      <c r="D316" s="208" t="s">
        <v>720</v>
      </c>
      <c r="E316" s="207">
        <v>4000.05</v>
      </c>
      <c r="F316" s="207">
        <v>0</v>
      </c>
      <c r="G316" s="207">
        <v>0</v>
      </c>
      <c r="H316" s="207">
        <v>300</v>
      </c>
      <c r="I316" s="207">
        <v>0</v>
      </c>
      <c r="J316" s="207">
        <v>0</v>
      </c>
      <c r="K316" s="207">
        <v>0</v>
      </c>
      <c r="L316" s="207">
        <v>0</v>
      </c>
      <c r="M316" s="207">
        <v>349.05</v>
      </c>
      <c r="N316" s="207">
        <v>0</v>
      </c>
      <c r="O316" s="207">
        <v>0</v>
      </c>
      <c r="P316" s="207">
        <f t="shared" si="49"/>
        <v>3951</v>
      </c>
      <c r="Q316" s="223"/>
    </row>
    <row r="317" spans="1:17" ht="24" customHeight="1">
      <c r="A317" s="222">
        <v>7100385</v>
      </c>
      <c r="B317" s="207" t="s">
        <v>605</v>
      </c>
      <c r="C317" s="208" t="s">
        <v>749</v>
      </c>
      <c r="D317" s="208" t="s">
        <v>720</v>
      </c>
      <c r="E317" s="207">
        <v>4000.05</v>
      </c>
      <c r="F317" s="207">
        <v>0</v>
      </c>
      <c r="G317" s="207">
        <v>0</v>
      </c>
      <c r="H317" s="207">
        <v>300</v>
      </c>
      <c r="I317" s="207">
        <v>0</v>
      </c>
      <c r="J317" s="207">
        <v>0</v>
      </c>
      <c r="K317" s="207">
        <v>0</v>
      </c>
      <c r="L317" s="207">
        <v>0</v>
      </c>
      <c r="M317" s="207">
        <v>349.05</v>
      </c>
      <c r="N317" s="207">
        <v>0</v>
      </c>
      <c r="O317" s="207">
        <v>0</v>
      </c>
      <c r="P317" s="207">
        <f t="shared" si="49"/>
        <v>3951</v>
      </c>
      <c r="Q317" s="223"/>
    </row>
    <row r="318" spans="1:17" ht="24" customHeight="1">
      <c r="A318" s="222">
        <v>7100386</v>
      </c>
      <c r="B318" s="207" t="s">
        <v>606</v>
      </c>
      <c r="C318" s="208" t="s">
        <v>750</v>
      </c>
      <c r="D318" s="208" t="s">
        <v>193</v>
      </c>
      <c r="E318" s="207">
        <v>2925</v>
      </c>
      <c r="F318" s="207">
        <v>0</v>
      </c>
      <c r="G318" s="207">
        <v>0</v>
      </c>
      <c r="H318" s="207">
        <v>300</v>
      </c>
      <c r="I318" s="207">
        <v>0</v>
      </c>
      <c r="J318" s="207">
        <v>300</v>
      </c>
      <c r="K318" s="207">
        <v>0</v>
      </c>
      <c r="L318" s="207">
        <v>0</v>
      </c>
      <c r="M318" s="207">
        <v>68.82</v>
      </c>
      <c r="N318" s="207">
        <v>0</v>
      </c>
      <c r="O318" s="207">
        <v>-0.02</v>
      </c>
      <c r="P318" s="207">
        <f t="shared" si="49"/>
        <v>2856.2</v>
      </c>
      <c r="Q318" s="223"/>
    </row>
    <row r="319" spans="1:17" ht="24" customHeight="1">
      <c r="A319" s="222">
        <v>7100389</v>
      </c>
      <c r="B319" s="207" t="s">
        <v>657</v>
      </c>
      <c r="C319" s="208" t="s">
        <v>661</v>
      </c>
      <c r="D319" s="208" t="s">
        <v>193</v>
      </c>
      <c r="E319" s="207">
        <v>2535</v>
      </c>
      <c r="F319" s="207">
        <v>0</v>
      </c>
      <c r="G319" s="207">
        <v>0</v>
      </c>
      <c r="H319" s="207">
        <v>260</v>
      </c>
      <c r="I319" s="207">
        <v>0</v>
      </c>
      <c r="J319" s="207">
        <v>300</v>
      </c>
      <c r="K319" s="207">
        <v>0</v>
      </c>
      <c r="L319" s="207">
        <v>0</v>
      </c>
      <c r="M319" s="207">
        <v>59.64</v>
      </c>
      <c r="N319" s="207">
        <v>0</v>
      </c>
      <c r="O319" s="207">
        <v>-0.04</v>
      </c>
      <c r="P319" s="207">
        <f t="shared" si="49"/>
        <v>2435.4</v>
      </c>
      <c r="Q319" s="223"/>
    </row>
    <row r="320" spans="1:17" ht="24" customHeight="1">
      <c r="A320" s="222">
        <v>7100390</v>
      </c>
      <c r="B320" s="207" t="s">
        <v>658</v>
      </c>
      <c r="C320" s="208" t="s">
        <v>662</v>
      </c>
      <c r="D320" s="208" t="s">
        <v>193</v>
      </c>
      <c r="E320" s="207">
        <v>2925</v>
      </c>
      <c r="F320" s="207">
        <v>0</v>
      </c>
      <c r="G320" s="207">
        <v>0</v>
      </c>
      <c r="H320" s="207">
        <v>300</v>
      </c>
      <c r="I320" s="207">
        <v>0</v>
      </c>
      <c r="J320" s="207">
        <v>0</v>
      </c>
      <c r="K320" s="207">
        <v>0</v>
      </c>
      <c r="L320" s="207">
        <v>0</v>
      </c>
      <c r="M320" s="207">
        <v>68.82</v>
      </c>
      <c r="N320" s="207">
        <v>0</v>
      </c>
      <c r="O320" s="207">
        <v>-0.02</v>
      </c>
      <c r="P320" s="207">
        <f t="shared" si="49"/>
        <v>3156.2</v>
      </c>
      <c r="Q320" s="223"/>
    </row>
    <row r="321" spans="1:17" ht="24" customHeight="1">
      <c r="A321" s="222">
        <v>7100391</v>
      </c>
      <c r="B321" s="207" t="s">
        <v>659</v>
      </c>
      <c r="C321" s="208" t="s">
        <v>663</v>
      </c>
      <c r="D321" s="208" t="s">
        <v>193</v>
      </c>
      <c r="E321" s="207">
        <v>2925</v>
      </c>
      <c r="F321" s="207">
        <v>0</v>
      </c>
      <c r="G321" s="207">
        <v>0</v>
      </c>
      <c r="H321" s="207">
        <v>300</v>
      </c>
      <c r="I321" s="207">
        <v>0</v>
      </c>
      <c r="J321" s="207">
        <v>300</v>
      </c>
      <c r="K321" s="207">
        <v>0</v>
      </c>
      <c r="L321" s="207">
        <v>0</v>
      </c>
      <c r="M321" s="207">
        <v>68.82</v>
      </c>
      <c r="N321" s="207">
        <v>0</v>
      </c>
      <c r="O321" s="207">
        <v>-0.02</v>
      </c>
      <c r="P321" s="207">
        <f t="shared" si="49"/>
        <v>2856.2</v>
      </c>
      <c r="Q321" s="223"/>
    </row>
    <row r="322" spans="1:17" ht="24" customHeight="1">
      <c r="A322" s="277">
        <v>7100392</v>
      </c>
      <c r="B322" s="278" t="s">
        <v>660</v>
      </c>
      <c r="C322" s="279" t="s">
        <v>664</v>
      </c>
      <c r="D322" s="279" t="s">
        <v>193</v>
      </c>
      <c r="E322" s="278">
        <v>2535</v>
      </c>
      <c r="F322" s="278">
        <v>0</v>
      </c>
      <c r="G322" s="278">
        <v>0</v>
      </c>
      <c r="H322" s="278">
        <v>260</v>
      </c>
      <c r="I322" s="278">
        <v>0</v>
      </c>
      <c r="J322" s="278">
        <v>0</v>
      </c>
      <c r="K322" s="278">
        <v>0</v>
      </c>
      <c r="L322" s="278">
        <v>0</v>
      </c>
      <c r="M322" s="207">
        <v>59.64</v>
      </c>
      <c r="N322" s="278">
        <v>0</v>
      </c>
      <c r="O322" s="278">
        <v>-0.04</v>
      </c>
      <c r="P322" s="278">
        <f t="shared" si="49"/>
        <v>2735.4</v>
      </c>
      <c r="Q322" s="280"/>
    </row>
    <row r="323" spans="1:17" ht="24" customHeight="1">
      <c r="A323" s="222">
        <v>7100393</v>
      </c>
      <c r="B323" s="207" t="s">
        <v>686</v>
      </c>
      <c r="C323" s="208" t="s">
        <v>687</v>
      </c>
      <c r="D323" s="208" t="s">
        <v>193</v>
      </c>
      <c r="E323" s="207">
        <v>2925</v>
      </c>
      <c r="F323" s="207">
        <v>0</v>
      </c>
      <c r="G323" s="207">
        <v>0</v>
      </c>
      <c r="H323" s="207">
        <v>300</v>
      </c>
      <c r="I323" s="207">
        <v>0</v>
      </c>
      <c r="J323" s="207">
        <v>300</v>
      </c>
      <c r="K323" s="207">
        <v>0</v>
      </c>
      <c r="L323" s="207">
        <v>0</v>
      </c>
      <c r="M323" s="207">
        <v>68.82</v>
      </c>
      <c r="N323" s="207">
        <v>0</v>
      </c>
      <c r="O323" s="207">
        <v>-0.02</v>
      </c>
      <c r="P323" s="207">
        <f>E323+F323+G323+H323+I323-J323-L323-M323-K323+N323-O323</f>
        <v>2856.2</v>
      </c>
      <c r="Q323" s="223"/>
    </row>
    <row r="324" spans="1:17" ht="24" customHeight="1">
      <c r="A324" s="222">
        <v>7100394</v>
      </c>
      <c r="B324" s="207" t="s">
        <v>688</v>
      </c>
      <c r="C324" s="208" t="s">
        <v>689</v>
      </c>
      <c r="D324" s="208" t="s">
        <v>193</v>
      </c>
      <c r="E324" s="207">
        <v>2925</v>
      </c>
      <c r="F324" s="207">
        <v>0</v>
      </c>
      <c r="G324" s="207">
        <v>0</v>
      </c>
      <c r="H324" s="207">
        <v>300</v>
      </c>
      <c r="I324" s="207">
        <v>0</v>
      </c>
      <c r="J324" s="207">
        <v>0</v>
      </c>
      <c r="K324" s="207">
        <v>0</v>
      </c>
      <c r="L324" s="207">
        <v>0</v>
      </c>
      <c r="M324" s="207">
        <v>68.82</v>
      </c>
      <c r="N324" s="207">
        <v>0</v>
      </c>
      <c r="O324" s="207">
        <v>-0.02</v>
      </c>
      <c r="P324" s="207">
        <f>E324+F324+G324+H324+I324-J324-L324-M324-K324+N324-O324</f>
        <v>3156.2</v>
      </c>
      <c r="Q324" s="223"/>
    </row>
    <row r="325" spans="1:17" ht="24" customHeight="1">
      <c r="A325" s="222">
        <v>7100395</v>
      </c>
      <c r="B325" s="207" t="s">
        <v>690</v>
      </c>
      <c r="C325" s="208" t="s">
        <v>691</v>
      </c>
      <c r="D325" s="208" t="s">
        <v>720</v>
      </c>
      <c r="E325" s="207">
        <v>4000.05</v>
      </c>
      <c r="F325" s="207">
        <v>0</v>
      </c>
      <c r="G325" s="207">
        <v>0</v>
      </c>
      <c r="H325" s="207">
        <v>300</v>
      </c>
      <c r="I325" s="209">
        <v>0</v>
      </c>
      <c r="J325" s="207">
        <v>0</v>
      </c>
      <c r="K325" s="207">
        <v>0</v>
      </c>
      <c r="L325" s="207">
        <v>0</v>
      </c>
      <c r="M325" s="209">
        <v>349.05</v>
      </c>
      <c r="N325" s="207">
        <v>0</v>
      </c>
      <c r="O325" s="207">
        <v>0</v>
      </c>
      <c r="P325" s="207">
        <f>E325+F325+G325+H325+I325-J325-L325-M325-K325+N325-O325</f>
        <v>3951</v>
      </c>
      <c r="Q325" s="223"/>
    </row>
    <row r="326" spans="1:17" ht="24" customHeight="1">
      <c r="A326" s="237">
        <v>7100396</v>
      </c>
      <c r="B326" s="238" t="s">
        <v>692</v>
      </c>
      <c r="C326" s="239" t="s">
        <v>693</v>
      </c>
      <c r="D326" s="239" t="s">
        <v>193</v>
      </c>
      <c r="E326" s="238">
        <v>2535</v>
      </c>
      <c r="F326" s="238">
        <v>0</v>
      </c>
      <c r="G326" s="238">
        <v>0</v>
      </c>
      <c r="H326" s="238">
        <v>260</v>
      </c>
      <c r="I326" s="238">
        <v>0</v>
      </c>
      <c r="J326" s="238">
        <v>0</v>
      </c>
      <c r="K326" s="238">
        <v>0</v>
      </c>
      <c r="L326" s="238">
        <v>0</v>
      </c>
      <c r="M326" s="238">
        <v>59.64</v>
      </c>
      <c r="N326" s="238">
        <v>0</v>
      </c>
      <c r="O326" s="238">
        <v>-0.04</v>
      </c>
      <c r="P326" s="238">
        <f>E326+F326+G326+H326+I326-J326-L326-M326-K326+N326-O326</f>
        <v>2735.4</v>
      </c>
      <c r="Q326" s="240"/>
    </row>
    <row r="327" spans="1:17" s="37" customFormat="1" ht="21.75" customHeight="1">
      <c r="A327" s="227"/>
      <c r="B327" s="228" t="s">
        <v>591</v>
      </c>
      <c r="C327" s="186"/>
      <c r="D327" s="186"/>
      <c r="E327" s="186">
        <f>SUM(E302:E326)</f>
        <v>75290.25000000001</v>
      </c>
      <c r="F327" s="186">
        <f aca="true" t="shared" si="50" ref="F327:P327">SUM(F302:F326)</f>
        <v>0</v>
      </c>
      <c r="G327" s="186">
        <f t="shared" si="50"/>
        <v>0</v>
      </c>
      <c r="H327" s="186">
        <f t="shared" si="50"/>
        <v>7060</v>
      </c>
      <c r="I327" s="186">
        <f t="shared" si="50"/>
        <v>0</v>
      </c>
      <c r="J327" s="186">
        <f t="shared" si="50"/>
        <v>2100</v>
      </c>
      <c r="K327" s="186">
        <f t="shared" si="50"/>
        <v>1516.28</v>
      </c>
      <c r="L327" s="186">
        <f t="shared" si="50"/>
        <v>0</v>
      </c>
      <c r="M327" s="186">
        <f t="shared" si="50"/>
        <v>2599.15</v>
      </c>
      <c r="N327" s="186">
        <f t="shared" si="50"/>
        <v>0</v>
      </c>
      <c r="O327" s="186">
        <f t="shared" si="50"/>
        <v>0.01999999999999994</v>
      </c>
      <c r="P327" s="186">
        <f t="shared" si="50"/>
        <v>76134.79999999997</v>
      </c>
      <c r="Q327" s="229"/>
    </row>
    <row r="328" spans="2:16" ht="42.75" customHeight="1">
      <c r="B328" s="27"/>
      <c r="C328" s="27"/>
      <c r="D328" s="27" t="s">
        <v>586</v>
      </c>
      <c r="E328" s="27"/>
      <c r="F328" s="27"/>
      <c r="G328" s="27"/>
      <c r="H328" s="27"/>
      <c r="I328" s="27"/>
      <c r="J328" s="27" t="s">
        <v>585</v>
      </c>
      <c r="K328" s="27"/>
      <c r="L328" s="27"/>
      <c r="M328" s="27"/>
      <c r="N328" s="27"/>
      <c r="O328" s="27"/>
      <c r="P328" s="27"/>
    </row>
    <row r="329" spans="1:16" ht="13.5" customHeight="1">
      <c r="A329" s="26" t="s">
        <v>584</v>
      </c>
      <c r="B329" s="27"/>
      <c r="C329" s="27"/>
      <c r="D329" s="27" t="s">
        <v>862</v>
      </c>
      <c r="E329" s="27"/>
      <c r="F329" s="27"/>
      <c r="G329" s="27"/>
      <c r="H329" s="27"/>
      <c r="I329" s="27"/>
      <c r="J329" s="27" t="s">
        <v>583</v>
      </c>
      <c r="K329" s="27"/>
      <c r="L329" s="27"/>
      <c r="M329" s="27"/>
      <c r="N329" s="27"/>
      <c r="O329" s="27"/>
      <c r="P329" s="27"/>
    </row>
    <row r="330" spans="2:16" ht="13.5" customHeight="1"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</row>
    <row r="331" spans="2:16" ht="13.5" customHeight="1"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</row>
    <row r="332" spans="2:16" ht="13.5" customHeight="1"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</row>
    <row r="333" spans="2:16" ht="13.5" customHeight="1"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</row>
    <row r="334" spans="1:17" ht="27.75">
      <c r="A334" s="6" t="s">
        <v>0</v>
      </c>
      <c r="B334" s="32"/>
      <c r="C334" s="8"/>
      <c r="D334" s="7" t="s">
        <v>814</v>
      </c>
      <c r="E334" s="8"/>
      <c r="F334" s="8"/>
      <c r="G334" s="8"/>
      <c r="H334" s="8"/>
      <c r="I334" s="8"/>
      <c r="J334" s="8"/>
      <c r="K334" s="9"/>
      <c r="L334" s="8"/>
      <c r="M334" s="8"/>
      <c r="N334" s="8"/>
      <c r="O334" s="8"/>
      <c r="P334" s="8"/>
      <c r="Q334" s="41"/>
    </row>
    <row r="335" spans="1:17" ht="18">
      <c r="A335" s="11"/>
      <c r="B335" s="36" t="s">
        <v>547</v>
      </c>
      <c r="C335" s="13"/>
      <c r="D335" s="13"/>
      <c r="E335" s="13"/>
      <c r="F335" s="13"/>
      <c r="G335" s="13"/>
      <c r="H335" s="13"/>
      <c r="I335" s="14"/>
      <c r="J335" s="14"/>
      <c r="K335" s="15"/>
      <c r="L335" s="13"/>
      <c r="M335" s="13"/>
      <c r="N335" s="13"/>
      <c r="O335" s="13"/>
      <c r="P335" s="13"/>
      <c r="Q335" s="42" t="s">
        <v>932</v>
      </c>
    </row>
    <row r="336" spans="1:17" ht="20.25">
      <c r="A336" s="16"/>
      <c r="B336" s="17"/>
      <c r="C336" s="17"/>
      <c r="D336" s="79" t="s">
        <v>972</v>
      </c>
      <c r="E336" s="18"/>
      <c r="F336" s="18"/>
      <c r="G336" s="18"/>
      <c r="H336" s="18"/>
      <c r="I336" s="18"/>
      <c r="J336" s="18"/>
      <c r="K336" s="19"/>
      <c r="L336" s="18"/>
      <c r="M336" s="18"/>
      <c r="N336" s="18"/>
      <c r="O336" s="18"/>
      <c r="P336" s="18"/>
      <c r="Q336" s="43"/>
    </row>
    <row r="337" spans="1:17" s="84" customFormat="1" ht="22.5" customHeight="1" thickBot="1">
      <c r="A337" s="80" t="s">
        <v>1</v>
      </c>
      <c r="B337" s="81" t="s">
        <v>2</v>
      </c>
      <c r="C337" s="81" t="s">
        <v>3</v>
      </c>
      <c r="D337" s="81" t="s">
        <v>4</v>
      </c>
      <c r="E337" s="68" t="s">
        <v>5</v>
      </c>
      <c r="F337" s="40" t="s">
        <v>568</v>
      </c>
      <c r="G337" s="40" t="s">
        <v>611</v>
      </c>
      <c r="H337" s="40" t="s">
        <v>681</v>
      </c>
      <c r="I337" s="68" t="s">
        <v>571</v>
      </c>
      <c r="J337" s="68" t="s">
        <v>532</v>
      </c>
      <c r="K337" s="68" t="s">
        <v>531</v>
      </c>
      <c r="L337" s="40" t="s">
        <v>543</v>
      </c>
      <c r="M337" s="82" t="s">
        <v>538</v>
      </c>
      <c r="N337" s="40" t="s">
        <v>539</v>
      </c>
      <c r="O337" s="40" t="s">
        <v>582</v>
      </c>
      <c r="P337" s="40" t="s">
        <v>570</v>
      </c>
      <c r="Q337" s="83" t="s">
        <v>540</v>
      </c>
    </row>
    <row r="338" spans="1:17" ht="24" customHeight="1" thickTop="1">
      <c r="A338" s="31">
        <v>7100397</v>
      </c>
      <c r="B338" s="145" t="s">
        <v>694</v>
      </c>
      <c r="C338" s="69" t="s">
        <v>695</v>
      </c>
      <c r="D338" s="150" t="s">
        <v>193</v>
      </c>
      <c r="E338" s="145">
        <v>2925</v>
      </c>
      <c r="F338" s="145">
        <v>0</v>
      </c>
      <c r="G338" s="145">
        <v>0</v>
      </c>
      <c r="H338" s="145">
        <v>300</v>
      </c>
      <c r="I338" s="145">
        <v>0</v>
      </c>
      <c r="J338" s="145">
        <v>0</v>
      </c>
      <c r="K338" s="145">
        <v>0</v>
      </c>
      <c r="L338" s="145">
        <v>0</v>
      </c>
      <c r="M338" s="145">
        <v>68.82</v>
      </c>
      <c r="N338" s="145">
        <v>0</v>
      </c>
      <c r="O338" s="145">
        <v>-0.02</v>
      </c>
      <c r="P338" s="145">
        <f aca="true" t="shared" si="51" ref="P338:P360">E338+F338+G338+H338+I338-J338-L338-M338-K338+N338-O338</f>
        <v>3156.2</v>
      </c>
      <c r="Q338" s="45"/>
    </row>
    <row r="339" spans="1:17" ht="24" customHeight="1">
      <c r="A339" s="31">
        <v>7100398</v>
      </c>
      <c r="B339" s="145" t="s">
        <v>703</v>
      </c>
      <c r="C339" s="69" t="s">
        <v>704</v>
      </c>
      <c r="D339" s="150" t="s">
        <v>193</v>
      </c>
      <c r="E339" s="145">
        <v>2925</v>
      </c>
      <c r="F339" s="145">
        <v>0</v>
      </c>
      <c r="G339" s="145">
        <v>0</v>
      </c>
      <c r="H339" s="145">
        <v>300</v>
      </c>
      <c r="I339" s="145">
        <v>0</v>
      </c>
      <c r="J339" s="145">
        <v>0</v>
      </c>
      <c r="K339" s="145">
        <v>0</v>
      </c>
      <c r="L339" s="145">
        <v>0</v>
      </c>
      <c r="M339" s="145">
        <v>68.82</v>
      </c>
      <c r="N339" s="145">
        <v>0</v>
      </c>
      <c r="O339" s="145">
        <v>-0.02</v>
      </c>
      <c r="P339" s="145">
        <f t="shared" si="51"/>
        <v>3156.2</v>
      </c>
      <c r="Q339" s="45"/>
    </row>
    <row r="340" spans="1:17" ht="24" customHeight="1">
      <c r="A340" s="31">
        <v>7100399</v>
      </c>
      <c r="B340" s="168" t="s">
        <v>707</v>
      </c>
      <c r="C340" s="69" t="s">
        <v>908</v>
      </c>
      <c r="D340" s="69" t="s">
        <v>193</v>
      </c>
      <c r="E340" s="145">
        <v>2925</v>
      </c>
      <c r="F340" s="145">
        <v>0</v>
      </c>
      <c r="G340" s="145">
        <v>0</v>
      </c>
      <c r="H340" s="145">
        <v>300</v>
      </c>
      <c r="I340" s="145">
        <v>0</v>
      </c>
      <c r="J340" s="145">
        <v>0</v>
      </c>
      <c r="K340" s="145">
        <v>0</v>
      </c>
      <c r="L340" s="145">
        <v>0</v>
      </c>
      <c r="M340" s="145">
        <v>68.82</v>
      </c>
      <c r="N340" s="145">
        <v>0</v>
      </c>
      <c r="O340" s="145">
        <v>-0.02</v>
      </c>
      <c r="P340" s="145">
        <f t="shared" si="51"/>
        <v>3156.2</v>
      </c>
      <c r="Q340" s="45"/>
    </row>
    <row r="341" spans="1:17" ht="24" customHeight="1">
      <c r="A341" s="31">
        <v>7100400</v>
      </c>
      <c r="B341" s="168" t="s">
        <v>706</v>
      </c>
      <c r="C341" s="69" t="s">
        <v>909</v>
      </c>
      <c r="D341" s="69" t="s">
        <v>720</v>
      </c>
      <c r="E341" s="145">
        <v>4000.05</v>
      </c>
      <c r="F341" s="145">
        <v>0</v>
      </c>
      <c r="G341" s="145">
        <v>0</v>
      </c>
      <c r="H341" s="145">
        <v>300</v>
      </c>
      <c r="I341" s="74">
        <v>0</v>
      </c>
      <c r="J341" s="145">
        <v>0</v>
      </c>
      <c r="K341" s="145">
        <v>0</v>
      </c>
      <c r="L341" s="145">
        <v>0</v>
      </c>
      <c r="M341" s="145">
        <v>349.05</v>
      </c>
      <c r="N341" s="145">
        <v>0</v>
      </c>
      <c r="O341" s="145">
        <v>0</v>
      </c>
      <c r="P341" s="145">
        <f t="shared" si="51"/>
        <v>3951</v>
      </c>
      <c r="Q341" s="45"/>
    </row>
    <row r="342" spans="1:17" ht="24" customHeight="1">
      <c r="A342" s="31">
        <v>7100401</v>
      </c>
      <c r="B342" s="168" t="s">
        <v>751</v>
      </c>
      <c r="C342" s="69" t="s">
        <v>753</v>
      </c>
      <c r="D342" s="150" t="s">
        <v>193</v>
      </c>
      <c r="E342" s="145">
        <v>2925</v>
      </c>
      <c r="F342" s="145">
        <v>0</v>
      </c>
      <c r="G342" s="145">
        <v>0</v>
      </c>
      <c r="H342" s="145">
        <v>300</v>
      </c>
      <c r="I342" s="145">
        <v>0</v>
      </c>
      <c r="J342" s="145">
        <v>0</v>
      </c>
      <c r="K342" s="145">
        <v>0</v>
      </c>
      <c r="L342" s="145">
        <v>0</v>
      </c>
      <c r="M342" s="145">
        <v>68.82</v>
      </c>
      <c r="N342" s="145">
        <v>0</v>
      </c>
      <c r="O342" s="145">
        <v>-0.02</v>
      </c>
      <c r="P342" s="145">
        <f t="shared" si="51"/>
        <v>3156.2</v>
      </c>
      <c r="Q342" s="45"/>
    </row>
    <row r="343" spans="1:17" ht="24" customHeight="1">
      <c r="A343" s="31">
        <v>7100402</v>
      </c>
      <c r="B343" s="168" t="s">
        <v>752</v>
      </c>
      <c r="C343" s="69" t="s">
        <v>754</v>
      </c>
      <c r="D343" s="150" t="s">
        <v>193</v>
      </c>
      <c r="E343" s="145">
        <v>2925</v>
      </c>
      <c r="F343" s="145">
        <v>0</v>
      </c>
      <c r="G343" s="145">
        <v>0</v>
      </c>
      <c r="H343" s="145">
        <v>300</v>
      </c>
      <c r="I343" s="145">
        <v>0</v>
      </c>
      <c r="J343" s="145">
        <v>0</v>
      </c>
      <c r="K343" s="145">
        <v>0</v>
      </c>
      <c r="L343" s="145">
        <v>0</v>
      </c>
      <c r="M343" s="145">
        <v>68.82</v>
      </c>
      <c r="N343" s="145">
        <v>0</v>
      </c>
      <c r="O343" s="145">
        <v>-0.02</v>
      </c>
      <c r="P343" s="145">
        <f t="shared" si="51"/>
        <v>3156.2</v>
      </c>
      <c r="Q343" s="45"/>
    </row>
    <row r="344" spans="1:17" ht="24" customHeight="1">
      <c r="A344" s="31">
        <v>7100403</v>
      </c>
      <c r="B344" s="204" t="s">
        <v>807</v>
      </c>
      <c r="C344" s="69" t="s">
        <v>809</v>
      </c>
      <c r="D344" s="150" t="s">
        <v>193</v>
      </c>
      <c r="E344" s="145">
        <v>2925</v>
      </c>
      <c r="F344" s="145">
        <v>0</v>
      </c>
      <c r="G344" s="145">
        <v>0</v>
      </c>
      <c r="H344" s="145">
        <v>300</v>
      </c>
      <c r="I344" s="145">
        <v>0</v>
      </c>
      <c r="J344" s="145">
        <v>0</v>
      </c>
      <c r="K344" s="145">
        <v>0</v>
      </c>
      <c r="L344" s="145">
        <v>0</v>
      </c>
      <c r="M344" s="145">
        <v>68.82</v>
      </c>
      <c r="N344" s="145">
        <v>0</v>
      </c>
      <c r="O344" s="145">
        <v>-0.02</v>
      </c>
      <c r="P344" s="145">
        <f t="shared" si="51"/>
        <v>3156.2</v>
      </c>
      <c r="Q344" s="45"/>
    </row>
    <row r="345" spans="1:17" ht="24" customHeight="1">
      <c r="A345" s="31">
        <v>7100404</v>
      </c>
      <c r="B345" s="204" t="s">
        <v>808</v>
      </c>
      <c r="C345" s="69" t="s">
        <v>810</v>
      </c>
      <c r="D345" s="150" t="s">
        <v>193</v>
      </c>
      <c r="E345" s="145">
        <v>2925</v>
      </c>
      <c r="F345" s="145">
        <v>0</v>
      </c>
      <c r="G345" s="145">
        <v>0</v>
      </c>
      <c r="H345" s="145">
        <v>300</v>
      </c>
      <c r="I345" s="145">
        <v>0</v>
      </c>
      <c r="J345" s="145">
        <v>0</v>
      </c>
      <c r="K345" s="145">
        <v>0</v>
      </c>
      <c r="L345" s="145">
        <v>0</v>
      </c>
      <c r="M345" s="145">
        <v>68.82</v>
      </c>
      <c r="N345" s="145">
        <v>0</v>
      </c>
      <c r="O345" s="145">
        <v>-0.02</v>
      </c>
      <c r="P345" s="145">
        <f t="shared" si="51"/>
        <v>3156.2</v>
      </c>
      <c r="Q345" s="45"/>
    </row>
    <row r="346" spans="1:17" ht="24" customHeight="1">
      <c r="A346" s="31">
        <v>7100405</v>
      </c>
      <c r="B346" s="204" t="s">
        <v>805</v>
      </c>
      <c r="C346" s="69" t="s">
        <v>811</v>
      </c>
      <c r="D346" s="150" t="s">
        <v>193</v>
      </c>
      <c r="E346" s="145">
        <v>2925</v>
      </c>
      <c r="F346" s="145">
        <v>0</v>
      </c>
      <c r="G346" s="145">
        <v>0</v>
      </c>
      <c r="H346" s="145">
        <v>300</v>
      </c>
      <c r="I346" s="145">
        <v>0</v>
      </c>
      <c r="J346" s="145">
        <v>500</v>
      </c>
      <c r="K346" s="145">
        <v>0</v>
      </c>
      <c r="L346" s="145">
        <v>0</v>
      </c>
      <c r="M346" s="145">
        <v>68.82</v>
      </c>
      <c r="N346" s="145">
        <v>0</v>
      </c>
      <c r="O346" s="145">
        <v>-0.02</v>
      </c>
      <c r="P346" s="145">
        <f t="shared" si="51"/>
        <v>2656.2</v>
      </c>
      <c r="Q346" s="45"/>
    </row>
    <row r="347" spans="1:17" ht="24" customHeight="1">
      <c r="A347" s="31">
        <v>7100406</v>
      </c>
      <c r="B347" s="204" t="s">
        <v>806</v>
      </c>
      <c r="C347" s="69" t="s">
        <v>812</v>
      </c>
      <c r="D347" s="150" t="s">
        <v>193</v>
      </c>
      <c r="E347" s="145">
        <v>2925</v>
      </c>
      <c r="F347" s="145">
        <v>0</v>
      </c>
      <c r="G347" s="145">
        <v>0</v>
      </c>
      <c r="H347" s="145">
        <v>300</v>
      </c>
      <c r="I347" s="145">
        <v>0</v>
      </c>
      <c r="J347" s="145">
        <v>0</v>
      </c>
      <c r="K347" s="145">
        <v>0</v>
      </c>
      <c r="L347" s="145">
        <v>0</v>
      </c>
      <c r="M347" s="145">
        <v>68.82</v>
      </c>
      <c r="N347" s="145">
        <v>0</v>
      </c>
      <c r="O347" s="145">
        <v>-0.02</v>
      </c>
      <c r="P347" s="145">
        <f t="shared" si="51"/>
        <v>3156.2</v>
      </c>
      <c r="Q347" s="45"/>
    </row>
    <row r="348" spans="1:17" ht="24" customHeight="1">
      <c r="A348" s="31">
        <v>7100407</v>
      </c>
      <c r="B348" s="204" t="s">
        <v>952</v>
      </c>
      <c r="C348" s="69" t="s">
        <v>910</v>
      </c>
      <c r="D348" s="150" t="s">
        <v>193</v>
      </c>
      <c r="E348" s="145">
        <v>2925</v>
      </c>
      <c r="F348" s="145">
        <v>0</v>
      </c>
      <c r="G348" s="145">
        <v>0</v>
      </c>
      <c r="H348" s="145">
        <v>300</v>
      </c>
      <c r="I348" s="65">
        <v>0</v>
      </c>
      <c r="J348" s="145">
        <v>0</v>
      </c>
      <c r="K348" s="145">
        <v>0</v>
      </c>
      <c r="L348" s="145">
        <v>0</v>
      </c>
      <c r="M348" s="145">
        <v>68.82</v>
      </c>
      <c r="N348" s="145">
        <v>0</v>
      </c>
      <c r="O348" s="145">
        <v>-0.02</v>
      </c>
      <c r="P348" s="145">
        <f t="shared" si="51"/>
        <v>3156.2</v>
      </c>
      <c r="Q348" s="45"/>
    </row>
    <row r="349" spans="1:17" ht="24" customHeight="1">
      <c r="A349" s="31">
        <v>7100409</v>
      </c>
      <c r="B349" s="204" t="s">
        <v>864</v>
      </c>
      <c r="C349" s="69" t="s">
        <v>865</v>
      </c>
      <c r="D349" s="150" t="s">
        <v>193</v>
      </c>
      <c r="E349" s="145">
        <v>2925</v>
      </c>
      <c r="F349" s="145">
        <v>0</v>
      </c>
      <c r="G349" s="145">
        <v>0</v>
      </c>
      <c r="H349" s="145">
        <v>300</v>
      </c>
      <c r="I349" s="65">
        <v>0</v>
      </c>
      <c r="J349" s="145">
        <v>0</v>
      </c>
      <c r="K349" s="145">
        <v>0</v>
      </c>
      <c r="L349" s="145">
        <v>0</v>
      </c>
      <c r="M349" s="145">
        <v>68.82</v>
      </c>
      <c r="N349" s="145">
        <v>0</v>
      </c>
      <c r="O349" s="145">
        <v>-0.02</v>
      </c>
      <c r="P349" s="145">
        <f t="shared" si="51"/>
        <v>3156.2</v>
      </c>
      <c r="Q349" s="45"/>
    </row>
    <row r="350" spans="1:17" ht="24" customHeight="1">
      <c r="A350" s="31">
        <v>7100410</v>
      </c>
      <c r="B350" s="204" t="s">
        <v>917</v>
      </c>
      <c r="C350" s="69" t="s">
        <v>866</v>
      </c>
      <c r="D350" s="150" t="s">
        <v>193</v>
      </c>
      <c r="E350" s="145">
        <v>2925</v>
      </c>
      <c r="F350" s="145">
        <v>0</v>
      </c>
      <c r="G350" s="145">
        <v>0</v>
      </c>
      <c r="H350" s="145">
        <v>300</v>
      </c>
      <c r="I350" s="65">
        <v>0</v>
      </c>
      <c r="J350" s="145">
        <v>0</v>
      </c>
      <c r="K350" s="145">
        <v>0</v>
      </c>
      <c r="L350" s="145">
        <v>0</v>
      </c>
      <c r="M350" s="145">
        <v>68.82</v>
      </c>
      <c r="N350" s="145">
        <v>0</v>
      </c>
      <c r="O350" s="145">
        <v>-0.02</v>
      </c>
      <c r="P350" s="145">
        <f t="shared" si="51"/>
        <v>3156.2</v>
      </c>
      <c r="Q350" s="45"/>
    </row>
    <row r="351" spans="1:17" ht="24" customHeight="1">
      <c r="A351" s="31">
        <v>7100411</v>
      </c>
      <c r="B351" s="204" t="s">
        <v>913</v>
      </c>
      <c r="C351" s="69" t="s">
        <v>914</v>
      </c>
      <c r="D351" s="150" t="s">
        <v>193</v>
      </c>
      <c r="E351" s="145">
        <v>2925</v>
      </c>
      <c r="F351" s="145">
        <v>0</v>
      </c>
      <c r="G351" s="145">
        <v>0</v>
      </c>
      <c r="H351" s="145">
        <v>300</v>
      </c>
      <c r="I351" s="65">
        <v>0</v>
      </c>
      <c r="J351" s="145">
        <v>0</v>
      </c>
      <c r="K351" s="145">
        <v>0</v>
      </c>
      <c r="L351" s="145">
        <v>0</v>
      </c>
      <c r="M351" s="145">
        <v>68.82</v>
      </c>
      <c r="N351" s="145">
        <v>0</v>
      </c>
      <c r="O351" s="145">
        <v>-0.02</v>
      </c>
      <c r="P351" s="145">
        <f t="shared" si="51"/>
        <v>3156.2</v>
      </c>
      <c r="Q351" s="45"/>
    </row>
    <row r="352" spans="1:17" ht="24" customHeight="1">
      <c r="A352" s="31">
        <v>7100412</v>
      </c>
      <c r="B352" s="204" t="s">
        <v>915</v>
      </c>
      <c r="C352" s="69" t="s">
        <v>916</v>
      </c>
      <c r="D352" s="150" t="s">
        <v>193</v>
      </c>
      <c r="E352" s="145">
        <v>2925</v>
      </c>
      <c r="F352" s="145">
        <v>0</v>
      </c>
      <c r="G352" s="145">
        <v>0</v>
      </c>
      <c r="H352" s="145">
        <v>300</v>
      </c>
      <c r="I352" s="65">
        <v>0</v>
      </c>
      <c r="J352" s="145">
        <v>0</v>
      </c>
      <c r="K352" s="145">
        <v>0</v>
      </c>
      <c r="L352" s="145">
        <v>0</v>
      </c>
      <c r="M352" s="145">
        <v>68.82</v>
      </c>
      <c r="N352" s="145">
        <v>0</v>
      </c>
      <c r="O352" s="145">
        <v>-0.02</v>
      </c>
      <c r="P352" s="145">
        <f t="shared" si="51"/>
        <v>3156.2</v>
      </c>
      <c r="Q352" s="45"/>
    </row>
    <row r="353" spans="1:17" ht="24" customHeight="1">
      <c r="A353" s="31">
        <v>7100413</v>
      </c>
      <c r="B353" s="204" t="s">
        <v>957</v>
      </c>
      <c r="C353" s="69" t="s">
        <v>958</v>
      </c>
      <c r="D353" s="150" t="s">
        <v>193</v>
      </c>
      <c r="E353" s="145">
        <v>2925</v>
      </c>
      <c r="F353" s="145">
        <v>0</v>
      </c>
      <c r="G353" s="145">
        <v>0</v>
      </c>
      <c r="H353" s="145">
        <v>300</v>
      </c>
      <c r="I353" s="65">
        <v>0</v>
      </c>
      <c r="J353" s="145">
        <v>0</v>
      </c>
      <c r="K353" s="145">
        <v>0</v>
      </c>
      <c r="L353" s="145">
        <v>0</v>
      </c>
      <c r="M353" s="145">
        <v>68.82</v>
      </c>
      <c r="N353" s="145">
        <v>0</v>
      </c>
      <c r="O353" s="145">
        <v>-0.02</v>
      </c>
      <c r="P353" s="145">
        <f t="shared" si="51"/>
        <v>3156.2</v>
      </c>
      <c r="Q353" s="45"/>
    </row>
    <row r="354" spans="1:17" ht="24" customHeight="1">
      <c r="A354" s="31">
        <v>7100414</v>
      </c>
      <c r="B354" s="204" t="s">
        <v>964</v>
      </c>
      <c r="C354" s="69" t="s">
        <v>965</v>
      </c>
      <c r="D354" s="150" t="s">
        <v>193</v>
      </c>
      <c r="E354" s="145">
        <v>2925</v>
      </c>
      <c r="F354" s="145">
        <v>0</v>
      </c>
      <c r="G354" s="145">
        <v>0</v>
      </c>
      <c r="H354" s="145">
        <v>300</v>
      </c>
      <c r="I354" s="65">
        <v>0</v>
      </c>
      <c r="J354" s="145">
        <v>0</v>
      </c>
      <c r="K354" s="145">
        <v>0</v>
      </c>
      <c r="L354" s="145">
        <v>0</v>
      </c>
      <c r="M354" s="145">
        <v>68.82</v>
      </c>
      <c r="N354" s="145">
        <v>0</v>
      </c>
      <c r="O354" s="145">
        <v>-0.02</v>
      </c>
      <c r="P354" s="145">
        <f t="shared" si="51"/>
        <v>3156.2</v>
      </c>
      <c r="Q354" s="45"/>
    </row>
    <row r="355" spans="1:17" ht="24" customHeight="1">
      <c r="A355" s="31">
        <v>7110000</v>
      </c>
      <c r="B355" s="145" t="s">
        <v>256</v>
      </c>
      <c r="C355" s="69" t="s">
        <v>257</v>
      </c>
      <c r="D355" s="150" t="s">
        <v>719</v>
      </c>
      <c r="E355" s="145">
        <v>6824.95</v>
      </c>
      <c r="F355" s="145">
        <v>0</v>
      </c>
      <c r="G355" s="145">
        <v>0</v>
      </c>
      <c r="H355" s="145">
        <v>0</v>
      </c>
      <c r="I355" s="145">
        <v>0</v>
      </c>
      <c r="J355" s="145">
        <v>0</v>
      </c>
      <c r="K355" s="145">
        <v>0</v>
      </c>
      <c r="L355" s="145">
        <v>0</v>
      </c>
      <c r="M355" s="145">
        <v>885.79</v>
      </c>
      <c r="N355" s="145">
        <v>0</v>
      </c>
      <c r="O355" s="145">
        <v>0.16</v>
      </c>
      <c r="P355" s="145">
        <f>E355+F355+G355+H355+I355-J355-L355-M355-K355+N355-O355</f>
        <v>5939</v>
      </c>
      <c r="Q355" s="45"/>
    </row>
    <row r="356" spans="1:17" ht="24" customHeight="1">
      <c r="A356" s="31">
        <v>7110501</v>
      </c>
      <c r="B356" s="145" t="s">
        <v>258</v>
      </c>
      <c r="C356" s="69" t="s">
        <v>259</v>
      </c>
      <c r="D356" s="150" t="s">
        <v>260</v>
      </c>
      <c r="E356" s="145">
        <v>1928.27</v>
      </c>
      <c r="F356" s="145">
        <v>0</v>
      </c>
      <c r="G356" s="145">
        <v>0</v>
      </c>
      <c r="H356" s="145">
        <v>0</v>
      </c>
      <c r="I356" s="145">
        <v>0</v>
      </c>
      <c r="J356" s="145">
        <v>0</v>
      </c>
      <c r="K356" s="145">
        <v>0</v>
      </c>
      <c r="L356" s="145">
        <v>0</v>
      </c>
      <c r="M356" s="145">
        <v>0</v>
      </c>
      <c r="N356" s="145">
        <v>76.27</v>
      </c>
      <c r="O356" s="145">
        <v>-0.06</v>
      </c>
      <c r="P356" s="145">
        <f>E356+F356+G356+H356+I356-J356-L356-M356-K356+N356-O356</f>
        <v>2004.6</v>
      </c>
      <c r="Q356" s="45"/>
    </row>
    <row r="357" spans="1:17" ht="24" customHeight="1">
      <c r="A357" s="31">
        <v>7110503</v>
      </c>
      <c r="B357" s="145" t="s">
        <v>254</v>
      </c>
      <c r="C357" s="69" t="s">
        <v>255</v>
      </c>
      <c r="D357" s="150" t="s">
        <v>193</v>
      </c>
      <c r="E357" s="145">
        <v>2925</v>
      </c>
      <c r="F357" s="145">
        <v>0</v>
      </c>
      <c r="G357" s="145">
        <v>0</v>
      </c>
      <c r="H357" s="145">
        <v>300</v>
      </c>
      <c r="I357" s="145">
        <v>0</v>
      </c>
      <c r="J357" s="145">
        <v>250</v>
      </c>
      <c r="K357" s="145">
        <v>0</v>
      </c>
      <c r="L357" s="145">
        <v>0</v>
      </c>
      <c r="M357" s="145">
        <v>68.82</v>
      </c>
      <c r="N357" s="145">
        <v>0</v>
      </c>
      <c r="O357" s="145">
        <v>-0.02</v>
      </c>
      <c r="P357" s="145">
        <f t="shared" si="51"/>
        <v>2906.2</v>
      </c>
      <c r="Q357" s="45"/>
    </row>
    <row r="358" spans="1:17" ht="24" customHeight="1">
      <c r="A358" s="31">
        <v>7110510</v>
      </c>
      <c r="B358" s="169" t="s">
        <v>535</v>
      </c>
      <c r="C358" s="69" t="s">
        <v>755</v>
      </c>
      <c r="D358" s="150" t="s">
        <v>193</v>
      </c>
      <c r="E358" s="145">
        <v>2925</v>
      </c>
      <c r="F358" s="145">
        <v>0</v>
      </c>
      <c r="G358" s="145">
        <v>0</v>
      </c>
      <c r="H358" s="145">
        <v>300</v>
      </c>
      <c r="I358" s="145">
        <v>0</v>
      </c>
      <c r="J358" s="145">
        <v>0</v>
      </c>
      <c r="K358" s="145">
        <v>0</v>
      </c>
      <c r="L358" s="145">
        <v>0</v>
      </c>
      <c r="M358" s="145">
        <v>68.82</v>
      </c>
      <c r="N358" s="145">
        <v>0</v>
      </c>
      <c r="O358" s="145">
        <v>-0.02</v>
      </c>
      <c r="P358" s="145">
        <f t="shared" si="51"/>
        <v>3156.2</v>
      </c>
      <c r="Q358" s="45"/>
    </row>
    <row r="359" spans="1:17" ht="24" customHeight="1">
      <c r="A359" s="31">
        <v>7110511</v>
      </c>
      <c r="B359" s="169" t="s">
        <v>536</v>
      </c>
      <c r="C359" s="69" t="s">
        <v>756</v>
      </c>
      <c r="D359" s="150" t="s">
        <v>192</v>
      </c>
      <c r="E359" s="145">
        <v>5775.05</v>
      </c>
      <c r="F359" s="145">
        <v>0</v>
      </c>
      <c r="G359" s="145">
        <v>0</v>
      </c>
      <c r="H359" s="145">
        <v>0</v>
      </c>
      <c r="I359" s="145">
        <v>0</v>
      </c>
      <c r="J359" s="145">
        <v>0</v>
      </c>
      <c r="K359" s="145">
        <v>0</v>
      </c>
      <c r="L359" s="145">
        <v>0</v>
      </c>
      <c r="M359" s="145">
        <v>676.44</v>
      </c>
      <c r="N359" s="145">
        <v>0</v>
      </c>
      <c r="O359" s="145">
        <v>0.01</v>
      </c>
      <c r="P359" s="145">
        <f t="shared" si="51"/>
        <v>5098.6</v>
      </c>
      <c r="Q359" s="45"/>
    </row>
    <row r="360" spans="1:17" ht="24" customHeight="1">
      <c r="A360" s="31">
        <v>7110512</v>
      </c>
      <c r="B360" s="169" t="s">
        <v>569</v>
      </c>
      <c r="C360" s="69" t="s">
        <v>757</v>
      </c>
      <c r="D360" s="150" t="s">
        <v>720</v>
      </c>
      <c r="E360" s="145">
        <v>4000.05</v>
      </c>
      <c r="F360" s="145">
        <v>0</v>
      </c>
      <c r="G360" s="145">
        <v>0</v>
      </c>
      <c r="H360" s="145">
        <v>300</v>
      </c>
      <c r="I360" s="145">
        <v>0</v>
      </c>
      <c r="J360" s="145">
        <v>0</v>
      </c>
      <c r="K360" s="145">
        <v>0</v>
      </c>
      <c r="L360" s="145">
        <v>0</v>
      </c>
      <c r="M360" s="145">
        <v>349.05</v>
      </c>
      <c r="N360" s="145">
        <v>0</v>
      </c>
      <c r="O360" s="145">
        <v>0</v>
      </c>
      <c r="P360" s="145">
        <f t="shared" si="51"/>
        <v>3951</v>
      </c>
      <c r="Q360" s="45"/>
    </row>
    <row r="361" spans="1:17" s="87" customFormat="1" ht="28.5" customHeight="1" hidden="1">
      <c r="A361" s="86"/>
      <c r="B361" s="170"/>
      <c r="C361" s="171"/>
      <c r="D361" s="172"/>
      <c r="E361" s="176">
        <f>SUM(E338:E360)</f>
        <v>75178.37</v>
      </c>
      <c r="F361" s="176">
        <f aca="true" t="shared" si="52" ref="F361:P361">SUM(F338:F360)</f>
        <v>0</v>
      </c>
      <c r="G361" s="176">
        <f t="shared" si="52"/>
        <v>0</v>
      </c>
      <c r="H361" s="176">
        <f t="shared" si="52"/>
        <v>6000</v>
      </c>
      <c r="I361" s="176">
        <f t="shared" si="52"/>
        <v>0</v>
      </c>
      <c r="J361" s="176">
        <f t="shared" si="52"/>
        <v>750</v>
      </c>
      <c r="K361" s="176">
        <f t="shared" si="52"/>
        <v>0</v>
      </c>
      <c r="L361" s="176">
        <f t="shared" si="52"/>
        <v>0</v>
      </c>
      <c r="M361" s="176">
        <f t="shared" si="52"/>
        <v>3499.0899999999997</v>
      </c>
      <c r="N361" s="176">
        <f t="shared" si="52"/>
        <v>76.27</v>
      </c>
      <c r="O361" s="176">
        <f t="shared" si="52"/>
        <v>-0.25</v>
      </c>
      <c r="P361" s="176">
        <f t="shared" si="52"/>
        <v>77005.79999999999</v>
      </c>
      <c r="Q361" s="142"/>
    </row>
    <row r="362" spans="1:17" ht="19.5" customHeight="1">
      <c r="A362" s="31"/>
      <c r="B362" s="355" t="s">
        <v>17</v>
      </c>
      <c r="C362" s="69"/>
      <c r="D362" s="69"/>
      <c r="E362" s="75">
        <f aca="true" t="shared" si="53" ref="E362:P362">E291+E327+E361</f>
        <v>231543.77000000002</v>
      </c>
      <c r="F362" s="75">
        <f t="shared" si="53"/>
        <v>0</v>
      </c>
      <c r="G362" s="75">
        <f t="shared" si="53"/>
        <v>0</v>
      </c>
      <c r="H362" s="75">
        <f t="shared" si="53"/>
        <v>20560</v>
      </c>
      <c r="I362" s="75">
        <f t="shared" si="53"/>
        <v>0</v>
      </c>
      <c r="J362" s="75">
        <f t="shared" si="53"/>
        <v>3950</v>
      </c>
      <c r="K362" s="75">
        <f t="shared" si="53"/>
        <v>5919.67</v>
      </c>
      <c r="L362" s="75">
        <f t="shared" si="53"/>
        <v>0</v>
      </c>
      <c r="M362" s="75">
        <f t="shared" si="53"/>
        <v>9754.82</v>
      </c>
      <c r="N362" s="75">
        <f t="shared" si="53"/>
        <v>76.27</v>
      </c>
      <c r="O362" s="75">
        <f t="shared" si="53"/>
        <v>0.1499999999999999</v>
      </c>
      <c r="P362" s="75">
        <f t="shared" si="53"/>
        <v>232555.39999999997</v>
      </c>
      <c r="Q362" s="44"/>
    </row>
    <row r="363" spans="1:17" ht="18.75" customHeight="1">
      <c r="A363" s="348" t="s">
        <v>699</v>
      </c>
      <c r="B363" s="349"/>
      <c r="C363" s="350"/>
      <c r="D363" s="350"/>
      <c r="E363" s="349"/>
      <c r="F363" s="349"/>
      <c r="G363" s="349"/>
      <c r="H363" s="349"/>
      <c r="I363" s="349"/>
      <c r="J363" s="349"/>
      <c r="K363" s="354"/>
      <c r="L363" s="349"/>
      <c r="M363" s="349"/>
      <c r="N363" s="349"/>
      <c r="O363" s="349"/>
      <c r="P363" s="349"/>
      <c r="Q363" s="351"/>
    </row>
    <row r="364" spans="1:17" ht="24" customHeight="1">
      <c r="A364" s="31">
        <v>7100005</v>
      </c>
      <c r="B364" s="145" t="s">
        <v>721</v>
      </c>
      <c r="C364" s="69" t="s">
        <v>722</v>
      </c>
      <c r="D364" s="150" t="s">
        <v>723</v>
      </c>
      <c r="E364" s="145">
        <v>6825</v>
      </c>
      <c r="F364" s="145">
        <v>0</v>
      </c>
      <c r="G364" s="145">
        <v>0</v>
      </c>
      <c r="H364" s="145">
        <v>0</v>
      </c>
      <c r="I364" s="145">
        <v>0</v>
      </c>
      <c r="J364" s="145">
        <v>650</v>
      </c>
      <c r="K364" s="145">
        <v>0</v>
      </c>
      <c r="L364" s="145">
        <v>0</v>
      </c>
      <c r="M364" s="145">
        <v>885.8</v>
      </c>
      <c r="N364" s="145">
        <v>0</v>
      </c>
      <c r="O364" s="145">
        <v>0</v>
      </c>
      <c r="P364" s="145">
        <f>E364+F364+G364+H364+I364-J364-L364-M364-K364+N364-O364</f>
        <v>5289.2</v>
      </c>
      <c r="Q364" s="45"/>
    </row>
    <row r="365" spans="1:17" ht="21" customHeight="1">
      <c r="A365" s="1" t="s">
        <v>17</v>
      </c>
      <c r="B365" s="145"/>
      <c r="C365" s="69"/>
      <c r="D365" s="150"/>
      <c r="E365" s="154">
        <f>E364</f>
        <v>6825</v>
      </c>
      <c r="F365" s="154">
        <f aca="true" t="shared" si="54" ref="F365:P365">F364</f>
        <v>0</v>
      </c>
      <c r="G365" s="154">
        <f t="shared" si="54"/>
        <v>0</v>
      </c>
      <c r="H365" s="154">
        <f t="shared" si="54"/>
        <v>0</v>
      </c>
      <c r="I365" s="154">
        <f t="shared" si="54"/>
        <v>0</v>
      </c>
      <c r="J365" s="154">
        <f t="shared" si="54"/>
        <v>650</v>
      </c>
      <c r="K365" s="154">
        <f t="shared" si="54"/>
        <v>0</v>
      </c>
      <c r="L365" s="154">
        <f t="shared" si="54"/>
        <v>0</v>
      </c>
      <c r="M365" s="154">
        <f t="shared" si="54"/>
        <v>885.8</v>
      </c>
      <c r="N365" s="154">
        <f t="shared" si="54"/>
        <v>0</v>
      </c>
      <c r="O365" s="154">
        <f t="shared" si="54"/>
        <v>0</v>
      </c>
      <c r="P365" s="154">
        <f t="shared" si="54"/>
        <v>5289.2</v>
      </c>
      <c r="Q365" s="45"/>
    </row>
    <row r="366" spans="1:17" s="37" customFormat="1" ht="21.75" customHeight="1">
      <c r="A366" s="104"/>
      <c r="B366" s="90" t="s">
        <v>591</v>
      </c>
      <c r="C366" s="167"/>
      <c r="D366" s="167"/>
      <c r="E366" s="174">
        <f>E361+E365</f>
        <v>82003.37</v>
      </c>
      <c r="F366" s="174">
        <f aca="true" t="shared" si="55" ref="F366:P366">F361+F365</f>
        <v>0</v>
      </c>
      <c r="G366" s="174">
        <f t="shared" si="55"/>
        <v>0</v>
      </c>
      <c r="H366" s="174">
        <f t="shared" si="55"/>
        <v>6000</v>
      </c>
      <c r="I366" s="174">
        <f t="shared" si="55"/>
        <v>0</v>
      </c>
      <c r="J366" s="174">
        <f t="shared" si="55"/>
        <v>1400</v>
      </c>
      <c r="K366" s="174">
        <f t="shared" si="55"/>
        <v>0</v>
      </c>
      <c r="L366" s="174">
        <f t="shared" si="55"/>
        <v>0</v>
      </c>
      <c r="M366" s="174">
        <f t="shared" si="55"/>
        <v>4384.889999999999</v>
      </c>
      <c r="N366" s="174">
        <f t="shared" si="55"/>
        <v>76.27</v>
      </c>
      <c r="O366" s="174">
        <f t="shared" si="55"/>
        <v>-0.25</v>
      </c>
      <c r="P366" s="174">
        <f t="shared" si="55"/>
        <v>82294.99999999999</v>
      </c>
      <c r="Q366" s="107"/>
    </row>
    <row r="367" spans="1:17" s="37" customFormat="1" ht="11.25" customHeight="1">
      <c r="A367" s="38"/>
      <c r="B367" s="143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144"/>
    </row>
    <row r="368" spans="2:16" ht="13.5" customHeight="1">
      <c r="B368" s="27"/>
      <c r="C368" s="27"/>
      <c r="D368" s="27" t="s">
        <v>586</v>
      </c>
      <c r="E368" s="27"/>
      <c r="F368" s="27"/>
      <c r="G368" s="27"/>
      <c r="H368" s="27"/>
      <c r="I368" s="27"/>
      <c r="J368" s="27" t="s">
        <v>585</v>
      </c>
      <c r="K368" s="27"/>
      <c r="L368" s="27"/>
      <c r="M368" s="27"/>
      <c r="N368" s="27"/>
      <c r="O368" s="27"/>
      <c r="P368" s="27"/>
    </row>
    <row r="369" spans="1:16" ht="13.5" customHeight="1">
      <c r="A369" s="26" t="s">
        <v>584</v>
      </c>
      <c r="B369" s="27"/>
      <c r="C369" s="27"/>
      <c r="D369" s="27" t="s">
        <v>862</v>
      </c>
      <c r="E369" s="27"/>
      <c r="F369" s="27"/>
      <c r="G369" s="27"/>
      <c r="H369" s="27"/>
      <c r="I369" s="27"/>
      <c r="J369" s="27" t="s">
        <v>583</v>
      </c>
      <c r="K369" s="27"/>
      <c r="L369" s="27"/>
      <c r="M369" s="27"/>
      <c r="N369" s="27"/>
      <c r="O369" s="27"/>
      <c r="P369" s="27"/>
    </row>
    <row r="370" spans="2:16" ht="13.5" customHeight="1"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</row>
    <row r="374" spans="1:17" ht="33">
      <c r="A374" s="6" t="s">
        <v>0</v>
      </c>
      <c r="B374" s="55"/>
      <c r="C374" s="8"/>
      <c r="D374" s="94" t="s">
        <v>814</v>
      </c>
      <c r="E374" s="8"/>
      <c r="F374" s="8"/>
      <c r="G374" s="8"/>
      <c r="H374" s="8"/>
      <c r="I374" s="8"/>
      <c r="J374" s="8"/>
      <c r="K374" s="9"/>
      <c r="L374" s="8"/>
      <c r="M374" s="8"/>
      <c r="N374" s="8"/>
      <c r="O374" s="8"/>
      <c r="P374" s="8"/>
      <c r="Q374" s="41"/>
    </row>
    <row r="375" spans="1:17" ht="18">
      <c r="A375" s="11"/>
      <c r="B375" s="77" t="s">
        <v>548</v>
      </c>
      <c r="C375" s="13"/>
      <c r="D375" s="13"/>
      <c r="E375" s="13"/>
      <c r="F375" s="13"/>
      <c r="G375" s="13"/>
      <c r="H375" s="13"/>
      <c r="I375" s="14"/>
      <c r="J375" s="14"/>
      <c r="K375" s="15"/>
      <c r="L375" s="13"/>
      <c r="M375" s="13"/>
      <c r="N375" s="13"/>
      <c r="O375" s="13"/>
      <c r="P375" s="13"/>
      <c r="Q375" s="42" t="s">
        <v>933</v>
      </c>
    </row>
    <row r="376" spans="1:17" ht="20.25">
      <c r="A376" s="16"/>
      <c r="B376" s="71"/>
      <c r="C376" s="17"/>
      <c r="D376" s="79" t="s">
        <v>972</v>
      </c>
      <c r="E376" s="18"/>
      <c r="F376" s="18"/>
      <c r="G376" s="18"/>
      <c r="H376" s="18"/>
      <c r="I376" s="18"/>
      <c r="J376" s="18"/>
      <c r="K376" s="19"/>
      <c r="L376" s="18"/>
      <c r="M376" s="18"/>
      <c r="N376" s="18"/>
      <c r="O376" s="18"/>
      <c r="P376" s="18"/>
      <c r="Q376" s="43"/>
    </row>
    <row r="377" spans="1:17" s="175" customFormat="1" ht="35.25" customHeight="1" thickBot="1">
      <c r="A377" s="80" t="s">
        <v>1</v>
      </c>
      <c r="B377" s="151" t="s">
        <v>2</v>
      </c>
      <c r="C377" s="151" t="s">
        <v>3</v>
      </c>
      <c r="D377" s="151" t="s">
        <v>4</v>
      </c>
      <c r="E377" s="40" t="s">
        <v>5</v>
      </c>
      <c r="F377" s="40" t="s">
        <v>568</v>
      </c>
      <c r="G377" s="40" t="s">
        <v>530</v>
      </c>
      <c r="H377" s="40" t="s">
        <v>681</v>
      </c>
      <c r="I377" s="40" t="s">
        <v>571</v>
      </c>
      <c r="J377" s="40" t="s">
        <v>532</v>
      </c>
      <c r="K377" s="40" t="s">
        <v>531</v>
      </c>
      <c r="L377" s="40" t="s">
        <v>543</v>
      </c>
      <c r="M377" s="40" t="s">
        <v>538</v>
      </c>
      <c r="N377" s="40" t="s">
        <v>539</v>
      </c>
      <c r="O377" s="40" t="s">
        <v>582</v>
      </c>
      <c r="P377" s="40" t="s">
        <v>570</v>
      </c>
      <c r="Q377" s="152" t="s">
        <v>540</v>
      </c>
    </row>
    <row r="378" spans="1:17" ht="33" customHeight="1" thickTop="1">
      <c r="A378" s="348" t="s">
        <v>261</v>
      </c>
      <c r="B378" s="352"/>
      <c r="C378" s="352"/>
      <c r="D378" s="352"/>
      <c r="E378" s="352"/>
      <c r="F378" s="352"/>
      <c r="G378" s="352"/>
      <c r="H378" s="352"/>
      <c r="I378" s="352"/>
      <c r="J378" s="352"/>
      <c r="K378" s="353"/>
      <c r="L378" s="352"/>
      <c r="M378" s="352"/>
      <c r="N378" s="352"/>
      <c r="O378" s="352"/>
      <c r="P378" s="352"/>
      <c r="Q378" s="351"/>
    </row>
    <row r="379" spans="1:17" ht="33" customHeight="1">
      <c r="A379" s="31">
        <v>20000002</v>
      </c>
      <c r="B379" s="145" t="s">
        <v>654</v>
      </c>
      <c r="C379" s="69" t="s">
        <v>610</v>
      </c>
      <c r="D379" s="69" t="s">
        <v>262</v>
      </c>
      <c r="E379" s="145">
        <v>7166.25</v>
      </c>
      <c r="F379" s="145">
        <v>0</v>
      </c>
      <c r="G379" s="145">
        <v>0</v>
      </c>
      <c r="H379" s="145">
        <v>0</v>
      </c>
      <c r="I379" s="145">
        <v>0</v>
      </c>
      <c r="J379" s="145">
        <v>0</v>
      </c>
      <c r="K379" s="145">
        <v>0</v>
      </c>
      <c r="L379" s="145">
        <v>124.24</v>
      </c>
      <c r="M379" s="145">
        <v>953.85</v>
      </c>
      <c r="N379" s="145">
        <v>0</v>
      </c>
      <c r="O379" s="145">
        <v>-0.04</v>
      </c>
      <c r="P379" s="145">
        <f>E379+F379+G379+I379-J379-L379-M379-K379+N379-O379</f>
        <v>6088.2</v>
      </c>
      <c r="Q379" s="45"/>
    </row>
    <row r="380" spans="1:17" ht="33" customHeight="1">
      <c r="A380" s="1" t="s">
        <v>17</v>
      </c>
      <c r="B380" s="145"/>
      <c r="C380" s="69"/>
      <c r="D380" s="69"/>
      <c r="E380" s="154">
        <f>E379</f>
        <v>7166.25</v>
      </c>
      <c r="F380" s="154">
        <f aca="true" t="shared" si="56" ref="F380:M380">F379</f>
        <v>0</v>
      </c>
      <c r="G380" s="154">
        <f t="shared" si="56"/>
        <v>0</v>
      </c>
      <c r="H380" s="154">
        <f t="shared" si="56"/>
        <v>0</v>
      </c>
      <c r="I380" s="154">
        <f t="shared" si="56"/>
        <v>0</v>
      </c>
      <c r="J380" s="154">
        <f t="shared" si="56"/>
        <v>0</v>
      </c>
      <c r="K380" s="154">
        <f>K379</f>
        <v>0</v>
      </c>
      <c r="L380" s="154">
        <f t="shared" si="56"/>
        <v>124.24</v>
      </c>
      <c r="M380" s="154">
        <f t="shared" si="56"/>
        <v>953.85</v>
      </c>
      <c r="N380" s="154">
        <f>N379</f>
        <v>0</v>
      </c>
      <c r="O380" s="154">
        <f>O379</f>
        <v>-0.04</v>
      </c>
      <c r="P380" s="154">
        <f>P379</f>
        <v>6088.2</v>
      </c>
      <c r="Q380" s="45"/>
    </row>
    <row r="381" spans="1:17" ht="33" customHeight="1">
      <c r="A381" s="348" t="s">
        <v>263</v>
      </c>
      <c r="B381" s="349"/>
      <c r="C381" s="350"/>
      <c r="D381" s="350"/>
      <c r="E381" s="349"/>
      <c r="F381" s="349"/>
      <c r="G381" s="349"/>
      <c r="H381" s="349"/>
      <c r="I381" s="349"/>
      <c r="J381" s="349"/>
      <c r="K381" s="349"/>
      <c r="L381" s="349"/>
      <c r="M381" s="349"/>
      <c r="N381" s="349"/>
      <c r="O381" s="349"/>
      <c r="P381" s="349"/>
      <c r="Q381" s="351"/>
    </row>
    <row r="382" spans="1:17" ht="33" customHeight="1">
      <c r="A382" s="31">
        <v>8200000</v>
      </c>
      <c r="B382" s="145" t="s">
        <v>264</v>
      </c>
      <c r="C382" s="69" t="s">
        <v>265</v>
      </c>
      <c r="D382" s="69" t="s">
        <v>266</v>
      </c>
      <c r="E382" s="145">
        <v>5500.05</v>
      </c>
      <c r="F382" s="145">
        <v>0</v>
      </c>
      <c r="G382" s="145">
        <v>0</v>
      </c>
      <c r="H382" s="145">
        <v>0</v>
      </c>
      <c r="I382" s="145">
        <v>0</v>
      </c>
      <c r="J382" s="145">
        <v>0</v>
      </c>
      <c r="K382" s="145">
        <v>0</v>
      </c>
      <c r="L382" s="145">
        <v>0</v>
      </c>
      <c r="M382" s="145">
        <v>621.61</v>
      </c>
      <c r="N382" s="145">
        <v>0</v>
      </c>
      <c r="O382" s="145">
        <v>0.04</v>
      </c>
      <c r="P382" s="145">
        <f>E382+F382+G382+I382-J382-L382-M382-K382+N382-O382</f>
        <v>4878.400000000001</v>
      </c>
      <c r="Q382" s="45"/>
    </row>
    <row r="383" spans="1:17" ht="33" customHeight="1">
      <c r="A383" s="1" t="s">
        <v>17</v>
      </c>
      <c r="B383" s="145"/>
      <c r="C383" s="69"/>
      <c r="D383" s="69"/>
      <c r="E383" s="154">
        <f>E382</f>
        <v>5500.05</v>
      </c>
      <c r="F383" s="154">
        <f aca="true" t="shared" si="57" ref="F383:P383">F382</f>
        <v>0</v>
      </c>
      <c r="G383" s="154">
        <f t="shared" si="57"/>
        <v>0</v>
      </c>
      <c r="H383" s="154">
        <f t="shared" si="57"/>
        <v>0</v>
      </c>
      <c r="I383" s="154">
        <f t="shared" si="57"/>
        <v>0</v>
      </c>
      <c r="J383" s="154">
        <f t="shared" si="57"/>
        <v>0</v>
      </c>
      <c r="K383" s="154">
        <f t="shared" si="57"/>
        <v>0</v>
      </c>
      <c r="L383" s="154">
        <f t="shared" si="57"/>
        <v>0</v>
      </c>
      <c r="M383" s="154">
        <f t="shared" si="57"/>
        <v>621.61</v>
      </c>
      <c r="N383" s="154">
        <f t="shared" si="57"/>
        <v>0</v>
      </c>
      <c r="O383" s="154">
        <f t="shared" si="57"/>
        <v>0.04</v>
      </c>
      <c r="P383" s="154">
        <f t="shared" si="57"/>
        <v>4878.400000000001</v>
      </c>
      <c r="Q383" s="45"/>
    </row>
    <row r="384" spans="1:17" ht="33" customHeight="1">
      <c r="A384" s="348" t="s">
        <v>267</v>
      </c>
      <c r="B384" s="349"/>
      <c r="C384" s="350"/>
      <c r="D384" s="350"/>
      <c r="E384" s="349"/>
      <c r="F384" s="349"/>
      <c r="G384" s="349"/>
      <c r="H384" s="349"/>
      <c r="I384" s="349"/>
      <c r="J384" s="349"/>
      <c r="K384" s="349"/>
      <c r="L384" s="349"/>
      <c r="M384" s="349"/>
      <c r="N384" s="349"/>
      <c r="O384" s="349"/>
      <c r="P384" s="349"/>
      <c r="Q384" s="351"/>
    </row>
    <row r="385" spans="1:17" ht="33" customHeight="1">
      <c r="A385" s="31">
        <v>8100201</v>
      </c>
      <c r="B385" s="145" t="s">
        <v>268</v>
      </c>
      <c r="C385" s="69" t="s">
        <v>269</v>
      </c>
      <c r="D385" s="69" t="s">
        <v>270</v>
      </c>
      <c r="E385" s="145">
        <v>3204.9</v>
      </c>
      <c r="F385" s="145">
        <v>0</v>
      </c>
      <c r="G385" s="145">
        <v>0</v>
      </c>
      <c r="H385" s="145">
        <v>0</v>
      </c>
      <c r="I385" s="145">
        <v>0</v>
      </c>
      <c r="J385" s="145">
        <v>0</v>
      </c>
      <c r="K385" s="145">
        <v>234.05</v>
      </c>
      <c r="L385" s="145">
        <v>0</v>
      </c>
      <c r="M385" s="145">
        <v>119.55</v>
      </c>
      <c r="N385" s="145">
        <v>0</v>
      </c>
      <c r="O385" s="145">
        <v>-0.1</v>
      </c>
      <c r="P385" s="145">
        <f aca="true" t="shared" si="58" ref="P385:P391">E385+F385+G385+I385-J385-L385-M385-K385+N385-O385</f>
        <v>2851.3999999999996</v>
      </c>
      <c r="Q385" s="45"/>
    </row>
    <row r="386" spans="1:17" ht="33" customHeight="1">
      <c r="A386" s="31">
        <v>8100202</v>
      </c>
      <c r="B386" s="145" t="s">
        <v>271</v>
      </c>
      <c r="C386" s="69" t="s">
        <v>272</v>
      </c>
      <c r="D386" s="69" t="s">
        <v>270</v>
      </c>
      <c r="E386" s="145">
        <v>2842.65</v>
      </c>
      <c r="F386" s="145">
        <v>0</v>
      </c>
      <c r="G386" s="145">
        <v>0</v>
      </c>
      <c r="H386" s="145">
        <v>0</v>
      </c>
      <c r="I386" s="145">
        <v>0</v>
      </c>
      <c r="J386" s="145">
        <v>0</v>
      </c>
      <c r="K386" s="145">
        <v>0</v>
      </c>
      <c r="L386" s="145">
        <v>0</v>
      </c>
      <c r="M386" s="145">
        <v>59.86</v>
      </c>
      <c r="N386" s="145">
        <v>0</v>
      </c>
      <c r="O386" s="145">
        <v>-0.01</v>
      </c>
      <c r="P386" s="145">
        <f t="shared" si="58"/>
        <v>2782.8</v>
      </c>
      <c r="Q386" s="45"/>
    </row>
    <row r="387" spans="1:17" ht="33" customHeight="1">
      <c r="A387" s="31">
        <v>8100203</v>
      </c>
      <c r="B387" s="145" t="s">
        <v>273</v>
      </c>
      <c r="C387" s="69" t="s">
        <v>274</v>
      </c>
      <c r="D387" s="69" t="s">
        <v>724</v>
      </c>
      <c r="E387" s="145">
        <v>3783.75</v>
      </c>
      <c r="F387" s="65">
        <v>2270.25</v>
      </c>
      <c r="G387" s="145">
        <v>0</v>
      </c>
      <c r="H387" s="145">
        <v>0</v>
      </c>
      <c r="I387" s="145">
        <v>0</v>
      </c>
      <c r="J387" s="145">
        <v>0</v>
      </c>
      <c r="K387" s="145">
        <v>0</v>
      </c>
      <c r="L387" s="145">
        <v>0</v>
      </c>
      <c r="M387" s="145">
        <v>628.48</v>
      </c>
      <c r="N387" s="145">
        <v>0</v>
      </c>
      <c r="O387" s="145">
        <v>-0.08</v>
      </c>
      <c r="P387" s="145">
        <f t="shared" si="58"/>
        <v>5425.6</v>
      </c>
      <c r="Q387" s="45"/>
    </row>
    <row r="388" spans="1:17" ht="33" customHeight="1">
      <c r="A388" s="31">
        <v>8100204</v>
      </c>
      <c r="B388" s="145" t="s">
        <v>275</v>
      </c>
      <c r="C388" s="69" t="s">
        <v>276</v>
      </c>
      <c r="D388" s="69" t="s">
        <v>724</v>
      </c>
      <c r="E388" s="145">
        <v>3070.95</v>
      </c>
      <c r="F388" s="145">
        <v>0</v>
      </c>
      <c r="G388" s="145">
        <v>0</v>
      </c>
      <c r="H388" s="145">
        <v>0</v>
      </c>
      <c r="I388" s="145">
        <v>0</v>
      </c>
      <c r="J388" s="145">
        <v>0</v>
      </c>
      <c r="K388" s="145">
        <v>0</v>
      </c>
      <c r="L388" s="145">
        <v>0</v>
      </c>
      <c r="M388" s="145">
        <v>84.7</v>
      </c>
      <c r="N388" s="145">
        <v>0</v>
      </c>
      <c r="O388" s="145">
        <v>0.05</v>
      </c>
      <c r="P388" s="145">
        <f t="shared" si="58"/>
        <v>2986.2</v>
      </c>
      <c r="Q388" s="45"/>
    </row>
    <row r="389" spans="1:17" ht="33" customHeight="1">
      <c r="A389" s="31">
        <v>8100206</v>
      </c>
      <c r="B389" s="145" t="s">
        <v>278</v>
      </c>
      <c r="C389" s="69" t="s">
        <v>279</v>
      </c>
      <c r="D389" s="69" t="s">
        <v>724</v>
      </c>
      <c r="E389" s="145">
        <v>3070.95</v>
      </c>
      <c r="F389" s="145">
        <v>0</v>
      </c>
      <c r="G389" s="145">
        <v>0</v>
      </c>
      <c r="H389" s="145">
        <v>0</v>
      </c>
      <c r="I389" s="145">
        <v>0</v>
      </c>
      <c r="J389" s="145">
        <v>0</v>
      </c>
      <c r="K389" s="145">
        <v>162.87</v>
      </c>
      <c r="L389" s="145">
        <v>0</v>
      </c>
      <c r="M389" s="145">
        <v>84.7</v>
      </c>
      <c r="N389" s="145">
        <v>0</v>
      </c>
      <c r="O389" s="145">
        <v>-0.02</v>
      </c>
      <c r="P389" s="145">
        <f t="shared" si="58"/>
        <v>2823.4</v>
      </c>
      <c r="Q389" s="45"/>
    </row>
    <row r="390" spans="1:17" ht="33" customHeight="1">
      <c r="A390" s="31">
        <v>8100207</v>
      </c>
      <c r="B390" s="145" t="s">
        <v>280</v>
      </c>
      <c r="C390" s="69" t="s">
        <v>281</v>
      </c>
      <c r="D390" s="69" t="s">
        <v>83</v>
      </c>
      <c r="E390" s="145">
        <v>3070.95</v>
      </c>
      <c r="F390" s="145">
        <v>0</v>
      </c>
      <c r="G390" s="145">
        <v>0</v>
      </c>
      <c r="H390" s="145">
        <v>0</v>
      </c>
      <c r="I390" s="145">
        <v>0</v>
      </c>
      <c r="J390" s="145">
        <v>0</v>
      </c>
      <c r="K390" s="145">
        <v>0</v>
      </c>
      <c r="L390" s="145">
        <v>0</v>
      </c>
      <c r="M390" s="145">
        <v>84.7</v>
      </c>
      <c r="N390" s="145">
        <v>0</v>
      </c>
      <c r="O390" s="145">
        <v>0.05</v>
      </c>
      <c r="P390" s="145">
        <f t="shared" si="58"/>
        <v>2986.2</v>
      </c>
      <c r="Q390" s="45"/>
    </row>
    <row r="391" spans="1:17" ht="33" customHeight="1">
      <c r="A391" s="31">
        <v>8200001</v>
      </c>
      <c r="B391" s="145" t="s">
        <v>670</v>
      </c>
      <c r="C391" s="69" t="s">
        <v>671</v>
      </c>
      <c r="D391" s="69" t="s">
        <v>672</v>
      </c>
      <c r="E391" s="145">
        <v>5500.05</v>
      </c>
      <c r="F391" s="145">
        <v>0</v>
      </c>
      <c r="G391" s="145">
        <v>0</v>
      </c>
      <c r="H391" s="145">
        <v>0</v>
      </c>
      <c r="I391" s="145">
        <v>0</v>
      </c>
      <c r="J391" s="145">
        <v>0</v>
      </c>
      <c r="K391" s="145">
        <v>0</v>
      </c>
      <c r="L391" s="145">
        <v>0</v>
      </c>
      <c r="M391" s="145">
        <v>621.61</v>
      </c>
      <c r="N391" s="145">
        <v>0</v>
      </c>
      <c r="O391" s="145">
        <v>-0.16</v>
      </c>
      <c r="P391" s="145">
        <f t="shared" si="58"/>
        <v>4878.6</v>
      </c>
      <c r="Q391" s="45"/>
    </row>
    <row r="392" spans="1:17" ht="33" customHeight="1">
      <c r="A392" s="1" t="s">
        <v>17</v>
      </c>
      <c r="B392" s="145"/>
      <c r="C392" s="69"/>
      <c r="D392" s="69"/>
      <c r="E392" s="73">
        <f>SUM(E385:E391)</f>
        <v>24544.2</v>
      </c>
      <c r="F392" s="73">
        <f>SUM(F385:F391)</f>
        <v>2270.25</v>
      </c>
      <c r="G392" s="154">
        <f>SUM(G385:G391)</f>
        <v>0</v>
      </c>
      <c r="H392" s="145">
        <v>0</v>
      </c>
      <c r="I392" s="154">
        <f aca="true" t="shared" si="59" ref="I392:P392">SUM(I385:I391)</f>
        <v>0</v>
      </c>
      <c r="J392" s="154">
        <f t="shared" si="59"/>
        <v>0</v>
      </c>
      <c r="K392" s="154">
        <f t="shared" si="59"/>
        <v>396.92</v>
      </c>
      <c r="L392" s="154">
        <f t="shared" si="59"/>
        <v>0</v>
      </c>
      <c r="M392" s="73">
        <f t="shared" si="59"/>
        <v>1683.6</v>
      </c>
      <c r="N392" s="154">
        <f t="shared" si="59"/>
        <v>0</v>
      </c>
      <c r="O392" s="154">
        <f t="shared" si="59"/>
        <v>-0.27</v>
      </c>
      <c r="P392" s="154">
        <f t="shared" si="59"/>
        <v>24734.200000000004</v>
      </c>
      <c r="Q392" s="45"/>
    </row>
    <row r="393" spans="1:17" ht="33" customHeight="1">
      <c r="A393" s="89"/>
      <c r="B393" s="90" t="s">
        <v>591</v>
      </c>
      <c r="C393" s="99"/>
      <c r="D393" s="99"/>
      <c r="E393" s="146">
        <f aca="true" t="shared" si="60" ref="E393:P393">E380+E383+E392</f>
        <v>37210.5</v>
      </c>
      <c r="F393" s="146">
        <f t="shared" si="60"/>
        <v>2270.25</v>
      </c>
      <c r="G393" s="161">
        <f t="shared" si="60"/>
        <v>0</v>
      </c>
      <c r="H393" s="161">
        <f t="shared" si="60"/>
        <v>0</v>
      </c>
      <c r="I393" s="161">
        <f t="shared" si="60"/>
        <v>0</v>
      </c>
      <c r="J393" s="161">
        <f t="shared" si="60"/>
        <v>0</v>
      </c>
      <c r="K393" s="161">
        <f t="shared" si="60"/>
        <v>396.92</v>
      </c>
      <c r="L393" s="161">
        <f t="shared" si="60"/>
        <v>124.24</v>
      </c>
      <c r="M393" s="146">
        <f t="shared" si="60"/>
        <v>3259.06</v>
      </c>
      <c r="N393" s="161">
        <f t="shared" si="60"/>
        <v>0</v>
      </c>
      <c r="O393" s="161">
        <f t="shared" si="60"/>
        <v>-0.27</v>
      </c>
      <c r="P393" s="161">
        <f t="shared" si="60"/>
        <v>35700.8</v>
      </c>
      <c r="Q393" s="92"/>
    </row>
    <row r="394" ht="22.5" customHeight="1">
      <c r="K394" s="4"/>
    </row>
    <row r="395" ht="22.5" customHeight="1">
      <c r="K395" s="4"/>
    </row>
    <row r="396" ht="9" customHeight="1"/>
    <row r="397" spans="2:16" ht="18">
      <c r="B397" s="27"/>
      <c r="C397" s="27"/>
      <c r="D397" s="27" t="s">
        <v>586</v>
      </c>
      <c r="E397" s="27"/>
      <c r="F397" s="27"/>
      <c r="G397" s="27"/>
      <c r="H397" s="27"/>
      <c r="I397" s="27"/>
      <c r="J397" s="27" t="s">
        <v>585</v>
      </c>
      <c r="K397" s="27"/>
      <c r="L397" s="27"/>
      <c r="M397" s="27"/>
      <c r="N397" s="27"/>
      <c r="O397" s="27"/>
      <c r="P397" s="27"/>
    </row>
    <row r="398" spans="1:16" ht="18">
      <c r="A398" s="26" t="s">
        <v>584</v>
      </c>
      <c r="B398" s="27"/>
      <c r="C398" s="27"/>
      <c r="D398" s="27" t="s">
        <v>862</v>
      </c>
      <c r="E398" s="27"/>
      <c r="F398" s="27"/>
      <c r="G398" s="27"/>
      <c r="H398" s="27"/>
      <c r="I398" s="27"/>
      <c r="J398" s="27" t="s">
        <v>583</v>
      </c>
      <c r="K398" s="27"/>
      <c r="L398" s="27"/>
      <c r="M398" s="27"/>
      <c r="N398" s="27"/>
      <c r="O398" s="27"/>
      <c r="P398" s="27"/>
    </row>
    <row r="402" spans="1:17" ht="33">
      <c r="A402" s="6" t="s">
        <v>0</v>
      </c>
      <c r="B402" s="55"/>
      <c r="C402" s="8"/>
      <c r="D402" s="98" t="s">
        <v>814</v>
      </c>
      <c r="E402" s="8"/>
      <c r="F402" s="8"/>
      <c r="G402" s="8"/>
      <c r="H402" s="8"/>
      <c r="I402" s="8"/>
      <c r="J402" s="8"/>
      <c r="K402" s="9"/>
      <c r="L402" s="8"/>
      <c r="M402" s="8"/>
      <c r="N402" s="8"/>
      <c r="O402" s="8"/>
      <c r="P402" s="8"/>
      <c r="Q402" s="41"/>
    </row>
    <row r="403" spans="1:17" ht="28.5" customHeight="1">
      <c r="A403" s="11"/>
      <c r="B403" s="77" t="s">
        <v>549</v>
      </c>
      <c r="C403" s="13"/>
      <c r="D403" s="13"/>
      <c r="E403" s="13"/>
      <c r="F403" s="13"/>
      <c r="G403" s="13"/>
      <c r="H403" s="13"/>
      <c r="I403" s="14"/>
      <c r="J403" s="14"/>
      <c r="K403" s="15"/>
      <c r="L403" s="13"/>
      <c r="M403" s="13"/>
      <c r="N403" s="13"/>
      <c r="O403" s="13"/>
      <c r="P403" s="13"/>
      <c r="Q403" s="42" t="s">
        <v>934</v>
      </c>
    </row>
    <row r="404" spans="1:17" ht="34.5" customHeight="1">
      <c r="A404" s="16"/>
      <c r="B404" s="71"/>
      <c r="C404" s="17"/>
      <c r="D404" s="79" t="s">
        <v>972</v>
      </c>
      <c r="E404" s="18"/>
      <c r="F404" s="18"/>
      <c r="G404" s="18"/>
      <c r="H404" s="18"/>
      <c r="I404" s="18"/>
      <c r="J404" s="18"/>
      <c r="K404" s="19"/>
      <c r="L404" s="18"/>
      <c r="M404" s="18"/>
      <c r="N404" s="18"/>
      <c r="O404" s="18"/>
      <c r="P404" s="18"/>
      <c r="Q404" s="43"/>
    </row>
    <row r="405" spans="1:17" s="84" customFormat="1" ht="36.75" customHeight="1" thickBot="1">
      <c r="A405" s="80" t="s">
        <v>1</v>
      </c>
      <c r="B405" s="81" t="s">
        <v>2</v>
      </c>
      <c r="C405" s="81" t="s">
        <v>3</v>
      </c>
      <c r="D405" s="81" t="s">
        <v>4</v>
      </c>
      <c r="E405" s="68" t="s">
        <v>5</v>
      </c>
      <c r="F405" s="40" t="s">
        <v>568</v>
      </c>
      <c r="G405" s="40" t="s">
        <v>530</v>
      </c>
      <c r="H405" s="40" t="s">
        <v>681</v>
      </c>
      <c r="I405" s="68" t="s">
        <v>571</v>
      </c>
      <c r="J405" s="68" t="s">
        <v>532</v>
      </c>
      <c r="K405" s="68" t="s">
        <v>531</v>
      </c>
      <c r="L405" s="40" t="s">
        <v>543</v>
      </c>
      <c r="M405" s="82" t="s">
        <v>538</v>
      </c>
      <c r="N405" s="40" t="s">
        <v>539</v>
      </c>
      <c r="O405" s="40" t="s">
        <v>582</v>
      </c>
      <c r="P405" s="40" t="s">
        <v>570</v>
      </c>
      <c r="Q405" s="83" t="s">
        <v>540</v>
      </c>
    </row>
    <row r="406" spans="1:17" ht="32.25" customHeight="1" thickTop="1">
      <c r="A406" s="348" t="s">
        <v>550</v>
      </c>
      <c r="B406" s="352"/>
      <c r="C406" s="352"/>
      <c r="D406" s="352"/>
      <c r="E406" s="352"/>
      <c r="F406" s="352"/>
      <c r="G406" s="352"/>
      <c r="H406" s="352"/>
      <c r="I406" s="352"/>
      <c r="J406" s="352"/>
      <c r="K406" s="353"/>
      <c r="L406" s="352"/>
      <c r="M406" s="352"/>
      <c r="N406" s="352"/>
      <c r="O406" s="352"/>
      <c r="P406" s="352"/>
      <c r="Q406" s="351"/>
    </row>
    <row r="407" spans="1:20" ht="36" customHeight="1">
      <c r="A407" s="31">
        <v>9000002</v>
      </c>
      <c r="B407" s="169" t="s">
        <v>590</v>
      </c>
      <c r="C407" s="69" t="s">
        <v>726</v>
      </c>
      <c r="D407" s="69" t="s">
        <v>609</v>
      </c>
      <c r="E407" s="145">
        <v>0</v>
      </c>
      <c r="F407" s="145">
        <v>0</v>
      </c>
      <c r="G407" s="145">
        <v>0</v>
      </c>
      <c r="H407" s="145">
        <v>0</v>
      </c>
      <c r="I407" s="145">
        <v>0</v>
      </c>
      <c r="J407" s="145">
        <v>0</v>
      </c>
      <c r="K407" s="145">
        <v>0</v>
      </c>
      <c r="L407" s="145">
        <v>0</v>
      </c>
      <c r="M407" s="145">
        <v>0</v>
      </c>
      <c r="N407" s="145">
        <v>0</v>
      </c>
      <c r="O407" s="145">
        <v>0</v>
      </c>
      <c r="P407" s="145">
        <f>E407+F407+G407+I407-J407-L407-M407-K407+N407-O407</f>
        <v>0</v>
      </c>
      <c r="Q407" s="385" t="s">
        <v>975</v>
      </c>
      <c r="R407" s="387"/>
      <c r="S407" s="387"/>
      <c r="T407" s="387"/>
    </row>
    <row r="408" spans="1:20" ht="32.25" customHeight="1">
      <c r="A408" s="104" t="s">
        <v>17</v>
      </c>
      <c r="B408" s="90"/>
      <c r="C408" s="91"/>
      <c r="D408" s="91"/>
      <c r="E408" s="173">
        <f>E407</f>
        <v>0</v>
      </c>
      <c r="F408" s="173">
        <f aca="true" t="shared" si="61" ref="F408:M408">F407</f>
        <v>0</v>
      </c>
      <c r="G408" s="173">
        <f t="shared" si="61"/>
        <v>0</v>
      </c>
      <c r="H408" s="173">
        <f t="shared" si="61"/>
        <v>0</v>
      </c>
      <c r="I408" s="173">
        <f t="shared" si="61"/>
        <v>0</v>
      </c>
      <c r="J408" s="173">
        <f t="shared" si="61"/>
        <v>0</v>
      </c>
      <c r="K408" s="173">
        <f>K407</f>
        <v>0</v>
      </c>
      <c r="L408" s="173">
        <f t="shared" si="61"/>
        <v>0</v>
      </c>
      <c r="M408" s="173">
        <f t="shared" si="61"/>
        <v>0</v>
      </c>
      <c r="N408" s="173">
        <f>N407</f>
        <v>0</v>
      </c>
      <c r="O408" s="173">
        <f>O407</f>
        <v>0</v>
      </c>
      <c r="P408" s="173">
        <f>P407</f>
        <v>0</v>
      </c>
      <c r="Q408" s="385" t="s">
        <v>976</v>
      </c>
      <c r="R408" s="387"/>
      <c r="S408" s="387"/>
      <c r="T408" s="387"/>
    </row>
    <row r="409" spans="1:17" ht="18">
      <c r="A409" s="34"/>
      <c r="B409" s="14"/>
      <c r="C409" s="14"/>
      <c r="D409" s="14"/>
      <c r="E409" s="14"/>
      <c r="F409" s="14"/>
      <c r="G409" s="14"/>
      <c r="H409" s="14"/>
      <c r="I409" s="14"/>
      <c r="J409" s="14"/>
      <c r="K409" s="35"/>
      <c r="L409" s="14"/>
      <c r="M409" s="14"/>
      <c r="N409" s="14"/>
      <c r="O409" s="14"/>
      <c r="P409" s="14"/>
      <c r="Q409" s="48"/>
    </row>
    <row r="410" spans="1:17" ht="18">
      <c r="A410" s="34"/>
      <c r="B410" s="14"/>
      <c r="C410" s="14"/>
      <c r="D410" s="14"/>
      <c r="E410" s="14"/>
      <c r="F410" s="14"/>
      <c r="G410" s="14"/>
      <c r="H410" s="14"/>
      <c r="I410" s="14"/>
      <c r="J410" s="14"/>
      <c r="K410" s="35"/>
      <c r="L410" s="14"/>
      <c r="M410" s="14"/>
      <c r="N410" s="14"/>
      <c r="O410" s="14"/>
      <c r="P410" s="14"/>
      <c r="Q410" s="48"/>
    </row>
    <row r="411" spans="1:17" ht="18">
      <c r="A411" s="34"/>
      <c r="B411" s="14"/>
      <c r="C411" s="14"/>
      <c r="D411" s="14"/>
      <c r="E411" s="14"/>
      <c r="F411" s="14"/>
      <c r="G411" s="14"/>
      <c r="H411" s="14"/>
      <c r="I411" s="14"/>
      <c r="J411" s="14"/>
      <c r="K411" s="35"/>
      <c r="L411" s="14"/>
      <c r="M411" s="14"/>
      <c r="N411" s="14"/>
      <c r="O411" s="14"/>
      <c r="P411" s="14"/>
      <c r="Q411" s="48"/>
    </row>
    <row r="412" spans="1:17" ht="18">
      <c r="A412" s="34"/>
      <c r="B412" s="14"/>
      <c r="C412" s="14"/>
      <c r="D412" s="14"/>
      <c r="E412" s="14"/>
      <c r="F412" s="14"/>
      <c r="G412" s="14"/>
      <c r="H412" s="14"/>
      <c r="I412" s="14"/>
      <c r="J412" s="14"/>
      <c r="K412" s="35"/>
      <c r="L412" s="14"/>
      <c r="M412" s="14"/>
      <c r="N412" s="14"/>
      <c r="O412" s="14"/>
      <c r="P412" s="14"/>
      <c r="Q412" s="48"/>
    </row>
    <row r="413" spans="1:17" ht="18">
      <c r="A413" s="34"/>
      <c r="B413" s="14"/>
      <c r="C413" s="14"/>
      <c r="D413" s="14"/>
      <c r="E413" s="14"/>
      <c r="F413" s="14"/>
      <c r="G413" s="14"/>
      <c r="H413" s="14"/>
      <c r="I413" s="14"/>
      <c r="J413" s="14"/>
      <c r="K413" s="35"/>
      <c r="L413" s="14"/>
      <c r="M413" s="14"/>
      <c r="N413" s="14"/>
      <c r="O413" s="14"/>
      <c r="P413" s="14"/>
      <c r="Q413" s="48"/>
    </row>
    <row r="414" spans="1:17" ht="18">
      <c r="A414" s="34"/>
      <c r="B414" s="14"/>
      <c r="C414" s="14"/>
      <c r="D414" s="14"/>
      <c r="E414" s="14"/>
      <c r="F414" s="14"/>
      <c r="G414" s="14"/>
      <c r="H414" s="14"/>
      <c r="I414" s="14"/>
      <c r="J414" s="14"/>
      <c r="K414" s="35"/>
      <c r="L414" s="14"/>
      <c r="M414" s="14"/>
      <c r="N414" s="14"/>
      <c r="O414" s="14"/>
      <c r="P414" s="14"/>
      <c r="Q414" s="48"/>
    </row>
    <row r="416" spans="2:16" ht="18">
      <c r="B416" s="27"/>
      <c r="C416" s="27"/>
      <c r="D416" s="27" t="s">
        <v>586</v>
      </c>
      <c r="E416" s="27"/>
      <c r="F416" s="27"/>
      <c r="G416" s="27"/>
      <c r="H416" s="27"/>
      <c r="I416" s="27"/>
      <c r="J416" s="27" t="s">
        <v>585</v>
      </c>
      <c r="K416" s="27"/>
      <c r="L416" s="27"/>
      <c r="M416" s="27"/>
      <c r="N416" s="27"/>
      <c r="O416" s="27"/>
      <c r="P416" s="27"/>
    </row>
    <row r="417" spans="1:16" ht="18">
      <c r="A417" s="26" t="s">
        <v>584</v>
      </c>
      <c r="B417" s="27"/>
      <c r="C417" s="27"/>
      <c r="D417" s="27" t="s">
        <v>862</v>
      </c>
      <c r="E417" s="27"/>
      <c r="F417" s="27"/>
      <c r="G417" s="27"/>
      <c r="H417" s="27"/>
      <c r="I417" s="27"/>
      <c r="J417" s="27" t="s">
        <v>583</v>
      </c>
      <c r="K417" s="27"/>
      <c r="L417" s="27"/>
      <c r="M417" s="27"/>
      <c r="N417" s="27"/>
      <c r="O417" s="27"/>
      <c r="P417" s="27"/>
    </row>
    <row r="422" spans="1:17" ht="33">
      <c r="A422" s="6" t="s">
        <v>0</v>
      </c>
      <c r="B422" s="32"/>
      <c r="C422" s="8"/>
      <c r="D422" s="94" t="s">
        <v>814</v>
      </c>
      <c r="E422" s="8"/>
      <c r="F422" s="8"/>
      <c r="G422" s="8"/>
      <c r="H422" s="8"/>
      <c r="I422" s="8"/>
      <c r="J422" s="8"/>
      <c r="K422" s="9"/>
      <c r="L422" s="8"/>
      <c r="M422" s="8"/>
      <c r="N422" s="8"/>
      <c r="O422" s="8"/>
      <c r="P422" s="8"/>
      <c r="Q422" s="41"/>
    </row>
    <row r="423" spans="1:17" ht="18">
      <c r="A423" s="11"/>
      <c r="B423" s="77" t="s">
        <v>551</v>
      </c>
      <c r="C423" s="13"/>
      <c r="D423" s="13"/>
      <c r="E423" s="13"/>
      <c r="F423" s="13"/>
      <c r="G423" s="13"/>
      <c r="H423" s="13"/>
      <c r="I423" s="14"/>
      <c r="J423" s="14"/>
      <c r="K423" s="15"/>
      <c r="L423" s="13"/>
      <c r="M423" s="13"/>
      <c r="N423" s="13"/>
      <c r="O423" s="13"/>
      <c r="P423" s="13"/>
      <c r="Q423" s="42" t="s">
        <v>935</v>
      </c>
    </row>
    <row r="424" spans="1:17" ht="20.25">
      <c r="A424" s="16"/>
      <c r="B424" s="71"/>
      <c r="C424" s="17"/>
      <c r="D424" s="79" t="s">
        <v>972</v>
      </c>
      <c r="E424" s="18"/>
      <c r="F424" s="18"/>
      <c r="G424" s="18"/>
      <c r="H424" s="18"/>
      <c r="I424" s="18"/>
      <c r="J424" s="18"/>
      <c r="K424" s="19"/>
      <c r="L424" s="18"/>
      <c r="M424" s="18"/>
      <c r="N424" s="18"/>
      <c r="O424" s="18"/>
      <c r="P424" s="18"/>
      <c r="Q424" s="43"/>
    </row>
    <row r="425" spans="1:17" s="175" customFormat="1" ht="31.5" customHeight="1" thickBot="1">
      <c r="A425" s="80" t="s">
        <v>1</v>
      </c>
      <c r="B425" s="151" t="s">
        <v>2</v>
      </c>
      <c r="C425" s="151" t="s">
        <v>3</v>
      </c>
      <c r="D425" s="151" t="s">
        <v>4</v>
      </c>
      <c r="E425" s="40" t="s">
        <v>5</v>
      </c>
      <c r="F425" s="40" t="s">
        <v>568</v>
      </c>
      <c r="G425" s="40" t="s">
        <v>530</v>
      </c>
      <c r="H425" s="40" t="s">
        <v>681</v>
      </c>
      <c r="I425" s="40" t="s">
        <v>571</v>
      </c>
      <c r="J425" s="40" t="s">
        <v>532</v>
      </c>
      <c r="K425" s="40" t="s">
        <v>531</v>
      </c>
      <c r="L425" s="40" t="s">
        <v>543</v>
      </c>
      <c r="M425" s="40" t="s">
        <v>538</v>
      </c>
      <c r="N425" s="40" t="s">
        <v>539</v>
      </c>
      <c r="O425" s="40" t="s">
        <v>582</v>
      </c>
      <c r="P425" s="40" t="s">
        <v>570</v>
      </c>
      <c r="Q425" s="152" t="s">
        <v>540</v>
      </c>
    </row>
    <row r="426" spans="1:17" ht="33" customHeight="1" thickTop="1">
      <c r="A426" s="348" t="s">
        <v>288</v>
      </c>
      <c r="B426" s="349"/>
      <c r="C426" s="352"/>
      <c r="D426" s="352"/>
      <c r="E426" s="352"/>
      <c r="F426" s="352"/>
      <c r="G426" s="352"/>
      <c r="H426" s="352"/>
      <c r="I426" s="352"/>
      <c r="J426" s="352"/>
      <c r="K426" s="353"/>
      <c r="L426" s="352"/>
      <c r="M426" s="352"/>
      <c r="N426" s="352"/>
      <c r="O426" s="352"/>
      <c r="P426" s="352"/>
      <c r="Q426" s="351"/>
    </row>
    <row r="427" spans="1:17" ht="30.75" customHeight="1">
      <c r="A427" s="31">
        <v>1010000</v>
      </c>
      <c r="B427" s="2" t="s">
        <v>289</v>
      </c>
      <c r="C427" s="69" t="s">
        <v>802</v>
      </c>
      <c r="D427" s="69" t="s">
        <v>45</v>
      </c>
      <c r="E427" s="65">
        <v>9369.75</v>
      </c>
      <c r="F427" s="65">
        <v>0</v>
      </c>
      <c r="G427" s="65">
        <v>0</v>
      </c>
      <c r="H427" s="65">
        <v>0</v>
      </c>
      <c r="I427" s="65">
        <v>0</v>
      </c>
      <c r="J427" s="65">
        <v>0</v>
      </c>
      <c r="K427" s="65">
        <v>0</v>
      </c>
      <c r="L427" s="65">
        <v>159.53</v>
      </c>
      <c r="M427" s="65">
        <v>1393.23</v>
      </c>
      <c r="N427" s="65">
        <v>0</v>
      </c>
      <c r="O427" s="65">
        <v>-0.01</v>
      </c>
      <c r="P427" s="65">
        <f>E427+F427+G427+I427-J427-L427-M427-K427+N427-O427</f>
        <v>7817</v>
      </c>
      <c r="Q427" s="45"/>
    </row>
    <row r="428" spans="1:17" ht="33" customHeight="1">
      <c r="A428" s="1" t="s">
        <v>17</v>
      </c>
      <c r="B428" s="145"/>
      <c r="C428" s="69"/>
      <c r="D428" s="69"/>
      <c r="E428" s="154">
        <f>E427</f>
        <v>9369.75</v>
      </c>
      <c r="F428" s="154">
        <f aca="true" t="shared" si="62" ref="F428:M428">F427</f>
        <v>0</v>
      </c>
      <c r="G428" s="154">
        <f t="shared" si="62"/>
        <v>0</v>
      </c>
      <c r="H428" s="154">
        <f t="shared" si="62"/>
        <v>0</v>
      </c>
      <c r="I428" s="154">
        <f t="shared" si="62"/>
        <v>0</v>
      </c>
      <c r="J428" s="154">
        <f t="shared" si="62"/>
        <v>0</v>
      </c>
      <c r="K428" s="154">
        <f>K427</f>
        <v>0</v>
      </c>
      <c r="L428" s="154">
        <f t="shared" si="62"/>
        <v>159.53</v>
      </c>
      <c r="M428" s="154">
        <f t="shared" si="62"/>
        <v>1393.23</v>
      </c>
      <c r="N428" s="154">
        <f>N427</f>
        <v>0</v>
      </c>
      <c r="O428" s="154">
        <f>O427</f>
        <v>-0.01</v>
      </c>
      <c r="P428" s="154">
        <f>P427</f>
        <v>7817</v>
      </c>
      <c r="Q428" s="45"/>
    </row>
    <row r="429" spans="1:17" ht="33" customHeight="1">
      <c r="A429" s="348" t="s">
        <v>290</v>
      </c>
      <c r="B429" s="349"/>
      <c r="C429" s="350"/>
      <c r="D429" s="350"/>
      <c r="E429" s="349"/>
      <c r="F429" s="349"/>
      <c r="G429" s="349"/>
      <c r="H429" s="349"/>
      <c r="I429" s="349"/>
      <c r="J429" s="349"/>
      <c r="K429" s="349"/>
      <c r="L429" s="349"/>
      <c r="M429" s="349"/>
      <c r="N429" s="349"/>
      <c r="O429" s="349"/>
      <c r="P429" s="349"/>
      <c r="Q429" s="351"/>
    </row>
    <row r="430" spans="1:17" ht="33" customHeight="1">
      <c r="A430" s="31">
        <v>10100101</v>
      </c>
      <c r="B430" s="145" t="s">
        <v>291</v>
      </c>
      <c r="C430" s="69" t="s">
        <v>292</v>
      </c>
      <c r="D430" s="69" t="s">
        <v>33</v>
      </c>
      <c r="E430" s="145">
        <v>2998.8</v>
      </c>
      <c r="F430" s="145">
        <v>0</v>
      </c>
      <c r="G430" s="145">
        <v>0</v>
      </c>
      <c r="H430" s="145">
        <v>0</v>
      </c>
      <c r="I430" s="145">
        <v>0</v>
      </c>
      <c r="J430" s="145">
        <v>300</v>
      </c>
      <c r="K430" s="145">
        <v>0</v>
      </c>
      <c r="L430" s="145">
        <v>0</v>
      </c>
      <c r="M430" s="145">
        <v>76.85</v>
      </c>
      <c r="N430" s="145">
        <v>0</v>
      </c>
      <c r="O430" s="145">
        <v>-0.05</v>
      </c>
      <c r="P430" s="145">
        <f>E430+F430+G430+I430-J430-L430-M430-K430+N430-O430</f>
        <v>2622.0000000000005</v>
      </c>
      <c r="Q430" s="45"/>
    </row>
    <row r="431" spans="1:17" ht="33" customHeight="1">
      <c r="A431" s="31">
        <v>10100102</v>
      </c>
      <c r="B431" s="145" t="s">
        <v>293</v>
      </c>
      <c r="C431" s="69" t="s">
        <v>294</v>
      </c>
      <c r="D431" s="69" t="s">
        <v>33</v>
      </c>
      <c r="E431" s="145">
        <v>2464.05</v>
      </c>
      <c r="F431" s="145">
        <v>0</v>
      </c>
      <c r="G431" s="145">
        <v>0</v>
      </c>
      <c r="H431" s="145">
        <v>0</v>
      </c>
      <c r="I431" s="145">
        <v>0</v>
      </c>
      <c r="J431" s="145">
        <v>0</v>
      </c>
      <c r="K431" s="145">
        <v>0</v>
      </c>
      <c r="L431" s="145">
        <v>0</v>
      </c>
      <c r="M431" s="145">
        <v>3.75</v>
      </c>
      <c r="N431" s="145">
        <v>0</v>
      </c>
      <c r="O431" s="145">
        <v>0.1</v>
      </c>
      <c r="P431" s="145">
        <f>E431+F431+G431+I431-J431-L431-M431-K431+N431-O431</f>
        <v>2460.2000000000003</v>
      </c>
      <c r="Q431" s="45"/>
    </row>
    <row r="432" spans="1:17" ht="33" customHeight="1">
      <c r="A432" s="31">
        <v>10100201</v>
      </c>
      <c r="B432" s="145" t="s">
        <v>295</v>
      </c>
      <c r="C432" s="69" t="s">
        <v>296</v>
      </c>
      <c r="D432" s="69" t="s">
        <v>713</v>
      </c>
      <c r="E432" s="145">
        <v>3853.24</v>
      </c>
      <c r="F432" s="145">
        <v>0</v>
      </c>
      <c r="G432" s="145">
        <v>0</v>
      </c>
      <c r="H432" s="145">
        <v>0</v>
      </c>
      <c r="I432" s="145">
        <v>0</v>
      </c>
      <c r="J432" s="145">
        <v>0</v>
      </c>
      <c r="K432" s="145">
        <v>0</v>
      </c>
      <c r="L432" s="145">
        <v>0</v>
      </c>
      <c r="M432" s="145">
        <v>325.56</v>
      </c>
      <c r="N432" s="145">
        <v>0</v>
      </c>
      <c r="O432" s="145">
        <v>0.08</v>
      </c>
      <c r="P432" s="145">
        <f>E432+F432+G432+I432-J432-L432-M432-K432+N432-O432</f>
        <v>3527.6</v>
      </c>
      <c r="Q432" s="45"/>
    </row>
    <row r="433" spans="1:17" ht="33" customHeight="1">
      <c r="A433" s="31">
        <v>10100202</v>
      </c>
      <c r="B433" s="145" t="s">
        <v>297</v>
      </c>
      <c r="C433" s="69" t="s">
        <v>298</v>
      </c>
      <c r="D433" s="69" t="s">
        <v>713</v>
      </c>
      <c r="E433" s="145">
        <v>3853.24</v>
      </c>
      <c r="F433" s="145">
        <v>0</v>
      </c>
      <c r="G433" s="145">
        <v>0</v>
      </c>
      <c r="H433" s="145">
        <v>0</v>
      </c>
      <c r="I433" s="145">
        <v>0</v>
      </c>
      <c r="J433" s="145">
        <v>0</v>
      </c>
      <c r="K433" s="145">
        <v>0</v>
      </c>
      <c r="L433" s="145">
        <v>0</v>
      </c>
      <c r="M433" s="145">
        <v>325.56</v>
      </c>
      <c r="N433" s="145">
        <v>0</v>
      </c>
      <c r="O433" s="145">
        <v>0.08</v>
      </c>
      <c r="P433" s="145">
        <f>E433+F433+G433+I433-J433-L433-M433-K433+N433-O433</f>
        <v>3527.6</v>
      </c>
      <c r="Q433" s="45"/>
    </row>
    <row r="434" spans="1:17" ht="33" customHeight="1">
      <c r="A434" s="31">
        <v>10200000</v>
      </c>
      <c r="B434" s="145" t="s">
        <v>299</v>
      </c>
      <c r="C434" s="69" t="s">
        <v>300</v>
      </c>
      <c r="D434" s="69" t="s">
        <v>727</v>
      </c>
      <c r="E434" s="145">
        <v>3858.6</v>
      </c>
      <c r="F434" s="145">
        <v>0</v>
      </c>
      <c r="G434" s="145">
        <v>0</v>
      </c>
      <c r="H434" s="145">
        <v>0</v>
      </c>
      <c r="I434" s="145">
        <v>0</v>
      </c>
      <c r="J434" s="145">
        <v>0</v>
      </c>
      <c r="K434" s="145">
        <v>0</v>
      </c>
      <c r="L434" s="145">
        <v>0</v>
      </c>
      <c r="M434" s="145">
        <v>326.42</v>
      </c>
      <c r="N434" s="145">
        <v>0</v>
      </c>
      <c r="O434" s="145">
        <v>-0.02</v>
      </c>
      <c r="P434" s="145">
        <f>E434+F434+G434+I434-J434-L434-M434-K434+N434-O434</f>
        <v>3532.2</v>
      </c>
      <c r="Q434" s="45"/>
    </row>
    <row r="435" spans="1:17" ht="33" customHeight="1">
      <c r="A435" s="1" t="s">
        <v>17</v>
      </c>
      <c r="B435" s="145"/>
      <c r="C435" s="69"/>
      <c r="D435" s="69"/>
      <c r="E435" s="73">
        <f>SUM(E430:E434)</f>
        <v>17027.93</v>
      </c>
      <c r="F435" s="154">
        <f aca="true" t="shared" si="63" ref="F435:P435">SUM(F430:F434)</f>
        <v>0</v>
      </c>
      <c r="G435" s="154">
        <f t="shared" si="63"/>
        <v>0</v>
      </c>
      <c r="H435" s="154">
        <f t="shared" si="63"/>
        <v>0</v>
      </c>
      <c r="I435" s="154">
        <f t="shared" si="63"/>
        <v>0</v>
      </c>
      <c r="J435" s="154">
        <f t="shared" si="63"/>
        <v>300</v>
      </c>
      <c r="K435" s="154">
        <f t="shared" si="63"/>
        <v>0</v>
      </c>
      <c r="L435" s="154">
        <f t="shared" si="63"/>
        <v>0</v>
      </c>
      <c r="M435" s="73">
        <f t="shared" si="63"/>
        <v>1058.14</v>
      </c>
      <c r="N435" s="154">
        <f t="shared" si="63"/>
        <v>0</v>
      </c>
      <c r="O435" s="154">
        <f t="shared" si="63"/>
        <v>0.19000000000000003</v>
      </c>
      <c r="P435" s="154">
        <f t="shared" si="63"/>
        <v>15669.600000000002</v>
      </c>
      <c r="Q435" s="45"/>
    </row>
    <row r="436" spans="1:17" ht="33" customHeight="1">
      <c r="A436" s="348" t="s">
        <v>301</v>
      </c>
      <c r="B436" s="349"/>
      <c r="C436" s="350"/>
      <c r="D436" s="350"/>
      <c r="E436" s="349"/>
      <c r="F436" s="349"/>
      <c r="G436" s="349"/>
      <c r="H436" s="349"/>
      <c r="I436" s="349"/>
      <c r="J436" s="349"/>
      <c r="K436" s="349"/>
      <c r="L436" s="349"/>
      <c r="M436" s="349"/>
      <c r="N436" s="349"/>
      <c r="O436" s="349"/>
      <c r="P436" s="349"/>
      <c r="Q436" s="351"/>
    </row>
    <row r="437" spans="1:17" ht="33" customHeight="1">
      <c r="A437" s="31">
        <v>10200003</v>
      </c>
      <c r="B437" s="145" t="s">
        <v>302</v>
      </c>
      <c r="C437" s="69" t="s">
        <v>303</v>
      </c>
      <c r="D437" s="69" t="s">
        <v>728</v>
      </c>
      <c r="E437" s="145">
        <v>3858.6</v>
      </c>
      <c r="F437" s="145">
        <v>0</v>
      </c>
      <c r="G437" s="145">
        <v>0</v>
      </c>
      <c r="H437" s="145">
        <v>0</v>
      </c>
      <c r="I437" s="145">
        <v>0</v>
      </c>
      <c r="J437" s="145">
        <v>0</v>
      </c>
      <c r="K437" s="145">
        <v>0</v>
      </c>
      <c r="L437" s="145">
        <v>0</v>
      </c>
      <c r="M437" s="145">
        <v>326.42</v>
      </c>
      <c r="N437" s="145">
        <v>0</v>
      </c>
      <c r="O437" s="145">
        <v>-0.02</v>
      </c>
      <c r="P437" s="145">
        <f>E437+F437+G437+I437-J437-L437-M437-K437+N437-O437</f>
        <v>3532.2</v>
      </c>
      <c r="Q437" s="45"/>
    </row>
    <row r="438" spans="1:17" ht="33" customHeight="1">
      <c r="A438" s="1" t="s">
        <v>17</v>
      </c>
      <c r="B438" s="145"/>
      <c r="C438" s="69"/>
      <c r="D438" s="69"/>
      <c r="E438" s="154">
        <f>E437</f>
        <v>3858.6</v>
      </c>
      <c r="F438" s="154">
        <f aca="true" t="shared" si="64" ref="F438:M438">F437</f>
        <v>0</v>
      </c>
      <c r="G438" s="154">
        <f t="shared" si="64"/>
        <v>0</v>
      </c>
      <c r="H438" s="154">
        <f t="shared" si="64"/>
        <v>0</v>
      </c>
      <c r="I438" s="154">
        <f t="shared" si="64"/>
        <v>0</v>
      </c>
      <c r="J438" s="154">
        <f t="shared" si="64"/>
        <v>0</v>
      </c>
      <c r="K438" s="154">
        <f>K437</f>
        <v>0</v>
      </c>
      <c r="L438" s="154">
        <f t="shared" si="64"/>
        <v>0</v>
      </c>
      <c r="M438" s="154">
        <f t="shared" si="64"/>
        <v>326.42</v>
      </c>
      <c r="N438" s="154">
        <f>N437</f>
        <v>0</v>
      </c>
      <c r="O438" s="154">
        <f>O437</f>
        <v>-0.02</v>
      </c>
      <c r="P438" s="154">
        <f>P437</f>
        <v>3532.2</v>
      </c>
      <c r="Q438" s="45"/>
    </row>
    <row r="439" spans="1:17" ht="33" customHeight="1">
      <c r="A439" s="89"/>
      <c r="B439" s="177" t="s">
        <v>591</v>
      </c>
      <c r="C439" s="99"/>
      <c r="D439" s="99"/>
      <c r="E439" s="146">
        <f aca="true" t="shared" si="65" ref="E439:P439">E428+E435+E438</f>
        <v>30256.28</v>
      </c>
      <c r="F439" s="161">
        <f t="shared" si="65"/>
        <v>0</v>
      </c>
      <c r="G439" s="161">
        <f t="shared" si="65"/>
        <v>0</v>
      </c>
      <c r="H439" s="161">
        <f t="shared" si="65"/>
        <v>0</v>
      </c>
      <c r="I439" s="161">
        <f t="shared" si="65"/>
        <v>0</v>
      </c>
      <c r="J439" s="161">
        <f t="shared" si="65"/>
        <v>300</v>
      </c>
      <c r="K439" s="161">
        <f t="shared" si="65"/>
        <v>0</v>
      </c>
      <c r="L439" s="161">
        <f t="shared" si="65"/>
        <v>159.53</v>
      </c>
      <c r="M439" s="146">
        <f t="shared" si="65"/>
        <v>2777.79</v>
      </c>
      <c r="N439" s="161">
        <f t="shared" si="65"/>
        <v>0</v>
      </c>
      <c r="O439" s="161">
        <f t="shared" si="65"/>
        <v>0.16000000000000003</v>
      </c>
      <c r="P439" s="161">
        <f t="shared" si="65"/>
        <v>27018.800000000003</v>
      </c>
      <c r="Q439" s="91"/>
    </row>
    <row r="440" ht="18">
      <c r="K440" s="4"/>
    </row>
    <row r="441" ht="18">
      <c r="K441" s="4"/>
    </row>
    <row r="442" ht="18">
      <c r="K442" s="4"/>
    </row>
    <row r="443" ht="18">
      <c r="K443" s="4"/>
    </row>
    <row r="444" ht="18">
      <c r="K444" s="4"/>
    </row>
    <row r="445" ht="18">
      <c r="K445" s="4"/>
    </row>
    <row r="446" spans="2:16" ht="18">
      <c r="B446" s="27"/>
      <c r="C446" s="27"/>
      <c r="D446" s="27" t="s">
        <v>586</v>
      </c>
      <c r="E446" s="27"/>
      <c r="F446" s="27"/>
      <c r="G446" s="27"/>
      <c r="H446" s="27"/>
      <c r="I446" s="27"/>
      <c r="J446" s="27" t="s">
        <v>585</v>
      </c>
      <c r="K446" s="27"/>
      <c r="L446" s="27"/>
      <c r="M446" s="27"/>
      <c r="N446" s="27"/>
      <c r="O446" s="27"/>
      <c r="P446" s="27"/>
    </row>
    <row r="447" spans="1:16" ht="18">
      <c r="A447" s="26" t="s">
        <v>584</v>
      </c>
      <c r="B447" s="27"/>
      <c r="C447" s="27"/>
      <c r="D447" s="27" t="s">
        <v>862</v>
      </c>
      <c r="E447" s="27"/>
      <c r="F447" s="27"/>
      <c r="G447" s="27"/>
      <c r="H447" s="27"/>
      <c r="I447" s="27"/>
      <c r="J447" s="27" t="s">
        <v>583</v>
      </c>
      <c r="K447" s="27"/>
      <c r="L447" s="27"/>
      <c r="M447" s="27"/>
      <c r="N447" s="27"/>
      <c r="O447" s="27"/>
      <c r="P447" s="27"/>
    </row>
    <row r="450" spans="1:17" ht="27.75" customHeight="1">
      <c r="A450" s="6" t="s">
        <v>0</v>
      </c>
      <c r="B450" s="55"/>
      <c r="C450" s="8"/>
      <c r="D450" s="7" t="s">
        <v>814</v>
      </c>
      <c r="E450" s="8"/>
      <c r="F450" s="8"/>
      <c r="G450" s="8"/>
      <c r="H450" s="8"/>
      <c r="I450" s="8"/>
      <c r="J450" s="8"/>
      <c r="K450" s="9"/>
      <c r="L450" s="8"/>
      <c r="M450" s="8"/>
      <c r="N450" s="8"/>
      <c r="O450" s="8"/>
      <c r="P450" s="8"/>
      <c r="Q450" s="41"/>
    </row>
    <row r="451" spans="1:17" ht="19.5" customHeight="1">
      <c r="A451" s="11"/>
      <c r="B451" s="77" t="s">
        <v>552</v>
      </c>
      <c r="C451" s="13"/>
      <c r="D451" s="13"/>
      <c r="E451" s="13"/>
      <c r="F451" s="13"/>
      <c r="G451" s="13"/>
      <c r="H451" s="13"/>
      <c r="I451" s="14"/>
      <c r="J451" s="14"/>
      <c r="K451" s="15"/>
      <c r="L451" s="13"/>
      <c r="M451" s="13"/>
      <c r="N451" s="13"/>
      <c r="O451" s="13"/>
      <c r="P451" s="13"/>
      <c r="Q451" s="42" t="s">
        <v>936</v>
      </c>
    </row>
    <row r="452" spans="1:17" ht="20.25">
      <c r="A452" s="16"/>
      <c r="B452" s="71"/>
      <c r="C452" s="17"/>
      <c r="D452" s="79" t="s">
        <v>972</v>
      </c>
      <c r="E452" s="18"/>
      <c r="F452" s="18"/>
      <c r="G452" s="18"/>
      <c r="H452" s="18"/>
      <c r="I452" s="18"/>
      <c r="J452" s="18"/>
      <c r="K452" s="19"/>
      <c r="L452" s="18"/>
      <c r="M452" s="18"/>
      <c r="N452" s="18"/>
      <c r="O452" s="18"/>
      <c r="P452" s="18"/>
      <c r="Q452" s="43"/>
    </row>
    <row r="453" spans="1:17" s="175" customFormat="1" ht="23.25" thickBot="1">
      <c r="A453" s="80" t="s">
        <v>1</v>
      </c>
      <c r="B453" s="151" t="s">
        <v>2</v>
      </c>
      <c r="C453" s="151" t="s">
        <v>3</v>
      </c>
      <c r="D453" s="151" t="s">
        <v>4</v>
      </c>
      <c r="E453" s="40" t="s">
        <v>5</v>
      </c>
      <c r="F453" s="40" t="s">
        <v>568</v>
      </c>
      <c r="G453" s="40" t="s">
        <v>530</v>
      </c>
      <c r="H453" s="40" t="s">
        <v>681</v>
      </c>
      <c r="I453" s="40" t="s">
        <v>571</v>
      </c>
      <c r="J453" s="40" t="s">
        <v>532</v>
      </c>
      <c r="K453" s="40" t="s">
        <v>531</v>
      </c>
      <c r="L453" s="40" t="s">
        <v>543</v>
      </c>
      <c r="M453" s="40" t="s">
        <v>538</v>
      </c>
      <c r="N453" s="40" t="s">
        <v>539</v>
      </c>
      <c r="O453" s="40" t="s">
        <v>582</v>
      </c>
      <c r="P453" s="40" t="s">
        <v>570</v>
      </c>
      <c r="Q453" s="152" t="s">
        <v>540</v>
      </c>
    </row>
    <row r="454" spans="1:17" ht="18.75" thickTop="1">
      <c r="A454" s="340" t="s">
        <v>304</v>
      </c>
      <c r="B454" s="341"/>
      <c r="C454" s="341"/>
      <c r="D454" s="341"/>
      <c r="E454" s="341"/>
      <c r="F454" s="341"/>
      <c r="G454" s="341"/>
      <c r="H454" s="341"/>
      <c r="I454" s="341"/>
      <c r="J454" s="341"/>
      <c r="K454" s="342"/>
      <c r="L454" s="341"/>
      <c r="M454" s="341"/>
      <c r="N454" s="341"/>
      <c r="O454" s="341"/>
      <c r="P454" s="341"/>
      <c r="Q454" s="343"/>
    </row>
    <row r="455" spans="1:17" ht="25.5" customHeight="1">
      <c r="A455" s="182">
        <v>5200203</v>
      </c>
      <c r="B455" s="179" t="s">
        <v>146</v>
      </c>
      <c r="C455" s="180" t="s">
        <v>147</v>
      </c>
      <c r="D455" s="180" t="s">
        <v>83</v>
      </c>
      <c r="E455" s="179">
        <v>3236.4</v>
      </c>
      <c r="F455" s="179">
        <v>0</v>
      </c>
      <c r="G455" s="179">
        <v>0</v>
      </c>
      <c r="H455" s="179">
        <v>0</v>
      </c>
      <c r="I455" s="179">
        <v>0</v>
      </c>
      <c r="J455" s="179">
        <v>0</v>
      </c>
      <c r="K455" s="179">
        <v>0</v>
      </c>
      <c r="L455" s="179">
        <v>0</v>
      </c>
      <c r="M455" s="179">
        <v>122.97</v>
      </c>
      <c r="N455" s="179">
        <v>0</v>
      </c>
      <c r="O455" s="179">
        <v>0.03</v>
      </c>
      <c r="P455" s="179">
        <f>E455+F455+G455+I455-J455-L455-M455-K455+N455-O455</f>
        <v>3113.4</v>
      </c>
      <c r="Q455" s="183"/>
    </row>
    <row r="456" spans="1:17" ht="25.5" customHeight="1">
      <c r="A456" s="182">
        <v>11000000</v>
      </c>
      <c r="B456" s="179" t="s">
        <v>305</v>
      </c>
      <c r="C456" s="180" t="s">
        <v>306</v>
      </c>
      <c r="D456" s="180" t="s">
        <v>729</v>
      </c>
      <c r="E456" s="179">
        <v>6615</v>
      </c>
      <c r="F456" s="179">
        <v>0</v>
      </c>
      <c r="G456" s="179">
        <v>0</v>
      </c>
      <c r="H456" s="179">
        <v>0</v>
      </c>
      <c r="I456" s="179">
        <v>0</v>
      </c>
      <c r="J456" s="179">
        <v>0</v>
      </c>
      <c r="K456" s="179">
        <v>0</v>
      </c>
      <c r="L456" s="179">
        <v>115.42</v>
      </c>
      <c r="M456" s="179">
        <v>843.93</v>
      </c>
      <c r="N456" s="179">
        <v>0</v>
      </c>
      <c r="O456" s="179">
        <v>0.05</v>
      </c>
      <c r="P456" s="179">
        <f>E456+F456+G456+I456-J456-L456-M456-K456+N456-O456</f>
        <v>5655.599999999999</v>
      </c>
      <c r="Q456" s="184"/>
    </row>
    <row r="457" spans="1:17" ht="18">
      <c r="A457" s="185" t="s">
        <v>17</v>
      </c>
      <c r="B457" s="179"/>
      <c r="C457" s="180"/>
      <c r="D457" s="180"/>
      <c r="E457" s="181">
        <f>SUM(E455:E456)</f>
        <v>9851.4</v>
      </c>
      <c r="F457" s="181">
        <f aca="true" t="shared" si="66" ref="F457:P457">SUM(F455:F456)</f>
        <v>0</v>
      </c>
      <c r="G457" s="181">
        <f t="shared" si="66"/>
        <v>0</v>
      </c>
      <c r="H457" s="181">
        <f t="shared" si="66"/>
        <v>0</v>
      </c>
      <c r="I457" s="181">
        <f t="shared" si="66"/>
        <v>0</v>
      </c>
      <c r="J457" s="181">
        <f t="shared" si="66"/>
        <v>0</v>
      </c>
      <c r="K457" s="181">
        <f t="shared" si="66"/>
        <v>0</v>
      </c>
      <c r="L457" s="181">
        <f t="shared" si="66"/>
        <v>115.42</v>
      </c>
      <c r="M457" s="181">
        <f t="shared" si="66"/>
        <v>966.9</v>
      </c>
      <c r="N457" s="181">
        <f t="shared" si="66"/>
        <v>0</v>
      </c>
      <c r="O457" s="181">
        <f t="shared" si="66"/>
        <v>0.08</v>
      </c>
      <c r="P457" s="181">
        <f t="shared" si="66"/>
        <v>8769</v>
      </c>
      <c r="Q457" s="184"/>
    </row>
    <row r="458" spans="1:17" ht="18">
      <c r="A458" s="344" t="s">
        <v>309</v>
      </c>
      <c r="B458" s="345"/>
      <c r="C458" s="346"/>
      <c r="D458" s="346"/>
      <c r="E458" s="345"/>
      <c r="F458" s="345"/>
      <c r="G458" s="345"/>
      <c r="H458" s="345"/>
      <c r="I458" s="345"/>
      <c r="J458" s="345"/>
      <c r="K458" s="345"/>
      <c r="L458" s="345"/>
      <c r="M458" s="345"/>
      <c r="N458" s="345"/>
      <c r="O458" s="345"/>
      <c r="P458" s="345"/>
      <c r="Q458" s="347"/>
    </row>
    <row r="459" spans="1:17" s="67" customFormat="1" ht="25.5" customHeight="1">
      <c r="A459" s="182">
        <v>11000002</v>
      </c>
      <c r="B459" s="378" t="s">
        <v>966</v>
      </c>
      <c r="C459" s="379" t="s">
        <v>967</v>
      </c>
      <c r="D459" s="180" t="s">
        <v>968</v>
      </c>
      <c r="E459" s="378">
        <v>4100.1</v>
      </c>
      <c r="F459" s="378">
        <v>0</v>
      </c>
      <c r="G459" s="378">
        <v>0</v>
      </c>
      <c r="H459" s="378">
        <v>0</v>
      </c>
      <c r="I459" s="378">
        <v>0</v>
      </c>
      <c r="J459" s="378">
        <v>0</v>
      </c>
      <c r="K459" s="378">
        <v>0</v>
      </c>
      <c r="L459" s="378">
        <v>0</v>
      </c>
      <c r="M459" s="378">
        <v>365.06</v>
      </c>
      <c r="N459" s="378">
        <v>0</v>
      </c>
      <c r="O459" s="378">
        <v>0.04</v>
      </c>
      <c r="P459" s="179">
        <f aca="true" t="shared" si="67" ref="P459:P478">E459+F459+G459+I459-J459-L459-M459-K459+N459-O459</f>
        <v>3735.0000000000005</v>
      </c>
      <c r="Q459" s="380"/>
    </row>
    <row r="460" spans="1:17" ht="25.5" customHeight="1">
      <c r="A460" s="182">
        <v>11100000</v>
      </c>
      <c r="B460" s="179" t="s">
        <v>310</v>
      </c>
      <c r="C460" s="180" t="s">
        <v>311</v>
      </c>
      <c r="D460" s="180" t="s">
        <v>314</v>
      </c>
      <c r="E460" s="179">
        <v>2927.25</v>
      </c>
      <c r="F460" s="179">
        <v>0</v>
      </c>
      <c r="G460" s="179">
        <v>0</v>
      </c>
      <c r="H460" s="179">
        <v>0</v>
      </c>
      <c r="I460" s="179">
        <v>0</v>
      </c>
      <c r="J460" s="179">
        <v>0</v>
      </c>
      <c r="K460" s="179">
        <v>0</v>
      </c>
      <c r="L460" s="179">
        <v>0</v>
      </c>
      <c r="M460" s="179">
        <v>69.06</v>
      </c>
      <c r="N460" s="179">
        <v>0</v>
      </c>
      <c r="O460" s="179">
        <v>-0.01</v>
      </c>
      <c r="P460" s="179">
        <f t="shared" si="67"/>
        <v>2858.2000000000003</v>
      </c>
      <c r="Q460" s="184"/>
    </row>
    <row r="461" spans="1:17" ht="25.5" customHeight="1">
      <c r="A461" s="182">
        <v>11100201</v>
      </c>
      <c r="B461" s="179" t="s">
        <v>312</v>
      </c>
      <c r="C461" s="180" t="s">
        <v>313</v>
      </c>
      <c r="D461" s="180" t="s">
        <v>314</v>
      </c>
      <c r="E461" s="179">
        <v>2514.75</v>
      </c>
      <c r="F461" s="179">
        <v>0</v>
      </c>
      <c r="G461" s="179">
        <v>0</v>
      </c>
      <c r="H461" s="179">
        <v>0</v>
      </c>
      <c r="I461" s="179">
        <v>0</v>
      </c>
      <c r="J461" s="179">
        <v>0</v>
      </c>
      <c r="K461" s="179">
        <v>176.21</v>
      </c>
      <c r="L461" s="179">
        <v>0</v>
      </c>
      <c r="M461" s="179">
        <v>9.26</v>
      </c>
      <c r="N461" s="179">
        <v>0</v>
      </c>
      <c r="O461" s="179">
        <v>-0.12</v>
      </c>
      <c r="P461" s="179">
        <f t="shared" si="67"/>
        <v>2329.3999999999996</v>
      </c>
      <c r="Q461" s="184"/>
    </row>
    <row r="462" spans="1:17" ht="25.5" customHeight="1">
      <c r="A462" s="182">
        <v>11100202</v>
      </c>
      <c r="B462" s="179" t="s">
        <v>315</v>
      </c>
      <c r="C462" s="180" t="s">
        <v>316</v>
      </c>
      <c r="D462" s="180" t="s">
        <v>314</v>
      </c>
      <c r="E462" s="179">
        <v>2514.75</v>
      </c>
      <c r="F462" s="179">
        <v>0</v>
      </c>
      <c r="G462" s="179">
        <v>0</v>
      </c>
      <c r="H462" s="179">
        <v>0</v>
      </c>
      <c r="I462" s="179">
        <v>0</v>
      </c>
      <c r="J462" s="179">
        <v>0</v>
      </c>
      <c r="K462" s="179">
        <v>357.5</v>
      </c>
      <c r="L462" s="179">
        <v>0</v>
      </c>
      <c r="M462" s="179">
        <v>9.26</v>
      </c>
      <c r="N462" s="179">
        <v>0</v>
      </c>
      <c r="O462" s="179">
        <v>-0.01</v>
      </c>
      <c r="P462" s="179">
        <f t="shared" si="67"/>
        <v>2148</v>
      </c>
      <c r="Q462" s="184"/>
    </row>
    <row r="463" spans="1:17" ht="25.5" customHeight="1">
      <c r="A463" s="182">
        <v>11100203</v>
      </c>
      <c r="B463" s="179" t="s">
        <v>317</v>
      </c>
      <c r="C463" s="180" t="s">
        <v>318</v>
      </c>
      <c r="D463" s="180" t="s">
        <v>314</v>
      </c>
      <c r="E463" s="179">
        <v>2514.75</v>
      </c>
      <c r="F463" s="179">
        <v>1900.03</v>
      </c>
      <c r="G463" s="179">
        <v>0</v>
      </c>
      <c r="H463" s="179">
        <v>0</v>
      </c>
      <c r="I463" s="179">
        <v>0</v>
      </c>
      <c r="J463" s="179">
        <v>0</v>
      </c>
      <c r="K463" s="179">
        <v>0</v>
      </c>
      <c r="L463" s="179">
        <v>0</v>
      </c>
      <c r="M463" s="179">
        <v>321.53</v>
      </c>
      <c r="N463" s="179">
        <v>0</v>
      </c>
      <c r="O463" s="179">
        <v>0.05</v>
      </c>
      <c r="P463" s="179">
        <f t="shared" si="67"/>
        <v>4093.2</v>
      </c>
      <c r="Q463" s="184"/>
    </row>
    <row r="464" spans="1:17" ht="25.5" customHeight="1">
      <c r="A464" s="182">
        <v>11100204</v>
      </c>
      <c r="B464" s="179" t="s">
        <v>319</v>
      </c>
      <c r="C464" s="180" t="s">
        <v>320</v>
      </c>
      <c r="D464" s="180" t="s">
        <v>314</v>
      </c>
      <c r="E464" s="179">
        <v>2514.75</v>
      </c>
      <c r="F464" s="179">
        <v>0</v>
      </c>
      <c r="G464" s="179">
        <v>0</v>
      </c>
      <c r="H464" s="179">
        <v>0</v>
      </c>
      <c r="I464" s="179">
        <v>0</v>
      </c>
      <c r="J464" s="179">
        <v>0</v>
      </c>
      <c r="K464" s="179">
        <v>0</v>
      </c>
      <c r="L464" s="179">
        <v>0</v>
      </c>
      <c r="M464" s="179">
        <v>9.26</v>
      </c>
      <c r="N464" s="179">
        <v>0</v>
      </c>
      <c r="O464" s="179">
        <v>0.09</v>
      </c>
      <c r="P464" s="179">
        <f t="shared" si="67"/>
        <v>2505.3999999999996</v>
      </c>
      <c r="Q464" s="184"/>
    </row>
    <row r="465" spans="1:17" ht="25.5" customHeight="1">
      <c r="A465" s="182">
        <v>11100205</v>
      </c>
      <c r="B465" s="179" t="s">
        <v>321</v>
      </c>
      <c r="C465" s="180" t="s">
        <v>322</v>
      </c>
      <c r="D465" s="180" t="s">
        <v>314</v>
      </c>
      <c r="E465" s="179">
        <v>3199.5</v>
      </c>
      <c r="F465" s="179">
        <v>0</v>
      </c>
      <c r="G465" s="179">
        <v>0</v>
      </c>
      <c r="H465" s="179">
        <v>0</v>
      </c>
      <c r="I465" s="179">
        <v>0</v>
      </c>
      <c r="J465" s="179">
        <v>0</v>
      </c>
      <c r="K465" s="179">
        <v>0</v>
      </c>
      <c r="L465" s="179">
        <v>0</v>
      </c>
      <c r="M465" s="179">
        <v>118.96</v>
      </c>
      <c r="N465" s="179">
        <v>0</v>
      </c>
      <c r="O465" s="179">
        <v>-0.06</v>
      </c>
      <c r="P465" s="179">
        <f t="shared" si="67"/>
        <v>3080.6</v>
      </c>
      <c r="Q465" s="184"/>
    </row>
    <row r="466" spans="1:17" ht="25.5" customHeight="1">
      <c r="A466" s="182">
        <v>11100208</v>
      </c>
      <c r="B466" s="179" t="s">
        <v>323</v>
      </c>
      <c r="C466" s="180" t="s">
        <v>324</v>
      </c>
      <c r="D466" s="180" t="s">
        <v>314</v>
      </c>
      <c r="E466" s="179">
        <v>2514.75</v>
      </c>
      <c r="F466" s="179">
        <v>0</v>
      </c>
      <c r="G466" s="179">
        <v>0</v>
      </c>
      <c r="H466" s="179">
        <v>0</v>
      </c>
      <c r="I466" s="179">
        <v>0</v>
      </c>
      <c r="J466" s="179">
        <v>0</v>
      </c>
      <c r="K466" s="179">
        <v>162.6</v>
      </c>
      <c r="L466" s="179">
        <v>0</v>
      </c>
      <c r="M466" s="179">
        <v>9.26</v>
      </c>
      <c r="N466" s="179">
        <v>0</v>
      </c>
      <c r="O466" s="179">
        <v>0.09</v>
      </c>
      <c r="P466" s="179">
        <f t="shared" si="67"/>
        <v>2342.7999999999997</v>
      </c>
      <c r="Q466" s="184"/>
    </row>
    <row r="467" spans="1:17" ht="25.5" customHeight="1">
      <c r="A467" s="182">
        <v>11100209</v>
      </c>
      <c r="B467" s="179" t="s">
        <v>325</v>
      </c>
      <c r="C467" s="180" t="s">
        <v>326</v>
      </c>
      <c r="D467" s="180" t="s">
        <v>314</v>
      </c>
      <c r="E467" s="179">
        <v>3137.7</v>
      </c>
      <c r="F467" s="179">
        <v>0</v>
      </c>
      <c r="G467" s="179">
        <v>0</v>
      </c>
      <c r="H467" s="179">
        <v>0</v>
      </c>
      <c r="I467" s="179">
        <v>0</v>
      </c>
      <c r="J467" s="179">
        <v>0</v>
      </c>
      <c r="K467" s="179">
        <v>0</v>
      </c>
      <c r="L467" s="179">
        <v>0</v>
      </c>
      <c r="M467" s="179">
        <v>112.24</v>
      </c>
      <c r="N467" s="179">
        <v>0</v>
      </c>
      <c r="O467" s="179">
        <v>-0.14</v>
      </c>
      <c r="P467" s="179">
        <f t="shared" si="67"/>
        <v>3025.6</v>
      </c>
      <c r="Q467" s="184"/>
    </row>
    <row r="468" spans="1:17" ht="25.5" customHeight="1">
      <c r="A468" s="182">
        <v>11100210</v>
      </c>
      <c r="B468" s="179" t="s">
        <v>327</v>
      </c>
      <c r="C468" s="180" t="s">
        <v>328</v>
      </c>
      <c r="D468" s="180" t="s">
        <v>314</v>
      </c>
      <c r="E468" s="179">
        <v>2514.75</v>
      </c>
      <c r="F468" s="179">
        <v>0</v>
      </c>
      <c r="G468" s="179">
        <v>0</v>
      </c>
      <c r="H468" s="179">
        <v>0</v>
      </c>
      <c r="I468" s="179">
        <v>0</v>
      </c>
      <c r="J468" s="179">
        <v>0</v>
      </c>
      <c r="K468" s="179">
        <v>134.5</v>
      </c>
      <c r="L468" s="179">
        <v>0</v>
      </c>
      <c r="M468" s="179">
        <v>9.26</v>
      </c>
      <c r="N468" s="179">
        <v>0</v>
      </c>
      <c r="O468" s="179">
        <v>-0.01</v>
      </c>
      <c r="P468" s="179">
        <f t="shared" si="67"/>
        <v>2371</v>
      </c>
      <c r="Q468" s="184"/>
    </row>
    <row r="469" spans="1:17" ht="25.5" customHeight="1">
      <c r="A469" s="182">
        <v>11100301</v>
      </c>
      <c r="B469" s="179" t="s">
        <v>330</v>
      </c>
      <c r="C469" s="180" t="s">
        <v>331</v>
      </c>
      <c r="D469" s="180" t="s">
        <v>332</v>
      </c>
      <c r="E469" s="179">
        <v>2171.85</v>
      </c>
      <c r="F469" s="179">
        <v>0</v>
      </c>
      <c r="G469" s="179">
        <v>0</v>
      </c>
      <c r="H469" s="179">
        <v>0</v>
      </c>
      <c r="I469" s="179">
        <v>0</v>
      </c>
      <c r="J469" s="179">
        <v>0</v>
      </c>
      <c r="K469" s="179">
        <v>0</v>
      </c>
      <c r="L469" s="179">
        <v>0</v>
      </c>
      <c r="M469" s="179">
        <v>0</v>
      </c>
      <c r="N469" s="179">
        <v>56.46</v>
      </c>
      <c r="O469" s="179">
        <v>-0.09</v>
      </c>
      <c r="P469" s="179">
        <f t="shared" si="67"/>
        <v>2228.4</v>
      </c>
      <c r="Q469" s="184"/>
    </row>
    <row r="470" spans="1:17" ht="25.5" customHeight="1">
      <c r="A470" s="182">
        <v>11100302</v>
      </c>
      <c r="B470" s="179" t="s">
        <v>333</v>
      </c>
      <c r="C470" s="180" t="s">
        <v>334</v>
      </c>
      <c r="D470" s="180" t="s">
        <v>332</v>
      </c>
      <c r="E470" s="179">
        <v>2266.8</v>
      </c>
      <c r="F470" s="179">
        <v>0</v>
      </c>
      <c r="G470" s="179">
        <v>0</v>
      </c>
      <c r="H470" s="179">
        <v>0</v>
      </c>
      <c r="I470" s="179">
        <v>0</v>
      </c>
      <c r="J470" s="179">
        <v>0</v>
      </c>
      <c r="K470" s="179">
        <v>0</v>
      </c>
      <c r="L470" s="179">
        <v>0</v>
      </c>
      <c r="M470" s="179">
        <v>0</v>
      </c>
      <c r="N470" s="179">
        <v>32.2</v>
      </c>
      <c r="O470" s="179">
        <v>0</v>
      </c>
      <c r="P470" s="179">
        <f t="shared" si="67"/>
        <v>2299</v>
      </c>
      <c r="Q470" s="184"/>
    </row>
    <row r="471" spans="1:17" ht="25.5" customHeight="1">
      <c r="A471" s="182">
        <v>11100303</v>
      </c>
      <c r="B471" s="179" t="s">
        <v>335</v>
      </c>
      <c r="C471" s="180" t="s">
        <v>336</v>
      </c>
      <c r="D471" s="180" t="s">
        <v>332</v>
      </c>
      <c r="E471" s="179">
        <v>1681.8</v>
      </c>
      <c r="F471" s="179">
        <v>0</v>
      </c>
      <c r="G471" s="179">
        <v>0</v>
      </c>
      <c r="H471" s="179">
        <v>0</v>
      </c>
      <c r="I471" s="179">
        <v>0</v>
      </c>
      <c r="J471" s="179">
        <v>0</v>
      </c>
      <c r="K471" s="179">
        <v>0</v>
      </c>
      <c r="L471" s="179">
        <v>0</v>
      </c>
      <c r="M471" s="179">
        <v>0</v>
      </c>
      <c r="N471" s="179">
        <v>103.97</v>
      </c>
      <c r="O471" s="179">
        <v>-0.03</v>
      </c>
      <c r="P471" s="179">
        <f t="shared" si="67"/>
        <v>1785.8</v>
      </c>
      <c r="Q471" s="184"/>
    </row>
    <row r="472" spans="1:17" ht="25.5" customHeight="1">
      <c r="A472" s="182">
        <v>11100305</v>
      </c>
      <c r="B472" s="179" t="s">
        <v>337</v>
      </c>
      <c r="C472" s="180" t="s">
        <v>338</v>
      </c>
      <c r="D472" s="180" t="s">
        <v>332</v>
      </c>
      <c r="E472" s="179">
        <v>1681.8</v>
      </c>
      <c r="F472" s="179">
        <v>0</v>
      </c>
      <c r="G472" s="179">
        <v>0</v>
      </c>
      <c r="H472" s="179">
        <v>0</v>
      </c>
      <c r="I472" s="179">
        <v>0</v>
      </c>
      <c r="J472" s="179">
        <v>0</v>
      </c>
      <c r="K472" s="179">
        <v>0</v>
      </c>
      <c r="L472" s="179">
        <v>0</v>
      </c>
      <c r="M472" s="179">
        <v>0</v>
      </c>
      <c r="N472" s="179">
        <v>103.97</v>
      </c>
      <c r="O472" s="179">
        <v>0.17</v>
      </c>
      <c r="P472" s="179">
        <f t="shared" si="67"/>
        <v>1785.6</v>
      </c>
      <c r="Q472" s="184"/>
    </row>
    <row r="473" spans="1:17" ht="25.5" customHeight="1">
      <c r="A473" s="182">
        <v>11100306</v>
      </c>
      <c r="B473" s="179" t="s">
        <v>339</v>
      </c>
      <c r="C473" s="180" t="s">
        <v>340</v>
      </c>
      <c r="D473" s="180" t="s">
        <v>332</v>
      </c>
      <c r="E473" s="179">
        <v>1824.6</v>
      </c>
      <c r="F473" s="179">
        <v>0</v>
      </c>
      <c r="G473" s="179">
        <v>0</v>
      </c>
      <c r="H473" s="179">
        <v>0</v>
      </c>
      <c r="I473" s="179">
        <v>0</v>
      </c>
      <c r="J473" s="179">
        <v>0</v>
      </c>
      <c r="K473" s="179">
        <v>113.88</v>
      </c>
      <c r="L473" s="179">
        <v>0</v>
      </c>
      <c r="M473" s="179">
        <v>0</v>
      </c>
      <c r="N473" s="179">
        <v>82.91</v>
      </c>
      <c r="O473" s="179">
        <v>0.03</v>
      </c>
      <c r="P473" s="179">
        <f t="shared" si="67"/>
        <v>1793.6</v>
      </c>
      <c r="Q473" s="184"/>
    </row>
    <row r="474" spans="1:17" ht="25.5" customHeight="1">
      <c r="A474" s="182">
        <v>11100307</v>
      </c>
      <c r="B474" s="179" t="s">
        <v>341</v>
      </c>
      <c r="C474" s="180" t="s">
        <v>342</v>
      </c>
      <c r="D474" s="180" t="s">
        <v>332</v>
      </c>
      <c r="E474" s="179">
        <v>1681.8</v>
      </c>
      <c r="F474" s="179">
        <v>0</v>
      </c>
      <c r="G474" s="179">
        <v>0</v>
      </c>
      <c r="H474" s="179">
        <v>0</v>
      </c>
      <c r="I474" s="179">
        <v>0</v>
      </c>
      <c r="J474" s="179">
        <v>0</v>
      </c>
      <c r="K474" s="179">
        <v>0</v>
      </c>
      <c r="L474" s="179">
        <v>0</v>
      </c>
      <c r="M474" s="179">
        <v>0</v>
      </c>
      <c r="N474" s="179">
        <v>103.97</v>
      </c>
      <c r="O474" s="179">
        <v>-0.03</v>
      </c>
      <c r="P474" s="179">
        <f t="shared" si="67"/>
        <v>1785.8</v>
      </c>
      <c r="Q474" s="184"/>
    </row>
    <row r="475" spans="1:17" ht="25.5" customHeight="1">
      <c r="A475" s="182">
        <v>11100308</v>
      </c>
      <c r="B475" s="179" t="s">
        <v>343</v>
      </c>
      <c r="C475" s="180" t="s">
        <v>344</v>
      </c>
      <c r="D475" s="180" t="s">
        <v>332</v>
      </c>
      <c r="E475" s="179">
        <v>1681.8</v>
      </c>
      <c r="F475" s="179">
        <v>0</v>
      </c>
      <c r="G475" s="179">
        <v>0</v>
      </c>
      <c r="H475" s="179">
        <v>0</v>
      </c>
      <c r="I475" s="179">
        <v>0</v>
      </c>
      <c r="J475" s="179">
        <v>0</v>
      </c>
      <c r="K475" s="179">
        <v>0</v>
      </c>
      <c r="L475" s="179">
        <v>0</v>
      </c>
      <c r="M475" s="179">
        <v>0</v>
      </c>
      <c r="N475" s="179">
        <v>103.97</v>
      </c>
      <c r="O475" s="179">
        <v>-0.03</v>
      </c>
      <c r="P475" s="179">
        <f t="shared" si="67"/>
        <v>1785.8</v>
      </c>
      <c r="Q475" s="184"/>
    </row>
    <row r="476" spans="1:17" ht="25.5" customHeight="1">
      <c r="A476" s="182">
        <v>11100309</v>
      </c>
      <c r="B476" s="179" t="s">
        <v>345</v>
      </c>
      <c r="C476" s="180" t="s">
        <v>346</v>
      </c>
      <c r="D476" s="180" t="s">
        <v>332</v>
      </c>
      <c r="E476" s="179">
        <v>1681.8</v>
      </c>
      <c r="F476" s="179">
        <v>0</v>
      </c>
      <c r="G476" s="179">
        <v>0</v>
      </c>
      <c r="H476" s="179">
        <v>0</v>
      </c>
      <c r="I476" s="179">
        <v>0</v>
      </c>
      <c r="J476" s="179">
        <v>0</v>
      </c>
      <c r="K476" s="179">
        <v>277.7</v>
      </c>
      <c r="L476" s="179">
        <v>0</v>
      </c>
      <c r="M476" s="179">
        <v>0</v>
      </c>
      <c r="N476" s="179">
        <v>103.97</v>
      </c>
      <c r="O476" s="179">
        <v>-0.13</v>
      </c>
      <c r="P476" s="179">
        <f t="shared" si="67"/>
        <v>1508.2</v>
      </c>
      <c r="Q476" s="184"/>
    </row>
    <row r="477" spans="1:17" ht="25.5" customHeight="1">
      <c r="A477" s="182">
        <v>11100310</v>
      </c>
      <c r="B477" s="179" t="s">
        <v>347</v>
      </c>
      <c r="C477" s="180" t="s">
        <v>348</v>
      </c>
      <c r="D477" s="180" t="s">
        <v>332</v>
      </c>
      <c r="E477" s="179">
        <v>1935</v>
      </c>
      <c r="F477" s="179">
        <v>0</v>
      </c>
      <c r="G477" s="179">
        <v>0</v>
      </c>
      <c r="H477" s="179">
        <v>0</v>
      </c>
      <c r="I477" s="179">
        <v>0</v>
      </c>
      <c r="J477" s="179">
        <v>0</v>
      </c>
      <c r="K477" s="179">
        <v>0</v>
      </c>
      <c r="L477" s="179">
        <v>0</v>
      </c>
      <c r="M477" s="179">
        <v>0</v>
      </c>
      <c r="N477" s="179">
        <v>75.84</v>
      </c>
      <c r="O477" s="179">
        <v>0.04</v>
      </c>
      <c r="P477" s="179">
        <f t="shared" si="67"/>
        <v>2010.8</v>
      </c>
      <c r="Q477" s="184"/>
    </row>
    <row r="478" spans="1:17" ht="25.5" customHeight="1">
      <c r="A478" s="182">
        <v>11100312</v>
      </c>
      <c r="B478" s="179" t="s">
        <v>351</v>
      </c>
      <c r="C478" s="180" t="s">
        <v>352</v>
      </c>
      <c r="D478" s="180" t="s">
        <v>332</v>
      </c>
      <c r="E478" s="179">
        <v>1681.8</v>
      </c>
      <c r="F478" s="179">
        <v>0</v>
      </c>
      <c r="G478" s="179">
        <v>0</v>
      </c>
      <c r="H478" s="179">
        <v>0</v>
      </c>
      <c r="I478" s="179">
        <v>0</v>
      </c>
      <c r="J478" s="179">
        <v>0</v>
      </c>
      <c r="K478" s="179">
        <v>0</v>
      </c>
      <c r="L478" s="179">
        <v>0</v>
      </c>
      <c r="M478" s="179">
        <v>0</v>
      </c>
      <c r="N478" s="179">
        <v>103.97</v>
      </c>
      <c r="O478" s="179">
        <v>0.17</v>
      </c>
      <c r="P478" s="179">
        <f t="shared" si="67"/>
        <v>1785.6</v>
      </c>
      <c r="Q478" s="184"/>
    </row>
    <row r="479" spans="1:17" s="103" customFormat="1" ht="18" hidden="1">
      <c r="A479" s="100"/>
      <c r="B479" s="178"/>
      <c r="C479" s="166"/>
      <c r="D479" s="166"/>
      <c r="E479" s="101">
        <f>SUM(E459:E478)</f>
        <v>46742.10000000001</v>
      </c>
      <c r="F479" s="101">
        <f aca="true" t="shared" si="68" ref="F479:P479">SUM(F459:F478)</f>
        <v>1900.03</v>
      </c>
      <c r="G479" s="101">
        <f t="shared" si="68"/>
        <v>0</v>
      </c>
      <c r="H479" s="101">
        <f t="shared" si="68"/>
        <v>0</v>
      </c>
      <c r="I479" s="101">
        <f t="shared" si="68"/>
        <v>0</v>
      </c>
      <c r="J479" s="101">
        <f t="shared" si="68"/>
        <v>0</v>
      </c>
      <c r="K479" s="101">
        <f t="shared" si="68"/>
        <v>1222.39</v>
      </c>
      <c r="L479" s="101">
        <f t="shared" si="68"/>
        <v>0</v>
      </c>
      <c r="M479" s="101">
        <f t="shared" si="68"/>
        <v>1033.15</v>
      </c>
      <c r="N479" s="101">
        <f t="shared" si="68"/>
        <v>871.2300000000001</v>
      </c>
      <c r="O479" s="101">
        <f t="shared" si="68"/>
        <v>0.020000000000000046</v>
      </c>
      <c r="P479" s="101">
        <f t="shared" si="68"/>
        <v>47257.799999999996</v>
      </c>
      <c r="Q479" s="102"/>
    </row>
    <row r="480" spans="1:17" ht="18">
      <c r="A480" s="89"/>
      <c r="B480" s="90" t="s">
        <v>591</v>
      </c>
      <c r="C480" s="91"/>
      <c r="D480" s="91"/>
      <c r="E480" s="91">
        <f aca="true" t="shared" si="69" ref="E480:P480">E457+E479</f>
        <v>56593.500000000015</v>
      </c>
      <c r="F480" s="91">
        <f t="shared" si="69"/>
        <v>1900.03</v>
      </c>
      <c r="G480" s="91">
        <f t="shared" si="69"/>
        <v>0</v>
      </c>
      <c r="H480" s="91">
        <f t="shared" si="69"/>
        <v>0</v>
      </c>
      <c r="I480" s="91">
        <f t="shared" si="69"/>
        <v>0</v>
      </c>
      <c r="J480" s="91">
        <f t="shared" si="69"/>
        <v>0</v>
      </c>
      <c r="K480" s="91">
        <f t="shared" si="69"/>
        <v>1222.39</v>
      </c>
      <c r="L480" s="91">
        <f t="shared" si="69"/>
        <v>115.42</v>
      </c>
      <c r="M480" s="91">
        <f t="shared" si="69"/>
        <v>2000.0500000000002</v>
      </c>
      <c r="N480" s="91">
        <f t="shared" si="69"/>
        <v>871.2300000000001</v>
      </c>
      <c r="O480" s="91">
        <f t="shared" si="69"/>
        <v>0.10000000000000005</v>
      </c>
      <c r="P480" s="91">
        <f t="shared" si="69"/>
        <v>56026.799999999996</v>
      </c>
      <c r="Q480" s="92"/>
    </row>
    <row r="481" spans="1:17" ht="18">
      <c r="A481" s="34"/>
      <c r="B481" s="143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48"/>
    </row>
    <row r="482" spans="2:16" ht="12.75" customHeight="1">
      <c r="B482" s="27"/>
      <c r="C482" s="27"/>
      <c r="D482" s="27" t="s">
        <v>586</v>
      </c>
      <c r="E482" s="27"/>
      <c r="F482" s="27"/>
      <c r="G482" s="27"/>
      <c r="H482" s="27"/>
      <c r="I482" s="27"/>
      <c r="J482" s="27" t="s">
        <v>585</v>
      </c>
      <c r="K482" s="27"/>
      <c r="L482" s="27"/>
      <c r="M482" s="27"/>
      <c r="N482" s="27"/>
      <c r="O482" s="27"/>
      <c r="P482" s="27"/>
    </row>
    <row r="483" spans="1:16" ht="12.75" customHeight="1">
      <c r="A483" s="26" t="s">
        <v>584</v>
      </c>
      <c r="B483" s="27"/>
      <c r="C483" s="27"/>
      <c r="D483" s="27" t="s">
        <v>862</v>
      </c>
      <c r="E483" s="27"/>
      <c r="F483" s="27"/>
      <c r="G483" s="27"/>
      <c r="H483" s="27"/>
      <c r="I483" s="27"/>
      <c r="J483" s="27" t="s">
        <v>583</v>
      </c>
      <c r="K483" s="27"/>
      <c r="L483" s="27"/>
      <c r="M483" s="27"/>
      <c r="N483" s="27"/>
      <c r="O483" s="27"/>
      <c r="P483" s="27"/>
    </row>
    <row r="490" spans="1:17" ht="27.75">
      <c r="A490" s="6" t="s">
        <v>0</v>
      </c>
      <c r="B490" s="55"/>
      <c r="C490" s="8"/>
      <c r="D490" s="72" t="s">
        <v>814</v>
      </c>
      <c r="E490" s="8"/>
      <c r="F490" s="8"/>
      <c r="G490" s="8"/>
      <c r="H490" s="8"/>
      <c r="I490" s="8"/>
      <c r="J490" s="8"/>
      <c r="K490" s="9"/>
      <c r="L490" s="8"/>
      <c r="M490" s="8"/>
      <c r="N490" s="8"/>
      <c r="O490" s="8"/>
      <c r="P490" s="8"/>
      <c r="Q490" s="51" t="s">
        <v>937</v>
      </c>
    </row>
    <row r="491" spans="1:17" ht="18">
      <c r="A491" s="11"/>
      <c r="B491" s="77" t="s">
        <v>552</v>
      </c>
      <c r="C491" s="13"/>
      <c r="D491" s="13"/>
      <c r="E491" s="13"/>
      <c r="F491" s="13"/>
      <c r="G491" s="13"/>
      <c r="H491" s="13"/>
      <c r="I491" s="14"/>
      <c r="J491" s="14"/>
      <c r="K491" s="15"/>
      <c r="L491" s="13"/>
      <c r="M491" s="13"/>
      <c r="N491" s="13"/>
      <c r="O491" s="13"/>
      <c r="P491" s="13"/>
      <c r="Q491" s="47"/>
    </row>
    <row r="492" spans="1:17" ht="20.25">
      <c r="A492" s="16"/>
      <c r="B492" s="71"/>
      <c r="C492" s="17"/>
      <c r="D492" s="79" t="s">
        <v>972</v>
      </c>
      <c r="E492" s="18"/>
      <c r="F492" s="18"/>
      <c r="G492" s="18"/>
      <c r="H492" s="18"/>
      <c r="I492" s="18"/>
      <c r="J492" s="18"/>
      <c r="K492" s="19"/>
      <c r="L492" s="18"/>
      <c r="M492" s="18"/>
      <c r="N492" s="18"/>
      <c r="O492" s="18"/>
      <c r="P492" s="18"/>
      <c r="Q492" s="43"/>
    </row>
    <row r="493" spans="1:17" s="175" customFormat="1" ht="22.5">
      <c r="A493" s="300" t="s">
        <v>1</v>
      </c>
      <c r="B493" s="301" t="s">
        <v>2</v>
      </c>
      <c r="C493" s="301" t="s">
        <v>3</v>
      </c>
      <c r="D493" s="301" t="s">
        <v>4</v>
      </c>
      <c r="E493" s="302" t="s">
        <v>5</v>
      </c>
      <c r="F493" s="302" t="s">
        <v>568</v>
      </c>
      <c r="G493" s="302" t="s">
        <v>530</v>
      </c>
      <c r="H493" s="302" t="s">
        <v>681</v>
      </c>
      <c r="I493" s="302" t="s">
        <v>571</v>
      </c>
      <c r="J493" s="302" t="s">
        <v>532</v>
      </c>
      <c r="K493" s="302" t="s">
        <v>531</v>
      </c>
      <c r="L493" s="302" t="s">
        <v>543</v>
      </c>
      <c r="M493" s="302" t="s">
        <v>538</v>
      </c>
      <c r="N493" s="302" t="s">
        <v>539</v>
      </c>
      <c r="O493" s="302" t="s">
        <v>582</v>
      </c>
      <c r="P493" s="302" t="s">
        <v>570</v>
      </c>
      <c r="Q493" s="303" t="s">
        <v>540</v>
      </c>
    </row>
    <row r="494" spans="1:17" s="62" customFormat="1" ht="24.75" customHeight="1">
      <c r="A494" s="304" t="s">
        <v>309</v>
      </c>
      <c r="B494" s="305"/>
      <c r="C494" s="306"/>
      <c r="D494" s="306"/>
      <c r="E494" s="307"/>
      <c r="F494" s="308"/>
      <c r="G494" s="309"/>
      <c r="H494" s="309"/>
      <c r="I494" s="307"/>
      <c r="J494" s="307"/>
      <c r="K494" s="307"/>
      <c r="L494" s="309"/>
      <c r="M494" s="310"/>
      <c r="N494" s="309"/>
      <c r="O494" s="309"/>
      <c r="P494" s="308"/>
      <c r="Q494" s="311"/>
    </row>
    <row r="495" spans="1:17" ht="25.5" customHeight="1">
      <c r="A495" s="236">
        <v>11100313</v>
      </c>
      <c r="B495" s="214" t="s">
        <v>353</v>
      </c>
      <c r="C495" s="231" t="s">
        <v>354</v>
      </c>
      <c r="D495" s="231" t="s">
        <v>332</v>
      </c>
      <c r="E495" s="214">
        <v>2129.1</v>
      </c>
      <c r="F495" s="214">
        <v>0</v>
      </c>
      <c r="G495" s="214">
        <v>0</v>
      </c>
      <c r="H495" s="214">
        <v>0</v>
      </c>
      <c r="I495" s="214">
        <v>0</v>
      </c>
      <c r="J495" s="214">
        <v>0</v>
      </c>
      <c r="K495" s="214">
        <v>0</v>
      </c>
      <c r="L495" s="214">
        <v>0</v>
      </c>
      <c r="M495" s="214">
        <v>0</v>
      </c>
      <c r="N495" s="214">
        <v>61.11</v>
      </c>
      <c r="O495" s="214">
        <v>0.01</v>
      </c>
      <c r="P495" s="214">
        <f aca="true" t="shared" si="70" ref="P495:P505">E495+F495+G495+I495-J495-L495-M495-K495+N495-O495</f>
        <v>2190.2</v>
      </c>
      <c r="Q495" s="221"/>
    </row>
    <row r="496" spans="1:17" ht="25.5" customHeight="1">
      <c r="A496" s="222">
        <v>11100314</v>
      </c>
      <c r="B496" s="299" t="s">
        <v>355</v>
      </c>
      <c r="C496" s="208" t="s">
        <v>356</v>
      </c>
      <c r="D496" s="208" t="s">
        <v>332</v>
      </c>
      <c r="E496" s="299">
        <v>1681.8</v>
      </c>
      <c r="F496" s="299">
        <v>0</v>
      </c>
      <c r="G496" s="299">
        <v>0</v>
      </c>
      <c r="H496" s="299">
        <v>0</v>
      </c>
      <c r="I496" s="299">
        <v>0</v>
      </c>
      <c r="J496" s="299">
        <v>0</v>
      </c>
      <c r="K496" s="299">
        <v>0</v>
      </c>
      <c r="L496" s="299">
        <v>0</v>
      </c>
      <c r="M496" s="299">
        <v>0</v>
      </c>
      <c r="N496" s="299">
        <v>103.97</v>
      </c>
      <c r="O496" s="299">
        <v>-0.03</v>
      </c>
      <c r="P496" s="299">
        <f t="shared" si="70"/>
        <v>1785.8</v>
      </c>
      <c r="Q496" s="223"/>
    </row>
    <row r="497" spans="1:17" ht="25.5" customHeight="1">
      <c r="A497" s="222">
        <v>11100315</v>
      </c>
      <c r="B497" s="299" t="s">
        <v>357</v>
      </c>
      <c r="C497" s="208" t="s">
        <v>358</v>
      </c>
      <c r="D497" s="208" t="s">
        <v>332</v>
      </c>
      <c r="E497" s="299">
        <v>1681.8</v>
      </c>
      <c r="F497" s="299">
        <v>0</v>
      </c>
      <c r="G497" s="299">
        <v>0</v>
      </c>
      <c r="H497" s="299">
        <v>0</v>
      </c>
      <c r="I497" s="299">
        <v>0</v>
      </c>
      <c r="J497" s="299">
        <v>0</v>
      </c>
      <c r="K497" s="299">
        <v>0</v>
      </c>
      <c r="L497" s="299">
        <v>0</v>
      </c>
      <c r="M497" s="299">
        <v>0</v>
      </c>
      <c r="N497" s="299">
        <v>103.97</v>
      </c>
      <c r="O497" s="299">
        <v>-0.03</v>
      </c>
      <c r="P497" s="299">
        <f t="shared" si="70"/>
        <v>1785.8</v>
      </c>
      <c r="Q497" s="223"/>
    </row>
    <row r="498" spans="1:17" ht="25.5" customHeight="1">
      <c r="A498" s="222">
        <v>11100317</v>
      </c>
      <c r="B498" s="299" t="s">
        <v>359</v>
      </c>
      <c r="C498" s="208" t="s">
        <v>360</v>
      </c>
      <c r="D498" s="208" t="s">
        <v>332</v>
      </c>
      <c r="E498" s="299">
        <v>1860</v>
      </c>
      <c r="F498" s="299">
        <v>0</v>
      </c>
      <c r="G498" s="299">
        <v>0</v>
      </c>
      <c r="H498" s="299">
        <v>0</v>
      </c>
      <c r="I498" s="299">
        <v>0</v>
      </c>
      <c r="J498" s="299">
        <v>0</v>
      </c>
      <c r="K498" s="299">
        <v>0</v>
      </c>
      <c r="L498" s="299">
        <v>0</v>
      </c>
      <c r="M498" s="299">
        <v>0</v>
      </c>
      <c r="N498" s="299">
        <v>80.64</v>
      </c>
      <c r="O498" s="299">
        <v>0.04</v>
      </c>
      <c r="P498" s="299">
        <f t="shared" si="70"/>
        <v>1940.6000000000001</v>
      </c>
      <c r="Q498" s="223"/>
    </row>
    <row r="499" spans="1:17" ht="25.5" customHeight="1">
      <c r="A499" s="222">
        <v>11100318</v>
      </c>
      <c r="B499" s="299" t="s">
        <v>361</v>
      </c>
      <c r="C499" s="208" t="s">
        <v>362</v>
      </c>
      <c r="D499" s="208" t="s">
        <v>332</v>
      </c>
      <c r="E499" s="299">
        <v>1681.8</v>
      </c>
      <c r="F499" s="299">
        <v>0</v>
      </c>
      <c r="G499" s="299">
        <v>0</v>
      </c>
      <c r="H499" s="299">
        <v>0</v>
      </c>
      <c r="I499" s="299">
        <v>0</v>
      </c>
      <c r="J499" s="299">
        <v>0</v>
      </c>
      <c r="K499" s="299">
        <v>0</v>
      </c>
      <c r="L499" s="299">
        <v>0</v>
      </c>
      <c r="M499" s="299">
        <v>0</v>
      </c>
      <c r="N499" s="299">
        <v>103.97</v>
      </c>
      <c r="O499" s="299">
        <v>-0.03</v>
      </c>
      <c r="P499" s="299">
        <f t="shared" si="70"/>
        <v>1785.8</v>
      </c>
      <c r="Q499" s="223"/>
    </row>
    <row r="500" spans="1:17" ht="25.5" customHeight="1">
      <c r="A500" s="222">
        <v>11100319</v>
      </c>
      <c r="B500" s="299" t="s">
        <v>363</v>
      </c>
      <c r="C500" s="208" t="s">
        <v>594</v>
      </c>
      <c r="D500" s="208" t="s">
        <v>332</v>
      </c>
      <c r="E500" s="299">
        <v>2129.1</v>
      </c>
      <c r="F500" s="299">
        <v>0</v>
      </c>
      <c r="G500" s="299">
        <v>0</v>
      </c>
      <c r="H500" s="299">
        <v>0</v>
      </c>
      <c r="I500" s="299">
        <v>0</v>
      </c>
      <c r="J500" s="299">
        <v>0</v>
      </c>
      <c r="K500" s="299">
        <v>0</v>
      </c>
      <c r="L500" s="299">
        <v>0</v>
      </c>
      <c r="M500" s="299">
        <v>0</v>
      </c>
      <c r="N500" s="299">
        <v>61.11</v>
      </c>
      <c r="O500" s="299">
        <v>0.01</v>
      </c>
      <c r="P500" s="299">
        <f t="shared" si="70"/>
        <v>2190.2</v>
      </c>
      <c r="Q500" s="223"/>
    </row>
    <row r="501" spans="1:17" ht="25.5" customHeight="1">
      <c r="A501" s="222">
        <v>11100320</v>
      </c>
      <c r="B501" s="299" t="s">
        <v>364</v>
      </c>
      <c r="C501" s="208" t="s">
        <v>365</v>
      </c>
      <c r="D501" s="208" t="s">
        <v>332</v>
      </c>
      <c r="E501" s="299">
        <v>1681.8</v>
      </c>
      <c r="F501" s="299">
        <v>0</v>
      </c>
      <c r="G501" s="299">
        <v>0</v>
      </c>
      <c r="H501" s="299">
        <v>0</v>
      </c>
      <c r="I501" s="299">
        <v>0</v>
      </c>
      <c r="J501" s="299">
        <v>0</v>
      </c>
      <c r="K501" s="299">
        <v>189.2</v>
      </c>
      <c r="L501" s="299">
        <v>0</v>
      </c>
      <c r="M501" s="299">
        <v>0</v>
      </c>
      <c r="N501" s="299">
        <v>103.97</v>
      </c>
      <c r="O501" s="299">
        <v>-0.03</v>
      </c>
      <c r="P501" s="299">
        <f t="shared" si="70"/>
        <v>1596.6</v>
      </c>
      <c r="Q501" s="223"/>
    </row>
    <row r="502" spans="1:17" ht="25.5" customHeight="1">
      <c r="A502" s="222">
        <v>11100321</v>
      </c>
      <c r="B502" s="299" t="s">
        <v>366</v>
      </c>
      <c r="C502" s="208" t="s">
        <v>367</v>
      </c>
      <c r="D502" s="208" t="s">
        <v>332</v>
      </c>
      <c r="E502" s="299">
        <v>1681.8</v>
      </c>
      <c r="F502" s="299">
        <v>0</v>
      </c>
      <c r="G502" s="299">
        <v>0</v>
      </c>
      <c r="H502" s="299">
        <v>0</v>
      </c>
      <c r="I502" s="299">
        <v>0</v>
      </c>
      <c r="J502" s="299">
        <v>0</v>
      </c>
      <c r="K502" s="299">
        <v>0</v>
      </c>
      <c r="L502" s="299">
        <v>0</v>
      </c>
      <c r="M502" s="299">
        <v>0</v>
      </c>
      <c r="N502" s="299">
        <v>103.97</v>
      </c>
      <c r="O502" s="299">
        <v>0.17</v>
      </c>
      <c r="P502" s="299">
        <f t="shared" si="70"/>
        <v>1785.6</v>
      </c>
      <c r="Q502" s="223"/>
    </row>
    <row r="503" spans="1:17" ht="25.5" customHeight="1">
      <c r="A503" s="222">
        <v>11100322</v>
      </c>
      <c r="B503" s="299" t="s">
        <v>368</v>
      </c>
      <c r="C503" s="208" t="s">
        <v>369</v>
      </c>
      <c r="D503" s="208" t="s">
        <v>332</v>
      </c>
      <c r="E503" s="299">
        <v>1681.8</v>
      </c>
      <c r="F503" s="299">
        <v>0</v>
      </c>
      <c r="G503" s="299">
        <v>0</v>
      </c>
      <c r="H503" s="299">
        <v>0</v>
      </c>
      <c r="I503" s="299">
        <v>0</v>
      </c>
      <c r="J503" s="299">
        <v>0</v>
      </c>
      <c r="K503" s="299">
        <v>0</v>
      </c>
      <c r="L503" s="299">
        <v>0</v>
      </c>
      <c r="M503" s="299">
        <v>0</v>
      </c>
      <c r="N503" s="299">
        <v>103.97</v>
      </c>
      <c r="O503" s="299">
        <v>-0.03</v>
      </c>
      <c r="P503" s="299">
        <f t="shared" si="70"/>
        <v>1785.8</v>
      </c>
      <c r="Q503" s="223"/>
    </row>
    <row r="504" spans="1:17" ht="25.5" customHeight="1">
      <c r="A504" s="222">
        <v>11100323</v>
      </c>
      <c r="B504" s="299" t="s">
        <v>370</v>
      </c>
      <c r="C504" s="208" t="s">
        <v>371</v>
      </c>
      <c r="D504" s="208" t="s">
        <v>332</v>
      </c>
      <c r="E504" s="299">
        <v>2000.1</v>
      </c>
      <c r="F504" s="299">
        <v>0</v>
      </c>
      <c r="G504" s="299">
        <v>0</v>
      </c>
      <c r="H504" s="299">
        <v>0</v>
      </c>
      <c r="I504" s="299">
        <v>0</v>
      </c>
      <c r="J504" s="299">
        <v>0</v>
      </c>
      <c r="K504" s="299">
        <v>143.5</v>
      </c>
      <c r="L504" s="299">
        <v>0</v>
      </c>
      <c r="M504" s="299">
        <v>0</v>
      </c>
      <c r="N504" s="299">
        <v>71.68</v>
      </c>
      <c r="O504" s="299">
        <v>0.08</v>
      </c>
      <c r="P504" s="299">
        <f t="shared" si="70"/>
        <v>1928.2</v>
      </c>
      <c r="Q504" s="223"/>
    </row>
    <row r="505" spans="1:17" ht="25.5" customHeight="1">
      <c r="A505" s="222">
        <v>11100325</v>
      </c>
      <c r="B505" s="299" t="s">
        <v>372</v>
      </c>
      <c r="C505" s="208" t="s">
        <v>373</v>
      </c>
      <c r="D505" s="208" t="s">
        <v>332</v>
      </c>
      <c r="E505" s="299">
        <v>1681.8</v>
      </c>
      <c r="F505" s="299">
        <v>0</v>
      </c>
      <c r="G505" s="299">
        <v>0</v>
      </c>
      <c r="H505" s="299">
        <v>0</v>
      </c>
      <c r="I505" s="299">
        <v>0</v>
      </c>
      <c r="J505" s="299">
        <v>0</v>
      </c>
      <c r="K505" s="299">
        <v>0</v>
      </c>
      <c r="L505" s="299">
        <v>0</v>
      </c>
      <c r="M505" s="299">
        <v>0</v>
      </c>
      <c r="N505" s="299">
        <v>103.97</v>
      </c>
      <c r="O505" s="299">
        <v>-0.03</v>
      </c>
      <c r="P505" s="299">
        <f t="shared" si="70"/>
        <v>1785.8</v>
      </c>
      <c r="Q505" s="223"/>
    </row>
    <row r="506" spans="1:17" ht="25.5" customHeight="1">
      <c r="A506" s="222">
        <v>11100326</v>
      </c>
      <c r="B506" s="297" t="s">
        <v>374</v>
      </c>
      <c r="C506" s="297" t="s">
        <v>375</v>
      </c>
      <c r="D506" s="297" t="s">
        <v>332</v>
      </c>
      <c r="E506" s="297">
        <v>1681.8</v>
      </c>
      <c r="F506" s="297">
        <v>0</v>
      </c>
      <c r="G506" s="297">
        <v>0</v>
      </c>
      <c r="H506" s="297">
        <v>0</v>
      </c>
      <c r="I506" s="297">
        <v>0</v>
      </c>
      <c r="J506" s="297">
        <v>0</v>
      </c>
      <c r="K506" s="297">
        <v>0</v>
      </c>
      <c r="L506" s="297">
        <v>0</v>
      </c>
      <c r="M506" s="297">
        <v>0</v>
      </c>
      <c r="N506" s="297">
        <v>103.97</v>
      </c>
      <c r="O506" s="297">
        <v>-0.03</v>
      </c>
      <c r="P506" s="297">
        <f>E506+F506+G506+I506-J506-L506-M506-K506+N506-O506</f>
        <v>1785.8</v>
      </c>
      <c r="Q506" s="223"/>
    </row>
    <row r="507" spans="1:17" ht="25.5" customHeight="1">
      <c r="A507" s="222">
        <v>11100327</v>
      </c>
      <c r="B507" s="297" t="s">
        <v>376</v>
      </c>
      <c r="C507" s="297" t="s">
        <v>377</v>
      </c>
      <c r="D507" s="297" t="s">
        <v>332</v>
      </c>
      <c r="E507" s="297">
        <v>1681.8</v>
      </c>
      <c r="F507" s="297">
        <v>0</v>
      </c>
      <c r="G507" s="297">
        <v>0</v>
      </c>
      <c r="H507" s="297">
        <v>0</v>
      </c>
      <c r="I507" s="297">
        <v>0</v>
      </c>
      <c r="J507" s="297">
        <v>0</v>
      </c>
      <c r="K507" s="297">
        <v>0</v>
      </c>
      <c r="L507" s="297">
        <v>0</v>
      </c>
      <c r="M507" s="297">
        <v>0</v>
      </c>
      <c r="N507" s="297">
        <v>103.97</v>
      </c>
      <c r="O507" s="297">
        <v>-0.03</v>
      </c>
      <c r="P507" s="297">
        <f aca="true" t="shared" si="71" ref="P507:P512">E507+F507+G507+I507-J507-L507-M507-K507+N507-O507</f>
        <v>1785.8</v>
      </c>
      <c r="Q507" s="223"/>
    </row>
    <row r="508" spans="1:17" ht="25.5" customHeight="1">
      <c r="A508" s="222">
        <v>11100402</v>
      </c>
      <c r="B508" s="297" t="s">
        <v>379</v>
      </c>
      <c r="C508" s="297" t="s">
        <v>380</v>
      </c>
      <c r="D508" s="297" t="s">
        <v>378</v>
      </c>
      <c r="E508" s="297">
        <v>1873.2</v>
      </c>
      <c r="F508" s="297">
        <v>0</v>
      </c>
      <c r="G508" s="297">
        <v>0</v>
      </c>
      <c r="H508" s="297">
        <v>0</v>
      </c>
      <c r="I508" s="297">
        <v>0</v>
      </c>
      <c r="J508" s="297">
        <v>0</v>
      </c>
      <c r="K508" s="297">
        <v>0</v>
      </c>
      <c r="L508" s="297">
        <v>0</v>
      </c>
      <c r="M508" s="297">
        <v>0</v>
      </c>
      <c r="N508" s="297">
        <v>79.8</v>
      </c>
      <c r="O508" s="297">
        <v>0</v>
      </c>
      <c r="P508" s="297">
        <f t="shared" si="71"/>
        <v>1953</v>
      </c>
      <c r="Q508" s="223"/>
    </row>
    <row r="509" spans="1:17" ht="25.5" customHeight="1">
      <c r="A509" s="222">
        <v>11100403</v>
      </c>
      <c r="B509" s="297" t="s">
        <v>381</v>
      </c>
      <c r="C509" s="297" t="s">
        <v>382</v>
      </c>
      <c r="D509" s="297" t="s">
        <v>378</v>
      </c>
      <c r="E509" s="297">
        <v>1146</v>
      </c>
      <c r="F509" s="297">
        <v>0</v>
      </c>
      <c r="G509" s="297">
        <v>0</v>
      </c>
      <c r="H509" s="297">
        <v>0</v>
      </c>
      <c r="I509" s="297">
        <v>0</v>
      </c>
      <c r="J509" s="297">
        <v>0</v>
      </c>
      <c r="K509" s="297">
        <v>0</v>
      </c>
      <c r="L509" s="297">
        <v>0</v>
      </c>
      <c r="M509" s="297">
        <v>0</v>
      </c>
      <c r="N509" s="297">
        <v>138.36</v>
      </c>
      <c r="O509" s="297">
        <v>0.16</v>
      </c>
      <c r="P509" s="297">
        <f t="shared" si="71"/>
        <v>1284.2</v>
      </c>
      <c r="Q509" s="223"/>
    </row>
    <row r="510" spans="1:17" ht="25.5" customHeight="1">
      <c r="A510" s="222">
        <v>11100405</v>
      </c>
      <c r="B510" s="297" t="s">
        <v>385</v>
      </c>
      <c r="C510" s="297" t="s">
        <v>386</v>
      </c>
      <c r="D510" s="297" t="s">
        <v>378</v>
      </c>
      <c r="E510" s="297">
        <v>1558.95</v>
      </c>
      <c r="F510" s="297">
        <v>0</v>
      </c>
      <c r="G510" s="297">
        <v>0</v>
      </c>
      <c r="H510" s="297">
        <v>0</v>
      </c>
      <c r="I510" s="297">
        <v>0</v>
      </c>
      <c r="J510" s="297">
        <v>0</v>
      </c>
      <c r="K510" s="297">
        <v>0</v>
      </c>
      <c r="L510" s="297">
        <v>0</v>
      </c>
      <c r="M510" s="297">
        <v>0</v>
      </c>
      <c r="N510" s="297">
        <v>111.83</v>
      </c>
      <c r="O510" s="297">
        <v>0.18</v>
      </c>
      <c r="P510" s="297">
        <f t="shared" si="71"/>
        <v>1670.6</v>
      </c>
      <c r="Q510" s="223"/>
    </row>
    <row r="511" spans="1:17" ht="25.5" customHeight="1">
      <c r="A511" s="222">
        <v>11100406</v>
      </c>
      <c r="B511" s="297" t="s">
        <v>387</v>
      </c>
      <c r="C511" s="297" t="s">
        <v>388</v>
      </c>
      <c r="D511" s="297" t="s">
        <v>378</v>
      </c>
      <c r="E511" s="297">
        <v>1146</v>
      </c>
      <c r="F511" s="297">
        <v>0</v>
      </c>
      <c r="G511" s="297">
        <v>0</v>
      </c>
      <c r="H511" s="297">
        <v>0</v>
      </c>
      <c r="I511" s="297">
        <v>0</v>
      </c>
      <c r="J511" s="297">
        <v>0</v>
      </c>
      <c r="K511" s="297">
        <v>0</v>
      </c>
      <c r="L511" s="297">
        <v>0</v>
      </c>
      <c r="M511" s="297">
        <v>0</v>
      </c>
      <c r="N511" s="297">
        <v>138.36</v>
      </c>
      <c r="O511" s="297">
        <v>-0.04</v>
      </c>
      <c r="P511" s="297">
        <f t="shared" si="71"/>
        <v>1284.4</v>
      </c>
      <c r="Q511" s="223"/>
    </row>
    <row r="512" spans="1:17" ht="25.5" customHeight="1">
      <c r="A512" s="222">
        <v>11100517</v>
      </c>
      <c r="B512" s="297" t="s">
        <v>389</v>
      </c>
      <c r="C512" s="297" t="s">
        <v>730</v>
      </c>
      <c r="D512" s="297" t="s">
        <v>314</v>
      </c>
      <c r="E512" s="297">
        <v>3024.15</v>
      </c>
      <c r="F512" s="297">
        <v>0</v>
      </c>
      <c r="G512" s="297">
        <v>0</v>
      </c>
      <c r="H512" s="297">
        <v>0</v>
      </c>
      <c r="I512" s="297">
        <v>0</v>
      </c>
      <c r="J512" s="297">
        <v>0</v>
      </c>
      <c r="K512" s="297">
        <v>0</v>
      </c>
      <c r="L512" s="297">
        <v>0</v>
      </c>
      <c r="M512" s="297">
        <v>79.61</v>
      </c>
      <c r="N512" s="297">
        <v>0</v>
      </c>
      <c r="O512" s="297">
        <v>-0.06</v>
      </c>
      <c r="P512" s="297">
        <f t="shared" si="71"/>
        <v>2944.6</v>
      </c>
      <c r="Q512" s="223"/>
    </row>
    <row r="513" spans="1:17" ht="16.5" customHeight="1">
      <c r="A513" s="323" t="s">
        <v>17</v>
      </c>
      <c r="B513" s="324"/>
      <c r="C513" s="325"/>
      <c r="D513" s="325"/>
      <c r="E513" s="326">
        <f>E479+E514</f>
        <v>78744.90000000001</v>
      </c>
      <c r="F513" s="326">
        <f aca="true" t="shared" si="72" ref="F513:P513">F479+F514</f>
        <v>1900.03</v>
      </c>
      <c r="G513" s="326">
        <f t="shared" si="72"/>
        <v>0</v>
      </c>
      <c r="H513" s="326">
        <f t="shared" si="72"/>
        <v>0</v>
      </c>
      <c r="I513" s="326">
        <f t="shared" si="72"/>
        <v>0</v>
      </c>
      <c r="J513" s="326">
        <f t="shared" si="72"/>
        <v>0</v>
      </c>
      <c r="K513" s="326">
        <f t="shared" si="72"/>
        <v>1555.0900000000001</v>
      </c>
      <c r="L513" s="326">
        <f t="shared" si="72"/>
        <v>0</v>
      </c>
      <c r="M513" s="326">
        <f t="shared" si="72"/>
        <v>1112.76</v>
      </c>
      <c r="N513" s="326">
        <f t="shared" si="72"/>
        <v>2549.8500000000004</v>
      </c>
      <c r="O513" s="326">
        <f t="shared" si="72"/>
        <v>0.33000000000000007</v>
      </c>
      <c r="P513" s="326">
        <f t="shared" si="72"/>
        <v>80526.6</v>
      </c>
      <c r="Q513" s="327"/>
    </row>
    <row r="514" spans="1:17" s="103" customFormat="1" ht="25.5" customHeight="1">
      <c r="A514" s="321"/>
      <c r="B514" s="320" t="s">
        <v>591</v>
      </c>
      <c r="C514" s="319"/>
      <c r="D514" s="319"/>
      <c r="E514" s="318">
        <f>SUM(E495:E512)</f>
        <v>32002.8</v>
      </c>
      <c r="F514" s="318">
        <f aca="true" t="shared" si="73" ref="F514:P514">SUM(F495:F512)</f>
        <v>0</v>
      </c>
      <c r="G514" s="318">
        <f t="shared" si="73"/>
        <v>0</v>
      </c>
      <c r="H514" s="318">
        <f t="shared" si="73"/>
        <v>0</v>
      </c>
      <c r="I514" s="318">
        <f t="shared" si="73"/>
        <v>0</v>
      </c>
      <c r="J514" s="318">
        <f t="shared" si="73"/>
        <v>0</v>
      </c>
      <c r="K514" s="318">
        <f t="shared" si="73"/>
        <v>332.7</v>
      </c>
      <c r="L514" s="318">
        <f t="shared" si="73"/>
        <v>0</v>
      </c>
      <c r="M514" s="318">
        <f t="shared" si="73"/>
        <v>79.61</v>
      </c>
      <c r="N514" s="318">
        <f t="shared" si="73"/>
        <v>1678.6200000000003</v>
      </c>
      <c r="O514" s="318">
        <f t="shared" si="73"/>
        <v>0.31000000000000005</v>
      </c>
      <c r="P514" s="318">
        <f t="shared" si="73"/>
        <v>33268.8</v>
      </c>
      <c r="Q514" s="322"/>
    </row>
    <row r="515" spans="1:17" ht="9.75" customHeight="1">
      <c r="A515" s="62"/>
      <c r="B515" s="14"/>
      <c r="C515" s="139"/>
      <c r="D515" s="139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48"/>
    </row>
    <row r="516" spans="2:16" ht="15.75" customHeight="1">
      <c r="B516" s="27"/>
      <c r="C516" s="27"/>
      <c r="D516" s="27" t="s">
        <v>586</v>
      </c>
      <c r="E516" s="27"/>
      <c r="F516" s="27"/>
      <c r="G516" s="27"/>
      <c r="H516" s="27"/>
      <c r="I516" s="27"/>
      <c r="J516" s="27" t="s">
        <v>585</v>
      </c>
      <c r="K516" s="27"/>
      <c r="L516" s="27"/>
      <c r="M516" s="27"/>
      <c r="N516" s="27"/>
      <c r="O516" s="27"/>
      <c r="P516" s="27"/>
    </row>
    <row r="517" spans="1:16" ht="15.75" customHeight="1">
      <c r="A517" s="26" t="s">
        <v>584</v>
      </c>
      <c r="B517" s="27"/>
      <c r="C517" s="27"/>
      <c r="D517" s="27" t="s">
        <v>862</v>
      </c>
      <c r="E517" s="27"/>
      <c r="F517" s="27"/>
      <c r="G517" s="27"/>
      <c r="H517" s="27"/>
      <c r="I517" s="27"/>
      <c r="J517" s="27" t="s">
        <v>583</v>
      </c>
      <c r="K517" s="27"/>
      <c r="L517" s="27"/>
      <c r="M517" s="27"/>
      <c r="N517" s="27"/>
      <c r="O517" s="27"/>
      <c r="P517" s="27"/>
    </row>
    <row r="520" spans="1:17" ht="33">
      <c r="A520" s="6" t="s">
        <v>0</v>
      </c>
      <c r="B520" s="55"/>
      <c r="C520" s="8"/>
      <c r="D520" s="94" t="s">
        <v>814</v>
      </c>
      <c r="E520" s="8"/>
      <c r="F520" s="8"/>
      <c r="G520" s="8"/>
      <c r="H520" s="8"/>
      <c r="I520" s="8"/>
      <c r="J520" s="8"/>
      <c r="K520" s="9"/>
      <c r="L520" s="8"/>
      <c r="M520" s="8"/>
      <c r="N520" s="8"/>
      <c r="O520" s="8"/>
      <c r="P520" s="8"/>
      <c r="Q520" s="41"/>
    </row>
    <row r="521" spans="1:17" ht="18">
      <c r="A521" s="11"/>
      <c r="B521" s="77" t="s">
        <v>553</v>
      </c>
      <c r="C521" s="13"/>
      <c r="D521" s="13"/>
      <c r="E521" s="13"/>
      <c r="F521" s="13"/>
      <c r="G521" s="13"/>
      <c r="H521" s="13"/>
      <c r="I521" s="14"/>
      <c r="J521" s="14"/>
      <c r="K521" s="15"/>
      <c r="L521" s="13"/>
      <c r="M521" s="13"/>
      <c r="N521" s="13"/>
      <c r="O521" s="13"/>
      <c r="P521" s="13"/>
      <c r="Q521" s="42" t="s">
        <v>938</v>
      </c>
    </row>
    <row r="522" spans="1:17" ht="20.25">
      <c r="A522" s="16"/>
      <c r="B522" s="71"/>
      <c r="C522" s="17"/>
      <c r="D522" s="79" t="s">
        <v>972</v>
      </c>
      <c r="E522" s="18"/>
      <c r="F522" s="18"/>
      <c r="G522" s="18"/>
      <c r="H522" s="18"/>
      <c r="I522" s="18"/>
      <c r="J522" s="18"/>
      <c r="K522" s="19"/>
      <c r="L522" s="18"/>
      <c r="M522" s="18"/>
      <c r="N522" s="18"/>
      <c r="O522" s="18"/>
      <c r="P522" s="18"/>
      <c r="Q522" s="43"/>
    </row>
    <row r="523" spans="1:17" s="175" customFormat="1" ht="35.25" customHeight="1">
      <c r="A523" s="215" t="s">
        <v>1</v>
      </c>
      <c r="B523" s="329" t="s">
        <v>2</v>
      </c>
      <c r="C523" s="329" t="s">
        <v>3</v>
      </c>
      <c r="D523" s="329" t="s">
        <v>4</v>
      </c>
      <c r="E523" s="234" t="s">
        <v>5</v>
      </c>
      <c r="F523" s="234" t="s">
        <v>568</v>
      </c>
      <c r="G523" s="234" t="s">
        <v>530</v>
      </c>
      <c r="H523" s="234" t="s">
        <v>681</v>
      </c>
      <c r="I523" s="234" t="s">
        <v>571</v>
      </c>
      <c r="J523" s="234" t="s">
        <v>532</v>
      </c>
      <c r="K523" s="234" t="s">
        <v>531</v>
      </c>
      <c r="L523" s="234" t="s">
        <v>543</v>
      </c>
      <c r="M523" s="234" t="s">
        <v>538</v>
      </c>
      <c r="N523" s="234" t="s">
        <v>539</v>
      </c>
      <c r="O523" s="234" t="s">
        <v>582</v>
      </c>
      <c r="P523" s="234" t="s">
        <v>570</v>
      </c>
      <c r="Q523" s="120" t="s">
        <v>540</v>
      </c>
    </row>
    <row r="524" spans="1:17" ht="25.5" customHeight="1">
      <c r="A524" s="332" t="s">
        <v>390</v>
      </c>
      <c r="B524" s="333"/>
      <c r="C524" s="334"/>
      <c r="D524" s="334"/>
      <c r="E524" s="335"/>
      <c r="F524" s="335"/>
      <c r="G524" s="335"/>
      <c r="H524" s="335"/>
      <c r="I524" s="335"/>
      <c r="J524" s="335"/>
      <c r="K524" s="335"/>
      <c r="L524" s="335"/>
      <c r="M524" s="335"/>
      <c r="N524" s="335"/>
      <c r="O524" s="335"/>
      <c r="P524" s="335"/>
      <c r="Q524" s="336"/>
    </row>
    <row r="525" spans="1:17" ht="28.5" customHeight="1">
      <c r="A525" s="236">
        <v>11100501</v>
      </c>
      <c r="B525" s="330" t="s">
        <v>391</v>
      </c>
      <c r="C525" s="231" t="s">
        <v>392</v>
      </c>
      <c r="D525" s="231" t="s">
        <v>393</v>
      </c>
      <c r="E525" s="331">
        <v>1915.05</v>
      </c>
      <c r="F525" s="331">
        <v>0</v>
      </c>
      <c r="G525" s="331">
        <v>0</v>
      </c>
      <c r="H525" s="331">
        <v>0</v>
      </c>
      <c r="I525" s="331">
        <v>0</v>
      </c>
      <c r="J525" s="331">
        <v>0</v>
      </c>
      <c r="K525" s="331">
        <v>0</v>
      </c>
      <c r="L525" s="331">
        <v>0</v>
      </c>
      <c r="M525" s="331">
        <v>0</v>
      </c>
      <c r="N525" s="331">
        <v>77.12</v>
      </c>
      <c r="O525" s="331">
        <v>-0.03</v>
      </c>
      <c r="P525" s="331">
        <f>E525+F525+G525+I525-J525-L525-M525-K525+N525-O525</f>
        <v>1992.2</v>
      </c>
      <c r="Q525" s="221"/>
    </row>
    <row r="526" spans="1:17" ht="28.5" customHeight="1">
      <c r="A526" s="222">
        <v>11100502</v>
      </c>
      <c r="B526" s="298" t="s">
        <v>394</v>
      </c>
      <c r="C526" s="208" t="s">
        <v>395</v>
      </c>
      <c r="D526" s="208" t="s">
        <v>393</v>
      </c>
      <c r="E526" s="209">
        <v>2673.6</v>
      </c>
      <c r="F526" s="209">
        <v>0</v>
      </c>
      <c r="G526" s="209">
        <v>0</v>
      </c>
      <c r="H526" s="209">
        <v>0</v>
      </c>
      <c r="I526" s="209">
        <v>0</v>
      </c>
      <c r="J526" s="209">
        <v>0</v>
      </c>
      <c r="K526" s="209">
        <v>63</v>
      </c>
      <c r="L526" s="209">
        <v>0</v>
      </c>
      <c r="M526" s="209">
        <v>41.47</v>
      </c>
      <c r="N526" s="209">
        <v>0</v>
      </c>
      <c r="O526" s="209">
        <v>0.13</v>
      </c>
      <c r="P526" s="209">
        <f>E526+F526+G526+I526-J526-L526-M526-K526+N526-O526</f>
        <v>2569</v>
      </c>
      <c r="Q526" s="223"/>
    </row>
    <row r="527" spans="1:17" ht="28.5" customHeight="1">
      <c r="A527" s="222">
        <v>11100503</v>
      </c>
      <c r="B527" s="298" t="s">
        <v>396</v>
      </c>
      <c r="C527" s="208" t="s">
        <v>397</v>
      </c>
      <c r="D527" s="208" t="s">
        <v>393</v>
      </c>
      <c r="E527" s="209">
        <v>1915.05</v>
      </c>
      <c r="F527" s="209">
        <v>0</v>
      </c>
      <c r="G527" s="209">
        <v>0</v>
      </c>
      <c r="H527" s="209">
        <v>0</v>
      </c>
      <c r="I527" s="209">
        <v>0</v>
      </c>
      <c r="J527" s="209">
        <v>0</v>
      </c>
      <c r="K527" s="209">
        <v>0</v>
      </c>
      <c r="L527" s="209">
        <v>0</v>
      </c>
      <c r="M527" s="209">
        <v>0</v>
      </c>
      <c r="N527" s="209">
        <v>77.12</v>
      </c>
      <c r="O527" s="209">
        <v>-0.03</v>
      </c>
      <c r="P527" s="209">
        <f>E527+F527+G527+I527-J527-L527-M527-K527+N527-O527</f>
        <v>1992.2</v>
      </c>
      <c r="Q527" s="223"/>
    </row>
    <row r="528" spans="1:17" ht="28.5" customHeight="1">
      <c r="A528" s="222">
        <v>11100504</v>
      </c>
      <c r="B528" s="298" t="s">
        <v>398</v>
      </c>
      <c r="C528" s="208" t="s">
        <v>399</v>
      </c>
      <c r="D528" s="208" t="s">
        <v>393</v>
      </c>
      <c r="E528" s="209">
        <v>1915.05</v>
      </c>
      <c r="F528" s="209">
        <v>0</v>
      </c>
      <c r="G528" s="209">
        <v>0</v>
      </c>
      <c r="H528" s="209">
        <v>0</v>
      </c>
      <c r="I528" s="209">
        <v>0</v>
      </c>
      <c r="J528" s="209">
        <v>0</v>
      </c>
      <c r="K528" s="209">
        <v>0</v>
      </c>
      <c r="L528" s="209">
        <v>0</v>
      </c>
      <c r="M528" s="209">
        <v>0</v>
      </c>
      <c r="N528" s="209">
        <v>77.12</v>
      </c>
      <c r="O528" s="209">
        <v>-0.03</v>
      </c>
      <c r="P528" s="209">
        <f>E528+F528+G528+I528-J528-L528-M528-K528+N528-O528</f>
        <v>1992.2</v>
      </c>
      <c r="Q528" s="223"/>
    </row>
    <row r="529" spans="1:17" ht="28.5" customHeight="1">
      <c r="A529" s="222">
        <v>11100505</v>
      </c>
      <c r="B529" s="298" t="s">
        <v>400</v>
      </c>
      <c r="C529" s="208" t="s">
        <v>401</v>
      </c>
      <c r="D529" s="208" t="s">
        <v>393</v>
      </c>
      <c r="E529" s="209">
        <v>1915.05</v>
      </c>
      <c r="F529" s="209">
        <v>0</v>
      </c>
      <c r="G529" s="209">
        <v>0</v>
      </c>
      <c r="H529" s="209">
        <v>0</v>
      </c>
      <c r="I529" s="209">
        <v>0</v>
      </c>
      <c r="J529" s="209">
        <v>0</v>
      </c>
      <c r="K529" s="209">
        <v>0</v>
      </c>
      <c r="L529" s="209">
        <v>0</v>
      </c>
      <c r="M529" s="209">
        <v>0</v>
      </c>
      <c r="N529" s="209">
        <v>77.12</v>
      </c>
      <c r="O529" s="209">
        <v>-0.03</v>
      </c>
      <c r="P529" s="209">
        <f>E529+F529+G529+I529-J529-L529-M529-K529+N529-O529</f>
        <v>1992.2</v>
      </c>
      <c r="Q529" s="223"/>
    </row>
    <row r="530" spans="1:17" ht="28.5" customHeight="1">
      <c r="A530" s="222">
        <v>11100506</v>
      </c>
      <c r="B530" s="298" t="s">
        <v>402</v>
      </c>
      <c r="C530" s="208" t="s">
        <v>403</v>
      </c>
      <c r="D530" s="208" t="s">
        <v>393</v>
      </c>
      <c r="E530" s="209">
        <v>1915.05</v>
      </c>
      <c r="F530" s="209">
        <v>0</v>
      </c>
      <c r="G530" s="209">
        <v>0</v>
      </c>
      <c r="H530" s="209">
        <v>0</v>
      </c>
      <c r="I530" s="209">
        <v>0</v>
      </c>
      <c r="J530" s="209">
        <v>0</v>
      </c>
      <c r="K530" s="209">
        <v>0</v>
      </c>
      <c r="L530" s="209">
        <v>0</v>
      </c>
      <c r="M530" s="209">
        <v>0</v>
      </c>
      <c r="N530" s="209">
        <v>77.12</v>
      </c>
      <c r="O530" s="209">
        <v>0.17</v>
      </c>
      <c r="P530" s="209">
        <f aca="true" t="shared" si="74" ref="P530:P536">E530+F530+G530+I530-J530-L530-M530-K530+N530-O530</f>
        <v>1992</v>
      </c>
      <c r="Q530" s="223"/>
    </row>
    <row r="531" spans="1:17" ht="28.5" customHeight="1">
      <c r="A531" s="222">
        <v>11100508</v>
      </c>
      <c r="B531" s="298" t="s">
        <v>404</v>
      </c>
      <c r="C531" s="208" t="s">
        <v>405</v>
      </c>
      <c r="D531" s="208" t="s">
        <v>393</v>
      </c>
      <c r="E531" s="209">
        <v>1915.05</v>
      </c>
      <c r="F531" s="209">
        <v>0</v>
      </c>
      <c r="G531" s="209">
        <v>0</v>
      </c>
      <c r="H531" s="209">
        <v>0</v>
      </c>
      <c r="I531" s="209">
        <v>0</v>
      </c>
      <c r="J531" s="209">
        <v>0</v>
      </c>
      <c r="K531" s="209">
        <v>0</v>
      </c>
      <c r="L531" s="209">
        <v>0</v>
      </c>
      <c r="M531" s="209">
        <v>0</v>
      </c>
      <c r="N531" s="209">
        <v>77.12</v>
      </c>
      <c r="O531" s="209">
        <v>-0.03</v>
      </c>
      <c r="P531" s="209">
        <f t="shared" si="74"/>
        <v>1992.2</v>
      </c>
      <c r="Q531" s="223"/>
    </row>
    <row r="532" spans="1:17" ht="28.5" customHeight="1">
      <c r="A532" s="222">
        <v>11100509</v>
      </c>
      <c r="B532" s="298" t="s">
        <v>406</v>
      </c>
      <c r="C532" s="208" t="s">
        <v>407</v>
      </c>
      <c r="D532" s="208" t="s">
        <v>393</v>
      </c>
      <c r="E532" s="209">
        <v>1915.05</v>
      </c>
      <c r="F532" s="209">
        <v>0</v>
      </c>
      <c r="G532" s="209">
        <v>0</v>
      </c>
      <c r="H532" s="209">
        <v>0</v>
      </c>
      <c r="I532" s="209">
        <v>0</v>
      </c>
      <c r="J532" s="209">
        <v>0</v>
      </c>
      <c r="K532" s="209">
        <v>0</v>
      </c>
      <c r="L532" s="209">
        <v>0</v>
      </c>
      <c r="M532" s="209">
        <v>0</v>
      </c>
      <c r="N532" s="209">
        <v>77.12</v>
      </c>
      <c r="O532" s="209">
        <v>-0.03</v>
      </c>
      <c r="P532" s="209">
        <f t="shared" si="74"/>
        <v>1992.2</v>
      </c>
      <c r="Q532" s="223"/>
    </row>
    <row r="533" spans="1:17" ht="28.5" customHeight="1">
      <c r="A533" s="222">
        <v>11100510</v>
      </c>
      <c r="B533" s="298" t="s">
        <v>408</v>
      </c>
      <c r="C533" s="208" t="s">
        <v>409</v>
      </c>
      <c r="D533" s="208" t="s">
        <v>393</v>
      </c>
      <c r="E533" s="209">
        <v>1915.05</v>
      </c>
      <c r="F533" s="209">
        <v>0</v>
      </c>
      <c r="G533" s="209">
        <v>0</v>
      </c>
      <c r="H533" s="209">
        <v>0</v>
      </c>
      <c r="I533" s="209">
        <v>0</v>
      </c>
      <c r="J533" s="209">
        <v>0</v>
      </c>
      <c r="K533" s="209">
        <v>0</v>
      </c>
      <c r="L533" s="209">
        <v>0</v>
      </c>
      <c r="M533" s="209">
        <v>0</v>
      </c>
      <c r="N533" s="209">
        <v>77.12</v>
      </c>
      <c r="O533" s="209">
        <v>-0.03</v>
      </c>
      <c r="P533" s="209">
        <f t="shared" si="74"/>
        <v>1992.2</v>
      </c>
      <c r="Q533" s="223"/>
    </row>
    <row r="534" spans="1:17" ht="28.5" customHeight="1">
      <c r="A534" s="222">
        <v>11100512</v>
      </c>
      <c r="B534" s="298" t="s">
        <v>410</v>
      </c>
      <c r="C534" s="208" t="s">
        <v>411</v>
      </c>
      <c r="D534" s="208" t="s">
        <v>393</v>
      </c>
      <c r="E534" s="209">
        <v>2016.45</v>
      </c>
      <c r="F534" s="209">
        <v>0</v>
      </c>
      <c r="G534" s="209">
        <v>0</v>
      </c>
      <c r="H534" s="209">
        <v>0</v>
      </c>
      <c r="I534" s="209">
        <v>0</v>
      </c>
      <c r="J534" s="209">
        <v>0</v>
      </c>
      <c r="K534" s="209">
        <v>0</v>
      </c>
      <c r="L534" s="209">
        <v>0</v>
      </c>
      <c r="M534" s="209">
        <v>0</v>
      </c>
      <c r="N534" s="209">
        <v>70.63</v>
      </c>
      <c r="O534" s="209">
        <v>-0.12</v>
      </c>
      <c r="P534" s="209">
        <f t="shared" si="74"/>
        <v>2087.2</v>
      </c>
      <c r="Q534" s="223"/>
    </row>
    <row r="535" spans="1:17" ht="28.5" customHeight="1">
      <c r="A535" s="222">
        <v>11100513</v>
      </c>
      <c r="B535" s="298" t="s">
        <v>412</v>
      </c>
      <c r="C535" s="208" t="s">
        <v>413</v>
      </c>
      <c r="D535" s="208" t="s">
        <v>393</v>
      </c>
      <c r="E535" s="209">
        <v>2384.7</v>
      </c>
      <c r="F535" s="209">
        <v>0</v>
      </c>
      <c r="G535" s="209">
        <v>0</v>
      </c>
      <c r="H535" s="209">
        <v>0</v>
      </c>
      <c r="I535" s="209">
        <v>0</v>
      </c>
      <c r="J535" s="209">
        <v>0</v>
      </c>
      <c r="K535" s="209">
        <v>40</v>
      </c>
      <c r="L535" s="209">
        <v>0</v>
      </c>
      <c r="M535" s="209">
        <v>0</v>
      </c>
      <c r="N535" s="209">
        <v>4.89</v>
      </c>
      <c r="O535" s="209">
        <v>-0.01</v>
      </c>
      <c r="P535" s="209">
        <f t="shared" si="74"/>
        <v>2349.6</v>
      </c>
      <c r="Q535" s="223"/>
    </row>
    <row r="536" spans="1:17" ht="28.5" customHeight="1">
      <c r="A536" s="277">
        <v>17100202</v>
      </c>
      <c r="B536" s="337" t="s">
        <v>496</v>
      </c>
      <c r="C536" s="279" t="s">
        <v>497</v>
      </c>
      <c r="D536" s="279" t="s">
        <v>393</v>
      </c>
      <c r="E536" s="338">
        <v>2953.65</v>
      </c>
      <c r="F536" s="338">
        <v>0</v>
      </c>
      <c r="G536" s="338">
        <v>0</v>
      </c>
      <c r="H536" s="338">
        <v>0</v>
      </c>
      <c r="I536" s="338">
        <v>0</v>
      </c>
      <c r="J536" s="338">
        <v>0</v>
      </c>
      <c r="K536" s="338">
        <v>0</v>
      </c>
      <c r="L536" s="338">
        <v>0</v>
      </c>
      <c r="M536" s="338">
        <v>71.94</v>
      </c>
      <c r="N536" s="338">
        <v>0</v>
      </c>
      <c r="O536" s="338">
        <v>-0.09</v>
      </c>
      <c r="P536" s="338">
        <f t="shared" si="74"/>
        <v>2881.8</v>
      </c>
      <c r="Q536" s="280"/>
    </row>
    <row r="537" spans="1:17" s="103" customFormat="1" ht="25.5" customHeight="1">
      <c r="A537" s="104"/>
      <c r="B537" s="339" t="s">
        <v>918</v>
      </c>
      <c r="C537" s="149"/>
      <c r="D537" s="149"/>
      <c r="E537" s="194">
        <f>SUM(E525:E536)</f>
        <v>25348.8</v>
      </c>
      <c r="F537" s="194">
        <f aca="true" t="shared" si="75" ref="F537:P537">SUM(F525:F536)</f>
        <v>0</v>
      </c>
      <c r="G537" s="194">
        <f t="shared" si="75"/>
        <v>0</v>
      </c>
      <c r="H537" s="194">
        <f t="shared" si="75"/>
        <v>0</v>
      </c>
      <c r="I537" s="194">
        <f t="shared" si="75"/>
        <v>0</v>
      </c>
      <c r="J537" s="194">
        <f t="shared" si="75"/>
        <v>0</v>
      </c>
      <c r="K537" s="194">
        <f t="shared" si="75"/>
        <v>103</v>
      </c>
      <c r="L537" s="194">
        <f t="shared" si="75"/>
        <v>0</v>
      </c>
      <c r="M537" s="194">
        <f t="shared" si="75"/>
        <v>113.41</v>
      </c>
      <c r="N537" s="194">
        <f t="shared" si="75"/>
        <v>692.48</v>
      </c>
      <c r="O537" s="194">
        <f t="shared" si="75"/>
        <v>-0.12999999999999998</v>
      </c>
      <c r="P537" s="194">
        <f t="shared" si="75"/>
        <v>25825</v>
      </c>
      <c r="Q537" s="107"/>
    </row>
    <row r="538" spans="1:17" ht="37.5" customHeight="1">
      <c r="A538" s="312"/>
      <c r="B538" s="313"/>
      <c r="C538" s="314"/>
      <c r="D538" s="314"/>
      <c r="E538" s="315"/>
      <c r="F538" s="315"/>
      <c r="G538" s="315"/>
      <c r="H538" s="315"/>
      <c r="I538" s="315"/>
      <c r="J538" s="315"/>
      <c r="K538" s="315"/>
      <c r="L538" s="315"/>
      <c r="M538" s="315"/>
      <c r="N538" s="315"/>
      <c r="O538" s="315"/>
      <c r="P538" s="315"/>
      <c r="Q538" s="316"/>
    </row>
    <row r="539" spans="2:16" ht="15.75" customHeight="1">
      <c r="B539" s="27"/>
      <c r="C539" s="27"/>
      <c r="D539" s="27" t="s">
        <v>586</v>
      </c>
      <c r="E539" s="27"/>
      <c r="F539" s="27"/>
      <c r="G539" s="27"/>
      <c r="H539" s="27"/>
      <c r="I539" s="27"/>
      <c r="J539" s="27" t="s">
        <v>585</v>
      </c>
      <c r="K539" s="27"/>
      <c r="L539" s="27"/>
      <c r="M539" s="27"/>
      <c r="N539" s="27"/>
      <c r="O539" s="27"/>
      <c r="P539" s="27"/>
    </row>
    <row r="540" spans="1:16" ht="15.75" customHeight="1">
      <c r="A540" s="26" t="s">
        <v>584</v>
      </c>
      <c r="B540" s="27"/>
      <c r="C540" s="27"/>
      <c r="D540" s="27" t="s">
        <v>862</v>
      </c>
      <c r="E540" s="27"/>
      <c r="F540" s="27"/>
      <c r="G540" s="27"/>
      <c r="H540" s="27"/>
      <c r="I540" s="27"/>
      <c r="J540" s="27" t="s">
        <v>583</v>
      </c>
      <c r="K540" s="27"/>
      <c r="L540" s="27"/>
      <c r="M540" s="27"/>
      <c r="N540" s="27"/>
      <c r="O540" s="27"/>
      <c r="P540" s="27"/>
    </row>
    <row r="541" spans="2:16" ht="15.75" customHeight="1"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</row>
    <row r="542" spans="2:16" ht="15.75" customHeight="1"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</row>
    <row r="543" spans="1:17" s="62" customFormat="1" ht="19.5" customHeight="1">
      <c r="A543" s="38"/>
      <c r="B543" s="54"/>
      <c r="C543" s="139"/>
      <c r="D543" s="139"/>
      <c r="E543" s="328"/>
      <c r="F543" s="328"/>
      <c r="G543" s="328"/>
      <c r="H543" s="328"/>
      <c r="I543" s="328"/>
      <c r="J543" s="328"/>
      <c r="K543" s="328"/>
      <c r="L543" s="328"/>
      <c r="M543" s="328"/>
      <c r="N543" s="328"/>
      <c r="O543" s="328"/>
      <c r="P543" s="328"/>
      <c r="Q543" s="48"/>
    </row>
    <row r="544" spans="1:17" ht="33" customHeight="1">
      <c r="A544" s="6" t="s">
        <v>0</v>
      </c>
      <c r="B544" s="55"/>
      <c r="C544" s="8"/>
      <c r="D544" s="94" t="s">
        <v>814</v>
      </c>
      <c r="E544" s="8"/>
      <c r="F544" s="8"/>
      <c r="G544" s="8"/>
      <c r="H544" s="8"/>
      <c r="I544" s="8"/>
      <c r="J544" s="8"/>
      <c r="K544" s="9"/>
      <c r="L544" s="8"/>
      <c r="M544" s="8"/>
      <c r="N544" s="8"/>
      <c r="O544" s="8"/>
      <c r="P544" s="8"/>
      <c r="Q544" s="41"/>
    </row>
    <row r="545" spans="1:17" ht="19.5" customHeight="1">
      <c r="A545" s="11"/>
      <c r="B545" s="77" t="s">
        <v>553</v>
      </c>
      <c r="C545" s="13"/>
      <c r="D545" s="13"/>
      <c r="E545" s="13"/>
      <c r="F545" s="13"/>
      <c r="G545" s="13"/>
      <c r="H545" s="13"/>
      <c r="I545" s="14"/>
      <c r="J545" s="14"/>
      <c r="K545" s="15"/>
      <c r="L545" s="13"/>
      <c r="M545" s="13"/>
      <c r="N545" s="13"/>
      <c r="O545" s="13"/>
      <c r="P545" s="13"/>
      <c r="Q545" s="42" t="s">
        <v>939</v>
      </c>
    </row>
    <row r="546" spans="1:17" ht="19.5" customHeight="1">
      <c r="A546" s="16"/>
      <c r="B546" s="71"/>
      <c r="C546" s="17"/>
      <c r="D546" s="79" t="s">
        <v>972</v>
      </c>
      <c r="E546" s="18"/>
      <c r="F546" s="18"/>
      <c r="G546" s="18"/>
      <c r="H546" s="18"/>
      <c r="I546" s="18"/>
      <c r="J546" s="18"/>
      <c r="K546" s="19"/>
      <c r="L546" s="18"/>
      <c r="M546" s="18"/>
      <c r="N546" s="18"/>
      <c r="O546" s="18"/>
      <c r="P546" s="18"/>
      <c r="Q546" s="43"/>
    </row>
    <row r="547" spans="1:17" ht="19.5" customHeight="1" thickBot="1">
      <c r="A547" s="80" t="s">
        <v>1</v>
      </c>
      <c r="B547" s="151" t="s">
        <v>2</v>
      </c>
      <c r="C547" s="151" t="s">
        <v>3</v>
      </c>
      <c r="D547" s="151" t="s">
        <v>4</v>
      </c>
      <c r="E547" s="40" t="s">
        <v>5</v>
      </c>
      <c r="F547" s="40" t="s">
        <v>568</v>
      </c>
      <c r="G547" s="40" t="s">
        <v>530</v>
      </c>
      <c r="H547" s="40" t="s">
        <v>681</v>
      </c>
      <c r="I547" s="40" t="s">
        <v>571</v>
      </c>
      <c r="J547" s="40" t="s">
        <v>532</v>
      </c>
      <c r="K547" s="40" t="s">
        <v>531</v>
      </c>
      <c r="L547" s="40" t="s">
        <v>543</v>
      </c>
      <c r="M547" s="40" t="s">
        <v>538</v>
      </c>
      <c r="N547" s="40" t="s">
        <v>539</v>
      </c>
      <c r="O547" s="40" t="s">
        <v>582</v>
      </c>
      <c r="P547" s="40" t="s">
        <v>570</v>
      </c>
      <c r="Q547" s="152" t="s">
        <v>540</v>
      </c>
    </row>
    <row r="548" spans="1:17" ht="25.5" customHeight="1" thickTop="1">
      <c r="A548" s="104" t="s">
        <v>416</v>
      </c>
      <c r="B548" s="91"/>
      <c r="C548" s="91"/>
      <c r="D548" s="91"/>
      <c r="E548" s="91"/>
      <c r="F548" s="91"/>
      <c r="G548" s="91"/>
      <c r="H548" s="91"/>
      <c r="I548" s="91"/>
      <c r="J548" s="91"/>
      <c r="K548" s="188"/>
      <c r="L548" s="91"/>
      <c r="M548" s="91"/>
      <c r="N548" s="91"/>
      <c r="O548" s="91"/>
      <c r="P548" s="91"/>
      <c r="Q548" s="92"/>
    </row>
    <row r="549" spans="1:17" ht="27" customHeight="1">
      <c r="A549" s="31">
        <v>8100209</v>
      </c>
      <c r="B549" s="145" t="s">
        <v>284</v>
      </c>
      <c r="C549" s="69" t="s">
        <v>285</v>
      </c>
      <c r="D549" s="69" t="s">
        <v>725</v>
      </c>
      <c r="E549" s="145">
        <v>2677.92</v>
      </c>
      <c r="F549" s="145">
        <v>0</v>
      </c>
      <c r="G549" s="145">
        <v>0</v>
      </c>
      <c r="H549" s="145">
        <v>0</v>
      </c>
      <c r="I549" s="145">
        <v>0</v>
      </c>
      <c r="J549" s="145">
        <v>0</v>
      </c>
      <c r="K549" s="145">
        <v>0</v>
      </c>
      <c r="L549" s="145">
        <v>0</v>
      </c>
      <c r="M549" s="145">
        <v>41.94</v>
      </c>
      <c r="N549" s="145">
        <v>0</v>
      </c>
      <c r="O549" s="145">
        <v>-0.02</v>
      </c>
      <c r="P549" s="145">
        <f>E549+F549+G549+I549-J549-L549-M549-K549+N549-O549</f>
        <v>2636</v>
      </c>
      <c r="Q549" s="45"/>
    </row>
    <row r="550" spans="1:17" ht="27" customHeight="1">
      <c r="A550" s="31">
        <v>11100514</v>
      </c>
      <c r="B550" s="187" t="s">
        <v>414</v>
      </c>
      <c r="C550" s="69" t="s">
        <v>415</v>
      </c>
      <c r="D550" s="69" t="s">
        <v>725</v>
      </c>
      <c r="E550" s="145">
        <v>2332.95</v>
      </c>
      <c r="F550" s="145">
        <v>0</v>
      </c>
      <c r="G550" s="145">
        <v>0</v>
      </c>
      <c r="H550" s="145">
        <v>0</v>
      </c>
      <c r="I550" s="145">
        <v>0</v>
      </c>
      <c r="J550" s="145">
        <v>0</v>
      </c>
      <c r="K550" s="145">
        <v>0</v>
      </c>
      <c r="L550" s="145">
        <v>0</v>
      </c>
      <c r="M550" s="145">
        <v>0</v>
      </c>
      <c r="N550" s="145">
        <v>10.52</v>
      </c>
      <c r="O550" s="145">
        <v>0.07</v>
      </c>
      <c r="P550" s="145">
        <f>E550+F550+G550+I550-J550-L550-M550-K550+N550-O550</f>
        <v>2343.3999999999996</v>
      </c>
      <c r="Q550" s="45"/>
    </row>
    <row r="551" spans="1:17" ht="27" customHeight="1">
      <c r="A551" s="31">
        <v>13000001</v>
      </c>
      <c r="B551" s="145" t="s">
        <v>417</v>
      </c>
      <c r="C551" s="69" t="s">
        <v>418</v>
      </c>
      <c r="D551" s="69" t="s">
        <v>419</v>
      </c>
      <c r="E551" s="145">
        <v>6615</v>
      </c>
      <c r="F551" s="145">
        <v>0</v>
      </c>
      <c r="G551" s="145">
        <v>0</v>
      </c>
      <c r="H551" s="145">
        <v>0</v>
      </c>
      <c r="I551" s="145">
        <v>0</v>
      </c>
      <c r="J551" s="145">
        <v>0</v>
      </c>
      <c r="K551" s="145">
        <v>0</v>
      </c>
      <c r="L551" s="145">
        <v>115.42</v>
      </c>
      <c r="M551" s="145">
        <v>843.93</v>
      </c>
      <c r="N551" s="145">
        <v>0</v>
      </c>
      <c r="O551" s="145">
        <v>0.05</v>
      </c>
      <c r="P551" s="145">
        <f>E551+F551+G551+I551-J551-L551-M551-K551+N551-O551</f>
        <v>5655.599999999999</v>
      </c>
      <c r="Q551" s="45"/>
    </row>
    <row r="552" spans="1:17" ht="27" customHeight="1">
      <c r="A552" s="31">
        <v>15200202</v>
      </c>
      <c r="B552" s="145" t="s">
        <v>484</v>
      </c>
      <c r="C552" s="69" t="s">
        <v>485</v>
      </c>
      <c r="D552" s="69" t="s">
        <v>919</v>
      </c>
      <c r="E552" s="145">
        <v>1653.75</v>
      </c>
      <c r="F552" s="145">
        <v>0</v>
      </c>
      <c r="G552" s="145">
        <v>0</v>
      </c>
      <c r="H552" s="145">
        <v>0</v>
      </c>
      <c r="I552" s="145">
        <v>0</v>
      </c>
      <c r="J552" s="145">
        <v>0</v>
      </c>
      <c r="K552" s="145">
        <v>0</v>
      </c>
      <c r="L552" s="145">
        <v>0</v>
      </c>
      <c r="M552" s="145">
        <v>0</v>
      </c>
      <c r="N552" s="145">
        <v>105.76</v>
      </c>
      <c r="O552" s="145">
        <v>-0.09</v>
      </c>
      <c r="P552" s="145">
        <f>E552+F552+G552+I552-J552-L552-M552-K552+N552-O552</f>
        <v>1759.6</v>
      </c>
      <c r="Q552" s="45"/>
    </row>
    <row r="553" spans="1:17" ht="27" customHeight="1">
      <c r="A553" s="31">
        <v>17100301</v>
      </c>
      <c r="B553" s="145" t="s">
        <v>498</v>
      </c>
      <c r="C553" s="69" t="s">
        <v>499</v>
      </c>
      <c r="D553" s="69" t="s">
        <v>725</v>
      </c>
      <c r="E553" s="145">
        <v>1500</v>
      </c>
      <c r="F553" s="145">
        <v>0</v>
      </c>
      <c r="G553" s="145">
        <v>0</v>
      </c>
      <c r="H553" s="145">
        <v>0</v>
      </c>
      <c r="I553" s="145">
        <v>0</v>
      </c>
      <c r="J553" s="145">
        <v>0</v>
      </c>
      <c r="K553" s="145">
        <v>0</v>
      </c>
      <c r="L553" s="145">
        <v>0</v>
      </c>
      <c r="M553" s="145">
        <v>0</v>
      </c>
      <c r="N553" s="145">
        <v>115.6</v>
      </c>
      <c r="O553" s="145">
        <v>0</v>
      </c>
      <c r="P553" s="145">
        <f>E553+F553+G553+I553-J553-L553-M553-K553+N553-O553</f>
        <v>1615.6</v>
      </c>
      <c r="Q553" s="45"/>
    </row>
    <row r="554" spans="1:17" ht="19.5" customHeight="1">
      <c r="A554" s="1" t="s">
        <v>17</v>
      </c>
      <c r="B554" s="145"/>
      <c r="C554" s="69"/>
      <c r="D554" s="69"/>
      <c r="E554" s="73">
        <f>SUM(E549:E553)</f>
        <v>14779.619999999999</v>
      </c>
      <c r="F554" s="154">
        <f aca="true" t="shared" si="76" ref="F554:P554">SUM(F549:F553)</f>
        <v>0</v>
      </c>
      <c r="G554" s="154">
        <f t="shared" si="76"/>
        <v>0</v>
      </c>
      <c r="H554" s="154">
        <f t="shared" si="76"/>
        <v>0</v>
      </c>
      <c r="I554" s="154">
        <f t="shared" si="76"/>
        <v>0</v>
      </c>
      <c r="J554" s="154">
        <f t="shared" si="76"/>
        <v>0</v>
      </c>
      <c r="K554" s="154">
        <f t="shared" si="76"/>
        <v>0</v>
      </c>
      <c r="L554" s="154">
        <f t="shared" si="76"/>
        <v>115.42</v>
      </c>
      <c r="M554" s="154">
        <f t="shared" si="76"/>
        <v>885.8699999999999</v>
      </c>
      <c r="N554" s="154">
        <f t="shared" si="76"/>
        <v>231.88</v>
      </c>
      <c r="O554" s="154">
        <f t="shared" si="76"/>
        <v>0.010000000000000009</v>
      </c>
      <c r="P554" s="154">
        <f t="shared" si="76"/>
        <v>14010.2</v>
      </c>
      <c r="Q554" s="45"/>
    </row>
    <row r="555" spans="1:17" ht="25.5" customHeight="1">
      <c r="A555" s="104" t="s">
        <v>422</v>
      </c>
      <c r="B555" s="161"/>
      <c r="C555" s="99"/>
      <c r="D555" s="99"/>
      <c r="E555" s="161"/>
      <c r="F555" s="161"/>
      <c r="G555" s="161"/>
      <c r="H555" s="161"/>
      <c r="I555" s="161"/>
      <c r="J555" s="161"/>
      <c r="K555" s="161"/>
      <c r="L555" s="161"/>
      <c r="M555" s="161"/>
      <c r="N555" s="161"/>
      <c r="O555" s="161"/>
      <c r="P555" s="161"/>
      <c r="Q555" s="92"/>
    </row>
    <row r="556" spans="1:17" ht="27" customHeight="1">
      <c r="A556" s="31">
        <v>13100000</v>
      </c>
      <c r="B556" s="145" t="s">
        <v>423</v>
      </c>
      <c r="C556" s="69" t="s">
        <v>424</v>
      </c>
      <c r="D556" s="69" t="s">
        <v>731</v>
      </c>
      <c r="E556" s="145">
        <v>3858.6</v>
      </c>
      <c r="F556" s="65">
        <v>1714.93</v>
      </c>
      <c r="G556" s="145">
        <v>0</v>
      </c>
      <c r="H556" s="145">
        <v>0</v>
      </c>
      <c r="I556" s="145">
        <v>0</v>
      </c>
      <c r="J556" s="145">
        <v>0</v>
      </c>
      <c r="K556" s="145">
        <v>0</v>
      </c>
      <c r="L556" s="145">
        <v>0</v>
      </c>
      <c r="M556" s="145">
        <v>533.23</v>
      </c>
      <c r="N556" s="145">
        <v>0</v>
      </c>
      <c r="O556" s="145">
        <v>0.1</v>
      </c>
      <c r="P556" s="145">
        <f>E556+F556+G556+I556-J556-L556-M556-K556+N556-O556</f>
        <v>5040.199999999999</v>
      </c>
      <c r="Q556" s="45"/>
    </row>
    <row r="557" spans="1:17" ht="27" customHeight="1">
      <c r="A557" s="31">
        <v>13100201</v>
      </c>
      <c r="B557" s="145" t="s">
        <v>537</v>
      </c>
      <c r="C557" s="69" t="s">
        <v>425</v>
      </c>
      <c r="D557" s="69" t="s">
        <v>713</v>
      </c>
      <c r="E557" s="145">
        <v>4132.23</v>
      </c>
      <c r="F557" s="145">
        <v>0</v>
      </c>
      <c r="G557" s="145">
        <v>0</v>
      </c>
      <c r="H557" s="145">
        <v>0</v>
      </c>
      <c r="I557" s="145">
        <v>0</v>
      </c>
      <c r="J557" s="145">
        <v>0</v>
      </c>
      <c r="K557" s="145">
        <v>73.3</v>
      </c>
      <c r="L557" s="145">
        <v>0</v>
      </c>
      <c r="M557" s="145">
        <v>370.2</v>
      </c>
      <c r="N557" s="145">
        <v>0</v>
      </c>
      <c r="O557" s="145">
        <v>-0.07</v>
      </c>
      <c r="P557" s="145">
        <f>E557+F557+G557+I557-J557-L557-M557-K557+N557-O557</f>
        <v>3688.7999999999997</v>
      </c>
      <c r="Q557" s="45"/>
    </row>
    <row r="558" spans="1:17" ht="27" customHeight="1">
      <c r="A558" s="31">
        <v>13100202</v>
      </c>
      <c r="B558" s="145" t="s">
        <v>426</v>
      </c>
      <c r="C558" s="69" t="s">
        <v>427</v>
      </c>
      <c r="D558" s="69" t="s">
        <v>713</v>
      </c>
      <c r="E558" s="145">
        <v>2212.72</v>
      </c>
      <c r="F558" s="145">
        <v>0</v>
      </c>
      <c r="G558" s="145">
        <v>0</v>
      </c>
      <c r="H558" s="145">
        <v>0</v>
      </c>
      <c r="I558" s="145">
        <v>0</v>
      </c>
      <c r="J558" s="145">
        <v>0</v>
      </c>
      <c r="K558" s="145">
        <v>0</v>
      </c>
      <c r="L558" s="145">
        <v>0</v>
      </c>
      <c r="M558" s="145">
        <v>0</v>
      </c>
      <c r="N558" s="145">
        <v>38.09</v>
      </c>
      <c r="O558" s="145">
        <v>0.01</v>
      </c>
      <c r="P558" s="145">
        <f>E558+F558+G558+I558-J558-L558-M558-K558+N558-O558</f>
        <v>2250.7999999999997</v>
      </c>
      <c r="Q558" s="45"/>
    </row>
    <row r="559" spans="1:17" ht="27" customHeight="1">
      <c r="A559" s="31">
        <v>13100203</v>
      </c>
      <c r="B559" s="145" t="s">
        <v>428</v>
      </c>
      <c r="C559" s="69" t="s">
        <v>429</v>
      </c>
      <c r="D559" s="69" t="s">
        <v>713</v>
      </c>
      <c r="E559" s="145">
        <v>1991.12</v>
      </c>
      <c r="F559" s="145">
        <v>0</v>
      </c>
      <c r="G559" s="145">
        <v>0</v>
      </c>
      <c r="H559" s="145">
        <v>0</v>
      </c>
      <c r="I559" s="145">
        <v>0</v>
      </c>
      <c r="J559" s="145">
        <v>0</v>
      </c>
      <c r="K559" s="145">
        <v>254.5</v>
      </c>
      <c r="L559" s="145">
        <v>0</v>
      </c>
      <c r="M559" s="145">
        <v>0</v>
      </c>
      <c r="N559" s="145">
        <v>72.25</v>
      </c>
      <c r="O559" s="145">
        <v>0.07</v>
      </c>
      <c r="P559" s="145">
        <f>E559+F559+G559+I559-J559-L559-M559-K559+N559-O559</f>
        <v>1808.8</v>
      </c>
      <c r="Q559" s="45"/>
    </row>
    <row r="560" spans="1:17" ht="19.5" customHeight="1">
      <c r="A560" s="1" t="s">
        <v>17</v>
      </c>
      <c r="B560" s="145"/>
      <c r="C560" s="69"/>
      <c r="D560" s="69"/>
      <c r="E560" s="73">
        <f>SUM(E556:E559)</f>
        <v>12194.669999999998</v>
      </c>
      <c r="F560" s="73">
        <f aca="true" t="shared" si="77" ref="F560:P560">SUM(F556:F559)</f>
        <v>1714.93</v>
      </c>
      <c r="G560" s="154">
        <f t="shared" si="77"/>
        <v>0</v>
      </c>
      <c r="H560" s="154">
        <f t="shared" si="77"/>
        <v>0</v>
      </c>
      <c r="I560" s="154">
        <f t="shared" si="77"/>
        <v>0</v>
      </c>
      <c r="J560" s="154">
        <f t="shared" si="77"/>
        <v>0</v>
      </c>
      <c r="K560" s="154">
        <f t="shared" si="77"/>
        <v>327.8</v>
      </c>
      <c r="L560" s="154">
        <f t="shared" si="77"/>
        <v>0</v>
      </c>
      <c r="M560" s="154">
        <f t="shared" si="77"/>
        <v>903.4300000000001</v>
      </c>
      <c r="N560" s="154">
        <f t="shared" si="77"/>
        <v>110.34</v>
      </c>
      <c r="O560" s="154">
        <f t="shared" si="77"/>
        <v>0.11000000000000001</v>
      </c>
      <c r="P560" s="154">
        <f t="shared" si="77"/>
        <v>12788.599999999997</v>
      </c>
      <c r="Q560" s="45"/>
    </row>
    <row r="561" spans="1:17" s="37" customFormat="1" ht="24.75" customHeight="1">
      <c r="A561" s="104"/>
      <c r="B561" s="90" t="s">
        <v>591</v>
      </c>
      <c r="C561" s="149"/>
      <c r="D561" s="149"/>
      <c r="E561" s="194">
        <f>E554+E560</f>
        <v>26974.289999999997</v>
      </c>
      <c r="F561" s="194">
        <f aca="true" t="shared" si="78" ref="F561:P561">F554+F560</f>
        <v>1714.93</v>
      </c>
      <c r="G561" s="194">
        <f t="shared" si="78"/>
        <v>0</v>
      </c>
      <c r="H561" s="194">
        <f t="shared" si="78"/>
        <v>0</v>
      </c>
      <c r="I561" s="194">
        <f t="shared" si="78"/>
        <v>0</v>
      </c>
      <c r="J561" s="194">
        <f t="shared" si="78"/>
        <v>0</v>
      </c>
      <c r="K561" s="194">
        <f t="shared" si="78"/>
        <v>327.8</v>
      </c>
      <c r="L561" s="194">
        <f t="shared" si="78"/>
        <v>115.42</v>
      </c>
      <c r="M561" s="194">
        <f t="shared" si="78"/>
        <v>1789.3</v>
      </c>
      <c r="N561" s="194">
        <f t="shared" si="78"/>
        <v>342.22</v>
      </c>
      <c r="O561" s="194">
        <f t="shared" si="78"/>
        <v>0.12000000000000002</v>
      </c>
      <c r="P561" s="194">
        <f t="shared" si="78"/>
        <v>26798.799999999996</v>
      </c>
      <c r="Q561" s="107"/>
    </row>
    <row r="562" spans="3:11" ht="18">
      <c r="C562" s="141"/>
      <c r="D562" s="141"/>
      <c r="K562" s="4"/>
    </row>
    <row r="564" spans="2:16" ht="15" customHeight="1">
      <c r="B564" s="27"/>
      <c r="C564" s="27"/>
      <c r="D564" s="27" t="s">
        <v>586</v>
      </c>
      <c r="E564" s="27"/>
      <c r="F564" s="27"/>
      <c r="G564" s="27"/>
      <c r="H564" s="27"/>
      <c r="I564" s="27"/>
      <c r="J564" s="27" t="s">
        <v>585</v>
      </c>
      <c r="K564" s="27"/>
      <c r="L564" s="27"/>
      <c r="M564" s="27"/>
      <c r="N564" s="27"/>
      <c r="O564" s="27"/>
      <c r="P564" s="27"/>
    </row>
    <row r="565" spans="1:16" ht="15" customHeight="1">
      <c r="A565" s="26" t="s">
        <v>584</v>
      </c>
      <c r="B565" s="27"/>
      <c r="C565" s="27"/>
      <c r="D565" s="27" t="s">
        <v>862</v>
      </c>
      <c r="E565" s="27"/>
      <c r="F565" s="27"/>
      <c r="G565" s="27"/>
      <c r="H565" s="27"/>
      <c r="I565" s="27"/>
      <c r="J565" s="27" t="s">
        <v>583</v>
      </c>
      <c r="K565" s="27"/>
      <c r="L565" s="27"/>
      <c r="M565" s="27"/>
      <c r="N565" s="27"/>
      <c r="O565" s="27"/>
      <c r="P565" s="27"/>
    </row>
    <row r="570" spans="1:17" ht="33">
      <c r="A570" s="6" t="s">
        <v>0</v>
      </c>
      <c r="B570" s="55"/>
      <c r="C570" s="8"/>
      <c r="D570" s="8"/>
      <c r="E570" s="94" t="s">
        <v>814</v>
      </c>
      <c r="F570" s="8"/>
      <c r="G570" s="8"/>
      <c r="H570" s="8"/>
      <c r="I570" s="8"/>
      <c r="J570" s="8"/>
      <c r="K570" s="9"/>
      <c r="L570" s="8"/>
      <c r="M570" s="8"/>
      <c r="N570" s="8"/>
      <c r="O570" s="8"/>
      <c r="P570" s="8"/>
      <c r="Q570" s="41"/>
    </row>
    <row r="571" spans="1:17" ht="18">
      <c r="A571" s="11"/>
      <c r="B571" s="36" t="s">
        <v>554</v>
      </c>
      <c r="C571" s="13"/>
      <c r="D571" s="13"/>
      <c r="E571" s="13"/>
      <c r="F571" s="13"/>
      <c r="G571" s="13"/>
      <c r="H571" s="13"/>
      <c r="I571" s="14"/>
      <c r="J571" s="14"/>
      <c r="K571" s="15"/>
      <c r="L571" s="13"/>
      <c r="M571" s="13"/>
      <c r="N571" s="13"/>
      <c r="O571" s="13"/>
      <c r="P571" s="13"/>
      <c r="Q571" s="42" t="s">
        <v>940</v>
      </c>
    </row>
    <row r="572" spans="1:17" ht="20.25">
      <c r="A572" s="16"/>
      <c r="B572" s="17"/>
      <c r="C572" s="17"/>
      <c r="D572" s="79" t="s">
        <v>972</v>
      </c>
      <c r="E572" s="18"/>
      <c r="F572" s="18"/>
      <c r="G572" s="18"/>
      <c r="H572" s="18"/>
      <c r="I572" s="18"/>
      <c r="J572" s="18"/>
      <c r="K572" s="19"/>
      <c r="L572" s="18"/>
      <c r="M572" s="18"/>
      <c r="N572" s="18"/>
      <c r="O572" s="18"/>
      <c r="P572" s="18"/>
      <c r="Q572" s="43"/>
    </row>
    <row r="573" spans="1:17" s="175" customFormat="1" ht="23.25" thickBot="1">
      <c r="A573" s="80" t="s">
        <v>1</v>
      </c>
      <c r="B573" s="151" t="s">
        <v>2</v>
      </c>
      <c r="C573" s="151" t="s">
        <v>3</v>
      </c>
      <c r="D573" s="151" t="s">
        <v>4</v>
      </c>
      <c r="E573" s="40" t="s">
        <v>5</v>
      </c>
      <c r="F573" s="40" t="s">
        <v>568</v>
      </c>
      <c r="G573" s="40" t="s">
        <v>611</v>
      </c>
      <c r="H573" s="40" t="s">
        <v>681</v>
      </c>
      <c r="I573" s="40" t="s">
        <v>571</v>
      </c>
      <c r="J573" s="40" t="s">
        <v>532</v>
      </c>
      <c r="K573" s="40" t="s">
        <v>531</v>
      </c>
      <c r="L573" s="40" t="s">
        <v>543</v>
      </c>
      <c r="M573" s="40" t="s">
        <v>538</v>
      </c>
      <c r="N573" s="40" t="s">
        <v>539</v>
      </c>
      <c r="O573" s="40" t="s">
        <v>582</v>
      </c>
      <c r="P573" s="40" t="s">
        <v>570</v>
      </c>
      <c r="Q573" s="152" t="s">
        <v>540</v>
      </c>
    </row>
    <row r="574" spans="1:17" ht="18.75" thickTop="1">
      <c r="A574" s="104" t="s">
        <v>430</v>
      </c>
      <c r="B574" s="91"/>
      <c r="C574" s="91"/>
      <c r="D574" s="91"/>
      <c r="E574" s="91"/>
      <c r="F574" s="91"/>
      <c r="G574" s="91"/>
      <c r="H574" s="91"/>
      <c r="I574" s="91"/>
      <c r="J574" s="91"/>
      <c r="K574" s="188"/>
      <c r="L574" s="91"/>
      <c r="M574" s="91"/>
      <c r="N574" s="91"/>
      <c r="O574" s="91"/>
      <c r="P574" s="91"/>
      <c r="Q574" s="92"/>
    </row>
    <row r="575" spans="1:17" ht="31.5" customHeight="1">
      <c r="A575" s="31">
        <v>14000000</v>
      </c>
      <c r="B575" s="145" t="s">
        <v>431</v>
      </c>
      <c r="C575" s="69" t="s">
        <v>432</v>
      </c>
      <c r="D575" s="69" t="s">
        <v>433</v>
      </c>
      <c r="E575" s="145">
        <v>7166.19</v>
      </c>
      <c r="F575" s="145">
        <v>0</v>
      </c>
      <c r="G575" s="145">
        <v>0</v>
      </c>
      <c r="H575" s="145">
        <v>0</v>
      </c>
      <c r="I575" s="145">
        <v>0</v>
      </c>
      <c r="J575" s="145">
        <v>0</v>
      </c>
      <c r="K575" s="145">
        <v>0</v>
      </c>
      <c r="L575" s="145">
        <v>124.24</v>
      </c>
      <c r="M575" s="145">
        <v>953.84</v>
      </c>
      <c r="N575" s="145">
        <v>0</v>
      </c>
      <c r="O575" s="145">
        <v>0.11</v>
      </c>
      <c r="P575" s="145">
        <f>E575+F575+G575+I575-J575-L575-M575-K575+N575-O575</f>
        <v>6088</v>
      </c>
      <c r="Q575" s="45"/>
    </row>
    <row r="576" spans="1:17" ht="31.5" customHeight="1">
      <c r="A576" s="23">
        <v>2300101</v>
      </c>
      <c r="B576" s="145" t="s">
        <v>39</v>
      </c>
      <c r="C576" s="69" t="s">
        <v>40</v>
      </c>
      <c r="D576" s="69" t="s">
        <v>713</v>
      </c>
      <c r="E576" s="145">
        <v>3229.28</v>
      </c>
      <c r="F576" s="74">
        <v>0</v>
      </c>
      <c r="G576" s="145">
        <v>0</v>
      </c>
      <c r="H576" s="145">
        <v>0</v>
      </c>
      <c r="I576" s="145">
        <v>0</v>
      </c>
      <c r="J576" s="145">
        <v>800</v>
      </c>
      <c r="K576" s="145">
        <v>369.8</v>
      </c>
      <c r="L576" s="145">
        <v>0</v>
      </c>
      <c r="M576" s="145">
        <v>122.2</v>
      </c>
      <c r="N576" s="145">
        <v>0</v>
      </c>
      <c r="O576" s="145">
        <v>0.08</v>
      </c>
      <c r="P576" s="145">
        <f>E576+F576+G576+I576-J576-L576-M576-K576+N576-O576</f>
        <v>1937.2000000000005</v>
      </c>
      <c r="Q576" s="22"/>
    </row>
    <row r="577" spans="1:17" ht="22.5" customHeight="1">
      <c r="A577" s="1" t="s">
        <v>17</v>
      </c>
      <c r="B577" s="145"/>
      <c r="C577" s="69"/>
      <c r="D577" s="69"/>
      <c r="E577" s="52">
        <f>SUM(E575:E576)</f>
        <v>10395.47</v>
      </c>
      <c r="F577" s="157">
        <f aca="true" t="shared" si="79" ref="F577:P577">SUM(F575:F576)</f>
        <v>0</v>
      </c>
      <c r="G577" s="157">
        <f t="shared" si="79"/>
        <v>0</v>
      </c>
      <c r="H577" s="157">
        <f t="shared" si="79"/>
        <v>0</v>
      </c>
      <c r="I577" s="157">
        <f t="shared" si="79"/>
        <v>0</v>
      </c>
      <c r="J577" s="157">
        <f t="shared" si="79"/>
        <v>800</v>
      </c>
      <c r="K577" s="157">
        <f t="shared" si="79"/>
        <v>369.8</v>
      </c>
      <c r="L577" s="157">
        <f t="shared" si="79"/>
        <v>124.24</v>
      </c>
      <c r="M577" s="157">
        <f t="shared" si="79"/>
        <v>1076.04</v>
      </c>
      <c r="N577" s="157">
        <f t="shared" si="79"/>
        <v>0</v>
      </c>
      <c r="O577" s="157">
        <f t="shared" si="79"/>
        <v>0.19</v>
      </c>
      <c r="P577" s="157">
        <f t="shared" si="79"/>
        <v>8025.200000000001</v>
      </c>
      <c r="Q577" s="45"/>
    </row>
    <row r="578" spans="1:17" ht="22.5" customHeight="1">
      <c r="A578" s="104" t="s">
        <v>434</v>
      </c>
      <c r="B578" s="161"/>
      <c r="C578" s="99"/>
      <c r="D578" s="99"/>
      <c r="E578" s="91"/>
      <c r="F578" s="91"/>
      <c r="G578" s="91"/>
      <c r="H578" s="91"/>
      <c r="I578" s="91"/>
      <c r="J578" s="91"/>
      <c r="K578" s="91"/>
      <c r="L578" s="91"/>
      <c r="M578" s="91"/>
      <c r="N578" s="91"/>
      <c r="O578" s="91"/>
      <c r="P578" s="91"/>
      <c r="Q578" s="92"/>
    </row>
    <row r="579" spans="1:17" ht="31.5" customHeight="1">
      <c r="A579" s="31">
        <v>14100003</v>
      </c>
      <c r="B579" s="145" t="s">
        <v>435</v>
      </c>
      <c r="C579" s="69" t="s">
        <v>436</v>
      </c>
      <c r="D579" s="69" t="s">
        <v>437</v>
      </c>
      <c r="E579" s="145">
        <v>5812.5</v>
      </c>
      <c r="F579" s="74">
        <v>0</v>
      </c>
      <c r="G579" s="145">
        <v>0</v>
      </c>
      <c r="H579" s="145">
        <v>300</v>
      </c>
      <c r="I579" s="145">
        <v>0</v>
      </c>
      <c r="J579" s="145">
        <v>0</v>
      </c>
      <c r="K579" s="145">
        <v>0</v>
      </c>
      <c r="L579" s="145">
        <v>0</v>
      </c>
      <c r="M579" s="145">
        <v>683.91</v>
      </c>
      <c r="N579" s="145">
        <v>0</v>
      </c>
      <c r="O579" s="145">
        <v>-0.01</v>
      </c>
      <c r="P579" s="145">
        <f>E579+F579+G579+H579+I579-J579-L579-M579-K579+N579-O579</f>
        <v>5428.6</v>
      </c>
      <c r="Q579" s="45"/>
    </row>
    <row r="580" spans="1:17" ht="31.5" customHeight="1">
      <c r="A580" s="31">
        <v>14100100</v>
      </c>
      <c r="B580" s="145" t="s">
        <v>438</v>
      </c>
      <c r="C580" s="69" t="s">
        <v>439</v>
      </c>
      <c r="D580" s="69" t="s">
        <v>83</v>
      </c>
      <c r="E580" s="145">
        <v>1984.5</v>
      </c>
      <c r="F580" s="145">
        <v>0</v>
      </c>
      <c r="G580" s="145">
        <v>0</v>
      </c>
      <c r="H580" s="145">
        <v>0</v>
      </c>
      <c r="I580" s="145">
        <v>0</v>
      </c>
      <c r="J580" s="145">
        <v>0</v>
      </c>
      <c r="K580" s="145">
        <v>0</v>
      </c>
      <c r="L580" s="145">
        <v>0</v>
      </c>
      <c r="M580" s="145">
        <v>0</v>
      </c>
      <c r="N580" s="145">
        <v>72.67</v>
      </c>
      <c r="O580" s="145">
        <v>0.17</v>
      </c>
      <c r="P580" s="145">
        <f aca="true" t="shared" si="80" ref="P580:P594">E580+F580+G580+H580+I580-J580-L580-M580-K580+N580-O580</f>
        <v>2057</v>
      </c>
      <c r="Q580" s="45"/>
    </row>
    <row r="581" spans="1:17" ht="31.5" customHeight="1">
      <c r="A581" s="31">
        <v>14100201</v>
      </c>
      <c r="B581" s="145" t="s">
        <v>440</v>
      </c>
      <c r="C581" s="69" t="s">
        <v>441</v>
      </c>
      <c r="D581" s="69" t="s">
        <v>442</v>
      </c>
      <c r="E581" s="145">
        <v>2327.4</v>
      </c>
      <c r="F581" s="65">
        <v>0</v>
      </c>
      <c r="G581" s="145">
        <v>0</v>
      </c>
      <c r="H581" s="145">
        <v>300</v>
      </c>
      <c r="I581" s="145">
        <v>0</v>
      </c>
      <c r="J581" s="145">
        <v>0</v>
      </c>
      <c r="K581" s="145">
        <v>0</v>
      </c>
      <c r="L581" s="145">
        <v>0</v>
      </c>
      <c r="M581" s="145">
        <v>0</v>
      </c>
      <c r="N581" s="145">
        <v>25.61</v>
      </c>
      <c r="O581" s="145">
        <v>0.01</v>
      </c>
      <c r="P581" s="145">
        <f t="shared" si="80"/>
        <v>2653</v>
      </c>
      <c r="Q581" s="45"/>
    </row>
    <row r="582" spans="1:17" ht="31.5" customHeight="1">
      <c r="A582" s="31">
        <v>14100202</v>
      </c>
      <c r="B582" s="145" t="s">
        <v>443</v>
      </c>
      <c r="C582" s="69" t="s">
        <v>444</v>
      </c>
      <c r="D582" s="69" t="s">
        <v>442</v>
      </c>
      <c r="E582" s="145">
        <v>2327.4</v>
      </c>
      <c r="F582" s="145">
        <v>0</v>
      </c>
      <c r="G582" s="145">
        <v>0</v>
      </c>
      <c r="H582" s="145">
        <v>300</v>
      </c>
      <c r="I582" s="145">
        <v>0</v>
      </c>
      <c r="J582" s="145">
        <v>0</v>
      </c>
      <c r="K582" s="145">
        <v>80.68</v>
      </c>
      <c r="L582" s="145">
        <v>0</v>
      </c>
      <c r="M582" s="145">
        <v>0</v>
      </c>
      <c r="N582" s="145">
        <v>25.61</v>
      </c>
      <c r="O582" s="145">
        <v>-0.07</v>
      </c>
      <c r="P582" s="145">
        <f t="shared" si="80"/>
        <v>2572.4000000000005</v>
      </c>
      <c r="Q582" s="45"/>
    </row>
    <row r="583" spans="1:17" ht="31.5" customHeight="1">
      <c r="A583" s="31">
        <v>14100203</v>
      </c>
      <c r="B583" s="145" t="s">
        <v>445</v>
      </c>
      <c r="C583" s="69" t="s">
        <v>446</v>
      </c>
      <c r="D583" s="69" t="s">
        <v>442</v>
      </c>
      <c r="E583" s="145">
        <v>2327.4</v>
      </c>
      <c r="F583" s="145">
        <v>0</v>
      </c>
      <c r="G583" s="145">
        <v>0</v>
      </c>
      <c r="H583" s="145">
        <v>300</v>
      </c>
      <c r="I583" s="145">
        <v>0</v>
      </c>
      <c r="J583" s="145">
        <v>0</v>
      </c>
      <c r="K583" s="145">
        <v>0</v>
      </c>
      <c r="L583" s="145">
        <v>0</v>
      </c>
      <c r="M583" s="145">
        <v>0</v>
      </c>
      <c r="N583" s="145">
        <v>25.61</v>
      </c>
      <c r="O583" s="145">
        <v>0.01</v>
      </c>
      <c r="P583" s="145">
        <f t="shared" si="80"/>
        <v>2653</v>
      </c>
      <c r="Q583" s="45"/>
    </row>
    <row r="584" spans="1:17" ht="31.5" customHeight="1">
      <c r="A584" s="31">
        <v>14100301</v>
      </c>
      <c r="B584" s="145" t="s">
        <v>447</v>
      </c>
      <c r="C584" s="69" t="s">
        <v>448</v>
      </c>
      <c r="D584" s="69" t="s">
        <v>442</v>
      </c>
      <c r="E584" s="145">
        <v>2327.4</v>
      </c>
      <c r="F584" s="74">
        <v>0</v>
      </c>
      <c r="G584" s="145">
        <v>0</v>
      </c>
      <c r="H584" s="145">
        <v>0</v>
      </c>
      <c r="I584" s="145">
        <v>0</v>
      </c>
      <c r="J584" s="145">
        <v>0</v>
      </c>
      <c r="K584" s="145">
        <v>149.55</v>
      </c>
      <c r="L584" s="145">
        <v>0</v>
      </c>
      <c r="M584" s="145">
        <v>0</v>
      </c>
      <c r="N584" s="145">
        <v>25.61</v>
      </c>
      <c r="O584" s="145">
        <v>0.06</v>
      </c>
      <c r="P584" s="145">
        <f t="shared" si="80"/>
        <v>2203.4</v>
      </c>
      <c r="Q584" s="45"/>
    </row>
    <row r="585" spans="1:17" ht="31.5" customHeight="1">
      <c r="A585" s="31">
        <v>14100401</v>
      </c>
      <c r="B585" s="145" t="s">
        <v>888</v>
      </c>
      <c r="C585" s="69" t="s">
        <v>889</v>
      </c>
      <c r="D585" s="69" t="s">
        <v>451</v>
      </c>
      <c r="E585" s="145">
        <v>2500.05</v>
      </c>
      <c r="F585" s="74">
        <v>0</v>
      </c>
      <c r="G585" s="145">
        <v>0</v>
      </c>
      <c r="H585" s="145">
        <v>300</v>
      </c>
      <c r="I585" s="65">
        <v>0</v>
      </c>
      <c r="J585" s="145">
        <v>0</v>
      </c>
      <c r="K585" s="145">
        <v>0</v>
      </c>
      <c r="L585" s="145">
        <v>0</v>
      </c>
      <c r="M585" s="145">
        <v>7.66</v>
      </c>
      <c r="N585" s="145">
        <v>0</v>
      </c>
      <c r="O585" s="145">
        <v>-0.01</v>
      </c>
      <c r="P585" s="145">
        <f t="shared" si="80"/>
        <v>2792.4000000000005</v>
      </c>
      <c r="Q585" s="45"/>
    </row>
    <row r="586" spans="1:17" ht="31.5" customHeight="1">
      <c r="A586" s="31">
        <v>14100402</v>
      </c>
      <c r="B586" s="145" t="s">
        <v>449</v>
      </c>
      <c r="C586" s="69" t="s">
        <v>450</v>
      </c>
      <c r="D586" s="69" t="s">
        <v>451</v>
      </c>
      <c r="E586" s="145">
        <v>2500.05</v>
      </c>
      <c r="F586" s="65">
        <v>0</v>
      </c>
      <c r="G586" s="145">
        <v>0</v>
      </c>
      <c r="H586" s="145">
        <v>300</v>
      </c>
      <c r="I586" s="145">
        <v>0</v>
      </c>
      <c r="J586" s="145">
        <v>0</v>
      </c>
      <c r="K586" s="145">
        <v>327.15</v>
      </c>
      <c r="L586" s="145">
        <v>0</v>
      </c>
      <c r="M586" s="145">
        <v>7.66</v>
      </c>
      <c r="N586" s="145">
        <v>0</v>
      </c>
      <c r="O586" s="145">
        <v>0.04</v>
      </c>
      <c r="P586" s="145">
        <f t="shared" si="80"/>
        <v>2465.2000000000003</v>
      </c>
      <c r="Q586" s="45"/>
    </row>
    <row r="587" spans="1:17" ht="31.5" customHeight="1">
      <c r="A587" s="31">
        <v>14100403</v>
      </c>
      <c r="B587" s="145" t="s">
        <v>890</v>
      </c>
      <c r="C587" s="69" t="s">
        <v>891</v>
      </c>
      <c r="D587" s="69" t="s">
        <v>451</v>
      </c>
      <c r="E587" s="145">
        <v>2500.05</v>
      </c>
      <c r="F587" s="65">
        <v>0</v>
      </c>
      <c r="G587" s="145">
        <v>0</v>
      </c>
      <c r="H587" s="145">
        <v>300</v>
      </c>
      <c r="I587" s="65">
        <v>0</v>
      </c>
      <c r="J587" s="145">
        <v>0</v>
      </c>
      <c r="K587" s="145">
        <v>0</v>
      </c>
      <c r="L587" s="145">
        <v>0</v>
      </c>
      <c r="M587" s="145">
        <v>7.66</v>
      </c>
      <c r="N587" s="145">
        <v>0</v>
      </c>
      <c r="O587" s="145">
        <v>-0.01</v>
      </c>
      <c r="P587" s="145">
        <f t="shared" si="80"/>
        <v>2792.4000000000005</v>
      </c>
      <c r="Q587" s="45"/>
    </row>
    <row r="588" spans="1:17" ht="31.5" customHeight="1">
      <c r="A588" s="31">
        <v>14100404</v>
      </c>
      <c r="B588" s="145" t="s">
        <v>452</v>
      </c>
      <c r="C588" s="69" t="s">
        <v>453</v>
      </c>
      <c r="D588" s="69" t="s">
        <v>451</v>
      </c>
      <c r="E588" s="145">
        <v>2500.05</v>
      </c>
      <c r="F588" s="65">
        <v>0</v>
      </c>
      <c r="G588" s="145">
        <v>0</v>
      </c>
      <c r="H588" s="145">
        <v>300</v>
      </c>
      <c r="I588" s="145">
        <v>0</v>
      </c>
      <c r="J588" s="145">
        <v>300</v>
      </c>
      <c r="K588" s="145">
        <v>361.78</v>
      </c>
      <c r="L588" s="145">
        <v>0</v>
      </c>
      <c r="M588" s="145">
        <v>7.66</v>
      </c>
      <c r="N588" s="145">
        <v>0</v>
      </c>
      <c r="O588" s="145">
        <v>0.01</v>
      </c>
      <c r="P588" s="145">
        <f t="shared" si="80"/>
        <v>2130.6000000000004</v>
      </c>
      <c r="Q588" s="45"/>
    </row>
    <row r="589" spans="1:17" ht="31.5" customHeight="1">
      <c r="A589" s="31">
        <v>14100406</v>
      </c>
      <c r="B589" s="145" t="s">
        <v>454</v>
      </c>
      <c r="C589" s="69" t="s">
        <v>455</v>
      </c>
      <c r="D589" s="69" t="s">
        <v>451</v>
      </c>
      <c r="E589" s="145">
        <v>2500.05</v>
      </c>
      <c r="F589" s="65">
        <v>0</v>
      </c>
      <c r="G589" s="145">
        <v>0</v>
      </c>
      <c r="H589" s="145">
        <v>300</v>
      </c>
      <c r="I589" s="145">
        <v>0</v>
      </c>
      <c r="J589" s="145">
        <v>0</v>
      </c>
      <c r="K589" s="145">
        <v>337</v>
      </c>
      <c r="L589" s="145">
        <v>0</v>
      </c>
      <c r="M589" s="145">
        <v>7.66</v>
      </c>
      <c r="N589" s="145">
        <v>0</v>
      </c>
      <c r="O589" s="145">
        <v>-0.01</v>
      </c>
      <c r="P589" s="145">
        <f t="shared" si="80"/>
        <v>2455.4000000000005</v>
      </c>
      <c r="Q589" s="45"/>
    </row>
    <row r="590" spans="1:17" ht="31.5" customHeight="1">
      <c r="A590" s="31">
        <v>14100407</v>
      </c>
      <c r="B590" s="145" t="s">
        <v>456</v>
      </c>
      <c r="C590" s="69" t="s">
        <v>457</v>
      </c>
      <c r="D590" s="69" t="s">
        <v>451</v>
      </c>
      <c r="E590" s="145">
        <v>2500.05</v>
      </c>
      <c r="F590" s="65">
        <v>0</v>
      </c>
      <c r="G590" s="145">
        <v>0</v>
      </c>
      <c r="H590" s="145">
        <v>300</v>
      </c>
      <c r="I590" s="145">
        <v>0</v>
      </c>
      <c r="J590" s="145">
        <v>0</v>
      </c>
      <c r="K590" s="145">
        <v>0</v>
      </c>
      <c r="L590" s="145">
        <v>0</v>
      </c>
      <c r="M590" s="145">
        <v>7.66</v>
      </c>
      <c r="N590" s="145">
        <v>0</v>
      </c>
      <c r="O590" s="145">
        <v>-0.01</v>
      </c>
      <c r="P590" s="145">
        <f t="shared" si="80"/>
        <v>2792.4000000000005</v>
      </c>
      <c r="Q590" s="45"/>
    </row>
    <row r="591" spans="1:17" ht="31.5" customHeight="1">
      <c r="A591" s="31">
        <v>14100408</v>
      </c>
      <c r="B591" s="145" t="s">
        <v>458</v>
      </c>
      <c r="C591" s="69" t="s">
        <v>459</v>
      </c>
      <c r="D591" s="69" t="s">
        <v>437</v>
      </c>
      <c r="E591" s="145">
        <v>5812.5</v>
      </c>
      <c r="F591" s="65">
        <v>0</v>
      </c>
      <c r="G591" s="145">
        <v>0</v>
      </c>
      <c r="H591" s="145">
        <v>300</v>
      </c>
      <c r="I591" s="145">
        <v>0</v>
      </c>
      <c r="J591" s="145">
        <v>0</v>
      </c>
      <c r="K591" s="145">
        <v>0</v>
      </c>
      <c r="L591" s="145">
        <v>0</v>
      </c>
      <c r="M591" s="145">
        <v>683.91</v>
      </c>
      <c r="N591" s="145">
        <v>0</v>
      </c>
      <c r="O591" s="145">
        <v>-0.01</v>
      </c>
      <c r="P591" s="145">
        <f t="shared" si="80"/>
        <v>5428.6</v>
      </c>
      <c r="Q591" s="45"/>
    </row>
    <row r="592" spans="1:17" ht="31.5" customHeight="1">
      <c r="A592" s="31">
        <v>14100409</v>
      </c>
      <c r="B592" s="145" t="s">
        <v>460</v>
      </c>
      <c r="C592" s="69" t="s">
        <v>461</v>
      </c>
      <c r="D592" s="69" t="s">
        <v>437</v>
      </c>
      <c r="E592" s="145">
        <v>5812.5</v>
      </c>
      <c r="F592" s="65">
        <v>0</v>
      </c>
      <c r="G592" s="145">
        <v>0</v>
      </c>
      <c r="H592" s="145">
        <v>300</v>
      </c>
      <c r="I592" s="145">
        <v>0</v>
      </c>
      <c r="J592" s="145">
        <v>0</v>
      </c>
      <c r="K592" s="145">
        <v>0</v>
      </c>
      <c r="L592" s="145">
        <v>0</v>
      </c>
      <c r="M592" s="145">
        <v>683.91</v>
      </c>
      <c r="N592" s="145">
        <v>0</v>
      </c>
      <c r="O592" s="145">
        <v>-0.01</v>
      </c>
      <c r="P592" s="145">
        <f t="shared" si="80"/>
        <v>5428.6</v>
      </c>
      <c r="Q592" s="45"/>
    </row>
    <row r="593" spans="1:17" ht="31.5" customHeight="1">
      <c r="A593" s="31">
        <v>14100410</v>
      </c>
      <c r="B593" s="145" t="s">
        <v>462</v>
      </c>
      <c r="C593" s="69" t="s">
        <v>463</v>
      </c>
      <c r="D593" s="69" t="s">
        <v>437</v>
      </c>
      <c r="E593" s="145">
        <v>5812.5</v>
      </c>
      <c r="F593" s="65">
        <v>0</v>
      </c>
      <c r="G593" s="145">
        <v>0</v>
      </c>
      <c r="H593" s="145">
        <v>300</v>
      </c>
      <c r="I593" s="145">
        <v>0</v>
      </c>
      <c r="J593" s="145">
        <v>0</v>
      </c>
      <c r="K593" s="145">
        <v>714.15</v>
      </c>
      <c r="L593" s="145">
        <v>0</v>
      </c>
      <c r="M593" s="145">
        <v>683.91</v>
      </c>
      <c r="N593" s="145">
        <v>0</v>
      </c>
      <c r="O593" s="145">
        <v>0.04</v>
      </c>
      <c r="P593" s="145">
        <f t="shared" si="80"/>
        <v>4714.400000000001</v>
      </c>
      <c r="Q593" s="45"/>
    </row>
    <row r="594" spans="1:17" ht="31.5" customHeight="1">
      <c r="A594" s="31">
        <v>14100412</v>
      </c>
      <c r="B594" s="145" t="s">
        <v>950</v>
      </c>
      <c r="C594" s="69" t="s">
        <v>951</v>
      </c>
      <c r="D594" s="69" t="s">
        <v>437</v>
      </c>
      <c r="E594" s="145">
        <v>5812.5</v>
      </c>
      <c r="F594" s="65">
        <v>0</v>
      </c>
      <c r="G594" s="145">
        <v>0</v>
      </c>
      <c r="H594" s="145">
        <v>300</v>
      </c>
      <c r="I594" s="145">
        <v>0</v>
      </c>
      <c r="J594" s="145">
        <v>0</v>
      </c>
      <c r="K594" s="145">
        <v>0</v>
      </c>
      <c r="L594" s="145">
        <v>0</v>
      </c>
      <c r="M594" s="145">
        <v>683.91</v>
      </c>
      <c r="N594" s="145">
        <v>0</v>
      </c>
      <c r="O594" s="145">
        <v>-0.01</v>
      </c>
      <c r="P594" s="145">
        <f t="shared" si="80"/>
        <v>5428.6</v>
      </c>
      <c r="Q594" s="45"/>
    </row>
    <row r="595" spans="1:17" s="37" customFormat="1" ht="21.75" customHeight="1">
      <c r="A595" s="1" t="s">
        <v>17</v>
      </c>
      <c r="B595" s="154"/>
      <c r="C595" s="70"/>
      <c r="D595" s="70"/>
      <c r="E595" s="73">
        <f>SUM(E579:E594)</f>
        <v>55356.899999999994</v>
      </c>
      <c r="F595" s="73">
        <f aca="true" t="shared" si="81" ref="F595:O595">SUM(F579:F594)</f>
        <v>0</v>
      </c>
      <c r="G595" s="154">
        <f t="shared" si="81"/>
        <v>0</v>
      </c>
      <c r="H595" s="73">
        <f t="shared" si="81"/>
        <v>4200</v>
      </c>
      <c r="I595" s="73">
        <f t="shared" si="81"/>
        <v>0</v>
      </c>
      <c r="J595" s="154">
        <f t="shared" si="81"/>
        <v>300</v>
      </c>
      <c r="K595" s="73">
        <f>SUM(K579:K594)</f>
        <v>1970.31</v>
      </c>
      <c r="L595" s="154">
        <f t="shared" si="81"/>
        <v>0</v>
      </c>
      <c r="M595" s="73">
        <f t="shared" si="81"/>
        <v>3465.5099999999993</v>
      </c>
      <c r="N595" s="154">
        <f>SUM(N579:N594)</f>
        <v>175.11</v>
      </c>
      <c r="O595" s="154">
        <f t="shared" si="81"/>
        <v>0.18999999999999995</v>
      </c>
      <c r="P595" s="154">
        <f>SUM(P579:P594)</f>
        <v>53996.00000000001</v>
      </c>
      <c r="Q595" s="78"/>
    </row>
    <row r="596" spans="1:17" ht="22.5" customHeight="1">
      <c r="A596" s="108"/>
      <c r="B596" s="97" t="s">
        <v>591</v>
      </c>
      <c r="C596" s="189"/>
      <c r="D596" s="189"/>
      <c r="E596" s="109">
        <f aca="true" t="shared" si="82" ref="E596:P596">E577+E595</f>
        <v>65752.37</v>
      </c>
      <c r="F596" s="109">
        <f t="shared" si="82"/>
        <v>0</v>
      </c>
      <c r="G596" s="109">
        <f t="shared" si="82"/>
        <v>0</v>
      </c>
      <c r="H596" s="109">
        <f t="shared" si="82"/>
        <v>4200</v>
      </c>
      <c r="I596" s="109">
        <f t="shared" si="82"/>
        <v>0</v>
      </c>
      <c r="J596" s="109">
        <f t="shared" si="82"/>
        <v>1100</v>
      </c>
      <c r="K596" s="109">
        <f t="shared" si="82"/>
        <v>2340.11</v>
      </c>
      <c r="L596" s="109">
        <f t="shared" si="82"/>
        <v>124.24</v>
      </c>
      <c r="M596" s="109">
        <f t="shared" si="82"/>
        <v>4541.549999999999</v>
      </c>
      <c r="N596" s="109">
        <f t="shared" si="82"/>
        <v>175.11</v>
      </c>
      <c r="O596" s="109">
        <f t="shared" si="82"/>
        <v>0.37999999999999995</v>
      </c>
      <c r="P596" s="109">
        <f t="shared" si="82"/>
        <v>62021.20000000001</v>
      </c>
      <c r="Q596" s="110"/>
    </row>
    <row r="597" spans="1:17" ht="18">
      <c r="A597" s="3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48"/>
    </row>
    <row r="598" spans="2:16" ht="18">
      <c r="B598" s="27"/>
      <c r="C598" s="27"/>
      <c r="D598" s="27" t="s">
        <v>586</v>
      </c>
      <c r="E598" s="27"/>
      <c r="F598" s="27"/>
      <c r="G598" s="27"/>
      <c r="H598" s="27"/>
      <c r="I598" s="27"/>
      <c r="J598" s="27" t="s">
        <v>585</v>
      </c>
      <c r="K598" s="27"/>
      <c r="L598" s="27"/>
      <c r="M598" s="27"/>
      <c r="N598" s="27"/>
      <c r="O598" s="27"/>
      <c r="P598" s="27"/>
    </row>
    <row r="599" spans="1:16" ht="18">
      <c r="A599" s="26" t="s">
        <v>584</v>
      </c>
      <c r="B599" s="27"/>
      <c r="C599" s="27"/>
      <c r="D599" s="27" t="s">
        <v>862</v>
      </c>
      <c r="E599" s="27"/>
      <c r="F599" s="27"/>
      <c r="G599" s="27"/>
      <c r="H599" s="27"/>
      <c r="I599" s="27"/>
      <c r="J599" s="27" t="s">
        <v>583</v>
      </c>
      <c r="K599" s="27"/>
      <c r="L599" s="27"/>
      <c r="M599" s="27"/>
      <c r="N599" s="27"/>
      <c r="O599" s="27"/>
      <c r="P599" s="27"/>
    </row>
    <row r="603" spans="1:17" ht="27.75">
      <c r="A603" s="6" t="s">
        <v>0</v>
      </c>
      <c r="B603" s="55"/>
      <c r="C603" s="8"/>
      <c r="D603" s="7" t="s">
        <v>814</v>
      </c>
      <c r="E603" s="8"/>
      <c r="F603" s="8"/>
      <c r="G603" s="8"/>
      <c r="H603" s="8"/>
      <c r="I603" s="8"/>
      <c r="J603" s="8"/>
      <c r="K603" s="9"/>
      <c r="L603" s="8"/>
      <c r="M603" s="8"/>
      <c r="N603" s="8"/>
      <c r="O603" s="8"/>
      <c r="P603" s="8"/>
      <c r="Q603" s="41"/>
    </row>
    <row r="604" spans="1:17" ht="18">
      <c r="A604" s="11"/>
      <c r="B604" s="77" t="s">
        <v>555</v>
      </c>
      <c r="C604" s="13"/>
      <c r="D604" s="13"/>
      <c r="E604" s="13"/>
      <c r="F604" s="13"/>
      <c r="G604" s="13"/>
      <c r="H604" s="13"/>
      <c r="I604" s="14"/>
      <c r="J604" s="14"/>
      <c r="K604" s="15"/>
      <c r="L604" s="13"/>
      <c r="M604" s="13"/>
      <c r="N604" s="13"/>
      <c r="O604" s="13"/>
      <c r="P604" s="13"/>
      <c r="Q604" s="42" t="s">
        <v>941</v>
      </c>
    </row>
    <row r="605" spans="1:17" ht="20.25">
      <c r="A605" s="16"/>
      <c r="B605" s="71"/>
      <c r="C605" s="17"/>
      <c r="D605" s="79" t="s">
        <v>972</v>
      </c>
      <c r="E605" s="18"/>
      <c r="F605" s="18"/>
      <c r="G605" s="18"/>
      <c r="H605" s="18"/>
      <c r="I605" s="18"/>
      <c r="J605" s="18"/>
      <c r="K605" s="19"/>
      <c r="L605" s="18"/>
      <c r="M605" s="18"/>
      <c r="N605" s="18"/>
      <c r="O605" s="18"/>
      <c r="P605" s="18"/>
      <c r="Q605" s="43"/>
    </row>
    <row r="606" spans="1:17" s="175" customFormat="1" ht="23.25" thickBot="1">
      <c r="A606" s="80" t="s">
        <v>1</v>
      </c>
      <c r="B606" s="151" t="s">
        <v>2</v>
      </c>
      <c r="C606" s="151" t="s">
        <v>3</v>
      </c>
      <c r="D606" s="151" t="s">
        <v>4</v>
      </c>
      <c r="E606" s="40" t="s">
        <v>5</v>
      </c>
      <c r="F606" s="40" t="s">
        <v>568</v>
      </c>
      <c r="G606" s="40" t="s">
        <v>530</v>
      </c>
      <c r="H606" s="40" t="s">
        <v>681</v>
      </c>
      <c r="I606" s="40" t="s">
        <v>571</v>
      </c>
      <c r="J606" s="40" t="s">
        <v>532</v>
      </c>
      <c r="K606" s="40" t="s">
        <v>531</v>
      </c>
      <c r="L606" s="40" t="s">
        <v>543</v>
      </c>
      <c r="M606" s="40" t="s">
        <v>538</v>
      </c>
      <c r="N606" s="40" t="s">
        <v>539</v>
      </c>
      <c r="O606" s="40" t="s">
        <v>582</v>
      </c>
      <c r="P606" s="40" t="s">
        <v>570</v>
      </c>
      <c r="Q606" s="152" t="s">
        <v>540</v>
      </c>
    </row>
    <row r="607" spans="1:17" ht="18.75" thickTop="1">
      <c r="A607" s="104" t="s">
        <v>464</v>
      </c>
      <c r="B607" s="91"/>
      <c r="C607" s="91"/>
      <c r="D607" s="91"/>
      <c r="E607" s="91"/>
      <c r="F607" s="91"/>
      <c r="G607" s="91"/>
      <c r="H607" s="91"/>
      <c r="I607" s="91"/>
      <c r="J607" s="91"/>
      <c r="K607" s="188"/>
      <c r="L607" s="91"/>
      <c r="M607" s="91"/>
      <c r="N607" s="91"/>
      <c r="O607" s="91"/>
      <c r="P607" s="91"/>
      <c r="Q607" s="92"/>
    </row>
    <row r="608" spans="1:17" ht="30" customHeight="1">
      <c r="A608" s="31">
        <v>15000031</v>
      </c>
      <c r="B608" s="145" t="s">
        <v>959</v>
      </c>
      <c r="C608" s="69" t="s">
        <v>960</v>
      </c>
      <c r="D608" s="69" t="s">
        <v>961</v>
      </c>
      <c r="E608" s="145">
        <v>6615</v>
      </c>
      <c r="F608" s="145">
        <v>0</v>
      </c>
      <c r="G608" s="145">
        <v>0</v>
      </c>
      <c r="H608" s="145">
        <v>0</v>
      </c>
      <c r="I608" s="145">
        <v>0</v>
      </c>
      <c r="J608" s="145">
        <v>0</v>
      </c>
      <c r="K608" s="145">
        <v>0</v>
      </c>
      <c r="L608" s="145">
        <v>0</v>
      </c>
      <c r="M608" s="145">
        <v>843.93</v>
      </c>
      <c r="N608" s="145">
        <v>0</v>
      </c>
      <c r="O608" s="145">
        <v>0.07</v>
      </c>
      <c r="P608" s="145">
        <f aca="true" t="shared" si="83" ref="P608:P617">E608+F608+G608+I608-J608-L608-M608-K608+N608-O608</f>
        <v>5771</v>
      </c>
      <c r="Q608" s="45"/>
    </row>
    <row r="609" spans="1:17" ht="30" customHeight="1">
      <c r="A609" s="31">
        <v>15100000</v>
      </c>
      <c r="B609" s="145" t="s">
        <v>488</v>
      </c>
      <c r="C609" s="69" t="s">
        <v>489</v>
      </c>
      <c r="D609" s="69" t="s">
        <v>713</v>
      </c>
      <c r="E609" s="145">
        <v>3858.6</v>
      </c>
      <c r="F609" s="145">
        <v>0</v>
      </c>
      <c r="G609" s="145">
        <v>0</v>
      </c>
      <c r="H609" s="145">
        <v>0</v>
      </c>
      <c r="I609" s="145">
        <v>0</v>
      </c>
      <c r="J609" s="145">
        <v>500</v>
      </c>
      <c r="K609" s="145">
        <v>0</v>
      </c>
      <c r="L609" s="145">
        <v>0</v>
      </c>
      <c r="M609" s="145">
        <v>326.42</v>
      </c>
      <c r="N609" s="145">
        <v>0</v>
      </c>
      <c r="O609" s="145">
        <v>-0.02</v>
      </c>
      <c r="P609" s="145">
        <f t="shared" si="83"/>
        <v>3032.2</v>
      </c>
      <c r="Q609" s="45"/>
    </row>
    <row r="610" spans="1:17" ht="30" customHeight="1">
      <c r="A610" s="31">
        <v>15100201</v>
      </c>
      <c r="B610" s="145" t="s">
        <v>465</v>
      </c>
      <c r="C610" s="69" t="s">
        <v>466</v>
      </c>
      <c r="D610" s="69" t="s">
        <v>467</v>
      </c>
      <c r="E610" s="145">
        <v>479.59</v>
      </c>
      <c r="F610" s="145">
        <v>0</v>
      </c>
      <c r="G610" s="145">
        <v>0</v>
      </c>
      <c r="H610" s="145">
        <v>0</v>
      </c>
      <c r="I610" s="145">
        <v>0</v>
      </c>
      <c r="J610" s="145">
        <v>0</v>
      </c>
      <c r="K610" s="145">
        <v>0</v>
      </c>
      <c r="L610" s="145">
        <v>0</v>
      </c>
      <c r="M610" s="145">
        <v>0</v>
      </c>
      <c r="N610" s="145">
        <v>181.11</v>
      </c>
      <c r="O610" s="145">
        <v>0.1</v>
      </c>
      <c r="P610" s="145">
        <f t="shared" si="83"/>
        <v>660.6</v>
      </c>
      <c r="Q610" s="45"/>
    </row>
    <row r="611" spans="1:17" ht="30" customHeight="1">
      <c r="A611" s="31">
        <v>15100202</v>
      </c>
      <c r="B611" s="145" t="s">
        <v>468</v>
      </c>
      <c r="C611" s="69" t="s">
        <v>469</v>
      </c>
      <c r="D611" s="69" t="s">
        <v>467</v>
      </c>
      <c r="E611" s="145">
        <v>457.59</v>
      </c>
      <c r="F611" s="145">
        <v>0</v>
      </c>
      <c r="G611" s="145">
        <v>0</v>
      </c>
      <c r="H611" s="145">
        <v>0</v>
      </c>
      <c r="I611" s="145">
        <v>0</v>
      </c>
      <c r="J611" s="145">
        <v>0</v>
      </c>
      <c r="K611" s="145">
        <v>0</v>
      </c>
      <c r="L611" s="145">
        <v>0</v>
      </c>
      <c r="M611" s="145">
        <v>0</v>
      </c>
      <c r="N611" s="145">
        <v>182.51</v>
      </c>
      <c r="O611" s="145">
        <v>0.1</v>
      </c>
      <c r="P611" s="145">
        <f t="shared" si="83"/>
        <v>639.9999999999999</v>
      </c>
      <c r="Q611" s="45"/>
    </row>
    <row r="612" spans="1:17" ht="30" customHeight="1">
      <c r="A612" s="31">
        <v>15100203</v>
      </c>
      <c r="B612" s="145" t="s">
        <v>470</v>
      </c>
      <c r="C612" s="69" t="s">
        <v>471</v>
      </c>
      <c r="D612" s="69" t="s">
        <v>467</v>
      </c>
      <c r="E612" s="145">
        <v>1502.76</v>
      </c>
      <c r="F612" s="145">
        <v>0</v>
      </c>
      <c r="G612" s="145">
        <v>0</v>
      </c>
      <c r="H612" s="145">
        <v>0</v>
      </c>
      <c r="I612" s="145">
        <v>0</v>
      </c>
      <c r="J612" s="145">
        <v>0</v>
      </c>
      <c r="K612" s="145">
        <v>0</v>
      </c>
      <c r="L612" s="145">
        <v>0</v>
      </c>
      <c r="M612" s="145">
        <v>0</v>
      </c>
      <c r="N612" s="145">
        <v>115.43</v>
      </c>
      <c r="O612" s="145">
        <v>-0.01</v>
      </c>
      <c r="P612" s="145">
        <f t="shared" si="83"/>
        <v>1618.2</v>
      </c>
      <c r="Q612" s="45"/>
    </row>
    <row r="613" spans="1:17" ht="30" customHeight="1">
      <c r="A613" s="31">
        <v>15100204</v>
      </c>
      <c r="B613" s="145" t="s">
        <v>472</v>
      </c>
      <c r="C613" s="69" t="s">
        <v>473</v>
      </c>
      <c r="D613" s="69" t="s">
        <v>467</v>
      </c>
      <c r="E613" s="145">
        <v>1502.76</v>
      </c>
      <c r="F613" s="145">
        <v>0</v>
      </c>
      <c r="G613" s="145">
        <v>0</v>
      </c>
      <c r="H613" s="145">
        <v>0</v>
      </c>
      <c r="I613" s="145">
        <v>0</v>
      </c>
      <c r="J613" s="145">
        <v>0</v>
      </c>
      <c r="K613" s="145">
        <v>0</v>
      </c>
      <c r="L613" s="145">
        <v>0</v>
      </c>
      <c r="M613" s="145">
        <v>0</v>
      </c>
      <c r="N613" s="145">
        <v>115.43</v>
      </c>
      <c r="O613" s="145">
        <v>-0.01</v>
      </c>
      <c r="P613" s="145">
        <f t="shared" si="83"/>
        <v>1618.2</v>
      </c>
      <c r="Q613" s="45"/>
    </row>
    <row r="614" spans="1:17" ht="30" customHeight="1">
      <c r="A614" s="31">
        <v>15100205</v>
      </c>
      <c r="B614" s="145" t="s">
        <v>474</v>
      </c>
      <c r="C614" s="69" t="s">
        <v>475</v>
      </c>
      <c r="D614" s="69" t="s">
        <v>467</v>
      </c>
      <c r="E614" s="145">
        <v>1249.08</v>
      </c>
      <c r="F614" s="145">
        <v>0</v>
      </c>
      <c r="G614" s="145">
        <v>0</v>
      </c>
      <c r="H614" s="145">
        <v>0</v>
      </c>
      <c r="I614" s="145">
        <v>0</v>
      </c>
      <c r="J614" s="145">
        <v>0</v>
      </c>
      <c r="K614" s="145">
        <v>0</v>
      </c>
      <c r="L614" s="145">
        <v>0</v>
      </c>
      <c r="M614" s="145">
        <v>0</v>
      </c>
      <c r="N614" s="145">
        <v>131.77</v>
      </c>
      <c r="O614" s="145">
        <v>0.05</v>
      </c>
      <c r="P614" s="145">
        <f t="shared" si="83"/>
        <v>1380.8</v>
      </c>
      <c r="Q614" s="45"/>
    </row>
    <row r="615" spans="1:17" ht="30" customHeight="1">
      <c r="A615" s="31">
        <v>15100206</v>
      </c>
      <c r="B615" s="145" t="s">
        <v>476</v>
      </c>
      <c r="C615" s="69" t="s">
        <v>477</v>
      </c>
      <c r="D615" s="69" t="s">
        <v>467</v>
      </c>
      <c r="E615" s="145">
        <v>1248.09</v>
      </c>
      <c r="F615" s="145">
        <v>0</v>
      </c>
      <c r="G615" s="145">
        <v>0</v>
      </c>
      <c r="H615" s="145">
        <v>0</v>
      </c>
      <c r="I615" s="145">
        <v>0</v>
      </c>
      <c r="J615" s="145">
        <v>0</v>
      </c>
      <c r="K615" s="145">
        <v>0</v>
      </c>
      <c r="L615" s="145">
        <v>0</v>
      </c>
      <c r="M615" s="145">
        <v>0</v>
      </c>
      <c r="N615" s="145">
        <v>131.83</v>
      </c>
      <c r="O615" s="145">
        <v>0.12</v>
      </c>
      <c r="P615" s="145">
        <f t="shared" si="83"/>
        <v>1379.8</v>
      </c>
      <c r="Q615" s="45"/>
    </row>
    <row r="616" spans="1:17" ht="30" customHeight="1">
      <c r="A616" s="31">
        <v>15100207</v>
      </c>
      <c r="B616" s="145" t="s">
        <v>478</v>
      </c>
      <c r="C616" s="69" t="s">
        <v>479</v>
      </c>
      <c r="D616" s="69" t="s">
        <v>467</v>
      </c>
      <c r="E616" s="145">
        <v>1380.39</v>
      </c>
      <c r="F616" s="145">
        <v>0</v>
      </c>
      <c r="G616" s="145">
        <v>0</v>
      </c>
      <c r="H616" s="145">
        <v>0</v>
      </c>
      <c r="I616" s="145">
        <v>0</v>
      </c>
      <c r="J616" s="145">
        <v>0</v>
      </c>
      <c r="K616" s="145">
        <v>0</v>
      </c>
      <c r="L616" s="145">
        <v>0</v>
      </c>
      <c r="M616" s="145">
        <v>0</v>
      </c>
      <c r="N616" s="145">
        <v>123.26</v>
      </c>
      <c r="O616" s="145">
        <v>0.05</v>
      </c>
      <c r="P616" s="145">
        <f t="shared" si="83"/>
        <v>1503.6000000000001</v>
      </c>
      <c r="Q616" s="45"/>
    </row>
    <row r="617" spans="1:17" ht="30" customHeight="1">
      <c r="A617" s="31">
        <v>15200301</v>
      </c>
      <c r="B617" s="145" t="s">
        <v>480</v>
      </c>
      <c r="C617" s="69" t="s">
        <v>481</v>
      </c>
      <c r="D617" s="69" t="s">
        <v>482</v>
      </c>
      <c r="E617" s="145">
        <v>1788.2</v>
      </c>
      <c r="F617" s="145">
        <v>0</v>
      </c>
      <c r="G617" s="145">
        <v>0</v>
      </c>
      <c r="H617" s="145">
        <v>0</v>
      </c>
      <c r="I617" s="145">
        <v>0</v>
      </c>
      <c r="J617" s="145">
        <v>0</v>
      </c>
      <c r="K617" s="145">
        <v>0</v>
      </c>
      <c r="L617" s="145">
        <v>0</v>
      </c>
      <c r="M617" s="145">
        <v>0</v>
      </c>
      <c r="N617" s="145">
        <v>85.24</v>
      </c>
      <c r="O617" s="145">
        <v>0.04</v>
      </c>
      <c r="P617" s="145">
        <f t="shared" si="83"/>
        <v>1873.4</v>
      </c>
      <c r="Q617" s="45"/>
    </row>
    <row r="618" spans="1:17" ht="30" customHeight="1">
      <c r="A618" s="1" t="s">
        <v>17</v>
      </c>
      <c r="B618" s="145"/>
      <c r="C618" s="69"/>
      <c r="D618" s="69"/>
      <c r="E618" s="73">
        <f>SUM(E608:E617)</f>
        <v>20082.06</v>
      </c>
      <c r="F618" s="154">
        <f aca="true" t="shared" si="84" ref="F618:P618">SUM(F608:F617)</f>
        <v>0</v>
      </c>
      <c r="G618" s="154">
        <f t="shared" si="84"/>
        <v>0</v>
      </c>
      <c r="H618" s="154">
        <f t="shared" si="84"/>
        <v>0</v>
      </c>
      <c r="I618" s="154">
        <f t="shared" si="84"/>
        <v>0</v>
      </c>
      <c r="J618" s="154">
        <f t="shared" si="84"/>
        <v>500</v>
      </c>
      <c r="K618" s="154">
        <f t="shared" si="84"/>
        <v>0</v>
      </c>
      <c r="L618" s="154">
        <f t="shared" si="84"/>
        <v>0</v>
      </c>
      <c r="M618" s="73">
        <f t="shared" si="84"/>
        <v>1170.35</v>
      </c>
      <c r="N618" s="154">
        <f t="shared" si="84"/>
        <v>1066.58</v>
      </c>
      <c r="O618" s="154">
        <f t="shared" si="84"/>
        <v>0.48999999999999994</v>
      </c>
      <c r="P618" s="154">
        <f t="shared" si="84"/>
        <v>19477.800000000003</v>
      </c>
      <c r="Q618" s="45"/>
    </row>
    <row r="619" spans="1:17" ht="30" customHeight="1">
      <c r="A619" s="104" t="s">
        <v>483</v>
      </c>
      <c r="B619" s="161"/>
      <c r="C619" s="99"/>
      <c r="D619" s="99"/>
      <c r="E619" s="161"/>
      <c r="F619" s="161"/>
      <c r="G619" s="161"/>
      <c r="H619" s="161"/>
      <c r="I619" s="161"/>
      <c r="J619" s="161"/>
      <c r="K619" s="161"/>
      <c r="L619" s="161"/>
      <c r="M619" s="161"/>
      <c r="N619" s="161"/>
      <c r="O619" s="161"/>
      <c r="P619" s="161"/>
      <c r="Q619" s="92"/>
    </row>
    <row r="620" spans="1:17" ht="30" customHeight="1">
      <c r="A620" s="31">
        <v>15200203</v>
      </c>
      <c r="B620" s="145" t="s">
        <v>486</v>
      </c>
      <c r="C620" s="69" t="s">
        <v>487</v>
      </c>
      <c r="D620" s="69" t="s">
        <v>83</v>
      </c>
      <c r="E620" s="145">
        <v>1725</v>
      </c>
      <c r="F620" s="145">
        <v>0</v>
      </c>
      <c r="G620" s="145">
        <v>0</v>
      </c>
      <c r="H620" s="145">
        <v>0</v>
      </c>
      <c r="I620" s="145">
        <v>0</v>
      </c>
      <c r="J620" s="145">
        <v>300</v>
      </c>
      <c r="K620" s="145">
        <v>0</v>
      </c>
      <c r="L620" s="145">
        <v>0</v>
      </c>
      <c r="M620" s="145">
        <v>0</v>
      </c>
      <c r="N620" s="145">
        <v>94.37</v>
      </c>
      <c r="O620" s="145">
        <v>0.17</v>
      </c>
      <c r="P620" s="145">
        <f>E620+F620+G620+I620-J620-L620-M620-K620+N620-O620</f>
        <v>1519.1999999999998</v>
      </c>
      <c r="Q620" s="45"/>
    </row>
    <row r="621" spans="1:17" ht="30" customHeight="1">
      <c r="A621" s="1" t="s">
        <v>17</v>
      </c>
      <c r="B621" s="145"/>
      <c r="C621" s="69"/>
      <c r="D621" s="69"/>
      <c r="E621" s="154">
        <f>E620</f>
        <v>1725</v>
      </c>
      <c r="F621" s="154">
        <f aca="true" t="shared" si="85" ref="F621:P621">F620</f>
        <v>0</v>
      </c>
      <c r="G621" s="154">
        <f t="shared" si="85"/>
        <v>0</v>
      </c>
      <c r="H621" s="154">
        <f t="shared" si="85"/>
        <v>0</v>
      </c>
      <c r="I621" s="154">
        <f t="shared" si="85"/>
        <v>0</v>
      </c>
      <c r="J621" s="154">
        <f t="shared" si="85"/>
        <v>300</v>
      </c>
      <c r="K621" s="154">
        <f t="shared" si="85"/>
        <v>0</v>
      </c>
      <c r="L621" s="154">
        <f t="shared" si="85"/>
        <v>0</v>
      </c>
      <c r="M621" s="154">
        <f t="shared" si="85"/>
        <v>0</v>
      </c>
      <c r="N621" s="154">
        <f t="shared" si="85"/>
        <v>94.37</v>
      </c>
      <c r="O621" s="154">
        <f t="shared" si="85"/>
        <v>0.17</v>
      </c>
      <c r="P621" s="154">
        <f t="shared" si="85"/>
        <v>1519.1999999999998</v>
      </c>
      <c r="Q621" s="45"/>
    </row>
    <row r="622" spans="1:17" ht="30" customHeight="1">
      <c r="A622" s="104" t="s">
        <v>732</v>
      </c>
      <c r="B622" s="161"/>
      <c r="C622" s="99"/>
      <c r="D622" s="99"/>
      <c r="E622" s="161"/>
      <c r="F622" s="161"/>
      <c r="G622" s="161"/>
      <c r="H622" s="161"/>
      <c r="I622" s="161"/>
      <c r="J622" s="161"/>
      <c r="K622" s="161"/>
      <c r="L622" s="161"/>
      <c r="M622" s="161"/>
      <c r="N622" s="161"/>
      <c r="O622" s="161"/>
      <c r="P622" s="161"/>
      <c r="Q622" s="92"/>
    </row>
    <row r="623" spans="1:17" ht="30" customHeight="1">
      <c r="A623" s="26">
        <v>15100100</v>
      </c>
      <c r="B623" s="190" t="s">
        <v>733</v>
      </c>
      <c r="C623" s="69" t="s">
        <v>734</v>
      </c>
      <c r="D623" s="69" t="s">
        <v>735</v>
      </c>
      <c r="E623" s="145">
        <v>6500.1</v>
      </c>
      <c r="F623" s="145">
        <v>0</v>
      </c>
      <c r="G623" s="145">
        <v>0</v>
      </c>
      <c r="H623" s="145">
        <v>0</v>
      </c>
      <c r="I623" s="145">
        <v>0</v>
      </c>
      <c r="J623" s="145">
        <v>0</v>
      </c>
      <c r="K623" s="165">
        <v>0</v>
      </c>
      <c r="L623" s="145">
        <v>0</v>
      </c>
      <c r="M623" s="145">
        <v>821.02</v>
      </c>
      <c r="N623" s="145">
        <v>0</v>
      </c>
      <c r="O623" s="145">
        <v>0.08</v>
      </c>
      <c r="P623" s="145">
        <f>E623+F623+G623+I623-J623-L623-M623-K623+N623-O623</f>
        <v>5679</v>
      </c>
      <c r="Q623" s="45"/>
    </row>
    <row r="624" spans="1:17" ht="30" customHeight="1">
      <c r="A624" s="1" t="s">
        <v>17</v>
      </c>
      <c r="B624" s="145"/>
      <c r="C624" s="69"/>
      <c r="D624" s="69"/>
      <c r="E624" s="154">
        <f>E623</f>
        <v>6500.1</v>
      </c>
      <c r="F624" s="154">
        <f aca="true" t="shared" si="86" ref="F624:P624">F623</f>
        <v>0</v>
      </c>
      <c r="G624" s="154">
        <f t="shared" si="86"/>
        <v>0</v>
      </c>
      <c r="H624" s="154">
        <f t="shared" si="86"/>
        <v>0</v>
      </c>
      <c r="I624" s="154">
        <f t="shared" si="86"/>
        <v>0</v>
      </c>
      <c r="J624" s="154">
        <f t="shared" si="86"/>
        <v>0</v>
      </c>
      <c r="K624" s="154">
        <f t="shared" si="86"/>
        <v>0</v>
      </c>
      <c r="L624" s="154">
        <f t="shared" si="86"/>
        <v>0</v>
      </c>
      <c r="M624" s="154">
        <f t="shared" si="86"/>
        <v>821.02</v>
      </c>
      <c r="N624" s="154">
        <f t="shared" si="86"/>
        <v>0</v>
      </c>
      <c r="O624" s="154">
        <f t="shared" si="86"/>
        <v>0.08</v>
      </c>
      <c r="P624" s="154">
        <f t="shared" si="86"/>
        <v>5679</v>
      </c>
      <c r="Q624" s="45"/>
    </row>
    <row r="625" spans="1:17" ht="30" customHeight="1">
      <c r="A625" s="104"/>
      <c r="B625" s="90" t="s">
        <v>591</v>
      </c>
      <c r="C625" s="167"/>
      <c r="D625" s="167"/>
      <c r="E625" s="174">
        <f aca="true" t="shared" si="87" ref="E625:P625">E618+E621+E624</f>
        <v>28307.160000000003</v>
      </c>
      <c r="F625" s="173">
        <f t="shared" si="87"/>
        <v>0</v>
      </c>
      <c r="G625" s="173">
        <f t="shared" si="87"/>
        <v>0</v>
      </c>
      <c r="H625" s="173">
        <f t="shared" si="87"/>
        <v>0</v>
      </c>
      <c r="I625" s="173">
        <f t="shared" si="87"/>
        <v>0</v>
      </c>
      <c r="J625" s="173">
        <f t="shared" si="87"/>
        <v>800</v>
      </c>
      <c r="K625" s="173">
        <f t="shared" si="87"/>
        <v>0</v>
      </c>
      <c r="L625" s="173">
        <f t="shared" si="87"/>
        <v>0</v>
      </c>
      <c r="M625" s="174">
        <f t="shared" si="87"/>
        <v>1991.37</v>
      </c>
      <c r="N625" s="173">
        <f t="shared" si="87"/>
        <v>1160.9499999999998</v>
      </c>
      <c r="O625" s="173">
        <f t="shared" si="87"/>
        <v>0.7399999999999999</v>
      </c>
      <c r="P625" s="173">
        <f t="shared" si="87"/>
        <v>26676.000000000004</v>
      </c>
      <c r="Q625" s="107"/>
    </row>
    <row r="629" spans="2:16" ht="18">
      <c r="B629" s="27"/>
      <c r="C629" s="27"/>
      <c r="D629" s="27" t="s">
        <v>586</v>
      </c>
      <c r="E629" s="27"/>
      <c r="F629" s="27"/>
      <c r="G629" s="27"/>
      <c r="H629" s="27"/>
      <c r="I629" s="27"/>
      <c r="J629" s="27" t="s">
        <v>585</v>
      </c>
      <c r="K629" s="27"/>
      <c r="L629" s="27"/>
      <c r="M629" s="27"/>
      <c r="N629" s="27"/>
      <c r="O629" s="27"/>
      <c r="P629" s="27"/>
    </row>
    <row r="630" spans="1:16" ht="18">
      <c r="A630" s="26" t="s">
        <v>584</v>
      </c>
      <c r="B630" s="27"/>
      <c r="C630" s="27"/>
      <c r="D630" s="27" t="s">
        <v>862</v>
      </c>
      <c r="E630" s="27"/>
      <c r="F630" s="27"/>
      <c r="G630" s="27"/>
      <c r="H630" s="27"/>
      <c r="I630" s="27"/>
      <c r="J630" s="27" t="s">
        <v>583</v>
      </c>
      <c r="K630" s="27"/>
      <c r="L630" s="27"/>
      <c r="M630" s="27"/>
      <c r="N630" s="27"/>
      <c r="O630" s="27"/>
      <c r="P630" s="27"/>
    </row>
    <row r="631" spans="2:16" ht="18"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</row>
    <row r="633" spans="1:17" ht="27.75">
      <c r="A633" s="6" t="s">
        <v>0</v>
      </c>
      <c r="B633" s="55"/>
      <c r="C633" s="8"/>
      <c r="D633" s="7" t="s">
        <v>814</v>
      </c>
      <c r="E633" s="8"/>
      <c r="F633" s="8"/>
      <c r="G633" s="8"/>
      <c r="H633" s="8"/>
      <c r="I633" s="8"/>
      <c r="J633" s="8"/>
      <c r="K633" s="8"/>
      <c r="L633" s="8"/>
      <c r="M633" s="9"/>
      <c r="N633" s="8"/>
      <c r="O633" s="8"/>
      <c r="P633" s="10"/>
      <c r="Q633" s="41"/>
    </row>
    <row r="634" spans="1:17" ht="18">
      <c r="A634" s="11"/>
      <c r="B634" s="77" t="s">
        <v>673</v>
      </c>
      <c r="C634" s="13"/>
      <c r="D634" s="13"/>
      <c r="E634" s="13"/>
      <c r="F634" s="13"/>
      <c r="G634" s="13"/>
      <c r="H634" s="13"/>
      <c r="I634" s="14"/>
      <c r="J634" s="14"/>
      <c r="K634" s="13"/>
      <c r="L634" s="13"/>
      <c r="M634" s="15"/>
      <c r="N634" s="13"/>
      <c r="O634" s="13"/>
      <c r="P634" s="33"/>
      <c r="Q634" s="42" t="s">
        <v>942</v>
      </c>
    </row>
    <row r="635" spans="1:17" ht="20.25">
      <c r="A635" s="16"/>
      <c r="B635" s="71"/>
      <c r="C635" s="17"/>
      <c r="D635" s="79" t="s">
        <v>972</v>
      </c>
      <c r="E635" s="18"/>
      <c r="F635" s="18"/>
      <c r="G635" s="18"/>
      <c r="H635" s="18"/>
      <c r="I635" s="18"/>
      <c r="J635" s="18"/>
      <c r="K635" s="18"/>
      <c r="L635" s="18"/>
      <c r="M635" s="19"/>
      <c r="N635" s="18"/>
      <c r="O635" s="18"/>
      <c r="P635" s="20"/>
      <c r="Q635" s="43"/>
    </row>
    <row r="636" spans="1:17" s="26" customFormat="1" ht="37.5" customHeight="1" thickBot="1">
      <c r="A636" s="135" t="s">
        <v>1</v>
      </c>
      <c r="B636" s="191" t="s">
        <v>2</v>
      </c>
      <c r="C636" s="191" t="s">
        <v>3</v>
      </c>
      <c r="D636" s="191" t="s">
        <v>4</v>
      </c>
      <c r="E636" s="136" t="s">
        <v>5</v>
      </c>
      <c r="F636" s="136" t="s">
        <v>568</v>
      </c>
      <c r="G636" s="40" t="s">
        <v>530</v>
      </c>
      <c r="H636" s="40" t="s">
        <v>681</v>
      </c>
      <c r="I636" s="136" t="s">
        <v>571</v>
      </c>
      <c r="J636" s="136" t="s">
        <v>532</v>
      </c>
      <c r="K636" s="40" t="s">
        <v>531</v>
      </c>
      <c r="L636" s="40" t="s">
        <v>679</v>
      </c>
      <c r="M636" s="136" t="s">
        <v>680</v>
      </c>
      <c r="N636" s="40" t="s">
        <v>539</v>
      </c>
      <c r="O636" s="40" t="s">
        <v>582</v>
      </c>
      <c r="P636" s="137" t="s">
        <v>570</v>
      </c>
      <c r="Q636" s="192" t="s">
        <v>540</v>
      </c>
    </row>
    <row r="637" spans="1:16" ht="33" customHeight="1" thickTop="1">
      <c r="A637" s="138" t="s">
        <v>674</v>
      </c>
      <c r="B637" s="139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35"/>
      <c r="N637" s="14"/>
      <c r="O637" s="14"/>
      <c r="P637" s="140"/>
    </row>
    <row r="638" spans="1:17" ht="37.5" customHeight="1">
      <c r="A638" s="193">
        <v>3140002</v>
      </c>
      <c r="B638" s="145" t="s">
        <v>676</v>
      </c>
      <c r="C638" s="69" t="s">
        <v>677</v>
      </c>
      <c r="D638" s="69" t="s">
        <v>675</v>
      </c>
      <c r="E638" s="145">
        <v>6615</v>
      </c>
      <c r="F638" s="145">
        <v>0</v>
      </c>
      <c r="G638" s="145">
        <v>0</v>
      </c>
      <c r="H638" s="145">
        <v>0</v>
      </c>
      <c r="I638" s="145">
        <v>0</v>
      </c>
      <c r="J638" s="145">
        <v>500</v>
      </c>
      <c r="K638" s="145">
        <v>0</v>
      </c>
      <c r="L638" s="145">
        <v>0</v>
      </c>
      <c r="M638" s="145">
        <v>843.93</v>
      </c>
      <c r="N638" s="145">
        <v>0</v>
      </c>
      <c r="O638" s="145">
        <v>0.07</v>
      </c>
      <c r="P638" s="145">
        <f>E638+F638+G638+I638-J638-K638-L638-M638+N638-O638</f>
        <v>5271</v>
      </c>
      <c r="Q638" s="50"/>
    </row>
    <row r="639" spans="1:17" ht="37.5" customHeight="1">
      <c r="A639" s="193">
        <v>4100101</v>
      </c>
      <c r="B639" s="145" t="s">
        <v>108</v>
      </c>
      <c r="C639" s="69" t="s">
        <v>109</v>
      </c>
      <c r="D639" s="69" t="s">
        <v>33</v>
      </c>
      <c r="E639" s="145">
        <v>2604</v>
      </c>
      <c r="F639" s="145">
        <v>0</v>
      </c>
      <c r="G639" s="145">
        <v>0</v>
      </c>
      <c r="H639" s="145">
        <v>0</v>
      </c>
      <c r="I639" s="145">
        <v>0</v>
      </c>
      <c r="J639" s="145">
        <v>0</v>
      </c>
      <c r="K639" s="145">
        <v>0</v>
      </c>
      <c r="L639" s="145">
        <v>0</v>
      </c>
      <c r="M639" s="145">
        <v>18.97</v>
      </c>
      <c r="N639" s="145">
        <v>0</v>
      </c>
      <c r="O639" s="145">
        <v>0.03</v>
      </c>
      <c r="P639" s="145">
        <f>E639+F639+G639+I639-J639-L639-M639-K639+N639-O639</f>
        <v>2585</v>
      </c>
      <c r="Q639" s="45"/>
    </row>
    <row r="640" spans="1:17" ht="37.5" customHeight="1">
      <c r="A640" s="193">
        <v>11000001</v>
      </c>
      <c r="B640" s="145" t="s">
        <v>597</v>
      </c>
      <c r="C640" s="69" t="s">
        <v>739</v>
      </c>
      <c r="D640" s="69" t="s">
        <v>740</v>
      </c>
      <c r="E640" s="145">
        <v>5250</v>
      </c>
      <c r="F640" s="145">
        <v>0</v>
      </c>
      <c r="G640" s="145">
        <v>0</v>
      </c>
      <c r="H640" s="145">
        <v>0</v>
      </c>
      <c r="I640" s="145">
        <v>0</v>
      </c>
      <c r="J640" s="145">
        <v>0</v>
      </c>
      <c r="K640" s="145">
        <v>0</v>
      </c>
      <c r="L640" s="145">
        <v>0</v>
      </c>
      <c r="M640" s="145">
        <v>571.75</v>
      </c>
      <c r="N640" s="145">
        <v>0</v>
      </c>
      <c r="O640" s="145">
        <v>0.05</v>
      </c>
      <c r="P640" s="145">
        <f>E640+F640+G640+I640-J640-L640-M640-K640+N640-O640</f>
        <v>4678.2</v>
      </c>
      <c r="Q640" s="45"/>
    </row>
    <row r="641" spans="1:17" ht="37.5" customHeight="1">
      <c r="A641" s="193">
        <v>31400003</v>
      </c>
      <c r="B641" s="145" t="s">
        <v>736</v>
      </c>
      <c r="C641" s="69" t="s">
        <v>737</v>
      </c>
      <c r="D641" s="69" t="s">
        <v>738</v>
      </c>
      <c r="E641" s="145">
        <v>5500.05</v>
      </c>
      <c r="F641" s="145">
        <v>0</v>
      </c>
      <c r="G641" s="145">
        <v>0</v>
      </c>
      <c r="H641" s="145">
        <v>0</v>
      </c>
      <c r="I641" s="145">
        <v>0</v>
      </c>
      <c r="J641" s="145">
        <v>0</v>
      </c>
      <c r="K641" s="145">
        <v>0</v>
      </c>
      <c r="L641" s="145">
        <v>0</v>
      </c>
      <c r="M641" s="145">
        <v>621.61</v>
      </c>
      <c r="N641" s="145">
        <v>0</v>
      </c>
      <c r="O641" s="145">
        <v>0.04</v>
      </c>
      <c r="P641" s="145">
        <f>E641+F641+G641+I641-J641-K641-L641-M641+N641-O641</f>
        <v>4878.400000000001</v>
      </c>
      <c r="Q641" s="50"/>
    </row>
    <row r="642" spans="1:17" ht="33" customHeight="1">
      <c r="A642" s="111" t="s">
        <v>17</v>
      </c>
      <c r="B642" s="91"/>
      <c r="C642" s="91"/>
      <c r="D642" s="91"/>
      <c r="E642" s="174">
        <f aca="true" t="shared" si="88" ref="E642:P642">SUM(E638:E641)</f>
        <v>19969.05</v>
      </c>
      <c r="F642" s="173">
        <f t="shared" si="88"/>
        <v>0</v>
      </c>
      <c r="G642" s="173">
        <f t="shared" si="88"/>
        <v>0</v>
      </c>
      <c r="H642" s="173">
        <f t="shared" si="88"/>
        <v>0</v>
      </c>
      <c r="I642" s="173">
        <f t="shared" si="88"/>
        <v>0</v>
      </c>
      <c r="J642" s="173">
        <f t="shared" si="88"/>
        <v>500</v>
      </c>
      <c r="K642" s="173">
        <f t="shared" si="88"/>
        <v>0</v>
      </c>
      <c r="L642" s="173">
        <f t="shared" si="88"/>
        <v>0</v>
      </c>
      <c r="M642" s="174">
        <f t="shared" si="88"/>
        <v>2056.26</v>
      </c>
      <c r="N642" s="173">
        <f t="shared" si="88"/>
        <v>0</v>
      </c>
      <c r="O642" s="173">
        <f t="shared" si="88"/>
        <v>0.19000000000000003</v>
      </c>
      <c r="P642" s="173">
        <f t="shared" si="88"/>
        <v>17412.600000000002</v>
      </c>
      <c r="Q642" s="112"/>
    </row>
    <row r="643" spans="1:17" ht="30" customHeight="1">
      <c r="A643" s="64"/>
      <c r="B643" s="14"/>
      <c r="C643" s="14"/>
      <c r="D643" s="14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48"/>
    </row>
    <row r="644" spans="1:17" ht="30" customHeight="1">
      <c r="A644" s="64"/>
      <c r="B644" s="14"/>
      <c r="C644" s="14"/>
      <c r="D644" s="14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48"/>
    </row>
    <row r="645" spans="1:17" ht="30" customHeight="1">
      <c r="A645" s="64"/>
      <c r="B645" s="14"/>
      <c r="C645" s="14"/>
      <c r="D645" s="14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48"/>
    </row>
    <row r="646" spans="1:17" ht="30" customHeight="1">
      <c r="A646" s="64"/>
      <c r="B646" s="14"/>
      <c r="C646" s="14"/>
      <c r="D646" s="14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48"/>
    </row>
    <row r="647" spans="11:13" ht="18">
      <c r="K647" s="4"/>
      <c r="M647" s="29"/>
    </row>
    <row r="648" spans="11:13" ht="18">
      <c r="K648" s="4"/>
      <c r="M648" s="29"/>
    </row>
    <row r="649" spans="2:16" ht="18">
      <c r="B649" s="27"/>
      <c r="C649" s="27"/>
      <c r="D649" s="27" t="s">
        <v>586</v>
      </c>
      <c r="E649" s="27"/>
      <c r="F649" s="27"/>
      <c r="G649" s="27"/>
      <c r="H649" s="27"/>
      <c r="I649" s="27"/>
      <c r="J649" s="27" t="s">
        <v>585</v>
      </c>
      <c r="K649" s="27"/>
      <c r="L649" s="27"/>
      <c r="M649" s="27"/>
      <c r="N649" s="27"/>
      <c r="O649" s="27"/>
      <c r="P649" s="27"/>
    </row>
    <row r="650" spans="1:16" ht="18">
      <c r="A650" s="26" t="s">
        <v>584</v>
      </c>
      <c r="B650" s="27"/>
      <c r="C650" s="27"/>
      <c r="D650" s="27" t="s">
        <v>862</v>
      </c>
      <c r="E650" s="27"/>
      <c r="F650" s="27"/>
      <c r="G650" s="27"/>
      <c r="H650" s="27"/>
      <c r="I650" s="27"/>
      <c r="J650" s="27" t="s">
        <v>583</v>
      </c>
      <c r="K650" s="27"/>
      <c r="L650" s="27"/>
      <c r="M650" s="27"/>
      <c r="N650" s="27"/>
      <c r="O650" s="27"/>
      <c r="P650" s="27"/>
    </row>
    <row r="654" spans="1:17" ht="33">
      <c r="A654" s="6" t="s">
        <v>0</v>
      </c>
      <c r="B654" s="55"/>
      <c r="C654" s="8"/>
      <c r="D654" s="94" t="s">
        <v>814</v>
      </c>
      <c r="E654" s="8"/>
      <c r="F654" s="8"/>
      <c r="G654" s="8"/>
      <c r="H654" s="8"/>
      <c r="I654" s="8"/>
      <c r="J654" s="8"/>
      <c r="K654" s="9"/>
      <c r="L654" s="8"/>
      <c r="M654" s="8"/>
      <c r="N654" s="8"/>
      <c r="O654" s="8"/>
      <c r="P654" s="8"/>
      <c r="Q654" s="41"/>
    </row>
    <row r="655" spans="1:17" ht="18">
      <c r="A655" s="11"/>
      <c r="B655" s="36" t="s">
        <v>556</v>
      </c>
      <c r="C655" s="13"/>
      <c r="D655" s="13"/>
      <c r="E655" s="13"/>
      <c r="F655" s="13"/>
      <c r="G655" s="13"/>
      <c r="H655" s="13"/>
      <c r="I655" s="14"/>
      <c r="J655" s="14"/>
      <c r="K655" s="15"/>
      <c r="L655" s="13"/>
      <c r="M655" s="13"/>
      <c r="N655" s="13"/>
      <c r="O655" s="13"/>
      <c r="P655" s="13"/>
      <c r="Q655" s="42" t="s">
        <v>943</v>
      </c>
    </row>
    <row r="656" spans="1:17" ht="20.25">
      <c r="A656" s="16"/>
      <c r="B656" s="17"/>
      <c r="C656" s="17"/>
      <c r="D656" s="79" t="s">
        <v>972</v>
      </c>
      <c r="E656" s="18"/>
      <c r="F656" s="18"/>
      <c r="G656" s="18"/>
      <c r="H656" s="18"/>
      <c r="I656" s="18"/>
      <c r="J656" s="18"/>
      <c r="K656" s="19"/>
      <c r="L656" s="18"/>
      <c r="M656" s="18"/>
      <c r="N656" s="18"/>
      <c r="O656" s="18"/>
      <c r="P656" s="18"/>
      <c r="Q656" s="43"/>
    </row>
    <row r="657" spans="1:17" s="175" customFormat="1" ht="35.25" customHeight="1" thickBot="1">
      <c r="A657" s="80" t="s">
        <v>1</v>
      </c>
      <c r="B657" s="151" t="s">
        <v>2</v>
      </c>
      <c r="C657" s="151" t="s">
        <v>3</v>
      </c>
      <c r="D657" s="151" t="s">
        <v>4</v>
      </c>
      <c r="E657" s="40" t="s">
        <v>5</v>
      </c>
      <c r="F657" s="40" t="s">
        <v>568</v>
      </c>
      <c r="G657" s="40" t="s">
        <v>530</v>
      </c>
      <c r="H657" s="40" t="s">
        <v>681</v>
      </c>
      <c r="I657" s="40" t="s">
        <v>571</v>
      </c>
      <c r="J657" s="40" t="s">
        <v>532</v>
      </c>
      <c r="K657" s="40" t="s">
        <v>531</v>
      </c>
      <c r="L657" s="40" t="s">
        <v>543</v>
      </c>
      <c r="M657" s="40" t="s">
        <v>538</v>
      </c>
      <c r="N657" s="40" t="s">
        <v>539</v>
      </c>
      <c r="O657" s="40" t="s">
        <v>582</v>
      </c>
      <c r="P657" s="40" t="s">
        <v>570</v>
      </c>
      <c r="Q657" s="152" t="s">
        <v>540</v>
      </c>
    </row>
    <row r="658" spans="1:17" ht="36" customHeight="1" thickTop="1">
      <c r="A658" s="1" t="s">
        <v>490</v>
      </c>
      <c r="B658" s="2"/>
      <c r="C658" s="2"/>
      <c r="D658" s="2"/>
      <c r="E658" s="2"/>
      <c r="F658" s="2"/>
      <c r="G658" s="2"/>
      <c r="H658" s="2"/>
      <c r="I658" s="2"/>
      <c r="J658" s="2"/>
      <c r="K658" s="25"/>
      <c r="L658" s="2"/>
      <c r="M658" s="2"/>
      <c r="N658" s="2"/>
      <c r="O658" s="2"/>
      <c r="P658" s="2"/>
      <c r="Q658" s="45"/>
    </row>
    <row r="659" spans="1:17" ht="36" customHeight="1">
      <c r="A659" s="31">
        <v>17000002</v>
      </c>
      <c r="B659" s="145" t="s">
        <v>491</v>
      </c>
      <c r="C659" s="69" t="s">
        <v>492</v>
      </c>
      <c r="D659" s="69" t="s">
        <v>678</v>
      </c>
      <c r="E659" s="145">
        <v>6615</v>
      </c>
      <c r="F659" s="145">
        <v>0</v>
      </c>
      <c r="G659" s="145">
        <v>0</v>
      </c>
      <c r="H659" s="145">
        <v>0</v>
      </c>
      <c r="I659" s="145">
        <v>0</v>
      </c>
      <c r="J659" s="145">
        <v>0</v>
      </c>
      <c r="K659" s="145">
        <v>0</v>
      </c>
      <c r="L659" s="145">
        <v>115.42</v>
      </c>
      <c r="M659" s="145">
        <v>843.93</v>
      </c>
      <c r="N659" s="145">
        <v>0</v>
      </c>
      <c r="O659" s="145">
        <v>0.05</v>
      </c>
      <c r="P659" s="145">
        <f>E659+F659+G659+I659-J659-L659-M659-K659+N659-O659</f>
        <v>5655.599999999999</v>
      </c>
      <c r="Q659" s="45"/>
    </row>
    <row r="660" spans="1:17" ht="36" customHeight="1">
      <c r="A660" s="1" t="s">
        <v>17</v>
      </c>
      <c r="B660" s="145"/>
      <c r="C660" s="69"/>
      <c r="D660" s="69"/>
      <c r="E660" s="154">
        <f>E659</f>
        <v>6615</v>
      </c>
      <c r="F660" s="154">
        <f aca="true" t="shared" si="89" ref="F660:M660">F659</f>
        <v>0</v>
      </c>
      <c r="G660" s="154">
        <f t="shared" si="89"/>
        <v>0</v>
      </c>
      <c r="H660" s="154">
        <f t="shared" si="89"/>
        <v>0</v>
      </c>
      <c r="I660" s="154">
        <f t="shared" si="89"/>
        <v>0</v>
      </c>
      <c r="J660" s="154">
        <f t="shared" si="89"/>
        <v>0</v>
      </c>
      <c r="K660" s="154">
        <f>K659</f>
        <v>0</v>
      </c>
      <c r="L660" s="154">
        <f t="shared" si="89"/>
        <v>115.42</v>
      </c>
      <c r="M660" s="154">
        <f t="shared" si="89"/>
        <v>843.93</v>
      </c>
      <c r="N660" s="154">
        <f>N659</f>
        <v>0</v>
      </c>
      <c r="O660" s="154">
        <f>O659</f>
        <v>0.05</v>
      </c>
      <c r="P660" s="154">
        <f>P659</f>
        <v>5655.599999999999</v>
      </c>
      <c r="Q660" s="45"/>
    </row>
    <row r="661" spans="1:17" ht="36" customHeight="1">
      <c r="A661" s="104" t="s">
        <v>493</v>
      </c>
      <c r="B661" s="161"/>
      <c r="C661" s="99"/>
      <c r="D661" s="99"/>
      <c r="E661" s="161"/>
      <c r="F661" s="161"/>
      <c r="G661" s="161"/>
      <c r="H661" s="161"/>
      <c r="I661" s="161"/>
      <c r="J661" s="161"/>
      <c r="K661" s="161"/>
      <c r="L661" s="161"/>
      <c r="M661" s="161"/>
      <c r="N661" s="161"/>
      <c r="O661" s="161"/>
      <c r="P661" s="161"/>
      <c r="Q661" s="92"/>
    </row>
    <row r="662" spans="1:17" ht="36" customHeight="1">
      <c r="A662" s="31">
        <v>17100201</v>
      </c>
      <c r="B662" s="145" t="s">
        <v>494</v>
      </c>
      <c r="C662" s="69" t="s">
        <v>495</v>
      </c>
      <c r="D662" s="69" t="s">
        <v>725</v>
      </c>
      <c r="E662" s="145">
        <v>4183.65</v>
      </c>
      <c r="F662" s="145">
        <v>0</v>
      </c>
      <c r="G662" s="145">
        <v>0</v>
      </c>
      <c r="H662" s="145">
        <v>0</v>
      </c>
      <c r="I662" s="145">
        <v>0</v>
      </c>
      <c r="J662" s="145">
        <v>0</v>
      </c>
      <c r="K662" s="145">
        <v>0</v>
      </c>
      <c r="L662" s="145">
        <v>0</v>
      </c>
      <c r="M662" s="145">
        <v>378.43</v>
      </c>
      <c r="N662" s="145">
        <v>0</v>
      </c>
      <c r="O662" s="145">
        <v>0.02</v>
      </c>
      <c r="P662" s="145">
        <f>E662+F662+G662+I662-J662-L662-M662-K662+N662-O662</f>
        <v>3805.2</v>
      </c>
      <c r="Q662" s="45"/>
    </row>
    <row r="663" spans="1:17" ht="36" customHeight="1">
      <c r="A663" s="31">
        <v>17100401</v>
      </c>
      <c r="B663" s="145" t="s">
        <v>500</v>
      </c>
      <c r="C663" s="69" t="s">
        <v>501</v>
      </c>
      <c r="D663" s="69" t="s">
        <v>378</v>
      </c>
      <c r="E663" s="145">
        <v>1622.82</v>
      </c>
      <c r="F663" s="145">
        <v>0</v>
      </c>
      <c r="G663" s="145">
        <v>0</v>
      </c>
      <c r="H663" s="145">
        <v>0</v>
      </c>
      <c r="I663" s="145">
        <v>0</v>
      </c>
      <c r="J663" s="145">
        <v>0</v>
      </c>
      <c r="K663" s="145">
        <v>0</v>
      </c>
      <c r="L663" s="145">
        <v>0</v>
      </c>
      <c r="M663" s="145">
        <v>0</v>
      </c>
      <c r="N663" s="145">
        <v>107.74</v>
      </c>
      <c r="O663" s="145">
        <v>-0.04</v>
      </c>
      <c r="P663" s="145">
        <f>E663+F663+G663+I663-J663-L663-M663-K663+N663-O663</f>
        <v>1730.6</v>
      </c>
      <c r="Q663" s="45"/>
    </row>
    <row r="664" spans="1:17" ht="36" customHeight="1">
      <c r="A664" s="31">
        <v>17100402</v>
      </c>
      <c r="B664" s="145" t="s">
        <v>578</v>
      </c>
      <c r="C664" s="69" t="s">
        <v>579</v>
      </c>
      <c r="D664" s="69" t="s">
        <v>580</v>
      </c>
      <c r="E664" s="145">
        <v>3858.6</v>
      </c>
      <c r="F664" s="145">
        <v>0</v>
      </c>
      <c r="G664" s="145">
        <v>0</v>
      </c>
      <c r="H664" s="145">
        <v>0</v>
      </c>
      <c r="I664" s="145">
        <v>0</v>
      </c>
      <c r="J664" s="145">
        <v>0</v>
      </c>
      <c r="K664" s="145">
        <v>0</v>
      </c>
      <c r="L664" s="145">
        <v>0</v>
      </c>
      <c r="M664" s="145">
        <v>326.42</v>
      </c>
      <c r="N664" s="145">
        <v>0</v>
      </c>
      <c r="O664" s="145">
        <v>-0.02</v>
      </c>
      <c r="P664" s="145">
        <f>E664+F664+G664+I664-J664-L664-M664-K664+N664-O664</f>
        <v>3532.2</v>
      </c>
      <c r="Q664" s="45"/>
    </row>
    <row r="665" spans="1:17" ht="36" customHeight="1">
      <c r="A665" s="1" t="s">
        <v>17</v>
      </c>
      <c r="B665" s="2"/>
      <c r="C665" s="69"/>
      <c r="D665" s="69"/>
      <c r="E665" s="154">
        <f aca="true" t="shared" si="90" ref="E665:M665">SUM(E662:E664)</f>
        <v>9665.07</v>
      </c>
      <c r="F665" s="154">
        <f t="shared" si="90"/>
        <v>0</v>
      </c>
      <c r="G665" s="154">
        <f t="shared" si="90"/>
        <v>0</v>
      </c>
      <c r="H665" s="154">
        <f t="shared" si="90"/>
        <v>0</v>
      </c>
      <c r="I665" s="154">
        <f t="shared" si="90"/>
        <v>0</v>
      </c>
      <c r="J665" s="154">
        <f t="shared" si="90"/>
        <v>0</v>
      </c>
      <c r="K665" s="154">
        <f>SUM(K662:K664)</f>
        <v>0</v>
      </c>
      <c r="L665" s="154">
        <f t="shared" si="90"/>
        <v>0</v>
      </c>
      <c r="M665" s="154">
        <f t="shared" si="90"/>
        <v>704.85</v>
      </c>
      <c r="N665" s="154">
        <f>SUM(N662:N664)</f>
        <v>107.74</v>
      </c>
      <c r="O665" s="154">
        <f>SUM(O662:O664)</f>
        <v>-0.04</v>
      </c>
      <c r="P665" s="154">
        <f>SUM(P662:P664)</f>
        <v>9068</v>
      </c>
      <c r="Q665" s="45"/>
    </row>
    <row r="666" spans="1:17" s="37" customFormat="1" ht="36" customHeight="1">
      <c r="A666" s="104"/>
      <c r="B666" s="90" t="s">
        <v>591</v>
      </c>
      <c r="C666" s="105"/>
      <c r="D666" s="105"/>
      <c r="E666" s="194">
        <f aca="true" t="shared" si="91" ref="E666:P666">E660+E665</f>
        <v>16280.07</v>
      </c>
      <c r="F666" s="195">
        <f t="shared" si="91"/>
        <v>0</v>
      </c>
      <c r="G666" s="195">
        <f t="shared" si="91"/>
        <v>0</v>
      </c>
      <c r="H666" s="195">
        <f t="shared" si="91"/>
        <v>0</v>
      </c>
      <c r="I666" s="195">
        <f t="shared" si="91"/>
        <v>0</v>
      </c>
      <c r="J666" s="195">
        <f t="shared" si="91"/>
        <v>0</v>
      </c>
      <c r="K666" s="195">
        <f t="shared" si="91"/>
        <v>0</v>
      </c>
      <c r="L666" s="195">
        <f t="shared" si="91"/>
        <v>115.42</v>
      </c>
      <c r="M666" s="194">
        <f t="shared" si="91"/>
        <v>1548.78</v>
      </c>
      <c r="N666" s="195">
        <f t="shared" si="91"/>
        <v>107.74</v>
      </c>
      <c r="O666" s="195">
        <f t="shared" si="91"/>
        <v>0.010000000000000002</v>
      </c>
      <c r="P666" s="195">
        <f t="shared" si="91"/>
        <v>14723.599999999999</v>
      </c>
      <c r="Q666" s="107"/>
    </row>
    <row r="667" spans="1:17" ht="18">
      <c r="A667" s="38"/>
      <c r="B667" s="14"/>
      <c r="C667" s="14"/>
      <c r="D667" s="14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48"/>
    </row>
    <row r="668" spans="1:17" ht="18">
      <c r="A668" s="38"/>
      <c r="B668" s="14"/>
      <c r="C668" s="14"/>
      <c r="D668" s="14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48"/>
    </row>
    <row r="669" spans="1:17" ht="18">
      <c r="A669" s="38"/>
      <c r="B669" s="14"/>
      <c r="C669" s="14"/>
      <c r="D669" s="14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48"/>
    </row>
    <row r="670" spans="1:17" ht="18">
      <c r="A670" s="38"/>
      <c r="B670" s="14"/>
      <c r="C670" s="14"/>
      <c r="D670" s="14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48"/>
    </row>
    <row r="671" spans="1:17" ht="18">
      <c r="A671" s="38"/>
      <c r="B671" s="14"/>
      <c r="C671" s="14"/>
      <c r="D671" s="14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48"/>
    </row>
    <row r="672" spans="2:16" ht="18">
      <c r="B672" s="27"/>
      <c r="C672" s="27"/>
      <c r="D672" s="27" t="s">
        <v>586</v>
      </c>
      <c r="E672" s="27"/>
      <c r="F672" s="27"/>
      <c r="G672" s="27"/>
      <c r="H672" s="27"/>
      <c r="I672" s="27"/>
      <c r="J672" s="27" t="s">
        <v>585</v>
      </c>
      <c r="K672" s="27"/>
      <c r="L672" s="27"/>
      <c r="M672" s="27"/>
      <c r="N672" s="27"/>
      <c r="O672" s="27"/>
      <c r="P672" s="27"/>
    </row>
    <row r="673" spans="1:16" ht="18">
      <c r="A673" s="26" t="s">
        <v>584</v>
      </c>
      <c r="B673" s="27"/>
      <c r="C673" s="27"/>
      <c r="D673" s="27" t="s">
        <v>862</v>
      </c>
      <c r="E673" s="27"/>
      <c r="F673" s="27"/>
      <c r="G673" s="27"/>
      <c r="H673" s="27"/>
      <c r="I673" s="27"/>
      <c r="J673" s="27" t="s">
        <v>583</v>
      </c>
      <c r="K673" s="27"/>
      <c r="L673" s="27"/>
      <c r="M673" s="27"/>
      <c r="N673" s="27"/>
      <c r="O673" s="27"/>
      <c r="P673" s="27"/>
    </row>
    <row r="677" spans="1:17" ht="33">
      <c r="A677" s="6" t="s">
        <v>0</v>
      </c>
      <c r="B677" s="32"/>
      <c r="C677" s="8"/>
      <c r="D677" s="98" t="s">
        <v>814</v>
      </c>
      <c r="E677" s="8"/>
      <c r="F677" s="8"/>
      <c r="G677" s="8"/>
      <c r="H677" s="8"/>
      <c r="I677" s="8"/>
      <c r="J677" s="8"/>
      <c r="K677" s="9"/>
      <c r="L677" s="8"/>
      <c r="M677" s="8"/>
      <c r="N677" s="8"/>
      <c r="O677" s="8"/>
      <c r="P677" s="8"/>
      <c r="Q677" s="41"/>
    </row>
    <row r="678" spans="1:17" ht="18">
      <c r="A678" s="11"/>
      <c r="B678" s="36" t="s">
        <v>557</v>
      </c>
      <c r="C678" s="13"/>
      <c r="D678" s="13"/>
      <c r="E678" s="13"/>
      <c r="F678" s="13"/>
      <c r="G678" s="13"/>
      <c r="H678" s="13"/>
      <c r="I678" s="14"/>
      <c r="J678" s="14"/>
      <c r="K678" s="15"/>
      <c r="L678" s="13"/>
      <c r="M678" s="13"/>
      <c r="N678" s="13"/>
      <c r="O678" s="13"/>
      <c r="P678" s="13"/>
      <c r="Q678" s="42" t="s">
        <v>944</v>
      </c>
    </row>
    <row r="679" spans="1:17" ht="20.25">
      <c r="A679" s="16"/>
      <c r="B679" s="71"/>
      <c r="C679" s="17"/>
      <c r="D679" s="79" t="s">
        <v>972</v>
      </c>
      <c r="E679" s="18"/>
      <c r="F679" s="18"/>
      <c r="G679" s="18"/>
      <c r="H679" s="18"/>
      <c r="I679" s="18"/>
      <c r="J679" s="18"/>
      <c r="K679" s="19"/>
      <c r="L679" s="18"/>
      <c r="M679" s="18"/>
      <c r="N679" s="18"/>
      <c r="O679" s="18"/>
      <c r="P679" s="18"/>
      <c r="Q679" s="43"/>
    </row>
    <row r="680" spans="1:17" s="175" customFormat="1" ht="23.25" thickBot="1">
      <c r="A680" s="80" t="s">
        <v>1</v>
      </c>
      <c r="B680" s="151" t="s">
        <v>2</v>
      </c>
      <c r="C680" s="151" t="s">
        <v>3</v>
      </c>
      <c r="D680" s="151" t="s">
        <v>4</v>
      </c>
      <c r="E680" s="40" t="s">
        <v>5</v>
      </c>
      <c r="F680" s="40" t="s">
        <v>568</v>
      </c>
      <c r="G680" s="40" t="s">
        <v>611</v>
      </c>
      <c r="H680" s="40" t="s">
        <v>681</v>
      </c>
      <c r="I680" s="40" t="s">
        <v>571</v>
      </c>
      <c r="J680" s="40" t="s">
        <v>532</v>
      </c>
      <c r="K680" s="40" t="s">
        <v>531</v>
      </c>
      <c r="L680" s="40" t="s">
        <v>543</v>
      </c>
      <c r="M680" s="40" t="s">
        <v>538</v>
      </c>
      <c r="N680" s="40" t="s">
        <v>539</v>
      </c>
      <c r="O680" s="40" t="s">
        <v>582</v>
      </c>
      <c r="P680" s="40" t="s">
        <v>570</v>
      </c>
      <c r="Q680" s="152" t="s">
        <v>540</v>
      </c>
    </row>
    <row r="681" spans="1:17" ht="18.75" thickTop="1">
      <c r="A681" s="104" t="s">
        <v>502</v>
      </c>
      <c r="B681" s="91"/>
      <c r="C681" s="91"/>
      <c r="D681" s="91"/>
      <c r="E681" s="91"/>
      <c r="F681" s="91"/>
      <c r="G681" s="91"/>
      <c r="H681" s="91"/>
      <c r="I681" s="91"/>
      <c r="J681" s="91"/>
      <c r="K681" s="188"/>
      <c r="L681" s="91"/>
      <c r="M681" s="91"/>
      <c r="N681" s="91"/>
      <c r="O681" s="91"/>
      <c r="P681" s="91"/>
      <c r="Q681" s="92"/>
    </row>
    <row r="682" spans="1:17" ht="33" customHeight="1">
      <c r="A682" s="31">
        <v>19000000</v>
      </c>
      <c r="B682" s="145" t="s">
        <v>503</v>
      </c>
      <c r="C682" s="69" t="s">
        <v>504</v>
      </c>
      <c r="D682" s="69" t="s">
        <v>505</v>
      </c>
      <c r="E682" s="145">
        <v>6615</v>
      </c>
      <c r="F682" s="145">
        <v>0</v>
      </c>
      <c r="G682" s="145">
        <v>0</v>
      </c>
      <c r="H682" s="145">
        <v>0</v>
      </c>
      <c r="I682" s="145">
        <v>0</v>
      </c>
      <c r="J682" s="145">
        <v>0</v>
      </c>
      <c r="K682" s="145">
        <v>0</v>
      </c>
      <c r="L682" s="145">
        <v>115.42</v>
      </c>
      <c r="M682" s="145">
        <v>843.93</v>
      </c>
      <c r="N682" s="145">
        <v>0</v>
      </c>
      <c r="O682" s="145">
        <v>-0.15</v>
      </c>
      <c r="P682" s="145">
        <f>E682+F682+G682+I682-J682-L682-M682-K682+N682-O682</f>
        <v>5655.799999999999</v>
      </c>
      <c r="Q682" s="50"/>
    </row>
    <row r="683" spans="1:17" ht="33" customHeight="1">
      <c r="A683" s="31">
        <v>19000101</v>
      </c>
      <c r="B683" s="145" t="s">
        <v>506</v>
      </c>
      <c r="C683" s="69" t="s">
        <v>507</v>
      </c>
      <c r="D683" s="69" t="s">
        <v>33</v>
      </c>
      <c r="E683" s="145">
        <v>2583.16</v>
      </c>
      <c r="F683" s="145">
        <v>0</v>
      </c>
      <c r="G683" s="145">
        <v>0</v>
      </c>
      <c r="H683" s="145">
        <v>0</v>
      </c>
      <c r="I683" s="145">
        <v>0</v>
      </c>
      <c r="J683" s="145">
        <v>0</v>
      </c>
      <c r="K683" s="145">
        <v>0</v>
      </c>
      <c r="L683" s="145">
        <v>0</v>
      </c>
      <c r="M683" s="145">
        <v>16.71</v>
      </c>
      <c r="N683" s="145">
        <v>0</v>
      </c>
      <c r="O683" s="145">
        <v>0.05</v>
      </c>
      <c r="P683" s="145">
        <f>E683+F683+G683+I683-J683-L683-M683-K683+N683-O683</f>
        <v>2566.3999999999996</v>
      </c>
      <c r="Q683" s="50"/>
    </row>
    <row r="684" spans="1:17" ht="33" customHeight="1">
      <c r="A684" s="1" t="s">
        <v>17</v>
      </c>
      <c r="B684" s="145"/>
      <c r="C684" s="69"/>
      <c r="D684" s="69"/>
      <c r="E684" s="154">
        <f>SUM(E682:E683)</f>
        <v>9198.16</v>
      </c>
      <c r="F684" s="154">
        <f aca="true" t="shared" si="92" ref="F684:M684">SUM(F682:F683)</f>
        <v>0</v>
      </c>
      <c r="G684" s="154">
        <f t="shared" si="92"/>
        <v>0</v>
      </c>
      <c r="H684" s="154">
        <f t="shared" si="92"/>
        <v>0</v>
      </c>
      <c r="I684" s="154">
        <f t="shared" si="92"/>
        <v>0</v>
      </c>
      <c r="J684" s="154">
        <f t="shared" si="92"/>
        <v>0</v>
      </c>
      <c r="K684" s="154">
        <f>SUM(K682:K683)</f>
        <v>0</v>
      </c>
      <c r="L684" s="154">
        <f t="shared" si="92"/>
        <v>115.42</v>
      </c>
      <c r="M684" s="154">
        <f t="shared" si="92"/>
        <v>860.64</v>
      </c>
      <c r="N684" s="154">
        <f>SUM(N682:N683)</f>
        <v>0</v>
      </c>
      <c r="O684" s="154">
        <f>SUM(O682:O683)</f>
        <v>-0.09999999999999999</v>
      </c>
      <c r="P684" s="154">
        <f>SUM(P682:P683)</f>
        <v>8222.199999999999</v>
      </c>
      <c r="Q684" s="50"/>
    </row>
    <row r="685" spans="1:17" ht="33" customHeight="1">
      <c r="A685" s="104" t="s">
        <v>510</v>
      </c>
      <c r="B685" s="161"/>
      <c r="C685" s="99"/>
      <c r="D685" s="99"/>
      <c r="E685" s="161"/>
      <c r="F685" s="161"/>
      <c r="G685" s="161"/>
      <c r="H685" s="161"/>
      <c r="I685" s="161"/>
      <c r="J685" s="161"/>
      <c r="K685" s="161"/>
      <c r="L685" s="161"/>
      <c r="M685" s="161"/>
      <c r="N685" s="161"/>
      <c r="O685" s="161"/>
      <c r="P685" s="161"/>
      <c r="Q685" s="112"/>
    </row>
    <row r="686" spans="1:17" ht="33" customHeight="1">
      <c r="A686" s="31">
        <v>19100001</v>
      </c>
      <c r="B686" s="145" t="s">
        <v>511</v>
      </c>
      <c r="C686" s="69" t="s">
        <v>512</v>
      </c>
      <c r="D686" s="69" t="s">
        <v>513</v>
      </c>
      <c r="E686" s="145">
        <v>4158.75</v>
      </c>
      <c r="F686" s="145">
        <v>0</v>
      </c>
      <c r="G686" s="145">
        <v>0</v>
      </c>
      <c r="H686" s="145">
        <v>300</v>
      </c>
      <c r="I686" s="145">
        <v>0</v>
      </c>
      <c r="J686" s="145">
        <v>0</v>
      </c>
      <c r="K686" s="145">
        <v>333</v>
      </c>
      <c r="L686" s="145">
        <v>0</v>
      </c>
      <c r="M686" s="145">
        <v>374.44</v>
      </c>
      <c r="N686" s="145">
        <v>0</v>
      </c>
      <c r="O686" s="145">
        <v>-0.09</v>
      </c>
      <c r="P686" s="145">
        <f>E686+F686+H686+G686+I686-J686-L686-M686-K686+N686-O686</f>
        <v>3751.4</v>
      </c>
      <c r="Q686" s="50"/>
    </row>
    <row r="687" spans="1:17" ht="33" customHeight="1">
      <c r="A687" s="1" t="s">
        <v>17</v>
      </c>
      <c r="B687" s="145"/>
      <c r="C687" s="69"/>
      <c r="D687" s="69"/>
      <c r="E687" s="154">
        <f>E686</f>
        <v>4158.75</v>
      </c>
      <c r="F687" s="154">
        <f aca="true" t="shared" si="93" ref="F687:M687">F686</f>
        <v>0</v>
      </c>
      <c r="G687" s="154">
        <f t="shared" si="93"/>
        <v>0</v>
      </c>
      <c r="H687" s="154">
        <f t="shared" si="93"/>
        <v>300</v>
      </c>
      <c r="I687" s="154">
        <f t="shared" si="93"/>
        <v>0</v>
      </c>
      <c r="J687" s="154">
        <f t="shared" si="93"/>
        <v>0</v>
      </c>
      <c r="K687" s="154">
        <f>K686</f>
        <v>333</v>
      </c>
      <c r="L687" s="154">
        <f t="shared" si="93"/>
        <v>0</v>
      </c>
      <c r="M687" s="154">
        <f t="shared" si="93"/>
        <v>374.44</v>
      </c>
      <c r="N687" s="154">
        <f>N686</f>
        <v>0</v>
      </c>
      <c r="O687" s="154">
        <f>O686</f>
        <v>-0.09</v>
      </c>
      <c r="P687" s="154">
        <f>P686</f>
        <v>3751.4</v>
      </c>
      <c r="Q687" s="50"/>
    </row>
    <row r="688" spans="1:17" ht="33" customHeight="1">
      <c r="A688" s="104" t="s">
        <v>514</v>
      </c>
      <c r="B688" s="161"/>
      <c r="C688" s="99"/>
      <c r="D688" s="99"/>
      <c r="E688" s="161"/>
      <c r="F688" s="161"/>
      <c r="G688" s="161"/>
      <c r="H688" s="161"/>
      <c r="I688" s="161"/>
      <c r="J688" s="161"/>
      <c r="K688" s="161"/>
      <c r="L688" s="161"/>
      <c r="M688" s="161"/>
      <c r="N688" s="161"/>
      <c r="O688" s="161"/>
      <c r="P688" s="161"/>
      <c r="Q688" s="112"/>
    </row>
    <row r="689" spans="1:17" ht="33" customHeight="1">
      <c r="A689" s="31">
        <v>19200001</v>
      </c>
      <c r="B689" s="145" t="s">
        <v>515</v>
      </c>
      <c r="C689" s="69" t="s">
        <v>516</v>
      </c>
      <c r="D689" s="69" t="s">
        <v>517</v>
      </c>
      <c r="E689" s="145">
        <v>4158.75</v>
      </c>
      <c r="F689" s="145">
        <v>0</v>
      </c>
      <c r="G689" s="145">
        <v>0</v>
      </c>
      <c r="H689" s="145">
        <v>300</v>
      </c>
      <c r="I689" s="145">
        <v>0</v>
      </c>
      <c r="J689" s="145">
        <v>0</v>
      </c>
      <c r="K689" s="145">
        <v>0</v>
      </c>
      <c r="L689" s="145">
        <v>0</v>
      </c>
      <c r="M689" s="145">
        <v>374.44</v>
      </c>
      <c r="N689" s="145">
        <v>0</v>
      </c>
      <c r="O689" s="145">
        <v>0.11</v>
      </c>
      <c r="P689" s="145">
        <f>E689+F689+G689+H689+I689-J689-L689-M689-K689+N689-O689</f>
        <v>4084.2</v>
      </c>
      <c r="Q689" s="50"/>
    </row>
    <row r="690" spans="1:16" ht="33" customHeight="1">
      <c r="A690" s="31">
        <v>19300006</v>
      </c>
      <c r="B690" s="145" t="s">
        <v>612</v>
      </c>
      <c r="C690" s="69" t="s">
        <v>613</v>
      </c>
      <c r="D690" s="69" t="s">
        <v>713</v>
      </c>
      <c r="E690" s="145">
        <v>2500.05</v>
      </c>
      <c r="F690" s="145">
        <v>0</v>
      </c>
      <c r="G690" s="145">
        <v>0</v>
      </c>
      <c r="H690" s="145">
        <v>300</v>
      </c>
      <c r="I690" s="145">
        <v>0</v>
      </c>
      <c r="J690" s="145">
        <v>0</v>
      </c>
      <c r="K690" s="145">
        <v>0</v>
      </c>
      <c r="L690" s="145">
        <v>0</v>
      </c>
      <c r="M690" s="145">
        <v>7.66</v>
      </c>
      <c r="N690" s="145">
        <v>0</v>
      </c>
      <c r="O690" s="145">
        <v>-0.01</v>
      </c>
      <c r="P690" s="145">
        <f aca="true" t="shared" si="94" ref="P690:P695">E690+F690+G690+H690+I690-J690-L690-M690-K690+N690-O690</f>
        <v>2792.4000000000005</v>
      </c>
    </row>
    <row r="691" spans="1:17" ht="33" customHeight="1">
      <c r="A691" s="31">
        <v>19300007</v>
      </c>
      <c r="B691" s="145" t="s">
        <v>508</v>
      </c>
      <c r="C691" s="69" t="s">
        <v>509</v>
      </c>
      <c r="D691" s="69" t="s">
        <v>713</v>
      </c>
      <c r="E691" s="145">
        <v>2500.05</v>
      </c>
      <c r="F691" s="145">
        <v>0</v>
      </c>
      <c r="G691" s="145">
        <v>0</v>
      </c>
      <c r="H691" s="145">
        <v>300</v>
      </c>
      <c r="I691" s="145">
        <v>0</v>
      </c>
      <c r="J691" s="145">
        <v>0</v>
      </c>
      <c r="K691" s="145">
        <v>205.28</v>
      </c>
      <c r="L691" s="145">
        <v>0</v>
      </c>
      <c r="M691" s="145">
        <v>7.66</v>
      </c>
      <c r="N691" s="145">
        <v>0</v>
      </c>
      <c r="O691" s="145">
        <v>-0.09</v>
      </c>
      <c r="P691" s="145">
        <f t="shared" si="94"/>
        <v>2587.2000000000003</v>
      </c>
      <c r="Q691" s="45"/>
    </row>
    <row r="692" spans="1:17" ht="33" customHeight="1">
      <c r="A692" s="31">
        <v>19300009</v>
      </c>
      <c r="B692" s="145" t="s">
        <v>519</v>
      </c>
      <c r="C692" s="69" t="s">
        <v>520</v>
      </c>
      <c r="D692" s="69" t="s">
        <v>713</v>
      </c>
      <c r="E692" s="145">
        <v>2500.05</v>
      </c>
      <c r="F692" s="145">
        <v>0</v>
      </c>
      <c r="G692" s="145">
        <v>0</v>
      </c>
      <c r="H692" s="145">
        <v>300</v>
      </c>
      <c r="I692" s="145">
        <v>0</v>
      </c>
      <c r="J692" s="145">
        <v>300</v>
      </c>
      <c r="K692" s="145">
        <v>278.57</v>
      </c>
      <c r="L692" s="145">
        <v>0</v>
      </c>
      <c r="M692" s="145">
        <v>7.66</v>
      </c>
      <c r="N692" s="145">
        <v>0</v>
      </c>
      <c r="O692" s="145">
        <v>0.02</v>
      </c>
      <c r="P692" s="145">
        <f t="shared" si="94"/>
        <v>2213.8</v>
      </c>
      <c r="Q692" s="45"/>
    </row>
    <row r="693" spans="1:17" ht="33" customHeight="1">
      <c r="A693" s="31">
        <v>19300010</v>
      </c>
      <c r="B693" s="145" t="s">
        <v>521</v>
      </c>
      <c r="C693" s="69" t="s">
        <v>522</v>
      </c>
      <c r="D693" s="69" t="s">
        <v>713</v>
      </c>
      <c r="E693" s="145">
        <v>2500.05</v>
      </c>
      <c r="F693" s="145">
        <v>0</v>
      </c>
      <c r="G693" s="145">
        <v>0</v>
      </c>
      <c r="H693" s="145">
        <v>0</v>
      </c>
      <c r="I693" s="145">
        <v>0</v>
      </c>
      <c r="J693" s="145">
        <v>0</v>
      </c>
      <c r="K693" s="145">
        <v>0</v>
      </c>
      <c r="L693" s="145">
        <v>0</v>
      </c>
      <c r="M693" s="145">
        <v>7.66</v>
      </c>
      <c r="N693" s="145">
        <v>0</v>
      </c>
      <c r="O693" s="145">
        <v>-0.01</v>
      </c>
      <c r="P693" s="145">
        <f t="shared" si="94"/>
        <v>2492.4000000000005</v>
      </c>
      <c r="Q693" s="50"/>
    </row>
    <row r="694" spans="1:17" ht="33" customHeight="1">
      <c r="A694" s="31">
        <v>19300011</v>
      </c>
      <c r="B694" s="145" t="s">
        <v>614</v>
      </c>
      <c r="C694" s="69" t="s">
        <v>615</v>
      </c>
      <c r="D694" s="69" t="s">
        <v>518</v>
      </c>
      <c r="E694" s="145">
        <v>2500.05</v>
      </c>
      <c r="F694" s="145">
        <v>0</v>
      </c>
      <c r="G694" s="145">
        <v>0</v>
      </c>
      <c r="H694" s="145">
        <v>300</v>
      </c>
      <c r="I694" s="145">
        <v>0</v>
      </c>
      <c r="J694" s="145">
        <v>0</v>
      </c>
      <c r="K694" s="145">
        <v>0</v>
      </c>
      <c r="L694" s="145">
        <v>0</v>
      </c>
      <c r="M694" s="145">
        <v>7.66</v>
      </c>
      <c r="N694" s="145">
        <v>0</v>
      </c>
      <c r="O694" s="145">
        <v>-0.01</v>
      </c>
      <c r="P694" s="145">
        <f t="shared" si="94"/>
        <v>2792.4000000000005</v>
      </c>
      <c r="Q694" s="50"/>
    </row>
    <row r="695" spans="1:17" ht="33" customHeight="1">
      <c r="A695" s="31">
        <v>19300012</v>
      </c>
      <c r="B695" s="145" t="s">
        <v>867</v>
      </c>
      <c r="C695" s="69" t="s">
        <v>868</v>
      </c>
      <c r="D695" s="69" t="s">
        <v>518</v>
      </c>
      <c r="E695" s="145">
        <v>2500.05</v>
      </c>
      <c r="F695" s="145">
        <v>0</v>
      </c>
      <c r="G695" s="145">
        <v>0</v>
      </c>
      <c r="H695" s="145">
        <v>300</v>
      </c>
      <c r="I695" s="145">
        <v>0</v>
      </c>
      <c r="J695" s="145">
        <v>250</v>
      </c>
      <c r="K695" s="145">
        <v>0</v>
      </c>
      <c r="L695" s="145">
        <v>0</v>
      </c>
      <c r="M695" s="145">
        <v>7.66</v>
      </c>
      <c r="N695" s="145">
        <v>0</v>
      </c>
      <c r="O695" s="145">
        <v>-0.01</v>
      </c>
      <c r="P695" s="145">
        <f t="shared" si="94"/>
        <v>2542.4000000000005</v>
      </c>
      <c r="Q695" s="50"/>
    </row>
    <row r="696" spans="1:17" ht="33" customHeight="1">
      <c r="A696" s="1" t="s">
        <v>17</v>
      </c>
      <c r="B696" s="145"/>
      <c r="C696" s="69"/>
      <c r="D696" s="69"/>
      <c r="E696" s="73">
        <f aca="true" t="shared" si="95" ref="E696:P696">SUM(E689:E695)</f>
        <v>19159.05</v>
      </c>
      <c r="F696" s="73">
        <f t="shared" si="95"/>
        <v>0</v>
      </c>
      <c r="G696" s="154">
        <f t="shared" si="95"/>
        <v>0</v>
      </c>
      <c r="H696" s="73">
        <f t="shared" si="95"/>
        <v>1800</v>
      </c>
      <c r="I696" s="154">
        <f t="shared" si="95"/>
        <v>0</v>
      </c>
      <c r="J696" s="154">
        <f t="shared" si="95"/>
        <v>550</v>
      </c>
      <c r="K696" s="73">
        <f t="shared" si="95"/>
        <v>483.85</v>
      </c>
      <c r="L696" s="154">
        <f t="shared" si="95"/>
        <v>0</v>
      </c>
      <c r="M696" s="154">
        <f t="shared" si="95"/>
        <v>420.40000000000015</v>
      </c>
      <c r="N696" s="154">
        <f t="shared" si="95"/>
        <v>0</v>
      </c>
      <c r="O696" s="154">
        <f t="shared" si="95"/>
        <v>0</v>
      </c>
      <c r="P696" s="154">
        <f t="shared" si="95"/>
        <v>19504.800000000007</v>
      </c>
      <c r="Q696" s="50"/>
    </row>
    <row r="697" spans="1:17" ht="33" customHeight="1">
      <c r="A697" s="104"/>
      <c r="B697" s="90" t="s">
        <v>591</v>
      </c>
      <c r="C697" s="105"/>
      <c r="D697" s="105"/>
      <c r="E697" s="174">
        <f aca="true" t="shared" si="96" ref="E697:P697">E684+E687+E696</f>
        <v>32515.96</v>
      </c>
      <c r="F697" s="174">
        <f t="shared" si="96"/>
        <v>0</v>
      </c>
      <c r="G697" s="173">
        <f t="shared" si="96"/>
        <v>0</v>
      </c>
      <c r="H697" s="174">
        <f t="shared" si="96"/>
        <v>2100</v>
      </c>
      <c r="I697" s="173">
        <f t="shared" si="96"/>
        <v>0</v>
      </c>
      <c r="J697" s="173">
        <f t="shared" si="96"/>
        <v>550</v>
      </c>
      <c r="K697" s="174">
        <f t="shared" si="96"/>
        <v>816.85</v>
      </c>
      <c r="L697" s="173">
        <f t="shared" si="96"/>
        <v>115.42</v>
      </c>
      <c r="M697" s="174">
        <f t="shared" si="96"/>
        <v>1655.48</v>
      </c>
      <c r="N697" s="173">
        <f t="shared" si="96"/>
        <v>0</v>
      </c>
      <c r="O697" s="173">
        <f t="shared" si="96"/>
        <v>-0.19</v>
      </c>
      <c r="P697" s="173">
        <f t="shared" si="96"/>
        <v>31478.400000000005</v>
      </c>
      <c r="Q697" s="107"/>
    </row>
    <row r="698" ht="18">
      <c r="K698" s="4"/>
    </row>
    <row r="699" ht="18">
      <c r="K699" s="4"/>
    </row>
    <row r="700" ht="18">
      <c r="K700" s="4"/>
    </row>
    <row r="702" spans="2:16" ht="18">
      <c r="B702" s="27"/>
      <c r="C702" s="27"/>
      <c r="D702" s="27" t="s">
        <v>586</v>
      </c>
      <c r="E702" s="27"/>
      <c r="F702" s="27"/>
      <c r="G702" s="27"/>
      <c r="H702" s="27"/>
      <c r="I702" s="27"/>
      <c r="J702" s="27" t="s">
        <v>585</v>
      </c>
      <c r="K702" s="27"/>
      <c r="L702" s="27"/>
      <c r="M702" s="27"/>
      <c r="N702" s="27"/>
      <c r="O702" s="27"/>
      <c r="P702" s="27"/>
    </row>
    <row r="703" spans="1:16" ht="18">
      <c r="A703" s="26" t="s">
        <v>584</v>
      </c>
      <c r="B703" s="27"/>
      <c r="C703" s="27"/>
      <c r="D703" s="27" t="s">
        <v>862</v>
      </c>
      <c r="E703" s="27"/>
      <c r="F703" s="27"/>
      <c r="G703" s="27"/>
      <c r="H703" s="27"/>
      <c r="I703" s="27"/>
      <c r="J703" s="27" t="s">
        <v>583</v>
      </c>
      <c r="K703" s="27"/>
      <c r="L703" s="27"/>
      <c r="M703" s="27"/>
      <c r="N703" s="27"/>
      <c r="O703" s="27"/>
      <c r="P703" s="27"/>
    </row>
    <row r="707" spans="1:17" ht="33">
      <c r="A707" s="6" t="s">
        <v>0</v>
      </c>
      <c r="B707" s="32"/>
      <c r="C707" s="8"/>
      <c r="D707" s="94" t="s">
        <v>814</v>
      </c>
      <c r="E707" s="8"/>
      <c r="F707" s="8"/>
      <c r="G707" s="8"/>
      <c r="H707" s="8"/>
      <c r="I707" s="8"/>
      <c r="J707" s="8"/>
      <c r="K707" s="9"/>
      <c r="L707" s="8"/>
      <c r="M707" s="8"/>
      <c r="N707" s="8"/>
      <c r="O707" s="8"/>
      <c r="P707" s="8"/>
      <c r="Q707" s="41"/>
    </row>
    <row r="708" spans="1:17" ht="18">
      <c r="A708" s="11"/>
      <c r="B708" s="36" t="s">
        <v>558</v>
      </c>
      <c r="C708" s="13"/>
      <c r="D708" s="13"/>
      <c r="E708" s="13"/>
      <c r="F708" s="13"/>
      <c r="G708" s="13"/>
      <c r="H708" s="13"/>
      <c r="I708" s="14"/>
      <c r="J708" s="14"/>
      <c r="K708" s="15"/>
      <c r="L708" s="13"/>
      <c r="M708" s="13"/>
      <c r="N708" s="13"/>
      <c r="O708" s="13"/>
      <c r="P708" s="13"/>
      <c r="Q708" s="42" t="s">
        <v>945</v>
      </c>
    </row>
    <row r="709" spans="1:17" ht="20.25">
      <c r="A709" s="16"/>
      <c r="B709" s="71"/>
      <c r="C709" s="17"/>
      <c r="D709" s="79" t="s">
        <v>972</v>
      </c>
      <c r="E709" s="18"/>
      <c r="F709" s="18"/>
      <c r="G709" s="18"/>
      <c r="H709" s="18"/>
      <c r="I709" s="18"/>
      <c r="J709" s="18"/>
      <c r="K709" s="19"/>
      <c r="L709" s="18"/>
      <c r="M709" s="18"/>
      <c r="N709" s="18"/>
      <c r="O709" s="18"/>
      <c r="P709" s="18"/>
      <c r="Q709" s="43"/>
    </row>
    <row r="710" spans="1:17" s="175" customFormat="1" ht="38.25" customHeight="1" thickBot="1">
      <c r="A710" s="80" t="s">
        <v>1</v>
      </c>
      <c r="B710" s="151" t="s">
        <v>2</v>
      </c>
      <c r="C710" s="151" t="s">
        <v>3</v>
      </c>
      <c r="D710" s="151" t="s">
        <v>4</v>
      </c>
      <c r="E710" s="40" t="s">
        <v>5</v>
      </c>
      <c r="F710" s="40" t="s">
        <v>568</v>
      </c>
      <c r="G710" s="40" t="s">
        <v>530</v>
      </c>
      <c r="H710" s="40" t="s">
        <v>681</v>
      </c>
      <c r="I710" s="40" t="s">
        <v>571</v>
      </c>
      <c r="J710" s="40" t="s">
        <v>532</v>
      </c>
      <c r="K710" s="40" t="s">
        <v>531</v>
      </c>
      <c r="L710" s="40" t="s">
        <v>543</v>
      </c>
      <c r="M710" s="40" t="s">
        <v>538</v>
      </c>
      <c r="N710" s="40" t="s">
        <v>539</v>
      </c>
      <c r="O710" s="40" t="s">
        <v>582</v>
      </c>
      <c r="P710" s="40" t="s">
        <v>570</v>
      </c>
      <c r="Q710" s="152" t="s">
        <v>540</v>
      </c>
    </row>
    <row r="711" spans="1:17" ht="36" customHeight="1" thickTop="1">
      <c r="A711" s="104" t="s">
        <v>523</v>
      </c>
      <c r="B711" s="91"/>
      <c r="C711" s="91"/>
      <c r="D711" s="91"/>
      <c r="E711" s="91"/>
      <c r="F711" s="91"/>
      <c r="G711" s="91"/>
      <c r="H711" s="91"/>
      <c r="I711" s="91"/>
      <c r="J711" s="91"/>
      <c r="K711" s="188"/>
      <c r="L711" s="91"/>
      <c r="M711" s="91"/>
      <c r="N711" s="91"/>
      <c r="O711" s="91"/>
      <c r="P711" s="91"/>
      <c r="Q711" s="92"/>
    </row>
    <row r="712" spans="1:17" ht="36" customHeight="1">
      <c r="A712" s="31">
        <v>20000003</v>
      </c>
      <c r="B712" s="145" t="s">
        <v>616</v>
      </c>
      <c r="C712" s="2" t="s">
        <v>617</v>
      </c>
      <c r="D712" s="2" t="s">
        <v>618</v>
      </c>
      <c r="E712" s="145">
        <v>6615</v>
      </c>
      <c r="F712" s="145">
        <v>0</v>
      </c>
      <c r="G712" s="145">
        <v>0</v>
      </c>
      <c r="H712" s="145">
        <v>0</v>
      </c>
      <c r="I712" s="145">
        <v>0</v>
      </c>
      <c r="J712" s="145">
        <v>0</v>
      </c>
      <c r="K712" s="145">
        <v>0</v>
      </c>
      <c r="L712" s="145">
        <v>0</v>
      </c>
      <c r="M712" s="145">
        <v>843.93</v>
      </c>
      <c r="N712" s="145">
        <v>0</v>
      </c>
      <c r="O712" s="145">
        <v>0.07</v>
      </c>
      <c r="P712" s="145">
        <f>E712+F712+G712+I712-J712-L712-M712-K712+N712-O712</f>
        <v>5771</v>
      </c>
      <c r="Q712" s="45"/>
    </row>
    <row r="713" spans="1:17" ht="36" customHeight="1">
      <c r="A713" s="31">
        <v>20000004</v>
      </c>
      <c r="B713" s="145" t="s">
        <v>758</v>
      </c>
      <c r="C713" s="2" t="s">
        <v>759</v>
      </c>
      <c r="D713" s="2" t="s">
        <v>760</v>
      </c>
      <c r="E713" s="145">
        <v>4725</v>
      </c>
      <c r="F713" s="145">
        <v>0</v>
      </c>
      <c r="G713" s="145">
        <v>0</v>
      </c>
      <c r="H713" s="145">
        <v>0</v>
      </c>
      <c r="I713" s="65">
        <v>0</v>
      </c>
      <c r="J713" s="145">
        <v>0</v>
      </c>
      <c r="K713" s="145">
        <v>0</v>
      </c>
      <c r="L713" s="145">
        <v>0</v>
      </c>
      <c r="M713" s="145">
        <v>474.27</v>
      </c>
      <c r="N713" s="145">
        <v>0</v>
      </c>
      <c r="O713" s="145">
        <v>-0.07</v>
      </c>
      <c r="P713" s="145">
        <f>E713+F713+G713+I713-J713-L713-M713-K713+N713-O713</f>
        <v>4250.799999999999</v>
      </c>
      <c r="Q713" s="45"/>
    </row>
    <row r="714" spans="1:17" ht="36" customHeight="1">
      <c r="A714" s="1" t="s">
        <v>17</v>
      </c>
      <c r="B714" s="145"/>
      <c r="C714" s="2"/>
      <c r="D714" s="2"/>
      <c r="E714" s="73">
        <f>SUM(E712:E713)</f>
        <v>11340</v>
      </c>
      <c r="F714" s="154">
        <f aca="true" t="shared" si="97" ref="F714:P714">SUM(F712:F713)</f>
        <v>0</v>
      </c>
      <c r="G714" s="154">
        <f t="shared" si="97"/>
        <v>0</v>
      </c>
      <c r="H714" s="154">
        <f t="shared" si="97"/>
        <v>0</v>
      </c>
      <c r="I714" s="73">
        <f t="shared" si="97"/>
        <v>0</v>
      </c>
      <c r="J714" s="154">
        <f t="shared" si="97"/>
        <v>0</v>
      </c>
      <c r="K714" s="154">
        <f t="shared" si="97"/>
        <v>0</v>
      </c>
      <c r="L714" s="154">
        <f t="shared" si="97"/>
        <v>0</v>
      </c>
      <c r="M714" s="73">
        <f t="shared" si="97"/>
        <v>1318.1999999999998</v>
      </c>
      <c r="N714" s="154">
        <f t="shared" si="97"/>
        <v>0</v>
      </c>
      <c r="O714" s="154">
        <f t="shared" si="97"/>
        <v>0</v>
      </c>
      <c r="P714" s="154">
        <f t="shared" si="97"/>
        <v>10021.8</v>
      </c>
      <c r="Q714" s="45"/>
    </row>
    <row r="715" spans="1:17" ht="36" customHeight="1">
      <c r="A715" s="104" t="s">
        <v>524</v>
      </c>
      <c r="B715" s="161"/>
      <c r="C715" s="91"/>
      <c r="D715" s="91"/>
      <c r="E715" s="161"/>
      <c r="F715" s="161"/>
      <c r="G715" s="161"/>
      <c r="H715" s="161"/>
      <c r="I715" s="161"/>
      <c r="J715" s="161"/>
      <c r="K715" s="161"/>
      <c r="L715" s="161"/>
      <c r="M715" s="161"/>
      <c r="N715" s="161"/>
      <c r="O715" s="161"/>
      <c r="P715" s="161"/>
      <c r="Q715" s="92"/>
    </row>
    <row r="716" spans="1:17" ht="36" customHeight="1">
      <c r="A716" s="31">
        <v>20000200</v>
      </c>
      <c r="B716" s="145" t="s">
        <v>525</v>
      </c>
      <c r="C716" s="2" t="s">
        <v>526</v>
      </c>
      <c r="D716" s="2" t="s">
        <v>527</v>
      </c>
      <c r="E716" s="145">
        <v>5500.05</v>
      </c>
      <c r="F716" s="145">
        <v>0</v>
      </c>
      <c r="G716" s="145">
        <v>0</v>
      </c>
      <c r="H716" s="145">
        <v>0</v>
      </c>
      <c r="I716" s="145">
        <v>0</v>
      </c>
      <c r="J716" s="145">
        <v>0</v>
      </c>
      <c r="K716" s="145">
        <v>0</v>
      </c>
      <c r="L716" s="145">
        <v>0</v>
      </c>
      <c r="M716" s="145">
        <v>621.61</v>
      </c>
      <c r="N716" s="145">
        <v>0</v>
      </c>
      <c r="O716" s="145">
        <v>0.04</v>
      </c>
      <c r="P716" s="145">
        <f>E716+F716+G716+I716-J716-L716-M716-K716+N716-O716</f>
        <v>4878.400000000001</v>
      </c>
      <c r="Q716" s="45"/>
    </row>
    <row r="717" spans="1:17" ht="36" customHeight="1">
      <c r="A717" s="288" t="s">
        <v>17</v>
      </c>
      <c r="B717" s="2"/>
      <c r="C717" s="2"/>
      <c r="D717" s="2"/>
      <c r="E717" s="154">
        <f>E716</f>
        <v>5500.05</v>
      </c>
      <c r="F717" s="154">
        <f aca="true" t="shared" si="98" ref="F717:M717">F716</f>
        <v>0</v>
      </c>
      <c r="G717" s="154">
        <f>G716</f>
        <v>0</v>
      </c>
      <c r="H717" s="154">
        <f>H716</f>
        <v>0</v>
      </c>
      <c r="I717" s="154">
        <f t="shared" si="98"/>
        <v>0</v>
      </c>
      <c r="J717" s="154">
        <f t="shared" si="98"/>
        <v>0</v>
      </c>
      <c r="K717" s="154">
        <f>K716</f>
        <v>0</v>
      </c>
      <c r="L717" s="154">
        <f t="shared" si="98"/>
        <v>0</v>
      </c>
      <c r="M717" s="154">
        <f t="shared" si="98"/>
        <v>621.61</v>
      </c>
      <c r="N717" s="154">
        <f>N716</f>
        <v>0</v>
      </c>
      <c r="O717" s="154">
        <f>O716</f>
        <v>0.04</v>
      </c>
      <c r="P717" s="154">
        <f>P716</f>
        <v>4878.400000000001</v>
      </c>
      <c r="Q717" s="45"/>
    </row>
    <row r="718" spans="1:17" ht="36" customHeight="1">
      <c r="A718" s="104"/>
      <c r="B718" s="289" t="s">
        <v>591</v>
      </c>
      <c r="C718" s="105"/>
      <c r="D718" s="105"/>
      <c r="E718" s="174">
        <f aca="true" t="shared" si="99" ref="E718:P718">E714+E717</f>
        <v>16840.05</v>
      </c>
      <c r="F718" s="173">
        <f t="shared" si="99"/>
        <v>0</v>
      </c>
      <c r="G718" s="173">
        <f t="shared" si="99"/>
        <v>0</v>
      </c>
      <c r="H718" s="173">
        <f t="shared" si="99"/>
        <v>0</v>
      </c>
      <c r="I718" s="174">
        <f t="shared" si="99"/>
        <v>0</v>
      </c>
      <c r="J718" s="173">
        <f t="shared" si="99"/>
        <v>0</v>
      </c>
      <c r="K718" s="173">
        <f t="shared" si="99"/>
        <v>0</v>
      </c>
      <c r="L718" s="173">
        <f t="shared" si="99"/>
        <v>0</v>
      </c>
      <c r="M718" s="174">
        <f t="shared" si="99"/>
        <v>1939.81</v>
      </c>
      <c r="N718" s="173">
        <f t="shared" si="99"/>
        <v>0</v>
      </c>
      <c r="O718" s="173">
        <f t="shared" si="99"/>
        <v>0.04</v>
      </c>
      <c r="P718" s="173">
        <f t="shared" si="99"/>
        <v>14900.2</v>
      </c>
      <c r="Q718" s="107"/>
    </row>
    <row r="719" spans="1:17" ht="18">
      <c r="A719" s="3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48"/>
    </row>
    <row r="720" spans="1:17" ht="18">
      <c r="A720" s="3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48"/>
    </row>
    <row r="721" spans="1:17" ht="18">
      <c r="A721" s="3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48"/>
    </row>
    <row r="722" spans="1:17" ht="18">
      <c r="A722" s="34"/>
      <c r="B722" s="14"/>
      <c r="C722" s="14"/>
      <c r="D722" s="14"/>
      <c r="E722" s="14"/>
      <c r="F722" s="14"/>
      <c r="G722" s="14"/>
      <c r="H722" s="14"/>
      <c r="I722" s="14"/>
      <c r="J722" s="14"/>
      <c r="K722" s="35"/>
      <c r="L722" s="14"/>
      <c r="M722" s="14"/>
      <c r="N722" s="14"/>
      <c r="O722" s="14"/>
      <c r="P722" s="14"/>
      <c r="Q722" s="48"/>
    </row>
    <row r="723" spans="1:17" ht="18">
      <c r="A723" s="34"/>
      <c r="B723" s="14"/>
      <c r="C723" s="14"/>
      <c r="D723" s="14"/>
      <c r="E723" s="14"/>
      <c r="F723" s="14"/>
      <c r="G723" s="14"/>
      <c r="H723" s="14"/>
      <c r="I723" s="14"/>
      <c r="J723" s="14"/>
      <c r="K723" s="35"/>
      <c r="L723" s="14"/>
      <c r="M723" s="14"/>
      <c r="N723" s="14"/>
      <c r="O723" s="14"/>
      <c r="P723" s="14"/>
      <c r="Q723" s="48"/>
    </row>
    <row r="724" spans="1:17" ht="18">
      <c r="A724" s="34"/>
      <c r="B724" s="61"/>
      <c r="C724" s="61"/>
      <c r="D724" s="61" t="s">
        <v>586</v>
      </c>
      <c r="E724" s="61"/>
      <c r="F724" s="61"/>
      <c r="G724" s="61"/>
      <c r="H724" s="61"/>
      <c r="I724" s="61"/>
      <c r="J724" s="61" t="s">
        <v>585</v>
      </c>
      <c r="K724" s="61"/>
      <c r="L724" s="61"/>
      <c r="M724" s="61"/>
      <c r="N724" s="61"/>
      <c r="O724" s="61"/>
      <c r="P724" s="61"/>
      <c r="Q724" s="48"/>
    </row>
    <row r="725" spans="1:17" ht="18">
      <c r="A725" s="34" t="s">
        <v>584</v>
      </c>
      <c r="B725" s="61"/>
      <c r="C725" s="61"/>
      <c r="D725" s="27" t="s">
        <v>862</v>
      </c>
      <c r="E725" s="61"/>
      <c r="F725" s="61"/>
      <c r="G725" s="61"/>
      <c r="H725" s="61"/>
      <c r="I725" s="61"/>
      <c r="J725" s="61" t="s">
        <v>583</v>
      </c>
      <c r="K725" s="61"/>
      <c r="L725" s="61"/>
      <c r="M725" s="61"/>
      <c r="N725" s="61"/>
      <c r="O725" s="61"/>
      <c r="P725" s="61"/>
      <c r="Q725" s="48"/>
    </row>
    <row r="731" spans="1:17" ht="33">
      <c r="A731" s="6" t="s">
        <v>0</v>
      </c>
      <c r="B731" s="55"/>
      <c r="C731" s="8"/>
      <c r="D731" s="94" t="s">
        <v>814</v>
      </c>
      <c r="E731" s="8"/>
      <c r="F731" s="8"/>
      <c r="G731" s="8"/>
      <c r="H731" s="8"/>
      <c r="I731" s="8"/>
      <c r="J731" s="8"/>
      <c r="K731" s="9"/>
      <c r="L731" s="8"/>
      <c r="M731" s="8"/>
      <c r="N731" s="8"/>
      <c r="O731" s="8"/>
      <c r="P731" s="8"/>
      <c r="Q731" s="41"/>
    </row>
    <row r="732" spans="1:17" ht="18">
      <c r="A732" s="11"/>
      <c r="B732" s="36" t="s">
        <v>559</v>
      </c>
      <c r="C732" s="13"/>
      <c r="D732" s="13"/>
      <c r="E732" s="13"/>
      <c r="F732" s="13"/>
      <c r="G732" s="13"/>
      <c r="H732" s="13"/>
      <c r="I732" s="14"/>
      <c r="J732" s="14"/>
      <c r="K732" s="15"/>
      <c r="L732" s="13"/>
      <c r="M732" s="13"/>
      <c r="N732" s="13"/>
      <c r="O732" s="13"/>
      <c r="P732" s="13"/>
      <c r="Q732" s="42" t="s">
        <v>946</v>
      </c>
    </row>
    <row r="733" spans="1:17" ht="20.25">
      <c r="A733" s="16"/>
      <c r="B733" s="71"/>
      <c r="C733" s="17"/>
      <c r="D733" s="79" t="s">
        <v>972</v>
      </c>
      <c r="E733" s="18"/>
      <c r="F733" s="18"/>
      <c r="G733" s="18"/>
      <c r="H733" s="18"/>
      <c r="I733" s="18"/>
      <c r="J733" s="18"/>
      <c r="K733" s="19"/>
      <c r="L733" s="18"/>
      <c r="M733" s="18"/>
      <c r="N733" s="18"/>
      <c r="O733" s="18"/>
      <c r="P733" s="18"/>
      <c r="Q733" s="43"/>
    </row>
    <row r="734" spans="1:17" s="175" customFormat="1" ht="35.25" customHeight="1" thickBot="1">
      <c r="A734" s="80" t="s">
        <v>1</v>
      </c>
      <c r="B734" s="151" t="s">
        <v>2</v>
      </c>
      <c r="C734" s="151" t="s">
        <v>3</v>
      </c>
      <c r="D734" s="151" t="s">
        <v>4</v>
      </c>
      <c r="E734" s="40" t="s">
        <v>5</v>
      </c>
      <c r="F734" s="40" t="s">
        <v>568</v>
      </c>
      <c r="G734" s="40" t="s">
        <v>530</v>
      </c>
      <c r="H734" s="40" t="s">
        <v>681</v>
      </c>
      <c r="I734" s="40" t="s">
        <v>571</v>
      </c>
      <c r="J734" s="40" t="s">
        <v>532</v>
      </c>
      <c r="K734" s="40" t="s">
        <v>531</v>
      </c>
      <c r="L734" s="40" t="s">
        <v>543</v>
      </c>
      <c r="M734" s="40" t="s">
        <v>538</v>
      </c>
      <c r="N734" s="40" t="s">
        <v>539</v>
      </c>
      <c r="O734" s="40" t="s">
        <v>582</v>
      </c>
      <c r="P734" s="40" t="s">
        <v>570</v>
      </c>
      <c r="Q734" s="152" t="s">
        <v>540</v>
      </c>
    </row>
    <row r="735" spans="1:17" ht="42" customHeight="1" thickTop="1">
      <c r="A735" s="1" t="s">
        <v>528</v>
      </c>
      <c r="B735" s="2"/>
      <c r="C735" s="2"/>
      <c r="D735" s="2"/>
      <c r="E735" s="2"/>
      <c r="F735" s="2"/>
      <c r="G735" s="2"/>
      <c r="H735" s="2"/>
      <c r="I735" s="2"/>
      <c r="J735" s="2"/>
      <c r="K735" s="25"/>
      <c r="L735" s="2"/>
      <c r="M735" s="2"/>
      <c r="N735" s="2"/>
      <c r="O735" s="2"/>
      <c r="P735" s="2"/>
      <c r="Q735" s="45"/>
    </row>
    <row r="736" spans="1:17" ht="42" customHeight="1">
      <c r="A736" s="31">
        <v>5400204</v>
      </c>
      <c r="B736" s="155" t="s">
        <v>99</v>
      </c>
      <c r="C736" s="58" t="s">
        <v>100</v>
      </c>
      <c r="D736" s="58" t="s">
        <v>101</v>
      </c>
      <c r="E736" s="155">
        <v>2901.84</v>
      </c>
      <c r="F736" s="155">
        <v>0</v>
      </c>
      <c r="G736" s="155">
        <v>0</v>
      </c>
      <c r="H736" s="155">
        <v>0</v>
      </c>
      <c r="I736" s="155">
        <v>0</v>
      </c>
      <c r="J736" s="155">
        <v>0</v>
      </c>
      <c r="K736" s="155">
        <v>0</v>
      </c>
      <c r="L736" s="155">
        <v>0</v>
      </c>
      <c r="M736" s="155">
        <v>66.3</v>
      </c>
      <c r="N736" s="155">
        <v>0</v>
      </c>
      <c r="O736" s="155">
        <v>-0.06</v>
      </c>
      <c r="P736" s="155">
        <f>E736+F736+G736+I736-J736-L736-M736-K736+N736-O736</f>
        <v>2835.6</v>
      </c>
      <c r="Q736" s="155"/>
    </row>
    <row r="737" spans="1:17" ht="42" customHeight="1">
      <c r="A737" s="31">
        <v>8100208</v>
      </c>
      <c r="B737" s="155" t="s">
        <v>282</v>
      </c>
      <c r="C737" s="58" t="s">
        <v>283</v>
      </c>
      <c r="D737" s="58" t="s">
        <v>713</v>
      </c>
      <c r="E737" s="155">
        <v>3206.13</v>
      </c>
      <c r="F737" s="155">
        <v>0</v>
      </c>
      <c r="G737" s="155">
        <v>0</v>
      </c>
      <c r="H737" s="155">
        <v>0</v>
      </c>
      <c r="I737" s="155">
        <v>0</v>
      </c>
      <c r="J737" s="155">
        <v>0</v>
      </c>
      <c r="K737" s="155">
        <v>0</v>
      </c>
      <c r="L737" s="155">
        <v>0</v>
      </c>
      <c r="M737" s="155">
        <v>119.68</v>
      </c>
      <c r="N737" s="155">
        <v>0</v>
      </c>
      <c r="O737" s="155">
        <v>0.05</v>
      </c>
      <c r="P737" s="155">
        <f>E737+F737+G737+I737-J737-L737-M737-K737+N737-O737</f>
        <v>3086.4</v>
      </c>
      <c r="Q737" s="155"/>
    </row>
    <row r="738" spans="1:17" ht="42" customHeight="1">
      <c r="A738" s="287" t="s">
        <v>17</v>
      </c>
      <c r="B738" s="206"/>
      <c r="C738" s="91"/>
      <c r="D738" s="91"/>
      <c r="E738" s="194">
        <f aca="true" t="shared" si="100" ref="E738:P738">SUM(E736:E737)</f>
        <v>6107.97</v>
      </c>
      <c r="F738" s="195">
        <f t="shared" si="100"/>
        <v>0</v>
      </c>
      <c r="G738" s="195">
        <f t="shared" si="100"/>
        <v>0</v>
      </c>
      <c r="H738" s="195">
        <f t="shared" si="100"/>
        <v>0</v>
      </c>
      <c r="I738" s="195">
        <f t="shared" si="100"/>
        <v>0</v>
      </c>
      <c r="J738" s="195">
        <f t="shared" si="100"/>
        <v>0</v>
      </c>
      <c r="K738" s="195">
        <f t="shared" si="100"/>
        <v>0</v>
      </c>
      <c r="L738" s="195">
        <f t="shared" si="100"/>
        <v>0</v>
      </c>
      <c r="M738" s="194">
        <f t="shared" si="100"/>
        <v>185.98000000000002</v>
      </c>
      <c r="N738" s="195">
        <f t="shared" si="100"/>
        <v>0</v>
      </c>
      <c r="O738" s="195">
        <f t="shared" si="100"/>
        <v>-0.009999999999999995</v>
      </c>
      <c r="P738" s="195">
        <f t="shared" si="100"/>
        <v>5922</v>
      </c>
      <c r="Q738" s="155"/>
    </row>
    <row r="739" spans="1:17" s="62" customFormat="1" ht="18">
      <c r="A739" s="38"/>
      <c r="B739" s="205"/>
      <c r="C739" s="14"/>
      <c r="D739" s="14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48"/>
    </row>
    <row r="740" spans="1:17" s="62" customFormat="1" ht="18">
      <c r="A740" s="38"/>
      <c r="B740" s="205"/>
      <c r="C740" s="14"/>
      <c r="D740" s="14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48"/>
    </row>
    <row r="741" spans="1:17" s="53" customFormat="1" ht="15.75">
      <c r="A741" s="283"/>
      <c r="B741" s="275" t="s">
        <v>815</v>
      </c>
      <c r="C741" s="284"/>
      <c r="D741" s="284"/>
      <c r="E741" s="276">
        <f>E795</f>
        <v>983765.6500000003</v>
      </c>
      <c r="F741" s="285">
        <f aca="true" t="shared" si="101" ref="F741:P741">F795</f>
        <v>8241.449999999999</v>
      </c>
      <c r="G741" s="285">
        <f t="shared" si="101"/>
        <v>0</v>
      </c>
      <c r="H741" s="286">
        <f t="shared" si="101"/>
        <v>26860</v>
      </c>
      <c r="I741" s="285">
        <f t="shared" si="101"/>
        <v>0</v>
      </c>
      <c r="J741" s="286">
        <f t="shared" si="101"/>
        <v>15590</v>
      </c>
      <c r="K741" s="286">
        <f t="shared" si="101"/>
        <v>11835.990000000002</v>
      </c>
      <c r="L741" s="285">
        <f t="shared" si="101"/>
        <v>6060.39</v>
      </c>
      <c r="M741" s="285">
        <f t="shared" si="101"/>
        <v>67604.00000000001</v>
      </c>
      <c r="N741" s="285">
        <f t="shared" si="101"/>
        <v>8059.729999999999</v>
      </c>
      <c r="O741" s="285">
        <f t="shared" si="101"/>
        <v>0.4499999999999996</v>
      </c>
      <c r="P741" s="285">
        <f t="shared" si="101"/>
        <v>925836.0000000001</v>
      </c>
      <c r="Q741" s="54"/>
    </row>
    <row r="742" spans="1:17" s="62" customFormat="1" ht="18">
      <c r="A742" s="38"/>
      <c r="B742" s="205"/>
      <c r="C742" s="14"/>
      <c r="D742" s="14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48"/>
    </row>
    <row r="743" spans="1:17" s="62" customFormat="1" ht="18">
      <c r="A743" s="38"/>
      <c r="B743" s="205"/>
      <c r="C743" s="14"/>
      <c r="D743" s="14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48"/>
    </row>
    <row r="744" spans="1:17" s="62" customFormat="1" ht="18">
      <c r="A744" s="38"/>
      <c r="B744" s="205"/>
      <c r="C744" s="14"/>
      <c r="D744" s="14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48"/>
    </row>
    <row r="745" spans="1:17" s="62" customFormat="1" ht="18">
      <c r="A745" s="34"/>
      <c r="B745" s="61"/>
      <c r="C745" s="61"/>
      <c r="D745" s="61" t="s">
        <v>586</v>
      </c>
      <c r="E745" s="61"/>
      <c r="F745" s="61"/>
      <c r="G745" s="61"/>
      <c r="H745" s="61"/>
      <c r="I745" s="61"/>
      <c r="J745" s="61" t="s">
        <v>585</v>
      </c>
      <c r="K745" s="61"/>
      <c r="L745" s="61"/>
      <c r="M745" s="61"/>
      <c r="N745" s="61"/>
      <c r="O745" s="61"/>
      <c r="P745" s="61"/>
      <c r="Q745" s="48"/>
    </row>
    <row r="746" spans="1:17" s="62" customFormat="1" ht="18">
      <c r="A746" s="34" t="s">
        <v>584</v>
      </c>
      <c r="B746" s="61"/>
      <c r="C746" s="61"/>
      <c r="D746" s="27" t="s">
        <v>862</v>
      </c>
      <c r="E746" s="61"/>
      <c r="F746" s="61"/>
      <c r="G746" s="61"/>
      <c r="H746" s="61"/>
      <c r="I746" s="61"/>
      <c r="J746" s="61" t="s">
        <v>583</v>
      </c>
      <c r="K746" s="61"/>
      <c r="L746" s="61"/>
      <c r="M746" s="61"/>
      <c r="N746" s="61"/>
      <c r="O746" s="61"/>
      <c r="P746" s="61"/>
      <c r="Q746" s="48"/>
    </row>
    <row r="747" spans="1:17" s="62" customFormat="1" ht="18">
      <c r="A747" s="38"/>
      <c r="B747" s="205"/>
      <c r="C747" s="14"/>
      <c r="D747" s="14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48"/>
    </row>
    <row r="748" spans="1:17" s="62" customFormat="1" ht="18">
      <c r="A748" s="38"/>
      <c r="B748" s="205"/>
      <c r="C748" s="14"/>
      <c r="D748" s="14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48"/>
    </row>
    <row r="749" spans="1:17" ht="33">
      <c r="A749" s="6" t="s">
        <v>0</v>
      </c>
      <c r="B749" s="55"/>
      <c r="C749" s="8"/>
      <c r="D749" s="94" t="s">
        <v>871</v>
      </c>
      <c r="E749" s="8"/>
      <c r="F749" s="8"/>
      <c r="G749" s="8"/>
      <c r="H749" s="8"/>
      <c r="I749" s="8"/>
      <c r="J749" s="8"/>
      <c r="K749" s="9"/>
      <c r="L749" s="8"/>
      <c r="M749" s="8"/>
      <c r="N749" s="8"/>
      <c r="O749" s="8"/>
      <c r="P749" s="8"/>
      <c r="Q749" s="41"/>
    </row>
    <row r="750" spans="1:17" ht="18">
      <c r="A750" s="11"/>
      <c r="B750" s="36" t="s">
        <v>598</v>
      </c>
      <c r="C750" s="13"/>
      <c r="D750" s="13"/>
      <c r="E750" s="13"/>
      <c r="F750" s="13"/>
      <c r="G750" s="13"/>
      <c r="H750" s="13"/>
      <c r="I750" s="14"/>
      <c r="J750" s="14"/>
      <c r="K750" s="15"/>
      <c r="L750" s="13"/>
      <c r="M750" s="13"/>
      <c r="N750" s="13"/>
      <c r="O750" s="13"/>
      <c r="P750" s="13"/>
      <c r="Q750" s="42" t="s">
        <v>947</v>
      </c>
    </row>
    <row r="751" spans="1:17" ht="20.25">
      <c r="A751" s="16"/>
      <c r="B751" s="71"/>
      <c r="C751" s="17"/>
      <c r="D751" s="79" t="s">
        <v>972</v>
      </c>
      <c r="E751" s="18"/>
      <c r="F751" s="18"/>
      <c r="G751" s="18"/>
      <c r="H751" s="18"/>
      <c r="I751" s="18"/>
      <c r="J751" s="18"/>
      <c r="K751" s="19"/>
      <c r="L751" s="18"/>
      <c r="M751" s="18"/>
      <c r="N751" s="18"/>
      <c r="O751" s="18"/>
      <c r="P751" s="18"/>
      <c r="Q751" s="43"/>
    </row>
    <row r="752" spans="1:17" ht="23.25" thickBot="1">
      <c r="A752" s="80" t="s">
        <v>1</v>
      </c>
      <c r="B752" s="151" t="s">
        <v>2</v>
      </c>
      <c r="C752" s="151" t="s">
        <v>3</v>
      </c>
      <c r="D752" s="151" t="s">
        <v>4</v>
      </c>
      <c r="E752" s="40" t="s">
        <v>5</v>
      </c>
      <c r="F752" s="40" t="s">
        <v>568</v>
      </c>
      <c r="G752" s="40" t="s">
        <v>530</v>
      </c>
      <c r="H752" s="40" t="s">
        <v>681</v>
      </c>
      <c r="I752" s="40" t="s">
        <v>571</v>
      </c>
      <c r="J752" s="40" t="s">
        <v>532</v>
      </c>
      <c r="K752" s="40" t="s">
        <v>531</v>
      </c>
      <c r="L752" s="40" t="s">
        <v>543</v>
      </c>
      <c r="M752" s="40" t="s">
        <v>538</v>
      </c>
      <c r="N752" s="40" t="s">
        <v>539</v>
      </c>
      <c r="O752" s="40" t="s">
        <v>582</v>
      </c>
      <c r="P752" s="40" t="s">
        <v>570</v>
      </c>
      <c r="Q752" s="152" t="s">
        <v>540</v>
      </c>
    </row>
    <row r="753" spans="1:17" ht="18.75" thickTop="1">
      <c r="A753" s="1" t="s">
        <v>920</v>
      </c>
      <c r="B753" s="2"/>
      <c r="C753" s="2"/>
      <c r="D753" s="2"/>
      <c r="E753" s="2"/>
      <c r="F753" s="2"/>
      <c r="G753" s="2"/>
      <c r="H753" s="2"/>
      <c r="I753" s="2"/>
      <c r="J753" s="2"/>
      <c r="K753" s="25"/>
      <c r="L753" s="2"/>
      <c r="M753" s="2"/>
      <c r="N753" s="2"/>
      <c r="O753" s="2"/>
      <c r="P753" s="2"/>
      <c r="Q753" s="45"/>
    </row>
    <row r="754" spans="1:17" ht="51.75" customHeight="1">
      <c r="A754" s="31">
        <v>1100601</v>
      </c>
      <c r="B754" s="155" t="s">
        <v>869</v>
      </c>
      <c r="C754" s="58" t="s">
        <v>870</v>
      </c>
      <c r="D754" s="58" t="s">
        <v>813</v>
      </c>
      <c r="E754" s="155">
        <v>5000.1</v>
      </c>
      <c r="F754" s="155">
        <v>0</v>
      </c>
      <c r="G754" s="155">
        <v>0</v>
      </c>
      <c r="H754" s="155">
        <v>0</v>
      </c>
      <c r="I754" s="155">
        <v>0</v>
      </c>
      <c r="J754" s="155">
        <v>0</v>
      </c>
      <c r="K754" s="155">
        <v>0</v>
      </c>
      <c r="L754" s="155">
        <v>0</v>
      </c>
      <c r="M754" s="155">
        <v>523.56</v>
      </c>
      <c r="N754" s="155">
        <v>0</v>
      </c>
      <c r="O754" s="155">
        <v>0.14</v>
      </c>
      <c r="P754" s="155">
        <f>E754+F754+G754+I754-J754-L754-M754-K754+N754-O754</f>
        <v>4476.400000000001</v>
      </c>
      <c r="Q754" s="155"/>
    </row>
    <row r="755" spans="1:17" ht="15.75">
      <c r="A755" s="287" t="s">
        <v>17</v>
      </c>
      <c r="B755" s="206"/>
      <c r="C755" s="91"/>
      <c r="D755" s="91"/>
      <c r="E755" s="194">
        <f aca="true" t="shared" si="102" ref="E755:P755">SUM(E754:E754)</f>
        <v>5000.1</v>
      </c>
      <c r="F755" s="195">
        <f t="shared" si="102"/>
        <v>0</v>
      </c>
      <c r="G755" s="195">
        <f t="shared" si="102"/>
        <v>0</v>
      </c>
      <c r="H755" s="195">
        <f t="shared" si="102"/>
        <v>0</v>
      </c>
      <c r="I755" s="195">
        <f t="shared" si="102"/>
        <v>0</v>
      </c>
      <c r="J755" s="195">
        <f t="shared" si="102"/>
        <v>0</v>
      </c>
      <c r="K755" s="195">
        <f t="shared" si="102"/>
        <v>0</v>
      </c>
      <c r="L755" s="195">
        <f t="shared" si="102"/>
        <v>0</v>
      </c>
      <c r="M755" s="194">
        <f t="shared" si="102"/>
        <v>523.56</v>
      </c>
      <c r="N755" s="195">
        <f t="shared" si="102"/>
        <v>0</v>
      </c>
      <c r="O755" s="195">
        <f t="shared" si="102"/>
        <v>0.14</v>
      </c>
      <c r="P755" s="195">
        <f t="shared" si="102"/>
        <v>4476.400000000001</v>
      </c>
      <c r="Q755" s="155"/>
    </row>
    <row r="756" spans="1:17" s="62" customFormat="1" ht="18">
      <c r="A756" s="38"/>
      <c r="B756" s="205"/>
      <c r="C756" s="14"/>
      <c r="D756" s="14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48"/>
    </row>
    <row r="757" spans="1:17" s="62" customFormat="1" ht="18">
      <c r="A757" s="38"/>
      <c r="B757" s="205"/>
      <c r="C757" s="14"/>
      <c r="D757" s="14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48"/>
    </row>
    <row r="758" spans="1:17" s="62" customFormat="1" ht="18">
      <c r="A758" s="38"/>
      <c r="B758" s="205"/>
      <c r="C758" s="14"/>
      <c r="D758" s="14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48"/>
    </row>
    <row r="759" spans="1:17" s="62" customFormat="1" ht="18">
      <c r="A759" s="38"/>
      <c r="B759" s="205"/>
      <c r="C759" s="14"/>
      <c r="D759" s="14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48"/>
    </row>
    <row r="760" spans="1:17" s="62" customFormat="1" ht="18">
      <c r="A760" s="38"/>
      <c r="B760" s="205"/>
      <c r="C760" s="14"/>
      <c r="D760" s="14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48"/>
    </row>
    <row r="761" spans="1:17" s="62" customFormat="1" ht="18">
      <c r="A761" s="38"/>
      <c r="B761" s="205"/>
      <c r="C761" s="14"/>
      <c r="D761" s="14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48"/>
    </row>
    <row r="762" spans="1:17" s="62" customFormat="1" ht="18">
      <c r="A762" s="38"/>
      <c r="B762" s="205"/>
      <c r="C762" s="14"/>
      <c r="D762" s="14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48"/>
    </row>
    <row r="763" spans="1:17" s="62" customFormat="1" ht="18">
      <c r="A763" s="38"/>
      <c r="B763" s="205"/>
      <c r="C763" s="14"/>
      <c r="D763" s="14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48"/>
    </row>
    <row r="764" spans="2:16" ht="18">
      <c r="B764" s="27"/>
      <c r="C764" s="27"/>
      <c r="D764" s="27" t="s">
        <v>586</v>
      </c>
      <c r="E764" s="27"/>
      <c r="F764" s="27"/>
      <c r="G764" s="27"/>
      <c r="H764" s="27"/>
      <c r="I764" s="27"/>
      <c r="J764" s="27" t="s">
        <v>585</v>
      </c>
      <c r="K764" s="27"/>
      <c r="L764" s="27"/>
      <c r="M764" s="27"/>
      <c r="N764" s="27"/>
      <c r="O764" s="27"/>
      <c r="P764" s="27"/>
    </row>
    <row r="765" spans="1:16" ht="18">
      <c r="A765" s="26" t="s">
        <v>584</v>
      </c>
      <c r="B765" s="27"/>
      <c r="C765" s="27"/>
      <c r="D765" s="27" t="s">
        <v>862</v>
      </c>
      <c r="E765" s="27"/>
      <c r="F765" s="27"/>
      <c r="G765" s="27"/>
      <c r="H765" s="27"/>
      <c r="I765" s="27"/>
      <c r="J765" s="27" t="s">
        <v>583</v>
      </c>
      <c r="K765" s="27"/>
      <c r="L765" s="27"/>
      <c r="M765" s="27"/>
      <c r="N765" s="27"/>
      <c r="O765" s="27"/>
      <c r="P765" s="27"/>
    </row>
    <row r="766" spans="1:17" s="62" customFormat="1" ht="18">
      <c r="A766" s="38"/>
      <c r="B766" s="205"/>
      <c r="C766" s="14"/>
      <c r="D766" s="14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48"/>
    </row>
    <row r="767" spans="1:17" s="62" customFormat="1" ht="18">
      <c r="A767" s="38"/>
      <c r="B767" s="205"/>
      <c r="C767" s="14"/>
      <c r="D767" s="14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48"/>
    </row>
    <row r="768" spans="1:17" s="62" customFormat="1" ht="18">
      <c r="A768" s="38"/>
      <c r="B768" s="205"/>
      <c r="C768" s="14"/>
      <c r="D768" s="14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48"/>
    </row>
    <row r="769" spans="1:17" ht="33">
      <c r="A769" s="6" t="s">
        <v>0</v>
      </c>
      <c r="B769" s="55"/>
      <c r="C769" s="8"/>
      <c r="D769" s="94" t="s">
        <v>599</v>
      </c>
      <c r="E769" s="8"/>
      <c r="F769" s="8"/>
      <c r="G769" s="8"/>
      <c r="H769" s="8"/>
      <c r="I769" s="8"/>
      <c r="J769" s="8"/>
      <c r="K769" s="9"/>
      <c r="L769" s="8"/>
      <c r="M769" s="8"/>
      <c r="N769" s="8"/>
      <c r="O769" s="8"/>
      <c r="P769" s="8"/>
      <c r="Q769" s="41"/>
    </row>
    <row r="770" spans="1:17" ht="18">
      <c r="A770" s="11"/>
      <c r="B770" s="36" t="s">
        <v>598</v>
      </c>
      <c r="C770" s="13"/>
      <c r="D770" s="13"/>
      <c r="E770" s="13"/>
      <c r="F770" s="13"/>
      <c r="G770" s="13"/>
      <c r="H770" s="13"/>
      <c r="I770" s="14"/>
      <c r="J770" s="14"/>
      <c r="K770" s="15"/>
      <c r="L770" s="13"/>
      <c r="M770" s="13"/>
      <c r="N770" s="13"/>
      <c r="O770" s="13"/>
      <c r="P770" s="13"/>
      <c r="Q770" s="42" t="s">
        <v>948</v>
      </c>
    </row>
    <row r="771" spans="1:17" ht="20.25">
      <c r="A771" s="16"/>
      <c r="B771" s="71"/>
      <c r="C771" s="17"/>
      <c r="D771" s="79" t="s">
        <v>972</v>
      </c>
      <c r="E771" s="18"/>
      <c r="F771" s="18"/>
      <c r="G771" s="18"/>
      <c r="H771" s="18"/>
      <c r="I771" s="18"/>
      <c r="J771" s="18"/>
      <c r="K771" s="19"/>
      <c r="L771" s="18"/>
      <c r="M771" s="18"/>
      <c r="N771" s="18"/>
      <c r="O771" s="18"/>
      <c r="P771" s="18"/>
      <c r="Q771" s="43"/>
    </row>
    <row r="772" spans="1:17" ht="23.25" thickBot="1">
      <c r="A772" s="80" t="s">
        <v>1</v>
      </c>
      <c r="B772" s="151" t="s">
        <v>2</v>
      </c>
      <c r="C772" s="151" t="s">
        <v>3</v>
      </c>
      <c r="D772" s="151" t="s">
        <v>4</v>
      </c>
      <c r="E772" s="40" t="s">
        <v>5</v>
      </c>
      <c r="F772" s="40" t="s">
        <v>568</v>
      </c>
      <c r="G772" s="40" t="s">
        <v>530</v>
      </c>
      <c r="H772" s="40" t="s">
        <v>681</v>
      </c>
      <c r="I772" s="40" t="s">
        <v>571</v>
      </c>
      <c r="J772" s="40" t="s">
        <v>532</v>
      </c>
      <c r="K772" s="40" t="s">
        <v>531</v>
      </c>
      <c r="L772" s="40" t="s">
        <v>543</v>
      </c>
      <c r="M772" s="40" t="s">
        <v>538</v>
      </c>
      <c r="N772" s="40" t="s">
        <v>539</v>
      </c>
      <c r="O772" s="40" t="s">
        <v>582</v>
      </c>
      <c r="P772" s="40" t="s">
        <v>570</v>
      </c>
      <c r="Q772" s="152" t="s">
        <v>540</v>
      </c>
    </row>
    <row r="773" spans="1:17" ht="18.75" thickTop="1">
      <c r="A773" s="1" t="s">
        <v>921</v>
      </c>
      <c r="B773" s="2"/>
      <c r="C773" s="2"/>
      <c r="D773" s="2"/>
      <c r="E773" s="2"/>
      <c r="F773" s="2"/>
      <c r="G773" s="2"/>
      <c r="H773" s="2"/>
      <c r="I773" s="2"/>
      <c r="J773" s="2"/>
      <c r="K773" s="25"/>
      <c r="L773" s="2"/>
      <c r="M773" s="2"/>
      <c r="N773" s="2"/>
      <c r="O773" s="2"/>
      <c r="P773" s="2"/>
      <c r="Q773" s="45"/>
    </row>
    <row r="774" spans="1:17" ht="51.75" customHeight="1">
      <c r="A774" s="31">
        <v>1100600</v>
      </c>
      <c r="B774" s="155" t="s">
        <v>600</v>
      </c>
      <c r="C774" s="58" t="s">
        <v>601</v>
      </c>
      <c r="D774" s="58" t="s">
        <v>813</v>
      </c>
      <c r="E774" s="155">
        <v>5500.05</v>
      </c>
      <c r="F774" s="155">
        <v>0</v>
      </c>
      <c r="G774" s="155">
        <v>0</v>
      </c>
      <c r="H774" s="155">
        <v>0</v>
      </c>
      <c r="I774" s="155">
        <v>0</v>
      </c>
      <c r="J774" s="155">
        <v>0</v>
      </c>
      <c r="K774" s="155">
        <v>0</v>
      </c>
      <c r="L774" s="155">
        <v>0</v>
      </c>
      <c r="M774" s="155">
        <v>621.61</v>
      </c>
      <c r="N774" s="155">
        <v>0</v>
      </c>
      <c r="O774" s="155">
        <v>0.04</v>
      </c>
      <c r="P774" s="155">
        <f>E774+F774+G774+I774-J774-L774-M774-K774+N774-O774</f>
        <v>4878.400000000001</v>
      </c>
      <c r="Q774" s="155"/>
    </row>
    <row r="775" spans="1:17" ht="15.75">
      <c r="A775" s="111" t="s">
        <v>17</v>
      </c>
      <c r="B775" s="206"/>
      <c r="C775" s="91"/>
      <c r="D775" s="91"/>
      <c r="E775" s="194">
        <f aca="true" t="shared" si="103" ref="E775:P775">SUM(E774:E774)</f>
        <v>5500.05</v>
      </c>
      <c r="F775" s="195">
        <f t="shared" si="103"/>
        <v>0</v>
      </c>
      <c r="G775" s="195">
        <f t="shared" si="103"/>
        <v>0</v>
      </c>
      <c r="H775" s="195">
        <f t="shared" si="103"/>
        <v>0</v>
      </c>
      <c r="I775" s="195">
        <f t="shared" si="103"/>
        <v>0</v>
      </c>
      <c r="J775" s="195">
        <f t="shared" si="103"/>
        <v>0</v>
      </c>
      <c r="K775" s="195">
        <f t="shared" si="103"/>
        <v>0</v>
      </c>
      <c r="L775" s="195">
        <f t="shared" si="103"/>
        <v>0</v>
      </c>
      <c r="M775" s="194">
        <f t="shared" si="103"/>
        <v>621.61</v>
      </c>
      <c r="N775" s="195">
        <f t="shared" si="103"/>
        <v>0</v>
      </c>
      <c r="O775" s="195">
        <f t="shared" si="103"/>
        <v>0.04</v>
      </c>
      <c r="P775" s="195">
        <f t="shared" si="103"/>
        <v>4878.400000000001</v>
      </c>
      <c r="Q775" s="155"/>
    </row>
    <row r="776" spans="1:17" s="62" customFormat="1" ht="18">
      <c r="A776" s="38"/>
      <c r="B776" s="205"/>
      <c r="C776" s="14"/>
      <c r="D776" s="14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48"/>
    </row>
    <row r="777" spans="1:17" s="62" customFormat="1" ht="18">
      <c r="A777" s="38"/>
      <c r="B777" s="205"/>
      <c r="C777" s="14"/>
      <c r="D777" s="14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48"/>
    </row>
    <row r="778" spans="1:17" s="62" customFormat="1" ht="18">
      <c r="A778" s="38"/>
      <c r="B778" s="205"/>
      <c r="C778" s="14"/>
      <c r="D778" s="14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48"/>
    </row>
    <row r="779" spans="1:17" s="62" customFormat="1" ht="18">
      <c r="A779" s="38"/>
      <c r="B779" s="205"/>
      <c r="C779" s="14"/>
      <c r="D779" s="14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48"/>
    </row>
    <row r="780" spans="1:17" s="62" customFormat="1" ht="18">
      <c r="A780" s="38"/>
      <c r="B780" s="205"/>
      <c r="C780" s="14"/>
      <c r="D780" s="14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48"/>
    </row>
    <row r="781" spans="1:17" s="62" customFormat="1" ht="26.25" customHeight="1">
      <c r="A781" s="38"/>
      <c r="B781" s="14"/>
      <c r="C781" s="14"/>
      <c r="D781" s="14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48"/>
    </row>
    <row r="782" spans="1:17" s="62" customFormat="1" ht="18">
      <c r="A782" s="34"/>
      <c r="B782" s="14"/>
      <c r="C782" s="14"/>
      <c r="D782" s="14"/>
      <c r="E782" s="14"/>
      <c r="F782" s="14"/>
      <c r="G782" s="14"/>
      <c r="H782" s="14"/>
      <c r="I782" s="14"/>
      <c r="J782" s="14"/>
      <c r="K782" s="35"/>
      <c r="L782" s="14"/>
      <c r="M782" s="14"/>
      <c r="N782" s="14"/>
      <c r="O782" s="14"/>
      <c r="P782" s="14"/>
      <c r="Q782" s="48"/>
    </row>
    <row r="783" spans="1:17" s="67" customFormat="1" ht="24.75" customHeight="1">
      <c r="A783" s="281"/>
      <c r="B783" s="287" t="s">
        <v>875</v>
      </c>
      <c r="C783" s="282"/>
      <c r="D783" s="282"/>
      <c r="E783" s="149">
        <f aca="true" t="shared" si="104" ref="E783:P783">E27+E46+E89+E123+E146+E168+E217+E246+E292+E327+E366+E393+E408+E439+E480+E514+E537+E561+E596+E625+E642+E666+E697+E718+E738+E755+E775</f>
        <v>994265.8000000003</v>
      </c>
      <c r="F783" s="149">
        <f t="shared" si="104"/>
        <v>8241.449999999999</v>
      </c>
      <c r="G783" s="149">
        <f t="shared" si="104"/>
        <v>0</v>
      </c>
      <c r="H783" s="149">
        <f t="shared" si="104"/>
        <v>26860</v>
      </c>
      <c r="I783" s="149">
        <f t="shared" si="104"/>
        <v>0</v>
      </c>
      <c r="J783" s="149">
        <f t="shared" si="104"/>
        <v>15590</v>
      </c>
      <c r="K783" s="149">
        <f t="shared" si="104"/>
        <v>11835.990000000002</v>
      </c>
      <c r="L783" s="149">
        <f t="shared" si="104"/>
        <v>6060.39</v>
      </c>
      <c r="M783" s="149">
        <f t="shared" si="104"/>
        <v>68749.17000000001</v>
      </c>
      <c r="N783" s="149">
        <f t="shared" si="104"/>
        <v>8059.729999999999</v>
      </c>
      <c r="O783" s="149">
        <f t="shared" si="104"/>
        <v>0.6299999999999997</v>
      </c>
      <c r="P783" s="149">
        <f t="shared" si="104"/>
        <v>935190.8000000002</v>
      </c>
      <c r="Q783" s="282"/>
    </row>
    <row r="791" spans="2:16" ht="18">
      <c r="B791" s="27"/>
      <c r="C791" s="27"/>
      <c r="D791" s="27" t="s">
        <v>586</v>
      </c>
      <c r="E791" s="27"/>
      <c r="F791" s="27"/>
      <c r="G791" s="27"/>
      <c r="H791" s="27"/>
      <c r="I791" s="27"/>
      <c r="J791" s="27" t="s">
        <v>585</v>
      </c>
      <c r="K791" s="27"/>
      <c r="L791" s="27"/>
      <c r="M791" s="27"/>
      <c r="N791" s="27"/>
      <c r="O791" s="27"/>
      <c r="P791" s="27"/>
    </row>
    <row r="792" spans="1:16" ht="18">
      <c r="A792" s="26" t="s">
        <v>584</v>
      </c>
      <c r="B792" s="27"/>
      <c r="C792" s="27"/>
      <c r="D792" s="27" t="s">
        <v>862</v>
      </c>
      <c r="E792" s="27"/>
      <c r="F792" s="27"/>
      <c r="G792" s="27"/>
      <c r="H792" s="27"/>
      <c r="I792" s="27"/>
      <c r="J792" s="27" t="s">
        <v>583</v>
      </c>
      <c r="K792" s="27"/>
      <c r="L792" s="27"/>
      <c r="M792" s="27"/>
      <c r="N792" s="27"/>
      <c r="O792" s="27"/>
      <c r="P792" s="27"/>
    </row>
    <row r="795" spans="2:16" ht="18">
      <c r="B795" s="88" t="s">
        <v>608</v>
      </c>
      <c r="E795" s="141">
        <f aca="true" t="shared" si="105" ref="E795:P795">E27+E46+E89+E123+E146+E168+E217+E246+E292+E327+E366+E393+E408+E439+E480+E514+E537+E561+E596+E625+E642+E666+E697+E718+E738</f>
        <v>983765.6500000003</v>
      </c>
      <c r="F795" s="141">
        <f t="shared" si="105"/>
        <v>8241.449999999999</v>
      </c>
      <c r="G795" s="141">
        <f t="shared" si="105"/>
        <v>0</v>
      </c>
      <c r="H795" s="141">
        <f t="shared" si="105"/>
        <v>26860</v>
      </c>
      <c r="I795" s="141">
        <f t="shared" si="105"/>
        <v>0</v>
      </c>
      <c r="J795" s="141">
        <f t="shared" si="105"/>
        <v>15590</v>
      </c>
      <c r="K795" s="141">
        <f t="shared" si="105"/>
        <v>11835.990000000002</v>
      </c>
      <c r="L795" s="141">
        <f t="shared" si="105"/>
        <v>6060.39</v>
      </c>
      <c r="M795" s="141">
        <f t="shared" si="105"/>
        <v>67604.00000000001</v>
      </c>
      <c r="N795" s="141">
        <f t="shared" si="105"/>
        <v>8059.729999999999</v>
      </c>
      <c r="O795" s="141">
        <f t="shared" si="105"/>
        <v>0.4499999999999996</v>
      </c>
      <c r="P795" s="141">
        <f t="shared" si="105"/>
        <v>925836.0000000001</v>
      </c>
    </row>
    <row r="796" spans="2:16" ht="18">
      <c r="B796" s="4" t="s">
        <v>873</v>
      </c>
      <c r="E796" s="4">
        <f>E755</f>
        <v>5000.1</v>
      </c>
      <c r="F796" s="4">
        <f aca="true" t="shared" si="106" ref="F796:P796">F755</f>
        <v>0</v>
      </c>
      <c r="G796" s="4">
        <f t="shared" si="106"/>
        <v>0</v>
      </c>
      <c r="H796" s="4">
        <f t="shared" si="106"/>
        <v>0</v>
      </c>
      <c r="I796" s="4">
        <f t="shared" si="106"/>
        <v>0</v>
      </c>
      <c r="J796" s="4">
        <f t="shared" si="106"/>
        <v>0</v>
      </c>
      <c r="K796" s="4">
        <f t="shared" si="106"/>
        <v>0</v>
      </c>
      <c r="L796" s="4">
        <f t="shared" si="106"/>
        <v>0</v>
      </c>
      <c r="M796" s="4">
        <f t="shared" si="106"/>
        <v>523.56</v>
      </c>
      <c r="N796" s="4">
        <f t="shared" si="106"/>
        <v>0</v>
      </c>
      <c r="O796" s="4">
        <f t="shared" si="106"/>
        <v>0.14</v>
      </c>
      <c r="P796" s="4">
        <f t="shared" si="106"/>
        <v>4476.400000000001</v>
      </c>
    </row>
    <row r="797" spans="2:16" ht="18">
      <c r="B797" s="4" t="s">
        <v>872</v>
      </c>
      <c r="E797" s="4">
        <f>E775</f>
        <v>5500.05</v>
      </c>
      <c r="F797" s="4">
        <f aca="true" t="shared" si="107" ref="F797:P797">F775</f>
        <v>0</v>
      </c>
      <c r="G797" s="4">
        <f t="shared" si="107"/>
        <v>0</v>
      </c>
      <c r="H797" s="4">
        <f t="shared" si="107"/>
        <v>0</v>
      </c>
      <c r="I797" s="4">
        <f t="shared" si="107"/>
        <v>0</v>
      </c>
      <c r="J797" s="4">
        <f t="shared" si="107"/>
        <v>0</v>
      </c>
      <c r="K797" s="4">
        <f t="shared" si="107"/>
        <v>0</v>
      </c>
      <c r="L797" s="4">
        <f t="shared" si="107"/>
        <v>0</v>
      </c>
      <c r="M797" s="4">
        <f t="shared" si="107"/>
        <v>621.61</v>
      </c>
      <c r="N797" s="4">
        <f t="shared" si="107"/>
        <v>0</v>
      </c>
      <c r="O797" s="4">
        <f t="shared" si="107"/>
        <v>0.04</v>
      </c>
      <c r="P797" s="4">
        <f t="shared" si="107"/>
        <v>4878.400000000001</v>
      </c>
    </row>
    <row r="798" spans="1:17" s="274" customFormat="1" ht="18">
      <c r="A798" s="270"/>
      <c r="B798" s="271" t="s">
        <v>874</v>
      </c>
      <c r="C798" s="271"/>
      <c r="D798" s="271"/>
      <c r="E798" s="272">
        <f>SUM(E795:E797)</f>
        <v>994265.8000000003</v>
      </c>
      <c r="F798" s="272">
        <f aca="true" t="shared" si="108" ref="F798:P798">SUM(F795:F797)</f>
        <v>8241.449999999999</v>
      </c>
      <c r="G798" s="272">
        <f t="shared" si="108"/>
        <v>0</v>
      </c>
      <c r="H798" s="272">
        <f t="shared" si="108"/>
        <v>26860</v>
      </c>
      <c r="I798" s="272">
        <f t="shared" si="108"/>
        <v>0</v>
      </c>
      <c r="J798" s="272">
        <f t="shared" si="108"/>
        <v>15590</v>
      </c>
      <c r="K798" s="272">
        <f t="shared" si="108"/>
        <v>11835.990000000002</v>
      </c>
      <c r="L798" s="272">
        <f t="shared" si="108"/>
        <v>6060.39</v>
      </c>
      <c r="M798" s="272">
        <f t="shared" si="108"/>
        <v>68749.17000000001</v>
      </c>
      <c r="N798" s="272">
        <f t="shared" si="108"/>
        <v>8059.729999999999</v>
      </c>
      <c r="O798" s="272">
        <f t="shared" si="108"/>
        <v>0.6299999999999997</v>
      </c>
      <c r="P798" s="272">
        <f t="shared" si="108"/>
        <v>935190.8000000002</v>
      </c>
      <c r="Q798" s="273"/>
    </row>
    <row r="799" spans="1:17" ht="36" customHeight="1">
      <c r="A799" s="31">
        <v>9000002</v>
      </c>
      <c r="B799" s="169" t="s">
        <v>590</v>
      </c>
      <c r="C799" s="69" t="s">
        <v>726</v>
      </c>
      <c r="D799" s="69" t="s">
        <v>609</v>
      </c>
      <c r="E799" s="145">
        <v>7000.05</v>
      </c>
      <c r="F799" s="145">
        <v>0</v>
      </c>
      <c r="G799" s="145">
        <v>0</v>
      </c>
      <c r="H799" s="145">
        <v>0</v>
      </c>
      <c r="I799" s="145">
        <v>0</v>
      </c>
      <c r="J799" s="145">
        <v>0</v>
      </c>
      <c r="K799" s="145">
        <v>0</v>
      </c>
      <c r="L799" s="145">
        <v>121.58</v>
      </c>
      <c r="M799" s="145">
        <v>920.71</v>
      </c>
      <c r="N799" s="145">
        <v>0</v>
      </c>
      <c r="O799" s="145">
        <v>-0.04</v>
      </c>
      <c r="P799" s="145">
        <f>E799+F799+G799+I799-J799-L799-M799-K799+N799-O799</f>
        <v>5957.8</v>
      </c>
      <c r="Q799" s="386" t="s">
        <v>974</v>
      </c>
    </row>
    <row r="800" spans="5:16" ht="18">
      <c r="E800" s="141">
        <f>E798+E799</f>
        <v>1001265.8500000003</v>
      </c>
      <c r="F800" s="141">
        <f aca="true" t="shared" si="109" ref="F800:M800">F798+F799</f>
        <v>8241.449999999999</v>
      </c>
      <c r="G800" s="141">
        <f t="shared" si="109"/>
        <v>0</v>
      </c>
      <c r="H800" s="141">
        <f t="shared" si="109"/>
        <v>26860</v>
      </c>
      <c r="I800" s="141">
        <f t="shared" si="109"/>
        <v>0</v>
      </c>
      <c r="J800" s="141">
        <f t="shared" si="109"/>
        <v>15590</v>
      </c>
      <c r="K800" s="141">
        <f t="shared" si="109"/>
        <v>11835.990000000002</v>
      </c>
      <c r="L800" s="141">
        <f t="shared" si="109"/>
        <v>6181.97</v>
      </c>
      <c r="M800" s="141">
        <f t="shared" si="109"/>
        <v>69669.88000000002</v>
      </c>
      <c r="N800" s="141">
        <f>N798+N799</f>
        <v>8059.729999999999</v>
      </c>
      <c r="O800" s="141">
        <f>O798+O799</f>
        <v>0.5899999999999996</v>
      </c>
      <c r="P800" s="141">
        <f>P798+P799</f>
        <v>941148.6000000002</v>
      </c>
    </row>
  </sheetData>
  <sheetProtection selectLockedCells="1" selectUnlockedCells="1"/>
  <printOptions/>
  <pageMargins left="0.984251968503937" right="0.3937007874015748" top="0.5905511811023623" bottom="0.5905511811023623" header="0" footer="0"/>
  <pageSetup horizontalDpi="300" verticalDpi="300" orientation="landscape" paperSize="5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1"/>
  <sheetViews>
    <sheetView tabSelected="1" workbookViewId="0" topLeftCell="A103">
      <selection activeCell="M120" sqref="M120"/>
    </sheetView>
  </sheetViews>
  <sheetFormatPr defaultColWidth="11.421875" defaultRowHeight="19.5" customHeight="1"/>
  <cols>
    <col min="1" max="1" width="33.57421875" style="62" customWidth="1"/>
    <col min="2" max="2" width="12.57421875" style="62" customWidth="1"/>
    <col min="3" max="3" width="10.7109375" style="62" hidden="1" customWidth="1"/>
    <col min="4" max="4" width="11.421875" style="14" customWidth="1"/>
    <col min="5" max="5" width="9.8515625" style="14" customWidth="1"/>
    <col min="6" max="6" width="10.8515625" style="14" hidden="1" customWidth="1"/>
    <col min="7" max="7" width="10.00390625" style="14" hidden="1" customWidth="1"/>
    <col min="8" max="8" width="10.28125" style="14" bestFit="1" customWidth="1"/>
    <col min="9" max="9" width="11.421875" style="14" customWidth="1"/>
    <col min="10" max="10" width="0" style="14" hidden="1" customWidth="1"/>
    <col min="11" max="11" width="10.28125" style="62" customWidth="1"/>
    <col min="12" max="12" width="7.140625" style="62" customWidth="1"/>
    <col min="13" max="13" width="11.7109375" style="62" bestFit="1" customWidth="1"/>
    <col min="14" max="14" width="31.7109375" style="62" customWidth="1"/>
    <col min="15" max="16384" width="11.421875" style="62" customWidth="1"/>
  </cols>
  <sheetData>
    <row r="1" spans="1:14" ht="19.5" customHeight="1">
      <c r="A1" s="244" t="s">
        <v>0</v>
      </c>
      <c r="B1" s="245" t="s">
        <v>816</v>
      </c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61" t="s">
        <v>969</v>
      </c>
    </row>
    <row r="2" spans="1:15" ht="19.5" customHeight="1">
      <c r="A2" s="382"/>
      <c r="B2" s="248" t="s">
        <v>973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383"/>
      <c r="O2" s="384"/>
    </row>
    <row r="3" spans="1:14" s="34" customFormat="1" ht="21" customHeight="1">
      <c r="A3" s="251" t="s">
        <v>2</v>
      </c>
      <c r="B3" s="242" t="s">
        <v>5</v>
      </c>
      <c r="C3" s="242" t="s">
        <v>817</v>
      </c>
      <c r="D3" s="242" t="s">
        <v>818</v>
      </c>
      <c r="E3" s="242" t="s">
        <v>702</v>
      </c>
      <c r="F3" s="242" t="s">
        <v>819</v>
      </c>
      <c r="G3" s="242" t="s">
        <v>571</v>
      </c>
      <c r="H3" s="242" t="s">
        <v>820</v>
      </c>
      <c r="I3" s="242" t="s">
        <v>821</v>
      </c>
      <c r="J3" s="242" t="s">
        <v>897</v>
      </c>
      <c r="K3" s="260" t="s">
        <v>822</v>
      </c>
      <c r="L3" s="242" t="s">
        <v>582</v>
      </c>
      <c r="M3" s="242" t="s">
        <v>620</v>
      </c>
      <c r="N3" s="252" t="s">
        <v>540</v>
      </c>
    </row>
    <row r="4" spans="1:14" ht="19.5" customHeight="1">
      <c r="A4" s="258" t="s">
        <v>857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259"/>
    </row>
    <row r="5" spans="1:14" ht="18.75" customHeight="1">
      <c r="A5" s="253" t="s">
        <v>774</v>
      </c>
      <c r="B5" s="243">
        <v>5000.1</v>
      </c>
      <c r="C5" s="243">
        <v>0</v>
      </c>
      <c r="D5" s="243">
        <v>0</v>
      </c>
      <c r="E5" s="243">
        <v>0</v>
      </c>
      <c r="F5" s="243">
        <v>0</v>
      </c>
      <c r="G5" s="243">
        <v>0</v>
      </c>
      <c r="H5" s="243">
        <v>0</v>
      </c>
      <c r="I5" s="243">
        <v>523.56</v>
      </c>
      <c r="J5" s="243">
        <v>0</v>
      </c>
      <c r="K5" s="243">
        <v>0</v>
      </c>
      <c r="L5" s="243">
        <v>-0.06</v>
      </c>
      <c r="M5" s="243">
        <f aca="true" t="shared" si="0" ref="M5:M29">B5+C5+D5+E5+F5+G5-H5-I5-K5-L5</f>
        <v>4476.600000000001</v>
      </c>
      <c r="N5" s="254"/>
    </row>
    <row r="6" spans="1:14" ht="18.75" customHeight="1">
      <c r="A6" s="253" t="s">
        <v>775</v>
      </c>
      <c r="B6" s="243">
        <v>2200.05</v>
      </c>
      <c r="C6" s="243">
        <v>0</v>
      </c>
      <c r="D6" s="243">
        <v>0</v>
      </c>
      <c r="E6" s="243">
        <v>0</v>
      </c>
      <c r="F6" s="243">
        <v>0</v>
      </c>
      <c r="G6" s="243">
        <v>0</v>
      </c>
      <c r="H6" s="243">
        <v>-39.46</v>
      </c>
      <c r="I6" s="243">
        <v>0</v>
      </c>
      <c r="J6" s="243">
        <v>0</v>
      </c>
      <c r="K6" s="243">
        <v>0</v>
      </c>
      <c r="L6" s="243">
        <v>-0.09</v>
      </c>
      <c r="M6" s="243">
        <f t="shared" si="0"/>
        <v>2239.6000000000004</v>
      </c>
      <c r="N6" s="254"/>
    </row>
    <row r="7" spans="1:14" ht="18.75" customHeight="1">
      <c r="A7" s="253" t="s">
        <v>778</v>
      </c>
      <c r="B7" s="243">
        <v>3000</v>
      </c>
      <c r="C7" s="243">
        <v>0</v>
      </c>
      <c r="D7" s="243">
        <v>0</v>
      </c>
      <c r="E7" s="243">
        <v>0</v>
      </c>
      <c r="F7" s="243">
        <v>0</v>
      </c>
      <c r="G7" s="243">
        <v>0</v>
      </c>
      <c r="H7" s="243">
        <v>0</v>
      </c>
      <c r="I7" s="243">
        <v>76.98</v>
      </c>
      <c r="J7" s="243">
        <v>0</v>
      </c>
      <c r="K7" s="243">
        <v>0</v>
      </c>
      <c r="L7" s="243">
        <v>0.02</v>
      </c>
      <c r="M7" s="243">
        <f t="shared" si="0"/>
        <v>2923</v>
      </c>
      <c r="N7" s="254"/>
    </row>
    <row r="8" spans="1:14" ht="18.75" customHeight="1">
      <c r="A8" s="253" t="s">
        <v>791</v>
      </c>
      <c r="B8" s="243">
        <v>2099.95</v>
      </c>
      <c r="C8" s="243">
        <v>0</v>
      </c>
      <c r="D8" s="243">
        <v>0</v>
      </c>
      <c r="E8" s="243">
        <v>0</v>
      </c>
      <c r="F8" s="243">
        <v>0</v>
      </c>
      <c r="G8" s="243">
        <v>0</v>
      </c>
      <c r="H8" s="243">
        <v>-64.28</v>
      </c>
      <c r="I8" s="243">
        <v>0</v>
      </c>
      <c r="J8" s="243">
        <v>0</v>
      </c>
      <c r="K8" s="243">
        <v>0</v>
      </c>
      <c r="L8" s="243">
        <v>0.03</v>
      </c>
      <c r="M8" s="243">
        <f t="shared" si="0"/>
        <v>2164.2</v>
      </c>
      <c r="N8" s="254"/>
    </row>
    <row r="9" spans="1:14" ht="18.75" customHeight="1">
      <c r="A9" s="253" t="s">
        <v>823</v>
      </c>
      <c r="B9" s="243">
        <v>2099.95</v>
      </c>
      <c r="C9" s="243">
        <v>0</v>
      </c>
      <c r="D9" s="243">
        <v>0</v>
      </c>
      <c r="E9" s="243">
        <v>0</v>
      </c>
      <c r="F9" s="243">
        <v>0</v>
      </c>
      <c r="G9" s="243">
        <v>0</v>
      </c>
      <c r="H9" s="243">
        <v>-64.28</v>
      </c>
      <c r="I9" s="243">
        <v>0</v>
      </c>
      <c r="J9" s="243">
        <v>0</v>
      </c>
      <c r="K9" s="243">
        <v>250</v>
      </c>
      <c r="L9" s="243">
        <v>0.03</v>
      </c>
      <c r="M9" s="243">
        <f t="shared" si="0"/>
        <v>1914.2</v>
      </c>
      <c r="N9" s="254"/>
    </row>
    <row r="10" spans="1:14" ht="18.75" customHeight="1">
      <c r="A10" s="253" t="s">
        <v>824</v>
      </c>
      <c r="B10" s="243">
        <v>2099.95</v>
      </c>
      <c r="C10" s="243">
        <v>0</v>
      </c>
      <c r="D10" s="243">
        <v>0</v>
      </c>
      <c r="E10" s="243">
        <v>0</v>
      </c>
      <c r="F10" s="243">
        <v>0</v>
      </c>
      <c r="G10" s="243">
        <v>0</v>
      </c>
      <c r="H10" s="243">
        <v>-64.28</v>
      </c>
      <c r="I10" s="243">
        <v>0</v>
      </c>
      <c r="J10" s="243">
        <v>0</v>
      </c>
      <c r="K10" s="243">
        <v>150</v>
      </c>
      <c r="L10" s="243">
        <v>-0.17</v>
      </c>
      <c r="M10" s="243">
        <f t="shared" si="0"/>
        <v>2014.4</v>
      </c>
      <c r="N10" s="254"/>
    </row>
    <row r="11" spans="1:14" ht="18.75" customHeight="1">
      <c r="A11" s="253" t="s">
        <v>825</v>
      </c>
      <c r="B11" s="243">
        <v>2100.11</v>
      </c>
      <c r="C11" s="243">
        <v>0</v>
      </c>
      <c r="D11" s="243">
        <v>0</v>
      </c>
      <c r="E11" s="243">
        <v>0</v>
      </c>
      <c r="F11" s="243">
        <v>0</v>
      </c>
      <c r="G11" s="243">
        <v>0</v>
      </c>
      <c r="H11" s="243">
        <v>-64.27</v>
      </c>
      <c r="I11" s="243">
        <v>0</v>
      </c>
      <c r="J11" s="243">
        <v>0</v>
      </c>
      <c r="K11" s="243">
        <v>300</v>
      </c>
      <c r="L11" s="243">
        <v>-0.02</v>
      </c>
      <c r="M11" s="243">
        <f t="shared" si="0"/>
        <v>1864.4</v>
      </c>
      <c r="N11" s="254"/>
    </row>
    <row r="12" spans="1:14" ht="18.75" customHeight="1">
      <c r="A12" s="253" t="s">
        <v>826</v>
      </c>
      <c r="B12" s="243">
        <v>2942.1</v>
      </c>
      <c r="C12" s="243">
        <v>0</v>
      </c>
      <c r="D12" s="243">
        <v>0</v>
      </c>
      <c r="E12" s="243">
        <v>0</v>
      </c>
      <c r="F12" s="243">
        <v>0</v>
      </c>
      <c r="G12" s="243">
        <v>0</v>
      </c>
      <c r="H12" s="243">
        <v>0</v>
      </c>
      <c r="I12" s="243">
        <v>70.68</v>
      </c>
      <c r="J12" s="243">
        <v>0</v>
      </c>
      <c r="K12" s="243">
        <v>0</v>
      </c>
      <c r="L12" s="243">
        <v>0.02</v>
      </c>
      <c r="M12" s="243">
        <f t="shared" si="0"/>
        <v>2871.4</v>
      </c>
      <c r="N12" s="254"/>
    </row>
    <row r="13" spans="1:14" ht="18.75" customHeight="1">
      <c r="A13" s="253" t="s">
        <v>827</v>
      </c>
      <c r="B13" s="243">
        <v>2400</v>
      </c>
      <c r="C13" s="243">
        <v>0</v>
      </c>
      <c r="D13" s="243">
        <v>0</v>
      </c>
      <c r="E13" s="243">
        <v>0</v>
      </c>
      <c r="F13" s="243">
        <v>0</v>
      </c>
      <c r="G13" s="243">
        <v>0</v>
      </c>
      <c r="H13" s="243">
        <v>-3.22</v>
      </c>
      <c r="I13" s="243">
        <v>0</v>
      </c>
      <c r="J13" s="243">
        <v>0</v>
      </c>
      <c r="K13" s="243">
        <v>0</v>
      </c>
      <c r="L13" s="243">
        <v>0.02</v>
      </c>
      <c r="M13" s="243">
        <f t="shared" si="0"/>
        <v>2403.2</v>
      </c>
      <c r="N13" s="254"/>
    </row>
    <row r="14" spans="1:14" ht="18.75" customHeight="1">
      <c r="A14" s="253" t="s">
        <v>828</v>
      </c>
      <c r="B14" s="243">
        <v>2100</v>
      </c>
      <c r="C14" s="243">
        <v>0</v>
      </c>
      <c r="D14" s="243">
        <v>0</v>
      </c>
      <c r="E14" s="243">
        <v>0</v>
      </c>
      <c r="F14" s="243">
        <v>0</v>
      </c>
      <c r="G14" s="243">
        <v>0</v>
      </c>
      <c r="H14" s="243">
        <v>-64.28</v>
      </c>
      <c r="I14" s="243">
        <v>0</v>
      </c>
      <c r="J14" s="243">
        <v>0</v>
      </c>
      <c r="K14" s="243">
        <v>0</v>
      </c>
      <c r="L14" s="243">
        <v>0.08</v>
      </c>
      <c r="M14" s="243">
        <f t="shared" si="0"/>
        <v>2164.2000000000003</v>
      </c>
      <c r="N14" s="254"/>
    </row>
    <row r="15" spans="1:14" ht="18.75" customHeight="1">
      <c r="A15" s="253" t="s">
        <v>892</v>
      </c>
      <c r="B15" s="243">
        <v>5655</v>
      </c>
      <c r="C15" s="243">
        <v>0</v>
      </c>
      <c r="D15" s="243">
        <v>0</v>
      </c>
      <c r="E15" s="243">
        <v>0</v>
      </c>
      <c r="F15" s="243"/>
      <c r="G15" s="243">
        <v>0</v>
      </c>
      <c r="H15" s="243">
        <v>0</v>
      </c>
      <c r="I15" s="243">
        <v>652.51</v>
      </c>
      <c r="J15" s="243">
        <v>0</v>
      </c>
      <c r="K15" s="243">
        <v>0</v>
      </c>
      <c r="L15" s="243">
        <v>-0.11</v>
      </c>
      <c r="M15" s="243">
        <f t="shared" si="0"/>
        <v>5002.599999999999</v>
      </c>
      <c r="N15" s="254"/>
    </row>
    <row r="16" spans="1:14" ht="18.75" customHeight="1">
      <c r="A16" s="253" t="s">
        <v>829</v>
      </c>
      <c r="B16" s="243">
        <v>2100</v>
      </c>
      <c r="C16" s="243">
        <v>0</v>
      </c>
      <c r="D16" s="243">
        <v>0</v>
      </c>
      <c r="E16" s="243">
        <v>0</v>
      </c>
      <c r="F16" s="243">
        <v>0</v>
      </c>
      <c r="G16" s="243">
        <v>0</v>
      </c>
      <c r="H16" s="243">
        <v>-64.28</v>
      </c>
      <c r="I16" s="243">
        <v>0</v>
      </c>
      <c r="J16" s="243">
        <v>0</v>
      </c>
      <c r="K16" s="243">
        <v>0</v>
      </c>
      <c r="L16" s="243">
        <v>0.08</v>
      </c>
      <c r="M16" s="243">
        <f t="shared" si="0"/>
        <v>2164.2000000000003</v>
      </c>
      <c r="N16" s="254"/>
    </row>
    <row r="17" spans="1:14" ht="18.75" customHeight="1">
      <c r="A17" s="253" t="s">
        <v>877</v>
      </c>
      <c r="B17" s="243">
        <v>2100</v>
      </c>
      <c r="C17" s="243">
        <v>0</v>
      </c>
      <c r="D17" s="243">
        <v>0</v>
      </c>
      <c r="E17" s="243">
        <v>0</v>
      </c>
      <c r="F17" s="243">
        <v>0</v>
      </c>
      <c r="G17" s="243">
        <v>0</v>
      </c>
      <c r="H17" s="243">
        <v>-64.28</v>
      </c>
      <c r="I17" s="243">
        <v>0</v>
      </c>
      <c r="J17" s="243">
        <v>0</v>
      </c>
      <c r="K17" s="243">
        <v>0</v>
      </c>
      <c r="L17" s="243">
        <v>0.08</v>
      </c>
      <c r="M17" s="243">
        <f t="shared" si="0"/>
        <v>2164.2000000000003</v>
      </c>
      <c r="N17" s="254"/>
    </row>
    <row r="18" spans="1:14" ht="18.75" customHeight="1">
      <c r="A18" s="253" t="s">
        <v>830</v>
      </c>
      <c r="B18" s="243">
        <v>2100</v>
      </c>
      <c r="C18" s="243">
        <v>0</v>
      </c>
      <c r="D18" s="243">
        <v>0</v>
      </c>
      <c r="E18" s="243">
        <v>0</v>
      </c>
      <c r="F18" s="243">
        <v>0</v>
      </c>
      <c r="G18" s="243">
        <v>0</v>
      </c>
      <c r="H18" s="243">
        <v>-64.28</v>
      </c>
      <c r="I18" s="243">
        <v>0</v>
      </c>
      <c r="J18" s="243">
        <v>0</v>
      </c>
      <c r="K18" s="243">
        <v>0</v>
      </c>
      <c r="L18" s="243">
        <v>0.08</v>
      </c>
      <c r="M18" s="243">
        <f t="shared" si="0"/>
        <v>2164.2000000000003</v>
      </c>
      <c r="N18" s="254"/>
    </row>
    <row r="19" spans="1:14" ht="18.75" customHeight="1">
      <c r="A19" s="253" t="s">
        <v>831</v>
      </c>
      <c r="B19" s="243">
        <v>2625</v>
      </c>
      <c r="C19" s="243">
        <v>0</v>
      </c>
      <c r="D19" s="243">
        <v>0</v>
      </c>
      <c r="E19" s="243">
        <v>0</v>
      </c>
      <c r="F19" s="243">
        <v>0</v>
      </c>
      <c r="G19" s="243">
        <v>0</v>
      </c>
      <c r="H19" s="243">
        <v>0</v>
      </c>
      <c r="I19" s="243">
        <v>21.26</v>
      </c>
      <c r="J19" s="243">
        <v>0</v>
      </c>
      <c r="K19" s="243">
        <v>0</v>
      </c>
      <c r="L19" s="243">
        <v>-0.06</v>
      </c>
      <c r="M19" s="243">
        <f t="shared" si="0"/>
        <v>2603.7999999999997</v>
      </c>
      <c r="N19" s="254"/>
    </row>
    <row r="20" spans="1:14" ht="18.75" customHeight="1">
      <c r="A20" s="253" t="s">
        <v>832</v>
      </c>
      <c r="B20" s="243">
        <v>3150</v>
      </c>
      <c r="C20" s="243">
        <v>0</v>
      </c>
      <c r="D20" s="243">
        <v>0</v>
      </c>
      <c r="E20" s="243">
        <v>0</v>
      </c>
      <c r="F20" s="243">
        <v>0</v>
      </c>
      <c r="G20" s="243">
        <v>0</v>
      </c>
      <c r="H20" s="243">
        <v>0</v>
      </c>
      <c r="I20" s="243">
        <v>113.57</v>
      </c>
      <c r="J20" s="243">
        <v>0</v>
      </c>
      <c r="K20" s="243">
        <v>0</v>
      </c>
      <c r="L20" s="243">
        <v>-0.17</v>
      </c>
      <c r="M20" s="243">
        <f t="shared" si="0"/>
        <v>3036.6</v>
      </c>
      <c r="N20" s="254"/>
    </row>
    <row r="21" spans="1:14" ht="18.75" customHeight="1">
      <c r="A21" s="253" t="s">
        <v>833</v>
      </c>
      <c r="B21" s="243">
        <v>3150</v>
      </c>
      <c r="C21" s="243">
        <v>0</v>
      </c>
      <c r="D21" s="243">
        <v>0</v>
      </c>
      <c r="E21" s="243">
        <v>0</v>
      </c>
      <c r="F21" s="243">
        <v>0</v>
      </c>
      <c r="G21" s="243">
        <v>0</v>
      </c>
      <c r="H21" s="243">
        <v>0</v>
      </c>
      <c r="I21" s="243">
        <v>113.57</v>
      </c>
      <c r="J21" s="243">
        <v>0</v>
      </c>
      <c r="K21" s="243">
        <v>0</v>
      </c>
      <c r="L21" s="243">
        <v>-0.17</v>
      </c>
      <c r="M21" s="243">
        <f t="shared" si="0"/>
        <v>3036.6</v>
      </c>
      <c r="N21" s="254"/>
    </row>
    <row r="22" spans="1:14" ht="18.75" customHeight="1">
      <c r="A22" s="253" t="s">
        <v>906</v>
      </c>
      <c r="B22" s="243">
        <v>3150</v>
      </c>
      <c r="C22" s="243">
        <v>0</v>
      </c>
      <c r="D22" s="243">
        <v>0</v>
      </c>
      <c r="E22" s="243">
        <v>0</v>
      </c>
      <c r="F22" s="243">
        <v>0</v>
      </c>
      <c r="G22" s="243">
        <v>0</v>
      </c>
      <c r="H22" s="243">
        <v>0</v>
      </c>
      <c r="I22" s="243">
        <v>113.57</v>
      </c>
      <c r="J22" s="243">
        <v>0</v>
      </c>
      <c r="K22" s="243">
        <v>0</v>
      </c>
      <c r="L22" s="243">
        <v>0.03</v>
      </c>
      <c r="M22" s="243">
        <f t="shared" si="0"/>
        <v>3036.3999999999996</v>
      </c>
      <c r="N22" s="254"/>
    </row>
    <row r="23" spans="1:14" ht="18.75" customHeight="1">
      <c r="A23" s="253" t="s">
        <v>834</v>
      </c>
      <c r="B23" s="243">
        <v>1890</v>
      </c>
      <c r="C23" s="243">
        <v>0</v>
      </c>
      <c r="D23" s="243">
        <v>0</v>
      </c>
      <c r="E23" s="243">
        <v>0</v>
      </c>
      <c r="F23" s="243">
        <v>0</v>
      </c>
      <c r="G23" s="243">
        <v>0</v>
      </c>
      <c r="H23" s="243">
        <v>-78.72</v>
      </c>
      <c r="I23" s="243">
        <v>0</v>
      </c>
      <c r="J23" s="243">
        <v>0</v>
      </c>
      <c r="K23" s="243">
        <v>0</v>
      </c>
      <c r="L23" s="243">
        <v>0.12</v>
      </c>
      <c r="M23" s="243">
        <f t="shared" si="0"/>
        <v>1968.6000000000001</v>
      </c>
      <c r="N23" s="254"/>
    </row>
    <row r="24" spans="1:14" ht="18.75" customHeight="1">
      <c r="A24" s="253" t="s">
        <v>905</v>
      </c>
      <c r="B24" s="243">
        <v>1000.05</v>
      </c>
      <c r="C24" s="243">
        <v>0</v>
      </c>
      <c r="D24" s="243">
        <v>0</v>
      </c>
      <c r="E24" s="243">
        <v>0</v>
      </c>
      <c r="F24" s="243">
        <v>0</v>
      </c>
      <c r="G24" s="243">
        <v>0</v>
      </c>
      <c r="H24" s="243">
        <v>-147.7</v>
      </c>
      <c r="I24" s="243">
        <v>0</v>
      </c>
      <c r="J24" s="243">
        <v>0</v>
      </c>
      <c r="K24" s="243">
        <v>0</v>
      </c>
      <c r="L24" s="243">
        <v>0.15</v>
      </c>
      <c r="M24" s="243">
        <f t="shared" si="0"/>
        <v>1147.6</v>
      </c>
      <c r="N24" s="254"/>
    </row>
    <row r="25" spans="1:14" ht="18.75" customHeight="1">
      <c r="A25" s="253" t="s">
        <v>835</v>
      </c>
      <c r="B25" s="243">
        <v>1000.05</v>
      </c>
      <c r="C25" s="243">
        <v>0</v>
      </c>
      <c r="D25" s="243">
        <v>0</v>
      </c>
      <c r="E25" s="243">
        <v>0</v>
      </c>
      <c r="F25" s="243">
        <v>0</v>
      </c>
      <c r="G25" s="243">
        <v>0</v>
      </c>
      <c r="H25" s="243">
        <v>-147.7</v>
      </c>
      <c r="I25" s="243">
        <v>0</v>
      </c>
      <c r="J25" s="243">
        <v>0</v>
      </c>
      <c r="K25" s="243">
        <v>0</v>
      </c>
      <c r="L25" s="243">
        <v>0.15</v>
      </c>
      <c r="M25" s="243">
        <f t="shared" si="0"/>
        <v>1147.6</v>
      </c>
      <c r="N25" s="254"/>
    </row>
    <row r="26" spans="1:14" ht="18.75" customHeight="1">
      <c r="A26" s="253" t="s">
        <v>779</v>
      </c>
      <c r="B26" s="243">
        <v>3157.24</v>
      </c>
      <c r="C26" s="243">
        <v>0</v>
      </c>
      <c r="D26" s="243">
        <v>0</v>
      </c>
      <c r="E26" s="243">
        <v>0</v>
      </c>
      <c r="F26" s="243">
        <v>0</v>
      </c>
      <c r="G26" s="243">
        <v>0</v>
      </c>
      <c r="H26" s="243">
        <v>0</v>
      </c>
      <c r="I26" s="243">
        <v>114.36</v>
      </c>
      <c r="J26" s="243">
        <v>0</v>
      </c>
      <c r="K26" s="243">
        <v>0</v>
      </c>
      <c r="L26" s="243">
        <v>0.08</v>
      </c>
      <c r="M26" s="243">
        <f t="shared" si="0"/>
        <v>3042.7999999999997</v>
      </c>
      <c r="N26" s="254"/>
    </row>
    <row r="27" spans="1:14" ht="18.75" customHeight="1">
      <c r="A27" s="294" t="s">
        <v>899</v>
      </c>
      <c r="B27" s="295">
        <v>2500.05</v>
      </c>
      <c r="C27" s="295">
        <v>0</v>
      </c>
      <c r="D27" s="295">
        <v>0</v>
      </c>
      <c r="E27" s="295">
        <v>0</v>
      </c>
      <c r="F27" s="295"/>
      <c r="G27" s="295">
        <v>0</v>
      </c>
      <c r="H27" s="295">
        <v>0</v>
      </c>
      <c r="I27" s="295">
        <v>7.66</v>
      </c>
      <c r="J27" s="295">
        <v>0</v>
      </c>
      <c r="K27" s="295">
        <v>0</v>
      </c>
      <c r="L27" s="295">
        <v>-0.01</v>
      </c>
      <c r="M27" s="243">
        <f t="shared" si="0"/>
        <v>2492.4000000000005</v>
      </c>
      <c r="N27" s="296"/>
    </row>
    <row r="28" spans="1:14" ht="18.75" customHeight="1">
      <c r="A28" s="294" t="s">
        <v>900</v>
      </c>
      <c r="B28" s="295">
        <v>2500.05</v>
      </c>
      <c r="C28" s="295">
        <v>0</v>
      </c>
      <c r="D28" s="295">
        <v>0</v>
      </c>
      <c r="E28" s="295">
        <v>0</v>
      </c>
      <c r="F28" s="295"/>
      <c r="G28" s="295">
        <v>0</v>
      </c>
      <c r="H28" s="295">
        <v>0</v>
      </c>
      <c r="I28" s="295">
        <v>7.66</v>
      </c>
      <c r="J28" s="295">
        <v>0</v>
      </c>
      <c r="K28" s="295">
        <v>0</v>
      </c>
      <c r="L28" s="295">
        <v>-0.01</v>
      </c>
      <c r="M28" s="243">
        <f t="shared" si="0"/>
        <v>2492.4000000000005</v>
      </c>
      <c r="N28" s="296"/>
    </row>
    <row r="29" spans="1:14" ht="18.75" customHeight="1">
      <c r="A29" s="294" t="s">
        <v>962</v>
      </c>
      <c r="B29" s="295">
        <v>4200</v>
      </c>
      <c r="C29" s="295">
        <v>0</v>
      </c>
      <c r="D29" s="295">
        <v>0</v>
      </c>
      <c r="E29" s="295">
        <v>0</v>
      </c>
      <c r="F29" s="295"/>
      <c r="G29" s="295"/>
      <c r="H29" s="295">
        <v>0</v>
      </c>
      <c r="I29" s="295">
        <v>381.04</v>
      </c>
      <c r="J29" s="295"/>
      <c r="K29" s="295">
        <v>0</v>
      </c>
      <c r="L29" s="295">
        <v>-0.04</v>
      </c>
      <c r="M29" s="243">
        <f t="shared" si="0"/>
        <v>3819</v>
      </c>
      <c r="N29" s="296"/>
    </row>
    <row r="30" spans="1:14" ht="19.5" customHeight="1" thickBot="1">
      <c r="A30" s="255" t="s">
        <v>856</v>
      </c>
      <c r="B30" s="256">
        <f>SUM(B5:B29)</f>
        <v>66319.65000000002</v>
      </c>
      <c r="C30" s="256">
        <f aca="true" t="shared" si="1" ref="C30:M30">SUM(C5:C29)</f>
        <v>0</v>
      </c>
      <c r="D30" s="256">
        <f t="shared" si="1"/>
        <v>0</v>
      </c>
      <c r="E30" s="256">
        <f t="shared" si="1"/>
        <v>0</v>
      </c>
      <c r="F30" s="256">
        <f t="shared" si="1"/>
        <v>0</v>
      </c>
      <c r="G30" s="256">
        <f t="shared" si="1"/>
        <v>0</v>
      </c>
      <c r="H30" s="256">
        <f t="shared" si="1"/>
        <v>-931.03</v>
      </c>
      <c r="I30" s="256">
        <f t="shared" si="1"/>
        <v>2196.42</v>
      </c>
      <c r="J30" s="256">
        <f t="shared" si="1"/>
        <v>0</v>
      </c>
      <c r="K30" s="256">
        <f t="shared" si="1"/>
        <v>700</v>
      </c>
      <c r="L30" s="256">
        <f t="shared" si="1"/>
        <v>0.05999999999999999</v>
      </c>
      <c r="M30" s="256">
        <f t="shared" si="1"/>
        <v>64354.200000000004</v>
      </c>
      <c r="N30" s="257"/>
    </row>
    <row r="31" spans="1:18" s="5" customFormat="1" ht="14.25" customHeight="1">
      <c r="A31" s="26"/>
      <c r="B31" s="27" t="s">
        <v>586</v>
      </c>
      <c r="C31" s="27"/>
      <c r="D31" s="27"/>
      <c r="E31" s="27"/>
      <c r="F31" s="27"/>
      <c r="G31" s="27"/>
      <c r="H31" s="27"/>
      <c r="I31" s="27"/>
      <c r="J31" s="27"/>
      <c r="K31" s="27" t="s">
        <v>585</v>
      </c>
      <c r="L31" s="27"/>
      <c r="M31" s="27"/>
      <c r="N31" s="27"/>
      <c r="O31" s="27"/>
      <c r="P31" s="27"/>
      <c r="Q31" s="27"/>
      <c r="R31" s="46"/>
    </row>
    <row r="32" spans="1:18" s="5" customFormat="1" ht="14.25" customHeight="1">
      <c r="A32" s="26" t="s">
        <v>584</v>
      </c>
      <c r="B32" s="27" t="s">
        <v>862</v>
      </c>
      <c r="C32" s="27"/>
      <c r="D32" s="27"/>
      <c r="E32" s="27"/>
      <c r="F32" s="27"/>
      <c r="G32" s="27"/>
      <c r="H32" s="27"/>
      <c r="I32" s="27"/>
      <c r="J32" s="27"/>
      <c r="K32" s="27" t="s">
        <v>583</v>
      </c>
      <c r="L32" s="27"/>
      <c r="M32" s="27"/>
      <c r="N32" s="27"/>
      <c r="O32" s="27"/>
      <c r="P32" s="27"/>
      <c r="Q32" s="27"/>
      <c r="R32" s="46"/>
    </row>
    <row r="33" spans="1:13" ht="19.5" customHeight="1">
      <c r="A33" s="128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241"/>
    </row>
    <row r="34" spans="1:13" ht="19.5" customHeight="1">
      <c r="A34" s="128"/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241"/>
    </row>
    <row r="35" spans="1:13" ht="19.5" customHeight="1" thickBot="1">
      <c r="A35" s="128"/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241"/>
    </row>
    <row r="36" spans="1:14" ht="25.5" customHeight="1">
      <c r="A36" s="244" t="s">
        <v>0</v>
      </c>
      <c r="B36" s="269" t="s">
        <v>816</v>
      </c>
      <c r="C36" s="246"/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61" t="s">
        <v>969</v>
      </c>
    </row>
    <row r="37" spans="1:14" ht="24.75" customHeight="1">
      <c r="A37" s="247"/>
      <c r="B37" s="248" t="s">
        <v>973</v>
      </c>
      <c r="C37" s="249"/>
      <c r="D37" s="249"/>
      <c r="E37" s="249"/>
      <c r="F37" s="249"/>
      <c r="G37" s="249"/>
      <c r="H37" s="249"/>
      <c r="I37" s="249"/>
      <c r="J37" s="249"/>
      <c r="K37" s="249"/>
      <c r="L37" s="249"/>
      <c r="M37" s="249"/>
      <c r="N37" s="250"/>
    </row>
    <row r="38" spans="1:14" ht="27" customHeight="1">
      <c r="A38" s="251" t="s">
        <v>2</v>
      </c>
      <c r="B38" s="242" t="s">
        <v>5</v>
      </c>
      <c r="C38" s="242" t="s">
        <v>817</v>
      </c>
      <c r="D38" s="242" t="s">
        <v>818</v>
      </c>
      <c r="E38" s="242" t="s">
        <v>702</v>
      </c>
      <c r="F38" s="242" t="s">
        <v>819</v>
      </c>
      <c r="G38" s="242" t="s">
        <v>571</v>
      </c>
      <c r="H38" s="242" t="s">
        <v>820</v>
      </c>
      <c r="I38" s="242" t="s">
        <v>821</v>
      </c>
      <c r="J38" s="242" t="s">
        <v>897</v>
      </c>
      <c r="K38" s="242" t="s">
        <v>822</v>
      </c>
      <c r="L38" s="242" t="s">
        <v>582</v>
      </c>
      <c r="M38" s="242" t="s">
        <v>620</v>
      </c>
      <c r="N38" s="252" t="s">
        <v>540</v>
      </c>
    </row>
    <row r="39" spans="1:14" ht="20.25" customHeight="1">
      <c r="A39" s="258" t="s">
        <v>858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259"/>
    </row>
    <row r="40" spans="1:14" ht="27" customHeight="1">
      <c r="A40" s="253" t="s">
        <v>797</v>
      </c>
      <c r="B40" s="243">
        <v>2099.95</v>
      </c>
      <c r="C40" s="243">
        <v>0</v>
      </c>
      <c r="D40" s="243">
        <v>0</v>
      </c>
      <c r="E40" s="243">
        <v>0</v>
      </c>
      <c r="F40" s="243">
        <v>0</v>
      </c>
      <c r="G40" s="243">
        <v>0</v>
      </c>
      <c r="H40" s="243">
        <v>-64.28</v>
      </c>
      <c r="I40" s="243">
        <v>0</v>
      </c>
      <c r="J40" s="243">
        <v>0</v>
      </c>
      <c r="K40" s="243">
        <v>0</v>
      </c>
      <c r="L40" s="243">
        <v>0.03</v>
      </c>
      <c r="M40" s="243">
        <f aca="true" t="shared" si="2" ref="M40:M49">B40+C40+D40+E40+F40+G40-H40-I40-K40-L40</f>
        <v>2164.2</v>
      </c>
      <c r="N40" s="254"/>
    </row>
    <row r="41" spans="1:14" ht="27" customHeight="1">
      <c r="A41" s="253" t="s">
        <v>798</v>
      </c>
      <c r="B41" s="243">
        <v>3674.95</v>
      </c>
      <c r="C41" s="243">
        <v>0</v>
      </c>
      <c r="D41" s="243">
        <v>0</v>
      </c>
      <c r="E41" s="243">
        <v>0</v>
      </c>
      <c r="F41" s="243">
        <v>0</v>
      </c>
      <c r="G41" s="243">
        <v>0</v>
      </c>
      <c r="H41" s="243">
        <v>0</v>
      </c>
      <c r="I41" s="243">
        <v>297.04</v>
      </c>
      <c r="J41" s="243">
        <v>0</v>
      </c>
      <c r="K41" s="243">
        <v>0</v>
      </c>
      <c r="L41" s="243">
        <v>0.11</v>
      </c>
      <c r="M41" s="243">
        <f t="shared" si="2"/>
        <v>3377.7999999999997</v>
      </c>
      <c r="N41" s="254"/>
    </row>
    <row r="42" spans="1:14" ht="27" customHeight="1">
      <c r="A42" s="253" t="s">
        <v>836</v>
      </c>
      <c r="B42" s="243">
        <v>1575</v>
      </c>
      <c r="C42" s="243">
        <v>0</v>
      </c>
      <c r="D42" s="243">
        <v>0</v>
      </c>
      <c r="E42" s="243">
        <v>0</v>
      </c>
      <c r="F42" s="243">
        <v>0</v>
      </c>
      <c r="G42" s="243">
        <v>0</v>
      </c>
      <c r="H42" s="243">
        <v>-110.8</v>
      </c>
      <c r="I42" s="243">
        <v>0</v>
      </c>
      <c r="J42" s="243">
        <v>0</v>
      </c>
      <c r="K42" s="243">
        <v>0</v>
      </c>
      <c r="L42" s="243">
        <v>0</v>
      </c>
      <c r="M42" s="243">
        <f t="shared" si="2"/>
        <v>1685.8</v>
      </c>
      <c r="N42" s="254"/>
    </row>
    <row r="43" spans="1:14" ht="27" customHeight="1">
      <c r="A43" s="253" t="s">
        <v>799</v>
      </c>
      <c r="B43" s="243">
        <v>2624.89</v>
      </c>
      <c r="C43" s="243">
        <v>0</v>
      </c>
      <c r="D43" s="243">
        <v>0</v>
      </c>
      <c r="E43" s="243">
        <v>0</v>
      </c>
      <c r="F43" s="243">
        <v>0</v>
      </c>
      <c r="G43" s="243">
        <v>0</v>
      </c>
      <c r="H43" s="243">
        <v>0</v>
      </c>
      <c r="I43" s="243">
        <v>21.25</v>
      </c>
      <c r="J43" s="243">
        <v>0</v>
      </c>
      <c r="K43" s="243">
        <v>0</v>
      </c>
      <c r="L43" s="243">
        <v>0.04</v>
      </c>
      <c r="M43" s="243">
        <f t="shared" si="2"/>
        <v>2603.6</v>
      </c>
      <c r="N43" s="254"/>
    </row>
    <row r="44" spans="1:14" ht="27" customHeight="1">
      <c r="A44" s="253" t="s">
        <v>837</v>
      </c>
      <c r="B44" s="243">
        <v>3150</v>
      </c>
      <c r="C44" s="243">
        <v>0</v>
      </c>
      <c r="D44" s="243">
        <v>0</v>
      </c>
      <c r="E44" s="243">
        <v>0</v>
      </c>
      <c r="F44" s="243">
        <v>0</v>
      </c>
      <c r="G44" s="243">
        <v>0</v>
      </c>
      <c r="H44" s="243">
        <v>0</v>
      </c>
      <c r="I44" s="243">
        <v>113.57</v>
      </c>
      <c r="J44" s="243">
        <v>0</v>
      </c>
      <c r="K44" s="243">
        <v>0</v>
      </c>
      <c r="L44" s="243">
        <v>-0.17</v>
      </c>
      <c r="M44" s="243">
        <f t="shared" si="2"/>
        <v>3036.6</v>
      </c>
      <c r="N44" s="254"/>
    </row>
    <row r="45" spans="1:14" ht="27" customHeight="1">
      <c r="A45" s="253" t="s">
        <v>838</v>
      </c>
      <c r="B45" s="243">
        <v>1837.5</v>
      </c>
      <c r="C45" s="243">
        <v>0</v>
      </c>
      <c r="D45" s="243">
        <v>0</v>
      </c>
      <c r="E45" s="243">
        <v>0</v>
      </c>
      <c r="F45" s="243">
        <v>0</v>
      </c>
      <c r="G45" s="243">
        <v>0</v>
      </c>
      <c r="H45" s="243">
        <v>-82.08</v>
      </c>
      <c r="I45" s="243">
        <v>0</v>
      </c>
      <c r="J45" s="243">
        <v>0</v>
      </c>
      <c r="K45" s="243">
        <v>0</v>
      </c>
      <c r="L45" s="243">
        <v>-0.02</v>
      </c>
      <c r="M45" s="243">
        <f t="shared" si="2"/>
        <v>1919.6</v>
      </c>
      <c r="N45" s="254"/>
    </row>
    <row r="46" spans="1:14" ht="27" customHeight="1">
      <c r="A46" s="253" t="s">
        <v>839</v>
      </c>
      <c r="B46" s="243">
        <v>3150</v>
      </c>
      <c r="C46" s="243">
        <v>0</v>
      </c>
      <c r="D46" s="243">
        <v>0</v>
      </c>
      <c r="E46" s="243">
        <v>0</v>
      </c>
      <c r="F46" s="243">
        <v>0</v>
      </c>
      <c r="G46" s="243">
        <v>0</v>
      </c>
      <c r="H46" s="243">
        <v>0</v>
      </c>
      <c r="I46" s="243">
        <v>113.57</v>
      </c>
      <c r="J46" s="243">
        <v>0</v>
      </c>
      <c r="K46" s="243">
        <v>500</v>
      </c>
      <c r="L46" s="243">
        <v>0.03</v>
      </c>
      <c r="M46" s="243">
        <f t="shared" si="2"/>
        <v>2536.3999999999996</v>
      </c>
      <c r="N46" s="254"/>
    </row>
    <row r="47" spans="1:14" ht="27" customHeight="1">
      <c r="A47" s="294" t="s">
        <v>901</v>
      </c>
      <c r="B47" s="295">
        <v>2000.1</v>
      </c>
      <c r="C47" s="295">
        <v>0</v>
      </c>
      <c r="D47" s="295">
        <v>0</v>
      </c>
      <c r="E47" s="295">
        <v>0</v>
      </c>
      <c r="F47" s="295"/>
      <c r="G47" s="295">
        <v>0</v>
      </c>
      <c r="H47" s="295">
        <v>-71.68</v>
      </c>
      <c r="I47" s="295">
        <v>0</v>
      </c>
      <c r="J47" s="295">
        <v>0</v>
      </c>
      <c r="K47" s="295">
        <v>0</v>
      </c>
      <c r="L47" s="295">
        <v>0.18</v>
      </c>
      <c r="M47" s="243">
        <f t="shared" si="2"/>
        <v>2071.6</v>
      </c>
      <c r="N47" s="296"/>
    </row>
    <row r="48" spans="1:14" ht="27" customHeight="1">
      <c r="A48" s="294" t="s">
        <v>902</v>
      </c>
      <c r="B48" s="295">
        <v>2000.1</v>
      </c>
      <c r="C48" s="295">
        <v>0</v>
      </c>
      <c r="D48" s="295">
        <v>0</v>
      </c>
      <c r="E48" s="295">
        <v>0</v>
      </c>
      <c r="F48" s="295"/>
      <c r="G48" s="295">
        <v>0</v>
      </c>
      <c r="H48" s="295">
        <v>-71.68</v>
      </c>
      <c r="I48" s="295">
        <v>0</v>
      </c>
      <c r="J48" s="295">
        <v>0</v>
      </c>
      <c r="K48" s="295">
        <v>0</v>
      </c>
      <c r="L48" s="295">
        <v>0.18</v>
      </c>
      <c r="M48" s="243">
        <f t="shared" si="2"/>
        <v>2071.6</v>
      </c>
      <c r="N48" s="296"/>
    </row>
    <row r="49" spans="1:14" ht="27" customHeight="1">
      <c r="A49" s="294" t="s">
        <v>903</v>
      </c>
      <c r="B49" s="295">
        <v>2000.1</v>
      </c>
      <c r="C49" s="295">
        <v>0</v>
      </c>
      <c r="D49" s="295">
        <v>0</v>
      </c>
      <c r="E49" s="295">
        <v>0</v>
      </c>
      <c r="F49" s="295"/>
      <c r="G49" s="295">
        <v>0</v>
      </c>
      <c r="H49" s="295">
        <v>-71.68</v>
      </c>
      <c r="I49" s="295">
        <v>0</v>
      </c>
      <c r="J49" s="295">
        <v>0</v>
      </c>
      <c r="K49" s="295">
        <v>0</v>
      </c>
      <c r="L49" s="295">
        <v>0.18</v>
      </c>
      <c r="M49" s="295">
        <f t="shared" si="2"/>
        <v>2071.6</v>
      </c>
      <c r="N49" s="296"/>
    </row>
    <row r="50" spans="1:14" ht="31.5" customHeight="1" thickBot="1">
      <c r="A50" s="255" t="s">
        <v>859</v>
      </c>
      <c r="B50" s="256">
        <f>SUM(B40:B49)</f>
        <v>24112.589999999997</v>
      </c>
      <c r="C50" s="256">
        <f aca="true" t="shared" si="3" ref="C50:M50">SUM(C40:C49)</f>
        <v>0</v>
      </c>
      <c r="D50" s="256">
        <f t="shared" si="3"/>
        <v>0</v>
      </c>
      <c r="E50" s="256">
        <f t="shared" si="3"/>
        <v>0</v>
      </c>
      <c r="F50" s="256">
        <f t="shared" si="3"/>
        <v>0</v>
      </c>
      <c r="G50" s="256">
        <f t="shared" si="3"/>
        <v>0</v>
      </c>
      <c r="H50" s="256">
        <f t="shared" si="3"/>
        <v>-472.2</v>
      </c>
      <c r="I50" s="256">
        <f t="shared" si="3"/>
        <v>545.4300000000001</v>
      </c>
      <c r="J50" s="256">
        <f t="shared" si="3"/>
        <v>0</v>
      </c>
      <c r="K50" s="256">
        <f t="shared" si="3"/>
        <v>500</v>
      </c>
      <c r="L50" s="256">
        <f t="shared" si="3"/>
        <v>0.56</v>
      </c>
      <c r="M50" s="256">
        <f t="shared" si="3"/>
        <v>23538.799999999996</v>
      </c>
      <c r="N50" s="257"/>
    </row>
    <row r="51" spans="1:13" ht="19.5" customHeight="1">
      <c r="A51" s="128"/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241"/>
    </row>
    <row r="52" spans="1:13" ht="19.5" customHeight="1">
      <c r="A52" s="128"/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241"/>
    </row>
    <row r="53" spans="1:18" s="5" customFormat="1" ht="18">
      <c r="A53" s="26"/>
      <c r="B53" s="27" t="s">
        <v>586</v>
      </c>
      <c r="C53" s="27"/>
      <c r="D53" s="27"/>
      <c r="E53" s="27"/>
      <c r="F53" s="27"/>
      <c r="G53" s="27"/>
      <c r="H53" s="27"/>
      <c r="I53" s="27"/>
      <c r="J53" s="27"/>
      <c r="K53" s="27" t="s">
        <v>585</v>
      </c>
      <c r="L53" s="27"/>
      <c r="M53" s="27"/>
      <c r="N53" s="27"/>
      <c r="O53" s="27"/>
      <c r="P53" s="27"/>
      <c r="Q53" s="27"/>
      <c r="R53" s="46"/>
    </row>
    <row r="54" spans="1:18" s="5" customFormat="1" ht="18">
      <c r="A54" s="26" t="s">
        <v>584</v>
      </c>
      <c r="B54" s="27" t="s">
        <v>862</v>
      </c>
      <c r="C54" s="27"/>
      <c r="D54" s="27"/>
      <c r="E54" s="27"/>
      <c r="F54" s="27"/>
      <c r="G54" s="27"/>
      <c r="H54" s="27"/>
      <c r="I54" s="27"/>
      <c r="J54" s="27"/>
      <c r="K54" s="27" t="s">
        <v>583</v>
      </c>
      <c r="L54" s="27"/>
      <c r="M54" s="27"/>
      <c r="N54" s="27"/>
      <c r="O54" s="27"/>
      <c r="P54" s="27"/>
      <c r="Q54" s="27"/>
      <c r="R54" s="46"/>
    </row>
    <row r="55" spans="1:13" ht="19.5" customHeight="1">
      <c r="A55" s="128"/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241"/>
    </row>
    <row r="56" spans="1:13" ht="19.5" customHeight="1">
      <c r="A56" s="128"/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241"/>
    </row>
    <row r="57" spans="1:13" ht="19.5" customHeight="1" thickBot="1">
      <c r="A57" s="128"/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241"/>
    </row>
    <row r="58" spans="1:14" ht="19.5" customHeight="1">
      <c r="A58" s="244" t="s">
        <v>0</v>
      </c>
      <c r="B58" s="269" t="s">
        <v>816</v>
      </c>
      <c r="C58" s="246"/>
      <c r="D58" s="246"/>
      <c r="E58" s="246"/>
      <c r="F58" s="246"/>
      <c r="G58" s="246"/>
      <c r="H58" s="246"/>
      <c r="I58" s="246"/>
      <c r="J58" s="246"/>
      <c r="K58" s="246"/>
      <c r="L58" s="246"/>
      <c r="M58" s="246"/>
      <c r="N58" s="261" t="s">
        <v>970</v>
      </c>
    </row>
    <row r="59" spans="1:14" ht="19.5" customHeight="1">
      <c r="A59" s="247"/>
      <c r="B59" s="248" t="s">
        <v>973</v>
      </c>
      <c r="C59" s="249"/>
      <c r="D59" s="249"/>
      <c r="E59" s="249"/>
      <c r="F59" s="249"/>
      <c r="G59" s="249"/>
      <c r="H59" s="249"/>
      <c r="I59" s="249"/>
      <c r="J59" s="249"/>
      <c r="K59" s="249"/>
      <c r="L59" s="249"/>
      <c r="M59" s="249"/>
      <c r="N59" s="250"/>
    </row>
    <row r="60" spans="1:14" ht="22.5" customHeight="1">
      <c r="A60" s="251" t="s">
        <v>2</v>
      </c>
      <c r="B60" s="242" t="s">
        <v>5</v>
      </c>
      <c r="C60" s="242" t="s">
        <v>817</v>
      </c>
      <c r="D60" s="242" t="s">
        <v>818</v>
      </c>
      <c r="E60" s="242" t="s">
        <v>702</v>
      </c>
      <c r="F60" s="242" t="s">
        <v>819</v>
      </c>
      <c r="G60" s="242" t="s">
        <v>571</v>
      </c>
      <c r="H60" s="242" t="s">
        <v>820</v>
      </c>
      <c r="I60" s="242" t="s">
        <v>821</v>
      </c>
      <c r="J60" s="242" t="s">
        <v>897</v>
      </c>
      <c r="K60" s="242" t="s">
        <v>822</v>
      </c>
      <c r="L60" s="242" t="s">
        <v>582</v>
      </c>
      <c r="M60" s="242" t="s">
        <v>620</v>
      </c>
      <c r="N60" s="252" t="s">
        <v>540</v>
      </c>
    </row>
    <row r="61" spans="1:14" ht="15" customHeight="1">
      <c r="A61" s="258" t="s">
        <v>860</v>
      </c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259"/>
    </row>
    <row r="62" spans="1:14" ht="16.5" customHeight="1">
      <c r="A62" s="253" t="s">
        <v>776</v>
      </c>
      <c r="B62" s="243">
        <v>1836.45</v>
      </c>
      <c r="C62" s="243">
        <v>0</v>
      </c>
      <c r="D62" s="243">
        <v>0</v>
      </c>
      <c r="E62" s="243">
        <v>0</v>
      </c>
      <c r="F62" s="243">
        <v>0</v>
      </c>
      <c r="G62" s="243">
        <v>0</v>
      </c>
      <c r="H62" s="243">
        <v>-82.15</v>
      </c>
      <c r="I62" s="243">
        <v>0</v>
      </c>
      <c r="J62" s="243">
        <v>0</v>
      </c>
      <c r="K62" s="243">
        <v>0</v>
      </c>
      <c r="L62" s="243">
        <v>0</v>
      </c>
      <c r="M62" s="243">
        <f aca="true" t="shared" si="4" ref="M62:M80">B62+C62+D62+E62+F62+G62-H62-I62-K62-L62</f>
        <v>1918.6000000000001</v>
      </c>
      <c r="N62" s="254"/>
    </row>
    <row r="63" spans="1:14" ht="16.5" customHeight="1">
      <c r="A63" s="253" t="s">
        <v>781</v>
      </c>
      <c r="B63" s="243">
        <v>2099.95</v>
      </c>
      <c r="C63" s="243">
        <v>0</v>
      </c>
      <c r="D63" s="243">
        <v>0</v>
      </c>
      <c r="E63" s="243">
        <v>0</v>
      </c>
      <c r="F63" s="243">
        <v>0</v>
      </c>
      <c r="G63" s="243">
        <v>0</v>
      </c>
      <c r="H63" s="243">
        <v>-64.28</v>
      </c>
      <c r="I63" s="243">
        <v>0</v>
      </c>
      <c r="J63" s="243">
        <v>0</v>
      </c>
      <c r="K63" s="243">
        <v>0</v>
      </c>
      <c r="L63" s="243">
        <v>0.03</v>
      </c>
      <c r="M63" s="243">
        <f t="shared" si="4"/>
        <v>2164.2</v>
      </c>
      <c r="N63" s="254"/>
    </row>
    <row r="64" spans="1:14" ht="16.5" customHeight="1">
      <c r="A64" s="253" t="s">
        <v>782</v>
      </c>
      <c r="B64" s="243">
        <v>1050.05</v>
      </c>
      <c r="C64" s="243">
        <v>0</v>
      </c>
      <c r="D64" s="243">
        <v>0</v>
      </c>
      <c r="E64" s="243">
        <v>0</v>
      </c>
      <c r="F64" s="243">
        <v>0</v>
      </c>
      <c r="G64" s="243">
        <v>0</v>
      </c>
      <c r="H64" s="243">
        <v>-144.5</v>
      </c>
      <c r="I64" s="243">
        <v>0</v>
      </c>
      <c r="J64" s="243">
        <v>0</v>
      </c>
      <c r="K64" s="243">
        <v>0</v>
      </c>
      <c r="L64" s="243">
        <v>0.15</v>
      </c>
      <c r="M64" s="243">
        <f t="shared" si="4"/>
        <v>1194.3999999999999</v>
      </c>
      <c r="N64" s="254"/>
    </row>
    <row r="65" spans="1:14" ht="16.5" customHeight="1">
      <c r="A65" s="253" t="s">
        <v>783</v>
      </c>
      <c r="B65" s="243">
        <v>2099.95</v>
      </c>
      <c r="C65" s="243">
        <v>0</v>
      </c>
      <c r="D65" s="243">
        <v>0</v>
      </c>
      <c r="E65" s="243">
        <v>0</v>
      </c>
      <c r="F65" s="243">
        <v>0</v>
      </c>
      <c r="G65" s="243">
        <v>0</v>
      </c>
      <c r="H65" s="243">
        <v>-64.28</v>
      </c>
      <c r="I65" s="243">
        <v>0</v>
      </c>
      <c r="J65" s="243">
        <v>0</v>
      </c>
      <c r="K65" s="243">
        <v>0</v>
      </c>
      <c r="L65" s="243">
        <v>0.03</v>
      </c>
      <c r="M65" s="243">
        <f t="shared" si="4"/>
        <v>2164.2</v>
      </c>
      <c r="N65" s="254"/>
    </row>
    <row r="66" spans="1:14" ht="16.5" customHeight="1">
      <c r="A66" s="253" t="s">
        <v>784</v>
      </c>
      <c r="B66" s="243">
        <v>1499.4</v>
      </c>
      <c r="C66" s="243">
        <v>0</v>
      </c>
      <c r="D66" s="243">
        <v>0</v>
      </c>
      <c r="E66" s="243">
        <v>0</v>
      </c>
      <c r="F66" s="243">
        <v>0</v>
      </c>
      <c r="G66" s="243">
        <v>0</v>
      </c>
      <c r="H66" s="243">
        <v>-115.64</v>
      </c>
      <c r="I66" s="243">
        <v>0</v>
      </c>
      <c r="J66" s="243">
        <v>0</v>
      </c>
      <c r="K66" s="243">
        <v>0</v>
      </c>
      <c r="L66" s="243">
        <v>0.04</v>
      </c>
      <c r="M66" s="243">
        <f t="shared" si="4"/>
        <v>1615.0000000000002</v>
      </c>
      <c r="N66" s="254"/>
    </row>
    <row r="67" spans="1:14" ht="16.5" customHeight="1">
      <c r="A67" s="253" t="s">
        <v>785</v>
      </c>
      <c r="B67" s="243">
        <v>1575</v>
      </c>
      <c r="C67" s="243">
        <v>0</v>
      </c>
      <c r="D67" s="243">
        <v>0</v>
      </c>
      <c r="E67" s="243">
        <v>0</v>
      </c>
      <c r="F67" s="243">
        <v>0</v>
      </c>
      <c r="G67" s="243">
        <v>0</v>
      </c>
      <c r="H67" s="243">
        <v>-110.8</v>
      </c>
      <c r="I67" s="243">
        <v>0</v>
      </c>
      <c r="J67" s="243">
        <v>0</v>
      </c>
      <c r="K67" s="243">
        <v>0</v>
      </c>
      <c r="L67" s="243">
        <v>0</v>
      </c>
      <c r="M67" s="243">
        <f t="shared" si="4"/>
        <v>1685.8</v>
      </c>
      <c r="N67" s="254"/>
    </row>
    <row r="68" spans="1:14" ht="16.5" customHeight="1">
      <c r="A68" s="253" t="s">
        <v>786</v>
      </c>
      <c r="B68" s="243">
        <v>2099.95</v>
      </c>
      <c r="C68" s="243">
        <v>0</v>
      </c>
      <c r="D68" s="243">
        <v>0</v>
      </c>
      <c r="E68" s="243">
        <v>0</v>
      </c>
      <c r="F68" s="243">
        <v>0</v>
      </c>
      <c r="G68" s="243">
        <v>0</v>
      </c>
      <c r="H68" s="243">
        <v>-64.28</v>
      </c>
      <c r="I68" s="243">
        <v>0</v>
      </c>
      <c r="J68" s="243">
        <v>0</v>
      </c>
      <c r="K68" s="243">
        <v>0</v>
      </c>
      <c r="L68" s="243">
        <v>0.03</v>
      </c>
      <c r="M68" s="243">
        <f t="shared" si="4"/>
        <v>2164.2</v>
      </c>
      <c r="N68" s="254"/>
    </row>
    <row r="69" spans="1:14" ht="16.5" customHeight="1">
      <c r="A69" s="253" t="s">
        <v>787</v>
      </c>
      <c r="B69" s="243">
        <v>2099.95</v>
      </c>
      <c r="C69" s="243">
        <v>0</v>
      </c>
      <c r="D69" s="243">
        <v>0</v>
      </c>
      <c r="E69" s="243">
        <v>0</v>
      </c>
      <c r="F69" s="243">
        <v>0</v>
      </c>
      <c r="G69" s="243">
        <v>0</v>
      </c>
      <c r="H69" s="243">
        <v>-64.28</v>
      </c>
      <c r="I69" s="243">
        <v>0</v>
      </c>
      <c r="J69" s="243">
        <v>0</v>
      </c>
      <c r="K69" s="243">
        <v>0</v>
      </c>
      <c r="L69" s="243">
        <v>0.03</v>
      </c>
      <c r="M69" s="243">
        <f t="shared" si="4"/>
        <v>2164.2</v>
      </c>
      <c r="N69" s="254"/>
    </row>
    <row r="70" spans="1:14" ht="16.5" customHeight="1">
      <c r="A70" s="253" t="s">
        <v>840</v>
      </c>
      <c r="B70" s="243">
        <v>892.55</v>
      </c>
      <c r="C70" s="243">
        <v>0</v>
      </c>
      <c r="D70" s="243">
        <v>0</v>
      </c>
      <c r="E70" s="243">
        <v>0</v>
      </c>
      <c r="F70" s="243">
        <v>0</v>
      </c>
      <c r="G70" s="243">
        <v>0</v>
      </c>
      <c r="H70" s="243">
        <v>-154.58</v>
      </c>
      <c r="I70" s="243">
        <v>0</v>
      </c>
      <c r="J70" s="243">
        <v>0</v>
      </c>
      <c r="K70" s="243">
        <v>0</v>
      </c>
      <c r="L70" s="243">
        <v>0.13</v>
      </c>
      <c r="M70" s="243">
        <f t="shared" si="4"/>
        <v>1046.9999999999998</v>
      </c>
      <c r="N70" s="254"/>
    </row>
    <row r="71" spans="1:14" ht="16.5" customHeight="1">
      <c r="A71" s="253" t="s">
        <v>622</v>
      </c>
      <c r="B71" s="243">
        <v>892.55</v>
      </c>
      <c r="C71" s="243">
        <v>0</v>
      </c>
      <c r="D71" s="243">
        <v>0</v>
      </c>
      <c r="E71" s="243">
        <v>0</v>
      </c>
      <c r="F71" s="243">
        <v>0</v>
      </c>
      <c r="G71" s="243">
        <v>0</v>
      </c>
      <c r="H71" s="243">
        <v>-154.58</v>
      </c>
      <c r="I71" s="243">
        <v>0</v>
      </c>
      <c r="J71" s="243">
        <v>0</v>
      </c>
      <c r="K71" s="243">
        <v>0</v>
      </c>
      <c r="L71" s="243">
        <v>-0.07</v>
      </c>
      <c r="M71" s="243">
        <f t="shared" si="4"/>
        <v>1047.1999999999998</v>
      </c>
      <c r="N71" s="254"/>
    </row>
    <row r="72" spans="1:14" ht="16.5" customHeight="1">
      <c r="A72" s="253" t="s">
        <v>879</v>
      </c>
      <c r="B72" s="243">
        <v>2887.45</v>
      </c>
      <c r="C72" s="243">
        <v>0</v>
      </c>
      <c r="D72" s="243">
        <v>0</v>
      </c>
      <c r="E72" s="243">
        <v>0</v>
      </c>
      <c r="F72" s="243">
        <v>0</v>
      </c>
      <c r="G72" s="243">
        <v>0</v>
      </c>
      <c r="H72" s="243">
        <v>0</v>
      </c>
      <c r="I72" s="243">
        <v>64.73</v>
      </c>
      <c r="J72" s="243">
        <v>0</v>
      </c>
      <c r="K72" s="243">
        <v>0</v>
      </c>
      <c r="L72" s="243">
        <v>-0.08</v>
      </c>
      <c r="M72" s="243">
        <f t="shared" si="4"/>
        <v>2822.7999999999997</v>
      </c>
      <c r="N72" s="254"/>
    </row>
    <row r="73" spans="1:14" ht="16.5" customHeight="1">
      <c r="A73" s="253" t="s">
        <v>792</v>
      </c>
      <c r="B73" s="243">
        <v>1575</v>
      </c>
      <c r="C73" s="243">
        <v>0</v>
      </c>
      <c r="D73" s="243">
        <v>0</v>
      </c>
      <c r="E73" s="243">
        <v>0</v>
      </c>
      <c r="F73" s="243">
        <v>0</v>
      </c>
      <c r="G73" s="243">
        <v>0</v>
      </c>
      <c r="H73" s="243">
        <v>-110.8</v>
      </c>
      <c r="I73" s="243">
        <v>0</v>
      </c>
      <c r="J73" s="243">
        <v>0</v>
      </c>
      <c r="K73" s="243">
        <v>0</v>
      </c>
      <c r="L73" s="243">
        <v>0</v>
      </c>
      <c r="M73" s="243">
        <f t="shared" si="4"/>
        <v>1685.8</v>
      </c>
      <c r="N73" s="254"/>
    </row>
    <row r="74" spans="1:14" ht="16.5" customHeight="1">
      <c r="A74" s="253" t="s">
        <v>796</v>
      </c>
      <c r="B74" s="243">
        <v>1575</v>
      </c>
      <c r="C74" s="243">
        <v>0</v>
      </c>
      <c r="D74" s="243">
        <v>0</v>
      </c>
      <c r="E74" s="243">
        <v>0</v>
      </c>
      <c r="F74" s="243">
        <v>0</v>
      </c>
      <c r="G74" s="243">
        <v>0</v>
      </c>
      <c r="H74" s="243">
        <v>-110.8</v>
      </c>
      <c r="I74" s="243">
        <v>0</v>
      </c>
      <c r="J74" s="243">
        <v>0</v>
      </c>
      <c r="K74" s="243">
        <v>0</v>
      </c>
      <c r="L74" s="243">
        <v>0</v>
      </c>
      <c r="M74" s="243">
        <f t="shared" si="4"/>
        <v>1685.8</v>
      </c>
      <c r="N74" s="254"/>
    </row>
    <row r="75" spans="1:14" ht="16.5" customHeight="1">
      <c r="A75" s="253" t="s">
        <v>841</v>
      </c>
      <c r="B75" s="243">
        <v>2099.95</v>
      </c>
      <c r="C75" s="243">
        <v>0</v>
      </c>
      <c r="D75" s="243">
        <v>0</v>
      </c>
      <c r="E75" s="243">
        <v>0</v>
      </c>
      <c r="F75" s="243">
        <v>0</v>
      </c>
      <c r="G75" s="243">
        <v>0</v>
      </c>
      <c r="H75" s="243">
        <v>-64.28</v>
      </c>
      <c r="I75" s="243">
        <v>0</v>
      </c>
      <c r="J75" s="243">
        <v>0</v>
      </c>
      <c r="K75" s="243">
        <v>0</v>
      </c>
      <c r="L75" s="243">
        <v>0.03</v>
      </c>
      <c r="M75" s="243">
        <f t="shared" si="4"/>
        <v>2164.2</v>
      </c>
      <c r="N75" s="254"/>
    </row>
    <row r="76" spans="1:14" ht="16.5" customHeight="1">
      <c r="A76" s="253" t="s">
        <v>842</v>
      </c>
      <c r="B76" s="243">
        <v>2047.5</v>
      </c>
      <c r="C76" s="243">
        <v>0</v>
      </c>
      <c r="D76" s="243">
        <v>0</v>
      </c>
      <c r="E76" s="243">
        <v>0</v>
      </c>
      <c r="F76" s="243">
        <v>0</v>
      </c>
      <c r="G76" s="243">
        <v>0</v>
      </c>
      <c r="H76" s="243">
        <v>-68.64</v>
      </c>
      <c r="I76" s="243">
        <v>0</v>
      </c>
      <c r="J76" s="243">
        <v>0</v>
      </c>
      <c r="K76" s="243">
        <v>0</v>
      </c>
      <c r="L76" s="243">
        <v>-0.06</v>
      </c>
      <c r="M76" s="243">
        <f t="shared" si="4"/>
        <v>2116.2</v>
      </c>
      <c r="N76" s="254"/>
    </row>
    <row r="77" spans="1:14" ht="16.5" customHeight="1">
      <c r="A77" s="253" t="s">
        <v>843</v>
      </c>
      <c r="B77" s="243">
        <v>2500.05</v>
      </c>
      <c r="C77" s="243">
        <v>0</v>
      </c>
      <c r="D77" s="243">
        <v>0</v>
      </c>
      <c r="E77" s="243">
        <v>300</v>
      </c>
      <c r="F77" s="243">
        <v>0</v>
      </c>
      <c r="G77" s="243">
        <v>0</v>
      </c>
      <c r="H77" s="243">
        <v>0</v>
      </c>
      <c r="I77" s="243">
        <v>7.66</v>
      </c>
      <c r="J77" s="243">
        <v>0</v>
      </c>
      <c r="K77" s="243">
        <v>0</v>
      </c>
      <c r="L77" s="243">
        <v>-0.01</v>
      </c>
      <c r="M77" s="243">
        <f t="shared" si="4"/>
        <v>2792.4000000000005</v>
      </c>
      <c r="N77" s="254"/>
    </row>
    <row r="78" spans="1:14" ht="16.5" customHeight="1">
      <c r="A78" s="253" t="s">
        <v>788</v>
      </c>
      <c r="B78" s="243">
        <v>1049.89</v>
      </c>
      <c r="C78" s="243">
        <v>0</v>
      </c>
      <c r="D78" s="243">
        <v>0</v>
      </c>
      <c r="E78" s="243">
        <v>0</v>
      </c>
      <c r="F78" s="243">
        <v>0</v>
      </c>
      <c r="G78" s="243">
        <v>0</v>
      </c>
      <c r="H78" s="243">
        <v>-144.51</v>
      </c>
      <c r="I78" s="243">
        <v>0</v>
      </c>
      <c r="J78" s="243">
        <v>0</v>
      </c>
      <c r="K78" s="243">
        <v>0</v>
      </c>
      <c r="L78" s="243">
        <v>0</v>
      </c>
      <c r="M78" s="243">
        <f t="shared" si="4"/>
        <v>1194.4</v>
      </c>
      <c r="N78" s="254"/>
    </row>
    <row r="79" spans="1:14" ht="16.5" customHeight="1">
      <c r="A79" s="253" t="s">
        <v>789</v>
      </c>
      <c r="B79" s="243">
        <v>1575</v>
      </c>
      <c r="C79" s="243">
        <v>0</v>
      </c>
      <c r="D79" s="243">
        <v>0</v>
      </c>
      <c r="E79" s="243">
        <v>0</v>
      </c>
      <c r="F79" s="243">
        <v>0</v>
      </c>
      <c r="G79" s="243">
        <v>0</v>
      </c>
      <c r="H79" s="243">
        <v>-110.8</v>
      </c>
      <c r="I79" s="243">
        <v>0</v>
      </c>
      <c r="J79" s="243">
        <v>0</v>
      </c>
      <c r="K79" s="243">
        <v>0</v>
      </c>
      <c r="L79" s="243">
        <v>0</v>
      </c>
      <c r="M79" s="243">
        <f t="shared" si="4"/>
        <v>1685.8</v>
      </c>
      <c r="N79" s="254"/>
    </row>
    <row r="80" spans="1:14" ht="16.5" customHeight="1">
      <c r="A80" s="253" t="s">
        <v>790</v>
      </c>
      <c r="B80" s="243">
        <v>1575</v>
      </c>
      <c r="C80" s="243">
        <v>0</v>
      </c>
      <c r="D80" s="243">
        <v>0</v>
      </c>
      <c r="E80" s="243">
        <v>0</v>
      </c>
      <c r="F80" s="243">
        <v>0</v>
      </c>
      <c r="G80" s="243">
        <v>0</v>
      </c>
      <c r="H80" s="243">
        <v>-110.8</v>
      </c>
      <c r="I80" s="243">
        <v>0</v>
      </c>
      <c r="J80" s="243">
        <v>0</v>
      </c>
      <c r="K80" s="243">
        <v>0</v>
      </c>
      <c r="L80" s="243">
        <v>0</v>
      </c>
      <c r="M80" s="243">
        <f t="shared" si="4"/>
        <v>1685.8</v>
      </c>
      <c r="N80" s="254"/>
    </row>
    <row r="81" spans="1:14" ht="16.5" customHeight="1">
      <c r="A81" s="253" t="s">
        <v>844</v>
      </c>
      <c r="B81" s="243">
        <v>2099.95</v>
      </c>
      <c r="C81" s="243">
        <v>0</v>
      </c>
      <c r="D81" s="243">
        <v>0</v>
      </c>
      <c r="E81" s="243">
        <v>0</v>
      </c>
      <c r="F81" s="243">
        <v>0</v>
      </c>
      <c r="G81" s="243">
        <v>0</v>
      </c>
      <c r="H81" s="243">
        <v>-64.28</v>
      </c>
      <c r="I81" s="243">
        <v>0</v>
      </c>
      <c r="J81" s="243">
        <v>0</v>
      </c>
      <c r="K81" s="243">
        <v>0</v>
      </c>
      <c r="L81" s="243">
        <v>0.03</v>
      </c>
      <c r="M81" s="243">
        <f aca="true" t="shared" si="5" ref="M81:M86">B81+C81+D81+E81+F81+G81-H81-I81-K81-L81</f>
        <v>2164.2</v>
      </c>
      <c r="N81" s="254"/>
    </row>
    <row r="82" spans="1:14" ht="16.5" customHeight="1">
      <c r="A82" s="253" t="s">
        <v>777</v>
      </c>
      <c r="B82" s="243">
        <v>2099.95</v>
      </c>
      <c r="C82" s="243">
        <v>0</v>
      </c>
      <c r="D82" s="243">
        <v>0</v>
      </c>
      <c r="E82" s="243">
        <v>0</v>
      </c>
      <c r="F82" s="243">
        <v>0</v>
      </c>
      <c r="G82" s="243">
        <v>0</v>
      </c>
      <c r="H82" s="243">
        <v>-64.28</v>
      </c>
      <c r="I82" s="243">
        <v>0</v>
      </c>
      <c r="J82" s="243">
        <v>0</v>
      </c>
      <c r="K82" s="243">
        <v>0</v>
      </c>
      <c r="L82" s="243">
        <v>0.03</v>
      </c>
      <c r="M82" s="243">
        <f t="shared" si="5"/>
        <v>2164.2</v>
      </c>
      <c r="N82" s="254"/>
    </row>
    <row r="83" spans="1:14" ht="16.5" customHeight="1">
      <c r="A83" s="253" t="s">
        <v>884</v>
      </c>
      <c r="B83" s="243">
        <v>2500.05</v>
      </c>
      <c r="C83" s="243">
        <v>0</v>
      </c>
      <c r="D83" s="243">
        <v>0</v>
      </c>
      <c r="E83" s="243">
        <v>300</v>
      </c>
      <c r="F83" s="243">
        <v>0</v>
      </c>
      <c r="G83" s="243">
        <v>0</v>
      </c>
      <c r="H83" s="243">
        <v>0</v>
      </c>
      <c r="I83" s="243">
        <v>7.66</v>
      </c>
      <c r="J83" s="243">
        <v>0</v>
      </c>
      <c r="K83" s="243">
        <v>0</v>
      </c>
      <c r="L83" s="243">
        <v>-0.01</v>
      </c>
      <c r="M83" s="243">
        <f t="shared" si="5"/>
        <v>2792.4000000000005</v>
      </c>
      <c r="N83" s="254"/>
    </row>
    <row r="84" spans="1:14" ht="16.5" customHeight="1">
      <c r="A84" s="253" t="s">
        <v>880</v>
      </c>
      <c r="B84" s="243">
        <v>2500.05</v>
      </c>
      <c r="C84" s="243">
        <v>0</v>
      </c>
      <c r="D84" s="243">
        <v>0</v>
      </c>
      <c r="E84" s="243">
        <v>0</v>
      </c>
      <c r="F84" s="243"/>
      <c r="G84" s="243">
        <v>0</v>
      </c>
      <c r="H84" s="243">
        <v>0</v>
      </c>
      <c r="I84" s="243">
        <v>7.66</v>
      </c>
      <c r="J84" s="243">
        <v>0</v>
      </c>
      <c r="K84" s="243">
        <v>0</v>
      </c>
      <c r="L84" s="243">
        <v>-0.01</v>
      </c>
      <c r="M84" s="243">
        <f t="shared" si="5"/>
        <v>2492.4000000000005</v>
      </c>
      <c r="N84" s="254"/>
    </row>
    <row r="85" spans="1:14" ht="16.5" customHeight="1">
      <c r="A85" s="253" t="s">
        <v>623</v>
      </c>
      <c r="B85" s="243">
        <v>2500.05</v>
      </c>
      <c r="C85" s="243">
        <v>0</v>
      </c>
      <c r="D85" s="243">
        <v>0</v>
      </c>
      <c r="E85" s="243">
        <v>300</v>
      </c>
      <c r="F85" s="243">
        <v>0</v>
      </c>
      <c r="G85" s="243">
        <v>0</v>
      </c>
      <c r="H85" s="243">
        <v>0</v>
      </c>
      <c r="I85" s="243">
        <v>7.66</v>
      </c>
      <c r="J85" s="243">
        <v>0</v>
      </c>
      <c r="K85" s="243">
        <v>0</v>
      </c>
      <c r="L85" s="243">
        <v>-0.01</v>
      </c>
      <c r="M85" s="243">
        <f t="shared" si="5"/>
        <v>2792.4000000000005</v>
      </c>
      <c r="N85" s="254"/>
    </row>
    <row r="86" spans="1:14" ht="16.5" customHeight="1">
      <c r="A86" s="253" t="s">
        <v>893</v>
      </c>
      <c r="B86" s="243">
        <v>1450.05</v>
      </c>
      <c r="C86" s="243">
        <v>0</v>
      </c>
      <c r="D86" s="243">
        <v>0</v>
      </c>
      <c r="E86" s="243">
        <v>0</v>
      </c>
      <c r="F86" s="243"/>
      <c r="G86" s="243">
        <v>0</v>
      </c>
      <c r="H86" s="243">
        <v>-118.8</v>
      </c>
      <c r="I86" s="243">
        <v>0</v>
      </c>
      <c r="J86" s="243">
        <v>0</v>
      </c>
      <c r="K86" s="243">
        <v>0</v>
      </c>
      <c r="L86" s="243">
        <v>0.05</v>
      </c>
      <c r="M86" s="243">
        <f t="shared" si="5"/>
        <v>1568.8</v>
      </c>
      <c r="N86" s="254"/>
    </row>
    <row r="87" spans="1:14" ht="19.5" customHeight="1" thickBot="1">
      <c r="A87" s="255" t="s">
        <v>859</v>
      </c>
      <c r="B87" s="256">
        <f>SUM(B62:B86)</f>
        <v>46180.740000000005</v>
      </c>
      <c r="C87" s="256">
        <f aca="true" t="shared" si="6" ref="C87:M87">SUM(C62:C86)</f>
        <v>0</v>
      </c>
      <c r="D87" s="256">
        <f t="shared" si="6"/>
        <v>0</v>
      </c>
      <c r="E87" s="256">
        <f t="shared" si="6"/>
        <v>900</v>
      </c>
      <c r="F87" s="256">
        <f t="shared" si="6"/>
        <v>0</v>
      </c>
      <c r="G87" s="256">
        <f t="shared" si="6"/>
        <v>0</v>
      </c>
      <c r="H87" s="256">
        <f t="shared" si="6"/>
        <v>-1987.36</v>
      </c>
      <c r="I87" s="256">
        <f t="shared" si="6"/>
        <v>95.36999999999999</v>
      </c>
      <c r="J87" s="256">
        <f t="shared" si="6"/>
        <v>0</v>
      </c>
      <c r="K87" s="256">
        <f t="shared" si="6"/>
        <v>0</v>
      </c>
      <c r="L87" s="256">
        <f t="shared" si="6"/>
        <v>0.33</v>
      </c>
      <c r="M87" s="256">
        <f t="shared" si="6"/>
        <v>48972.40000000001</v>
      </c>
      <c r="N87" s="257"/>
    </row>
    <row r="88" spans="1:13" ht="9.75" customHeight="1">
      <c r="A88" s="262"/>
      <c r="B88" s="241"/>
      <c r="C88" s="241"/>
      <c r="D88" s="241"/>
      <c r="E88" s="241"/>
      <c r="F88" s="241"/>
      <c r="G88" s="241"/>
      <c r="H88" s="241"/>
      <c r="I88" s="241"/>
      <c r="J88" s="241"/>
      <c r="K88" s="241"/>
      <c r="L88" s="241"/>
      <c r="M88" s="241"/>
    </row>
    <row r="89" spans="1:18" ht="12.75" customHeight="1">
      <c r="A89" s="34"/>
      <c r="B89" s="27" t="s">
        <v>586</v>
      </c>
      <c r="C89" s="61"/>
      <c r="D89" s="61"/>
      <c r="E89" s="61"/>
      <c r="F89" s="61"/>
      <c r="G89" s="61"/>
      <c r="H89" s="61"/>
      <c r="I89" s="61"/>
      <c r="J89" s="61"/>
      <c r="K89" s="61" t="s">
        <v>585</v>
      </c>
      <c r="L89" s="61"/>
      <c r="M89" s="61"/>
      <c r="N89" s="61"/>
      <c r="O89" s="61"/>
      <c r="P89" s="61"/>
      <c r="Q89" s="61"/>
      <c r="R89" s="48"/>
    </row>
    <row r="90" spans="1:18" ht="12.75" customHeight="1">
      <c r="A90" s="34" t="s">
        <v>584</v>
      </c>
      <c r="B90" s="27" t="s">
        <v>862</v>
      </c>
      <c r="C90" s="61"/>
      <c r="D90" s="27"/>
      <c r="E90" s="61"/>
      <c r="F90" s="61"/>
      <c r="G90" s="61"/>
      <c r="H90" s="61"/>
      <c r="I90" s="61"/>
      <c r="J90" s="61"/>
      <c r="K90" s="61" t="s">
        <v>583</v>
      </c>
      <c r="L90" s="61"/>
      <c r="M90" s="61"/>
      <c r="N90" s="61"/>
      <c r="O90" s="61"/>
      <c r="P90" s="61"/>
      <c r="Q90" s="61"/>
      <c r="R90" s="48"/>
    </row>
    <row r="91" spans="1:13" ht="19.5" customHeight="1">
      <c r="A91" s="262"/>
      <c r="B91" s="241"/>
      <c r="C91" s="241"/>
      <c r="D91" s="241"/>
      <c r="E91" s="241"/>
      <c r="F91" s="241"/>
      <c r="G91" s="241"/>
      <c r="H91" s="241"/>
      <c r="I91" s="241"/>
      <c r="J91" s="241"/>
      <c r="K91" s="241"/>
      <c r="L91" s="241"/>
      <c r="M91" s="241"/>
    </row>
    <row r="92" spans="1:13" ht="19.5" customHeight="1">
      <c r="A92" s="262"/>
      <c r="B92" s="241"/>
      <c r="C92" s="241"/>
      <c r="D92" s="241"/>
      <c r="E92" s="241"/>
      <c r="F92" s="241"/>
      <c r="G92" s="241"/>
      <c r="H92" s="241"/>
      <c r="I92" s="241"/>
      <c r="J92" s="241"/>
      <c r="K92" s="241"/>
      <c r="L92" s="241"/>
      <c r="M92" s="241"/>
    </row>
    <row r="93" spans="1:13" ht="19.5" customHeight="1">
      <c r="A93" s="262"/>
      <c r="B93" s="241"/>
      <c r="C93" s="241"/>
      <c r="D93" s="241"/>
      <c r="E93" s="241"/>
      <c r="F93" s="241"/>
      <c r="G93" s="241"/>
      <c r="H93" s="241"/>
      <c r="I93" s="241"/>
      <c r="J93" s="241"/>
      <c r="K93" s="241"/>
      <c r="L93" s="241"/>
      <c r="M93" s="241"/>
    </row>
    <row r="94" spans="1:15" ht="19.5" customHeight="1" thickBot="1">
      <c r="A94" s="262"/>
      <c r="B94" s="241"/>
      <c r="C94" s="241"/>
      <c r="D94" s="241"/>
      <c r="E94" s="241"/>
      <c r="F94" s="241"/>
      <c r="G94" s="241"/>
      <c r="H94" s="241"/>
      <c r="I94" s="241"/>
      <c r="J94" s="241"/>
      <c r="K94" s="241"/>
      <c r="L94" s="241"/>
      <c r="M94" s="241"/>
      <c r="N94" s="290" t="s">
        <v>885</v>
      </c>
      <c r="O94" s="62" t="s">
        <v>898</v>
      </c>
    </row>
    <row r="95" spans="1:14" ht="18" customHeight="1">
      <c r="A95" s="244" t="s">
        <v>0</v>
      </c>
      <c r="B95" s="269" t="s">
        <v>816</v>
      </c>
      <c r="C95" s="246"/>
      <c r="D95" s="246"/>
      <c r="E95" s="246"/>
      <c r="F95" s="246"/>
      <c r="G95" s="246"/>
      <c r="H95" s="246"/>
      <c r="I95" s="246"/>
      <c r="J95" s="246"/>
      <c r="K95" s="246"/>
      <c r="L95" s="246"/>
      <c r="M95" s="246"/>
      <c r="N95" s="261" t="s">
        <v>971</v>
      </c>
    </row>
    <row r="96" spans="1:14" ht="16.5" customHeight="1">
      <c r="A96" s="247"/>
      <c r="B96" s="248" t="s">
        <v>973</v>
      </c>
      <c r="C96" s="249"/>
      <c r="D96" s="249"/>
      <c r="E96" s="249"/>
      <c r="F96" s="249"/>
      <c r="G96" s="249"/>
      <c r="H96" s="249"/>
      <c r="I96" s="249"/>
      <c r="J96" s="249"/>
      <c r="K96" s="249"/>
      <c r="L96" s="249"/>
      <c r="M96" s="249"/>
      <c r="N96" s="250"/>
    </row>
    <row r="97" spans="1:14" ht="21" customHeight="1">
      <c r="A97" s="251" t="s">
        <v>2</v>
      </c>
      <c r="B97" s="242" t="s">
        <v>5</v>
      </c>
      <c r="C97" s="242" t="s">
        <v>817</v>
      </c>
      <c r="D97" s="242" t="s">
        <v>818</v>
      </c>
      <c r="E97" s="242" t="s">
        <v>702</v>
      </c>
      <c r="F97" s="242" t="s">
        <v>819</v>
      </c>
      <c r="G97" s="242" t="s">
        <v>571</v>
      </c>
      <c r="H97" s="242" t="s">
        <v>820</v>
      </c>
      <c r="I97" s="242" t="s">
        <v>821</v>
      </c>
      <c r="J97" s="242" t="s">
        <v>883</v>
      </c>
      <c r="K97" s="242" t="s">
        <v>822</v>
      </c>
      <c r="L97" s="242" t="s">
        <v>582</v>
      </c>
      <c r="M97" s="242" t="s">
        <v>620</v>
      </c>
      <c r="N97" s="252" t="s">
        <v>540</v>
      </c>
    </row>
    <row r="98" spans="1:14" ht="17.25" customHeight="1">
      <c r="A98" s="258" t="s">
        <v>860</v>
      </c>
      <c r="B98" s="263"/>
      <c r="C98" s="263"/>
      <c r="D98" s="263"/>
      <c r="E98" s="263"/>
      <c r="F98" s="263"/>
      <c r="G98" s="263"/>
      <c r="H98" s="263"/>
      <c r="I98" s="263"/>
      <c r="J98" s="263"/>
      <c r="K98" s="263"/>
      <c r="L98" s="263"/>
      <c r="M98" s="263"/>
      <c r="N98" s="264"/>
    </row>
    <row r="99" spans="1:14" ht="16.5" customHeight="1">
      <c r="A99" s="253" t="s">
        <v>793</v>
      </c>
      <c r="B99" s="243">
        <v>2624.89</v>
      </c>
      <c r="C99" s="243">
        <v>0</v>
      </c>
      <c r="D99" s="243">
        <v>0</v>
      </c>
      <c r="E99" s="243">
        <v>0</v>
      </c>
      <c r="F99" s="243">
        <v>0</v>
      </c>
      <c r="G99" s="243">
        <v>0</v>
      </c>
      <c r="H99" s="243">
        <v>0</v>
      </c>
      <c r="I99" s="243">
        <v>21.25</v>
      </c>
      <c r="J99" s="243">
        <v>0</v>
      </c>
      <c r="K99" s="243">
        <v>0</v>
      </c>
      <c r="L99" s="243">
        <v>-0.16</v>
      </c>
      <c r="M99" s="243">
        <f aca="true" t="shared" si="7" ref="M99:M112">B99+C99+D99+E99+F99+G99-H99-I99-K99-L99</f>
        <v>2603.7999999999997</v>
      </c>
      <c r="N99" s="254"/>
    </row>
    <row r="100" spans="1:14" ht="16.5" customHeight="1">
      <c r="A100" s="253" t="s">
        <v>780</v>
      </c>
      <c r="B100" s="243">
        <v>2099.95</v>
      </c>
      <c r="C100" s="243">
        <v>0</v>
      </c>
      <c r="D100" s="243">
        <v>0</v>
      </c>
      <c r="E100" s="243">
        <v>0</v>
      </c>
      <c r="F100" s="243">
        <v>0</v>
      </c>
      <c r="G100" s="243">
        <v>0</v>
      </c>
      <c r="H100" s="243">
        <v>-64.28</v>
      </c>
      <c r="I100" s="243">
        <v>0</v>
      </c>
      <c r="J100" s="243">
        <v>0</v>
      </c>
      <c r="K100" s="243">
        <v>0</v>
      </c>
      <c r="L100" s="243">
        <v>0.03</v>
      </c>
      <c r="M100" s="243">
        <f t="shared" si="7"/>
        <v>2164.2</v>
      </c>
      <c r="N100" s="254"/>
    </row>
    <row r="101" spans="1:14" ht="16.5" customHeight="1">
      <c r="A101" s="253" t="s">
        <v>794</v>
      </c>
      <c r="B101" s="243">
        <v>2624.89</v>
      </c>
      <c r="C101" s="243">
        <v>0</v>
      </c>
      <c r="D101" s="243">
        <v>0</v>
      </c>
      <c r="E101" s="243">
        <v>0</v>
      </c>
      <c r="F101" s="243">
        <v>0</v>
      </c>
      <c r="G101" s="243">
        <v>0</v>
      </c>
      <c r="H101" s="243">
        <v>0</v>
      </c>
      <c r="I101" s="243">
        <v>21.25</v>
      </c>
      <c r="J101" s="243">
        <v>0</v>
      </c>
      <c r="K101" s="243">
        <v>0</v>
      </c>
      <c r="L101" s="243">
        <v>0.04</v>
      </c>
      <c r="M101" s="243">
        <f t="shared" si="7"/>
        <v>2603.6</v>
      </c>
      <c r="N101" s="254"/>
    </row>
    <row r="102" spans="1:14" ht="16.5" customHeight="1">
      <c r="A102" s="253" t="s">
        <v>795</v>
      </c>
      <c r="B102" s="243">
        <v>2099.95</v>
      </c>
      <c r="C102" s="243">
        <v>0</v>
      </c>
      <c r="D102" s="243">
        <v>0</v>
      </c>
      <c r="E102" s="243">
        <v>0</v>
      </c>
      <c r="F102" s="243">
        <v>0</v>
      </c>
      <c r="G102" s="243">
        <v>0</v>
      </c>
      <c r="H102" s="243">
        <v>-64.28</v>
      </c>
      <c r="I102" s="243">
        <v>0</v>
      </c>
      <c r="J102" s="243">
        <v>0</v>
      </c>
      <c r="K102" s="243">
        <v>0</v>
      </c>
      <c r="L102" s="243">
        <v>0.03</v>
      </c>
      <c r="M102" s="243">
        <f t="shared" si="7"/>
        <v>2164.2</v>
      </c>
      <c r="N102" s="254"/>
    </row>
    <row r="103" spans="1:14" ht="16.5" customHeight="1">
      <c r="A103" s="253" t="s">
        <v>881</v>
      </c>
      <c r="B103" s="243">
        <v>2925</v>
      </c>
      <c r="C103" s="243">
        <v>0</v>
      </c>
      <c r="D103" s="243">
        <v>0</v>
      </c>
      <c r="E103" s="243">
        <v>0</v>
      </c>
      <c r="F103" s="243"/>
      <c r="G103" s="243">
        <v>0</v>
      </c>
      <c r="H103" s="243">
        <v>0</v>
      </c>
      <c r="I103" s="243">
        <v>68.82</v>
      </c>
      <c r="J103" s="243">
        <v>0</v>
      </c>
      <c r="K103" s="243">
        <v>0</v>
      </c>
      <c r="L103" s="243">
        <v>-0.02</v>
      </c>
      <c r="M103" s="243">
        <f t="shared" si="7"/>
        <v>2856.2</v>
      </c>
      <c r="N103" s="254"/>
    </row>
    <row r="104" spans="1:14" ht="16.5" customHeight="1">
      <c r="A104" s="253" t="s">
        <v>882</v>
      </c>
      <c r="B104" s="243">
        <v>2900.1</v>
      </c>
      <c r="C104" s="243">
        <v>0</v>
      </c>
      <c r="D104" s="243">
        <v>0</v>
      </c>
      <c r="E104" s="243">
        <v>0</v>
      </c>
      <c r="F104" s="243"/>
      <c r="G104" s="243">
        <v>0</v>
      </c>
      <c r="H104" s="243">
        <v>0</v>
      </c>
      <c r="I104" s="243">
        <v>66.11</v>
      </c>
      <c r="J104" s="243">
        <v>0</v>
      </c>
      <c r="K104" s="243">
        <v>0</v>
      </c>
      <c r="L104" s="243">
        <v>-0.01</v>
      </c>
      <c r="M104" s="243">
        <f t="shared" si="7"/>
        <v>2834</v>
      </c>
      <c r="N104" s="254"/>
    </row>
    <row r="105" spans="1:14" ht="16.5" customHeight="1">
      <c r="A105" s="253" t="s">
        <v>845</v>
      </c>
      <c r="B105" s="243">
        <v>2100</v>
      </c>
      <c r="C105" s="243">
        <v>0</v>
      </c>
      <c r="D105" s="243">
        <v>0</v>
      </c>
      <c r="E105" s="243">
        <v>0</v>
      </c>
      <c r="F105" s="243">
        <v>0</v>
      </c>
      <c r="G105" s="243">
        <v>0</v>
      </c>
      <c r="H105" s="243">
        <v>-64.28</v>
      </c>
      <c r="I105" s="243">
        <v>0</v>
      </c>
      <c r="J105" s="243">
        <v>0</v>
      </c>
      <c r="K105" s="243">
        <v>0</v>
      </c>
      <c r="L105" s="243">
        <v>0.08</v>
      </c>
      <c r="M105" s="243">
        <f t="shared" si="7"/>
        <v>2164.2000000000003</v>
      </c>
      <c r="N105" s="254"/>
    </row>
    <row r="106" spans="1:14" ht="16.5" customHeight="1">
      <c r="A106" s="253" t="s">
        <v>846</v>
      </c>
      <c r="B106" s="243">
        <v>2100</v>
      </c>
      <c r="C106" s="243">
        <v>0</v>
      </c>
      <c r="D106" s="243">
        <v>0</v>
      </c>
      <c r="E106" s="243">
        <v>0</v>
      </c>
      <c r="F106" s="243">
        <v>0</v>
      </c>
      <c r="G106" s="243">
        <v>0</v>
      </c>
      <c r="H106" s="243">
        <v>-64.28</v>
      </c>
      <c r="I106" s="243">
        <v>0</v>
      </c>
      <c r="J106" s="243">
        <v>0</v>
      </c>
      <c r="K106" s="243">
        <v>0</v>
      </c>
      <c r="L106" s="243">
        <v>0.08</v>
      </c>
      <c r="M106" s="243">
        <f t="shared" si="7"/>
        <v>2164.2000000000003</v>
      </c>
      <c r="N106" s="254"/>
    </row>
    <row r="107" spans="1:14" ht="16.5" customHeight="1">
      <c r="A107" s="253" t="s">
        <v>847</v>
      </c>
      <c r="B107" s="243">
        <v>2100</v>
      </c>
      <c r="C107" s="243">
        <v>0</v>
      </c>
      <c r="D107" s="243">
        <v>0</v>
      </c>
      <c r="E107" s="243">
        <v>0</v>
      </c>
      <c r="F107" s="243">
        <v>0</v>
      </c>
      <c r="G107" s="243">
        <v>0</v>
      </c>
      <c r="H107" s="243">
        <v>-64.28</v>
      </c>
      <c r="I107" s="243">
        <v>0</v>
      </c>
      <c r="J107" s="243">
        <v>0</v>
      </c>
      <c r="K107" s="243">
        <v>0</v>
      </c>
      <c r="L107" s="243">
        <v>0.08</v>
      </c>
      <c r="M107" s="243">
        <f t="shared" si="7"/>
        <v>2164.2000000000003</v>
      </c>
      <c r="N107" s="254"/>
    </row>
    <row r="108" spans="1:14" ht="16.5" customHeight="1">
      <c r="A108" s="253" t="s">
        <v>848</v>
      </c>
      <c r="B108" s="243">
        <v>3675</v>
      </c>
      <c r="C108" s="243">
        <v>0</v>
      </c>
      <c r="D108" s="243">
        <v>0</v>
      </c>
      <c r="E108" s="243">
        <v>0</v>
      </c>
      <c r="F108" s="243">
        <v>0</v>
      </c>
      <c r="G108" s="243">
        <v>0</v>
      </c>
      <c r="H108" s="243">
        <v>0</v>
      </c>
      <c r="I108" s="243">
        <v>297.04</v>
      </c>
      <c r="J108" s="243">
        <v>0</v>
      </c>
      <c r="K108" s="243">
        <v>0</v>
      </c>
      <c r="L108" s="243">
        <v>-0.04</v>
      </c>
      <c r="M108" s="243">
        <f t="shared" si="7"/>
        <v>3378</v>
      </c>
      <c r="N108" s="254"/>
    </row>
    <row r="109" spans="1:14" ht="16.5" customHeight="1">
      <c r="A109" s="253" t="s">
        <v>849</v>
      </c>
      <c r="B109" s="243">
        <v>3675</v>
      </c>
      <c r="C109" s="243">
        <v>0</v>
      </c>
      <c r="D109" s="243">
        <v>0</v>
      </c>
      <c r="E109" s="243">
        <v>0</v>
      </c>
      <c r="F109" s="243">
        <v>0</v>
      </c>
      <c r="G109" s="243">
        <v>0</v>
      </c>
      <c r="H109" s="243">
        <v>0</v>
      </c>
      <c r="I109" s="243">
        <v>297.04</v>
      </c>
      <c r="J109" s="243">
        <v>0</v>
      </c>
      <c r="K109" s="243">
        <v>0</v>
      </c>
      <c r="L109" s="243">
        <v>-0.04</v>
      </c>
      <c r="M109" s="243">
        <f t="shared" si="7"/>
        <v>3378</v>
      </c>
      <c r="N109" s="254"/>
    </row>
    <row r="110" spans="1:14" ht="16.5" customHeight="1">
      <c r="A110" s="253" t="s">
        <v>850</v>
      </c>
      <c r="B110" s="243">
        <v>1562.55</v>
      </c>
      <c r="C110" s="243">
        <v>0</v>
      </c>
      <c r="D110" s="243">
        <v>0</v>
      </c>
      <c r="E110" s="243">
        <v>0</v>
      </c>
      <c r="F110" s="243">
        <v>0</v>
      </c>
      <c r="G110" s="243">
        <v>0</v>
      </c>
      <c r="H110" s="243">
        <v>-111.6</v>
      </c>
      <c r="I110" s="243">
        <v>0</v>
      </c>
      <c r="J110" s="243">
        <v>0</v>
      </c>
      <c r="K110" s="243">
        <v>0</v>
      </c>
      <c r="L110" s="243">
        <v>-0.05</v>
      </c>
      <c r="M110" s="243">
        <f t="shared" si="7"/>
        <v>1674.1999999999998</v>
      </c>
      <c r="N110" s="254"/>
    </row>
    <row r="111" spans="1:14" ht="16.5" customHeight="1">
      <c r="A111" s="253" t="s">
        <v>851</v>
      </c>
      <c r="B111" s="243">
        <v>2616.9</v>
      </c>
      <c r="C111" s="243">
        <v>0</v>
      </c>
      <c r="D111" s="243">
        <v>0</v>
      </c>
      <c r="E111" s="243">
        <v>0</v>
      </c>
      <c r="F111" s="243">
        <v>0</v>
      </c>
      <c r="G111" s="243">
        <v>0</v>
      </c>
      <c r="H111" s="243">
        <v>0</v>
      </c>
      <c r="I111" s="243">
        <v>20.38</v>
      </c>
      <c r="J111" s="243">
        <v>0</v>
      </c>
      <c r="K111" s="243">
        <v>0</v>
      </c>
      <c r="L111" s="243">
        <v>-0.08</v>
      </c>
      <c r="M111" s="243">
        <f t="shared" si="7"/>
        <v>2596.6</v>
      </c>
      <c r="N111" s="254"/>
    </row>
    <row r="112" spans="1:14" ht="16.5" customHeight="1">
      <c r="A112" s="253" t="s">
        <v>852</v>
      </c>
      <c r="B112" s="243">
        <v>3000</v>
      </c>
      <c r="C112" s="243">
        <v>0</v>
      </c>
      <c r="D112" s="243">
        <v>0</v>
      </c>
      <c r="E112" s="243">
        <v>0</v>
      </c>
      <c r="F112" s="243">
        <v>0</v>
      </c>
      <c r="G112" s="243">
        <v>0</v>
      </c>
      <c r="H112" s="243">
        <v>0</v>
      </c>
      <c r="I112" s="243">
        <v>76.98</v>
      </c>
      <c r="J112" s="243">
        <v>0</v>
      </c>
      <c r="K112" s="243">
        <v>300</v>
      </c>
      <c r="L112" s="243">
        <v>-0.18</v>
      </c>
      <c r="M112" s="243">
        <f t="shared" si="7"/>
        <v>2623.2</v>
      </c>
      <c r="N112" s="254"/>
    </row>
    <row r="113" spans="1:14" ht="16.5" customHeight="1">
      <c r="A113" s="253" t="s">
        <v>853</v>
      </c>
      <c r="B113" s="243">
        <v>2000.1</v>
      </c>
      <c r="C113" s="243">
        <v>0</v>
      </c>
      <c r="D113" s="243">
        <v>0</v>
      </c>
      <c r="E113" s="243">
        <v>0</v>
      </c>
      <c r="F113" s="243">
        <v>0</v>
      </c>
      <c r="G113" s="243">
        <v>0</v>
      </c>
      <c r="H113" s="243">
        <v>-71.68</v>
      </c>
      <c r="I113" s="243">
        <v>0</v>
      </c>
      <c r="J113" s="243">
        <v>0</v>
      </c>
      <c r="K113" s="243">
        <v>0</v>
      </c>
      <c r="L113" s="243">
        <v>-0.02</v>
      </c>
      <c r="M113" s="243">
        <f>B113+C113+D113+E113+F113+G113-H113-I113-K113-L113-J113</f>
        <v>2071.7999999999997</v>
      </c>
      <c r="N113" s="254"/>
    </row>
    <row r="114" spans="1:14" ht="16.5" customHeight="1">
      <c r="A114" s="253" t="s">
        <v>876</v>
      </c>
      <c r="B114" s="243">
        <v>3000</v>
      </c>
      <c r="C114" s="243">
        <v>0</v>
      </c>
      <c r="D114" s="243">
        <v>0</v>
      </c>
      <c r="E114" s="243">
        <v>0</v>
      </c>
      <c r="F114" s="243">
        <v>0</v>
      </c>
      <c r="G114" s="243">
        <v>0</v>
      </c>
      <c r="H114" s="243">
        <v>0</v>
      </c>
      <c r="I114" s="243">
        <v>76.98</v>
      </c>
      <c r="J114" s="243">
        <v>0</v>
      </c>
      <c r="K114" s="243">
        <v>0</v>
      </c>
      <c r="L114" s="243">
        <v>0.02</v>
      </c>
      <c r="M114" s="243">
        <f aca="true" t="shared" si="8" ref="M114:M122">B114+C114+D114+E114+F114+G114-H114-I114-K114-L114</f>
        <v>2923</v>
      </c>
      <c r="N114" s="254"/>
    </row>
    <row r="115" spans="1:14" ht="16.5" customHeight="1">
      <c r="A115" s="253" t="s">
        <v>854</v>
      </c>
      <c r="B115" s="243">
        <v>2099.95</v>
      </c>
      <c r="C115" s="243">
        <v>0</v>
      </c>
      <c r="D115" s="243">
        <v>0</v>
      </c>
      <c r="E115" s="243">
        <v>0</v>
      </c>
      <c r="F115" s="243">
        <v>0</v>
      </c>
      <c r="G115" s="243">
        <v>0</v>
      </c>
      <c r="H115" s="243">
        <v>-64.28</v>
      </c>
      <c r="I115" s="243">
        <v>0</v>
      </c>
      <c r="J115" s="243">
        <v>0</v>
      </c>
      <c r="K115" s="243">
        <v>0</v>
      </c>
      <c r="L115" s="243">
        <v>0.03</v>
      </c>
      <c r="M115" s="243">
        <f t="shared" si="8"/>
        <v>2164.2</v>
      </c>
      <c r="N115" s="254"/>
    </row>
    <row r="116" spans="1:14" ht="16.5" customHeight="1">
      <c r="A116" s="253" t="s">
        <v>878</v>
      </c>
      <c r="B116" s="243">
        <v>2100</v>
      </c>
      <c r="C116" s="243">
        <v>0</v>
      </c>
      <c r="D116" s="243">
        <v>0</v>
      </c>
      <c r="E116" s="243">
        <v>300</v>
      </c>
      <c r="F116" s="243">
        <v>0</v>
      </c>
      <c r="G116" s="243">
        <v>0</v>
      </c>
      <c r="H116" s="243">
        <v>-64.28</v>
      </c>
      <c r="I116" s="243">
        <v>0</v>
      </c>
      <c r="J116" s="243">
        <v>0</v>
      </c>
      <c r="K116" s="243">
        <v>0</v>
      </c>
      <c r="L116" s="243">
        <v>-0.12</v>
      </c>
      <c r="M116" s="243">
        <f t="shared" si="8"/>
        <v>2464.4</v>
      </c>
      <c r="N116" s="254"/>
    </row>
    <row r="117" spans="1:14" ht="16.5" customHeight="1">
      <c r="A117" s="253" t="s">
        <v>855</v>
      </c>
      <c r="B117" s="243">
        <v>4199.89</v>
      </c>
      <c r="C117" s="243">
        <v>0</v>
      </c>
      <c r="D117" s="243">
        <v>0</v>
      </c>
      <c r="E117" s="243">
        <v>0</v>
      </c>
      <c r="F117" s="243">
        <v>0</v>
      </c>
      <c r="G117" s="243">
        <v>0</v>
      </c>
      <c r="H117" s="243">
        <v>0</v>
      </c>
      <c r="I117" s="243">
        <v>381.03</v>
      </c>
      <c r="J117" s="243">
        <v>0</v>
      </c>
      <c r="K117" s="243">
        <v>0</v>
      </c>
      <c r="L117" s="243">
        <v>0.06</v>
      </c>
      <c r="M117" s="243">
        <f t="shared" si="8"/>
        <v>3818.8000000000006</v>
      </c>
      <c r="N117" s="254"/>
    </row>
    <row r="118" spans="1:14" ht="16.5" customHeight="1">
      <c r="A118" s="294" t="s">
        <v>894</v>
      </c>
      <c r="B118" s="295">
        <v>2000.1</v>
      </c>
      <c r="C118" s="295">
        <v>0</v>
      </c>
      <c r="D118" s="295">
        <v>0</v>
      </c>
      <c r="E118" s="295">
        <v>0</v>
      </c>
      <c r="F118" s="295"/>
      <c r="G118" s="295">
        <v>0</v>
      </c>
      <c r="H118" s="295">
        <v>-71.68</v>
      </c>
      <c r="I118" s="295">
        <v>0</v>
      </c>
      <c r="J118" s="295">
        <v>0</v>
      </c>
      <c r="K118" s="295">
        <v>0</v>
      </c>
      <c r="L118" s="295">
        <v>-0.02</v>
      </c>
      <c r="M118" s="243">
        <f t="shared" si="8"/>
        <v>2071.7999999999997</v>
      </c>
      <c r="N118" s="296"/>
    </row>
    <row r="119" spans="1:14" ht="16.5" customHeight="1">
      <c r="A119" s="294" t="s">
        <v>895</v>
      </c>
      <c r="B119" s="295">
        <v>2000.1</v>
      </c>
      <c r="C119" s="295">
        <v>0</v>
      </c>
      <c r="D119" s="295">
        <v>0</v>
      </c>
      <c r="E119" s="295">
        <v>0</v>
      </c>
      <c r="F119" s="295"/>
      <c r="G119" s="295">
        <v>0</v>
      </c>
      <c r="H119" s="295">
        <v>-71.68</v>
      </c>
      <c r="I119" s="295">
        <v>0</v>
      </c>
      <c r="J119" s="295">
        <v>0</v>
      </c>
      <c r="K119" s="295">
        <v>0</v>
      </c>
      <c r="L119" s="295">
        <v>-0.02</v>
      </c>
      <c r="M119" s="243">
        <f t="shared" si="8"/>
        <v>2071.7999999999997</v>
      </c>
      <c r="N119" s="296"/>
    </row>
    <row r="120" spans="1:14" ht="16.5" customHeight="1">
      <c r="A120" s="294" t="s">
        <v>896</v>
      </c>
      <c r="B120" s="295">
        <v>2500.05</v>
      </c>
      <c r="C120" s="295">
        <v>0</v>
      </c>
      <c r="D120" s="295">
        <v>0</v>
      </c>
      <c r="E120" s="295">
        <v>0</v>
      </c>
      <c r="F120" s="295"/>
      <c r="G120" s="295">
        <v>0</v>
      </c>
      <c r="H120" s="295">
        <v>0</v>
      </c>
      <c r="I120" s="295">
        <v>7.66</v>
      </c>
      <c r="J120" s="295">
        <v>0</v>
      </c>
      <c r="K120" s="295">
        <v>0</v>
      </c>
      <c r="L120" s="295">
        <v>-0.01</v>
      </c>
      <c r="M120" s="243">
        <f t="shared" si="8"/>
        <v>2492.4000000000005</v>
      </c>
      <c r="N120" s="296"/>
    </row>
    <row r="121" spans="1:14" ht="16.5" customHeight="1">
      <c r="A121" s="294" t="s">
        <v>904</v>
      </c>
      <c r="B121" s="295">
        <v>2000.1</v>
      </c>
      <c r="C121" s="295">
        <v>0</v>
      </c>
      <c r="D121" s="295">
        <v>0</v>
      </c>
      <c r="E121" s="295">
        <v>0</v>
      </c>
      <c r="F121" s="295"/>
      <c r="G121" s="295">
        <v>0</v>
      </c>
      <c r="H121" s="295">
        <v>-71.68</v>
      </c>
      <c r="I121" s="295">
        <v>0</v>
      </c>
      <c r="J121" s="295">
        <v>0</v>
      </c>
      <c r="K121" s="295">
        <v>0</v>
      </c>
      <c r="L121" s="295">
        <v>0.18</v>
      </c>
      <c r="M121" s="295">
        <f t="shared" si="8"/>
        <v>2071.6</v>
      </c>
      <c r="N121" s="296"/>
    </row>
    <row r="122" spans="1:14" ht="16.5" customHeight="1">
      <c r="A122" s="294" t="s">
        <v>963</v>
      </c>
      <c r="B122" s="295">
        <v>2500.05</v>
      </c>
      <c r="C122" s="295">
        <v>0</v>
      </c>
      <c r="D122" s="295">
        <v>0</v>
      </c>
      <c r="E122" s="295">
        <v>300</v>
      </c>
      <c r="F122" s="295"/>
      <c r="G122" s="295"/>
      <c r="H122" s="295">
        <v>0</v>
      </c>
      <c r="I122" s="295">
        <v>7.66</v>
      </c>
      <c r="J122" s="295"/>
      <c r="K122" s="295">
        <v>0</v>
      </c>
      <c r="L122" s="295">
        <v>-0.01</v>
      </c>
      <c r="M122" s="295">
        <f t="shared" si="8"/>
        <v>2792.4000000000005</v>
      </c>
      <c r="N122" s="296"/>
    </row>
    <row r="123" spans="1:14" s="64" customFormat="1" ht="13.5" customHeight="1">
      <c r="A123" s="268" t="s">
        <v>591</v>
      </c>
      <c r="B123" s="265">
        <f>SUM(B99:B122)</f>
        <v>60504.56999999999</v>
      </c>
      <c r="C123" s="265">
        <f aca="true" t="shared" si="9" ref="C123:M123">SUM(C99:C122)</f>
        <v>0</v>
      </c>
      <c r="D123" s="265">
        <f t="shared" si="9"/>
        <v>0</v>
      </c>
      <c r="E123" s="265">
        <f t="shared" si="9"/>
        <v>600</v>
      </c>
      <c r="F123" s="265">
        <f t="shared" si="9"/>
        <v>0</v>
      </c>
      <c r="G123" s="265">
        <f t="shared" si="9"/>
        <v>0</v>
      </c>
      <c r="H123" s="265">
        <f t="shared" si="9"/>
        <v>-848.2800000000002</v>
      </c>
      <c r="I123" s="265">
        <f t="shared" si="9"/>
        <v>1342.2000000000003</v>
      </c>
      <c r="J123" s="265">
        <f t="shared" si="9"/>
        <v>0</v>
      </c>
      <c r="K123" s="265">
        <f t="shared" si="9"/>
        <v>300</v>
      </c>
      <c r="L123" s="265">
        <f t="shared" si="9"/>
        <v>-0.15000000000000008</v>
      </c>
      <c r="M123" s="265">
        <f t="shared" si="9"/>
        <v>60310.80000000001</v>
      </c>
      <c r="N123" s="266"/>
    </row>
    <row r="124" spans="1:14" ht="16.5" customHeight="1" thickBot="1">
      <c r="A124" s="267" t="s">
        <v>861</v>
      </c>
      <c r="B124" s="256">
        <f aca="true" t="shared" si="10" ref="B124:M124">B87+B123</f>
        <v>106685.31</v>
      </c>
      <c r="C124" s="256">
        <f t="shared" si="10"/>
        <v>0</v>
      </c>
      <c r="D124" s="256">
        <f t="shared" si="10"/>
        <v>0</v>
      </c>
      <c r="E124" s="256">
        <f t="shared" si="10"/>
        <v>1500</v>
      </c>
      <c r="F124" s="256">
        <f t="shared" si="10"/>
        <v>0</v>
      </c>
      <c r="G124" s="256">
        <f t="shared" si="10"/>
        <v>0</v>
      </c>
      <c r="H124" s="256">
        <f t="shared" si="10"/>
        <v>-2835.6400000000003</v>
      </c>
      <c r="I124" s="256">
        <f t="shared" si="10"/>
        <v>1437.5700000000002</v>
      </c>
      <c r="J124" s="256">
        <f t="shared" si="10"/>
        <v>0</v>
      </c>
      <c r="K124" s="256">
        <f t="shared" si="10"/>
        <v>300</v>
      </c>
      <c r="L124" s="256">
        <f t="shared" si="10"/>
        <v>0.17999999999999994</v>
      </c>
      <c r="M124" s="256">
        <f t="shared" si="10"/>
        <v>109283.20000000001</v>
      </c>
      <c r="N124" s="257"/>
    </row>
    <row r="125" spans="1:13" ht="6" customHeight="1">
      <c r="A125" s="381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</row>
    <row r="126" spans="1:18" s="5" customFormat="1" ht="13.5" customHeight="1">
      <c r="A126" s="26"/>
      <c r="B126" s="27" t="s">
        <v>586</v>
      </c>
      <c r="C126" s="27"/>
      <c r="D126" s="27"/>
      <c r="E126" s="27"/>
      <c r="F126" s="27"/>
      <c r="G126" s="27"/>
      <c r="H126" s="27"/>
      <c r="I126" s="27"/>
      <c r="J126" s="27"/>
      <c r="K126" s="27" t="s">
        <v>585</v>
      </c>
      <c r="L126" s="27"/>
      <c r="M126" s="27"/>
      <c r="N126" s="27"/>
      <c r="O126" s="27"/>
      <c r="P126" s="27"/>
      <c r="Q126" s="27"/>
      <c r="R126" s="46"/>
    </row>
    <row r="127" spans="1:18" s="5" customFormat="1" ht="13.5" customHeight="1">
      <c r="A127" s="26" t="s">
        <v>584</v>
      </c>
      <c r="B127" s="27" t="s">
        <v>862</v>
      </c>
      <c r="C127" s="27"/>
      <c r="D127" s="27"/>
      <c r="E127" s="27"/>
      <c r="F127" s="27"/>
      <c r="G127" s="27"/>
      <c r="H127" s="27"/>
      <c r="I127" s="27"/>
      <c r="J127" s="27"/>
      <c r="K127" s="27" t="s">
        <v>583</v>
      </c>
      <c r="L127" s="27"/>
      <c r="M127" s="27"/>
      <c r="N127" s="27"/>
      <c r="O127" s="27"/>
      <c r="P127" s="27"/>
      <c r="Q127" s="27"/>
      <c r="R127" s="46"/>
    </row>
    <row r="128" spans="1:13" ht="16.5" customHeight="1">
      <c r="A128" s="381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</row>
    <row r="129" spans="1:13" ht="16.5" customHeight="1">
      <c r="A129" s="381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</row>
    <row r="130" spans="1:13" ht="16.5" customHeight="1" thickBot="1">
      <c r="A130" s="381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</row>
    <row r="131" spans="1:14" ht="18" customHeight="1" thickTop="1">
      <c r="A131" s="291" t="s">
        <v>529</v>
      </c>
      <c r="B131" s="292">
        <f>B30+B50+B87+B123</f>
        <v>197117.55000000005</v>
      </c>
      <c r="C131" s="292">
        <f>C30+C50+C87+C123</f>
        <v>0</v>
      </c>
      <c r="D131" s="292">
        <f>D30+D50+D87+D123</f>
        <v>0</v>
      </c>
      <c r="E131" s="292">
        <f>E30+E50+E87+E123</f>
        <v>1500</v>
      </c>
      <c r="F131" s="292">
        <f>F30+F50+F87+F123</f>
        <v>0</v>
      </c>
      <c r="G131" s="292">
        <f>G30+G50+G87+G123</f>
        <v>0</v>
      </c>
      <c r="H131" s="292">
        <f>H30+H50+H87+H123</f>
        <v>-4238.870000000001</v>
      </c>
      <c r="I131" s="292">
        <f>I30+I50+I87+I123</f>
        <v>4179.42</v>
      </c>
      <c r="J131" s="292">
        <f>J30+J50+J87+J123</f>
        <v>0</v>
      </c>
      <c r="K131" s="292">
        <f>K30+K50+K87+K123</f>
        <v>1500</v>
      </c>
      <c r="L131" s="292">
        <f>L30+L50+L87+L123</f>
        <v>0.7999999999999998</v>
      </c>
      <c r="M131" s="292">
        <f>M30+M50+M87+M123</f>
        <v>197176.20000000004</v>
      </c>
      <c r="N131" s="293"/>
    </row>
  </sheetData>
  <printOptions/>
  <pageMargins left="1.1811023622047245" right="0.984251968503937" top="0.3937007874015748" bottom="0.3937007874015748" header="0" footer="0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2"/>
  <sheetViews>
    <sheetView workbookViewId="0" topLeftCell="A1">
      <selection activeCell="C14" sqref="C14"/>
    </sheetView>
  </sheetViews>
  <sheetFormatPr defaultColWidth="11.421875" defaultRowHeight="12.75"/>
  <cols>
    <col min="1" max="1" width="8.00390625" style="0" customWidth="1"/>
    <col min="2" max="2" width="27.421875" style="133" customWidth="1"/>
    <col min="3" max="3" width="10.421875" style="133" customWidth="1"/>
    <col min="4" max="4" width="10.7109375" style="133" bestFit="1" customWidth="1"/>
    <col min="5" max="5" width="8.7109375" style="133" customWidth="1"/>
    <col min="6" max="6" width="7.8515625" style="133" bestFit="1" customWidth="1"/>
    <col min="7" max="7" width="14.140625" style="133" customWidth="1"/>
    <col min="8" max="10" width="25.7109375" style="133" hidden="1" customWidth="1"/>
    <col min="11" max="11" width="31.7109375" style="133" customWidth="1"/>
    <col min="12" max="23" width="11.421875" style="5" customWidth="1"/>
  </cols>
  <sheetData>
    <row r="1" spans="1:11" ht="27">
      <c r="A1" s="200" t="s">
        <v>0</v>
      </c>
      <c r="B1" s="197" t="s">
        <v>624</v>
      </c>
      <c r="C1" s="114"/>
      <c r="D1" s="114"/>
      <c r="E1" s="114"/>
      <c r="F1" s="115"/>
      <c r="G1" s="115"/>
      <c r="H1" s="115"/>
      <c r="I1" s="115"/>
      <c r="J1" s="116" t="s">
        <v>625</v>
      </c>
      <c r="K1" s="202"/>
    </row>
    <row r="2" spans="1:11" ht="20.25">
      <c r="A2" s="117"/>
      <c r="B2" s="201" t="s">
        <v>972</v>
      </c>
      <c r="C2" s="118"/>
      <c r="D2" s="118"/>
      <c r="E2" s="118"/>
      <c r="F2" s="115"/>
      <c r="G2" s="115"/>
      <c r="H2" s="115"/>
      <c r="I2" s="115"/>
      <c r="J2" s="115"/>
      <c r="K2" s="196" t="s">
        <v>626</v>
      </c>
    </row>
    <row r="3" spans="1:23" s="199" customFormat="1" ht="32.25" customHeight="1">
      <c r="A3" s="119"/>
      <c r="B3" s="120" t="s">
        <v>2</v>
      </c>
      <c r="C3" s="120" t="s">
        <v>3</v>
      </c>
      <c r="D3" s="120" t="s">
        <v>5</v>
      </c>
      <c r="E3" s="120" t="s">
        <v>619</v>
      </c>
      <c r="F3" s="120" t="s">
        <v>627</v>
      </c>
      <c r="G3" s="120" t="s">
        <v>620</v>
      </c>
      <c r="H3" s="121"/>
      <c r="I3" s="120" t="s">
        <v>628</v>
      </c>
      <c r="J3" s="120" t="s">
        <v>629</v>
      </c>
      <c r="K3" s="120" t="s">
        <v>540</v>
      </c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</row>
    <row r="4" spans="1:23" s="125" customFormat="1" ht="18" customHeight="1">
      <c r="A4" s="122" t="s">
        <v>630</v>
      </c>
      <c r="B4" s="123"/>
      <c r="C4" s="124"/>
      <c r="D4" s="123"/>
      <c r="E4" s="123"/>
      <c r="F4" s="123"/>
      <c r="G4" s="123"/>
      <c r="H4" s="123"/>
      <c r="I4" s="123"/>
      <c r="J4" s="123"/>
      <c r="K4" s="123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</row>
    <row r="5" spans="1:23" s="125" customFormat="1" ht="24" customHeight="1">
      <c r="A5" s="126" t="s">
        <v>631</v>
      </c>
      <c r="B5" s="123" t="s">
        <v>632</v>
      </c>
      <c r="C5" s="124" t="s">
        <v>762</v>
      </c>
      <c r="D5" s="123">
        <v>1376.55</v>
      </c>
      <c r="E5" s="123">
        <v>0</v>
      </c>
      <c r="F5" s="123">
        <v>-0.05</v>
      </c>
      <c r="G5" s="123">
        <f aca="true" t="shared" si="0" ref="G5:G16">D5-E5-F5</f>
        <v>1376.6</v>
      </c>
      <c r="H5" s="123">
        <v>0</v>
      </c>
      <c r="I5" s="123">
        <v>0</v>
      </c>
      <c r="J5" s="123">
        <v>0</v>
      </c>
      <c r="K5" s="123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</row>
    <row r="6" spans="1:23" s="125" customFormat="1" ht="24" customHeight="1">
      <c r="A6" s="126" t="s">
        <v>633</v>
      </c>
      <c r="B6" s="123" t="s">
        <v>634</v>
      </c>
      <c r="C6" s="124" t="s">
        <v>763</v>
      </c>
      <c r="D6" s="123">
        <v>1672.65</v>
      </c>
      <c r="E6" s="123">
        <v>0</v>
      </c>
      <c r="F6" s="123">
        <v>-0.15</v>
      </c>
      <c r="G6" s="123">
        <f t="shared" si="0"/>
        <v>1672.8000000000002</v>
      </c>
      <c r="H6" s="123">
        <v>0</v>
      </c>
      <c r="I6" s="123">
        <v>0</v>
      </c>
      <c r="J6" s="123">
        <v>0</v>
      </c>
      <c r="K6" s="123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</row>
    <row r="7" spans="1:23" s="125" customFormat="1" ht="24" customHeight="1">
      <c r="A7" s="126" t="s">
        <v>635</v>
      </c>
      <c r="B7" s="123" t="s">
        <v>800</v>
      </c>
      <c r="C7" s="124" t="s">
        <v>764</v>
      </c>
      <c r="D7" s="123">
        <v>1476.25</v>
      </c>
      <c r="E7" s="123">
        <v>0</v>
      </c>
      <c r="F7" s="123">
        <v>-0.15</v>
      </c>
      <c r="G7" s="123">
        <f t="shared" si="0"/>
        <v>1476.4</v>
      </c>
      <c r="H7" s="123">
        <v>0</v>
      </c>
      <c r="I7" s="123">
        <v>0</v>
      </c>
      <c r="J7" s="123">
        <v>0</v>
      </c>
      <c r="K7" s="123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</row>
    <row r="8" spans="1:23" s="125" customFormat="1" ht="24" customHeight="1">
      <c r="A8" s="126" t="s">
        <v>636</v>
      </c>
      <c r="B8" s="123" t="s">
        <v>637</v>
      </c>
      <c r="C8" s="124" t="s">
        <v>765</v>
      </c>
      <c r="D8" s="123">
        <v>1337.65</v>
      </c>
      <c r="E8" s="123">
        <v>0</v>
      </c>
      <c r="F8" s="123">
        <v>0.05</v>
      </c>
      <c r="G8" s="123">
        <f t="shared" si="0"/>
        <v>1337.6000000000001</v>
      </c>
      <c r="H8" s="123">
        <v>0</v>
      </c>
      <c r="I8" s="123">
        <v>0</v>
      </c>
      <c r="J8" s="123">
        <v>0</v>
      </c>
      <c r="K8" s="123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</row>
    <row r="9" spans="1:23" s="125" customFormat="1" ht="24" customHeight="1">
      <c r="A9" s="126" t="s">
        <v>638</v>
      </c>
      <c r="B9" s="123" t="s">
        <v>639</v>
      </c>
      <c r="C9" s="124" t="s">
        <v>766</v>
      </c>
      <c r="D9" s="123">
        <v>1255.75</v>
      </c>
      <c r="E9" s="123">
        <v>0</v>
      </c>
      <c r="F9" s="123">
        <v>-0.05</v>
      </c>
      <c r="G9" s="123">
        <f t="shared" si="0"/>
        <v>1255.8</v>
      </c>
      <c r="H9" s="123">
        <v>0</v>
      </c>
      <c r="I9" s="123">
        <v>0</v>
      </c>
      <c r="J9" s="123">
        <v>0</v>
      </c>
      <c r="K9" s="123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</row>
    <row r="10" spans="1:23" s="125" customFormat="1" ht="24" customHeight="1">
      <c r="A10" s="126" t="s">
        <v>640</v>
      </c>
      <c r="B10" s="123" t="s">
        <v>641</v>
      </c>
      <c r="C10" s="124" t="s">
        <v>767</v>
      </c>
      <c r="D10" s="123">
        <v>1672.65</v>
      </c>
      <c r="E10" s="123">
        <v>0</v>
      </c>
      <c r="F10" s="123">
        <v>-0.15</v>
      </c>
      <c r="G10" s="123">
        <f t="shared" si="0"/>
        <v>1672.8000000000002</v>
      </c>
      <c r="H10" s="123">
        <v>0</v>
      </c>
      <c r="I10" s="123">
        <v>0</v>
      </c>
      <c r="J10" s="123">
        <v>0</v>
      </c>
      <c r="K10" s="123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</row>
    <row r="11" spans="1:23" s="125" customFormat="1" ht="24" customHeight="1">
      <c r="A11" s="126" t="s">
        <v>642</v>
      </c>
      <c r="B11" s="123" t="s">
        <v>643</v>
      </c>
      <c r="C11" s="124" t="s">
        <v>768</v>
      </c>
      <c r="D11" s="123">
        <v>814.65</v>
      </c>
      <c r="E11" s="123">
        <v>0</v>
      </c>
      <c r="F11" s="123">
        <v>-0.15</v>
      </c>
      <c r="G11" s="123">
        <f t="shared" si="0"/>
        <v>814.8</v>
      </c>
      <c r="H11" s="123">
        <v>0</v>
      </c>
      <c r="I11" s="123">
        <v>0</v>
      </c>
      <c r="J11" s="123">
        <v>0</v>
      </c>
      <c r="K11" s="123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</row>
    <row r="12" spans="1:23" s="125" customFormat="1" ht="24" customHeight="1">
      <c r="A12" s="126" t="s">
        <v>644</v>
      </c>
      <c r="B12" s="123" t="s">
        <v>645</v>
      </c>
      <c r="C12" s="124" t="s">
        <v>769</v>
      </c>
      <c r="D12" s="123">
        <v>1050.05</v>
      </c>
      <c r="E12" s="123">
        <v>0</v>
      </c>
      <c r="F12" s="123">
        <v>0.05</v>
      </c>
      <c r="G12" s="123">
        <f t="shared" si="0"/>
        <v>1050</v>
      </c>
      <c r="H12" s="123">
        <v>0</v>
      </c>
      <c r="I12" s="123">
        <v>0</v>
      </c>
      <c r="J12" s="123">
        <v>0</v>
      </c>
      <c r="K12" s="123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</row>
    <row r="13" spans="1:23" s="125" customFormat="1" ht="24" customHeight="1">
      <c r="A13" s="126" t="s">
        <v>646</v>
      </c>
      <c r="B13" s="123" t="s">
        <v>647</v>
      </c>
      <c r="C13" s="124" t="s">
        <v>770</v>
      </c>
      <c r="D13" s="123">
        <v>1373.4</v>
      </c>
      <c r="E13" s="123">
        <v>0</v>
      </c>
      <c r="F13" s="123">
        <v>0</v>
      </c>
      <c r="G13" s="123">
        <f t="shared" si="0"/>
        <v>1373.4</v>
      </c>
      <c r="H13" s="123">
        <v>0</v>
      </c>
      <c r="I13" s="123">
        <v>0</v>
      </c>
      <c r="J13" s="123">
        <v>0</v>
      </c>
      <c r="K13" s="123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</row>
    <row r="14" spans="1:23" s="125" customFormat="1" ht="24" customHeight="1">
      <c r="A14" s="126" t="s">
        <v>648</v>
      </c>
      <c r="B14" s="123" t="s">
        <v>649</v>
      </c>
      <c r="C14" s="124" t="s">
        <v>771</v>
      </c>
      <c r="D14" s="123">
        <v>2000.1</v>
      </c>
      <c r="E14" s="123">
        <v>0</v>
      </c>
      <c r="F14" s="123">
        <v>0.1</v>
      </c>
      <c r="G14" s="123">
        <f t="shared" si="0"/>
        <v>2000</v>
      </c>
      <c r="H14" s="123">
        <v>0</v>
      </c>
      <c r="I14" s="123">
        <v>0</v>
      </c>
      <c r="J14" s="123">
        <v>0</v>
      </c>
      <c r="K14" s="123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</row>
    <row r="15" spans="1:23" s="125" customFormat="1" ht="24" customHeight="1">
      <c r="A15" s="126" t="s">
        <v>650</v>
      </c>
      <c r="B15" s="123" t="s">
        <v>651</v>
      </c>
      <c r="C15" s="124" t="s">
        <v>772</v>
      </c>
      <c r="D15" s="123">
        <v>814.65</v>
      </c>
      <c r="E15" s="123">
        <v>0</v>
      </c>
      <c r="F15" s="123">
        <v>-0.15</v>
      </c>
      <c r="G15" s="123">
        <f t="shared" si="0"/>
        <v>814.8</v>
      </c>
      <c r="H15" s="123">
        <v>0</v>
      </c>
      <c r="I15" s="123">
        <v>0</v>
      </c>
      <c r="J15" s="123">
        <v>0</v>
      </c>
      <c r="K15" s="123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</row>
    <row r="16" spans="1:23" s="125" customFormat="1" ht="24" customHeight="1">
      <c r="A16" s="126" t="s">
        <v>652</v>
      </c>
      <c r="B16" s="123" t="s">
        <v>653</v>
      </c>
      <c r="C16" s="124" t="s">
        <v>773</v>
      </c>
      <c r="D16" s="123">
        <v>1062.49</v>
      </c>
      <c r="E16" s="123">
        <v>0</v>
      </c>
      <c r="F16" s="123">
        <v>-0.11</v>
      </c>
      <c r="G16" s="123">
        <f t="shared" si="0"/>
        <v>1062.6</v>
      </c>
      <c r="H16" s="123">
        <v>0</v>
      </c>
      <c r="I16" s="123">
        <v>0</v>
      </c>
      <c r="J16" s="123">
        <v>0</v>
      </c>
      <c r="K16" s="58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</row>
    <row r="17" spans="1:23" s="125" customFormat="1" ht="27.75" customHeight="1">
      <c r="A17" s="122" t="s">
        <v>17</v>
      </c>
      <c r="B17" s="127"/>
      <c r="C17" s="127"/>
      <c r="D17" s="127">
        <f>SUM(D5:D16)</f>
        <v>15906.839999999998</v>
      </c>
      <c r="E17" s="127">
        <f>SUM(E5:E16)</f>
        <v>0</v>
      </c>
      <c r="F17" s="127">
        <f>SUM(F5:F16)</f>
        <v>-0.76</v>
      </c>
      <c r="G17" s="127">
        <f>SUM(G5:G16)</f>
        <v>15907.599999999999</v>
      </c>
      <c r="H17" s="127">
        <v>0</v>
      </c>
      <c r="I17" s="127">
        <v>0</v>
      </c>
      <c r="J17" s="127">
        <v>0</v>
      </c>
      <c r="K17" s="123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</row>
    <row r="18" spans="1:23" s="125" customFormat="1" ht="27.75" customHeight="1">
      <c r="A18" s="128"/>
      <c r="B18" s="129"/>
      <c r="C18" s="129"/>
      <c r="D18" s="129"/>
      <c r="E18" s="129"/>
      <c r="F18" s="129"/>
      <c r="G18" s="129"/>
      <c r="H18" s="129"/>
      <c r="I18" s="129"/>
      <c r="J18" s="129"/>
      <c r="K18" s="130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</row>
    <row r="19" spans="1:11" ht="12.75">
      <c r="A19" s="131"/>
      <c r="B19" s="132"/>
      <c r="C19" s="132"/>
      <c r="E19" s="132"/>
      <c r="F19" s="132"/>
      <c r="G19" s="132"/>
      <c r="H19" s="132"/>
      <c r="I19" s="132"/>
      <c r="J19" s="132"/>
      <c r="K19" s="132"/>
    </row>
    <row r="20" spans="1:11" ht="12.75">
      <c r="A20" s="131" t="s">
        <v>584</v>
      </c>
      <c r="B20" s="132"/>
      <c r="C20" s="27" t="s">
        <v>586</v>
      </c>
      <c r="D20" s="132"/>
      <c r="E20" s="132"/>
      <c r="F20" s="132"/>
      <c r="G20" s="27" t="s">
        <v>585</v>
      </c>
      <c r="H20" s="132"/>
      <c r="I20" s="132"/>
      <c r="J20" s="132"/>
      <c r="K20" s="132"/>
    </row>
    <row r="21" spans="1:11" ht="12.75">
      <c r="A21" s="131"/>
      <c r="B21" s="132"/>
      <c r="C21" s="27" t="s">
        <v>862</v>
      </c>
      <c r="D21" s="132"/>
      <c r="E21" s="132"/>
      <c r="F21" s="132"/>
      <c r="G21" s="27" t="s">
        <v>583</v>
      </c>
      <c r="H21" s="132"/>
      <c r="I21" s="132"/>
      <c r="J21" s="132"/>
      <c r="K21" s="132"/>
    </row>
    <row r="22" spans="1:11" ht="12.75">
      <c r="A22" s="131"/>
      <c r="B22" s="132"/>
      <c r="C22" s="132"/>
      <c r="D22" s="132"/>
      <c r="E22" s="132"/>
      <c r="F22" s="132"/>
      <c r="G22" s="132"/>
      <c r="H22" s="132"/>
      <c r="I22" s="132"/>
      <c r="J22" s="132"/>
      <c r="K22" s="132"/>
    </row>
  </sheetData>
  <printOptions/>
  <pageMargins left="0.7874015748031497" right="0.7874015748031497" top="0.7874015748031497" bottom="0.5905511811023623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Ana</cp:lastModifiedBy>
  <cp:lastPrinted>2009-06-15T20:24:53Z</cp:lastPrinted>
  <dcterms:created xsi:type="dcterms:W3CDTF">2008-01-30T23:11:11Z</dcterms:created>
  <dcterms:modified xsi:type="dcterms:W3CDTF">2009-06-15T20:27:52Z</dcterms:modified>
  <cp:category/>
  <cp:version/>
  <cp:contentType/>
  <cp:contentStatus/>
</cp:coreProperties>
</file>