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>
    <definedName name="_xlnm.Print_Titles" localSheetId="3">'GRAL'!$4:$4</definedName>
  </definedNames>
  <calcPr fullCalcOnLoad="1"/>
</workbook>
</file>

<file path=xl/sharedStrings.xml><?xml version="1.0" encoding="utf-8"?>
<sst xmlns="http://schemas.openxmlformats.org/spreadsheetml/2006/main" count="5420" uniqueCount="1546">
  <si>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</si>
  <si>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</si>
  <si>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</si>
  <si>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</si>
  <si>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</si>
  <si>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</si>
  <si>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</si>
  <si>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</si>
  <si>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</si>
  <si>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</si>
  <si>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</si>
  <si>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</si>
  <si>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</si>
  <si>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</si>
  <si>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</si>
  <si>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</si>
  <si>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</si>
  <si>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</si>
  <si>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</si>
  <si>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</si>
  <si>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</si>
  <si>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</si>
  <si>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</si>
  <si>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</si>
  <si>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</si>
  <si>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</si>
  <si>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</si>
  <si>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</si>
  <si>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</si>
  <si>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</si>
  <si>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</si>
  <si>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</si>
  <si>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</si>
  <si>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</si>
  <si>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</si>
  <si>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</si>
  <si>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</si>
  <si>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</si>
  <si>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</si>
  <si>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</si>
  <si>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</si>
  <si>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</si>
  <si>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</si>
  <si>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</si>
  <si>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</si>
  <si>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</si>
  <si>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</si>
  <si>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</si>
  <si>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</si>
  <si>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</si>
  <si>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</si>
  <si>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</si>
  <si>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</si>
  <si>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</si>
  <si>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</si>
  <si>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</si>
  <si>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</si>
  <si>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</si>
  <si>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</si>
  <si>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</si>
  <si>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</si>
  <si>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</si>
  <si>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</si>
  <si>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</si>
  <si>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</si>
  <si>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</si>
  <si>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</si>
  <si>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</si>
  <si>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</si>
  <si>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</si>
  <si>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</si>
  <si>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</si>
  <si>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</si>
  <si>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</si>
  <si>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</si>
  <si>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</si>
  <si>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</si>
  <si>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</si>
  <si>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</si>
  <si>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</si>
  <si>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</si>
  <si>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</si>
  <si>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</si>
  <si>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</si>
  <si>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</si>
  <si>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</si>
  <si>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</si>
  <si>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</si>
  <si>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</si>
  <si>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</si>
  <si>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</si>
  <si>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</si>
  <si>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</si>
  <si>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</si>
  <si>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</si>
  <si>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</si>
  <si>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</si>
  <si>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</si>
  <si>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</si>
  <si>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</si>
  <si>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</si>
  <si>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</si>
  <si>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</si>
  <si>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</si>
  <si>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</si>
  <si>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</si>
  <si>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</si>
  <si>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</si>
  <si>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</si>
  <si>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</si>
  <si>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</si>
  <si>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</si>
  <si>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</si>
  <si>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</si>
  <si>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</si>
  <si>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</si>
  <si>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</si>
  <si>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</si>
  <si>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</si>
  <si>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</si>
  <si>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</si>
  <si>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</si>
  <si>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</si>
  <si>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</si>
  <si>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</si>
  <si>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</si>
  <si>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</si>
  <si>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</si>
  <si>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</si>
  <si>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</si>
  <si>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</si>
  <si>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</si>
  <si>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</si>
  <si>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</si>
  <si>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</si>
  <si>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</si>
  <si>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</si>
  <si>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</si>
  <si>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</si>
  <si>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</si>
  <si>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</si>
  <si>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</si>
  <si>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</si>
  <si>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</si>
  <si>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</si>
  <si>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</si>
  <si>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</si>
  <si>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</si>
  <si>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</si>
  <si>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</si>
  <si>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</si>
  <si>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</si>
  <si>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</si>
  <si>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</si>
  <si>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</si>
  <si>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</si>
  <si>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</si>
  <si>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</si>
  <si>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</si>
  <si>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</si>
  <si>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</si>
  <si>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</si>
  <si>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</si>
  <si>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</si>
  <si>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</si>
  <si>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</si>
  <si>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</si>
  <si>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</si>
  <si>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</si>
  <si>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</si>
  <si>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</si>
  <si>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</si>
  <si>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</si>
  <si>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</si>
  <si>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</si>
  <si>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</si>
  <si>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</si>
  <si>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</si>
  <si>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</si>
  <si>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</si>
  <si>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</si>
  <si>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</si>
  <si>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</si>
  <si>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</si>
  <si>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</si>
  <si>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</si>
  <si>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</si>
  <si>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</si>
  <si>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</si>
  <si>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</si>
  <si>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</si>
  <si>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</si>
  <si>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</si>
  <si>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</si>
  <si>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</si>
  <si>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</si>
  <si>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</si>
  <si>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</si>
  <si>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</si>
  <si>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</si>
  <si>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</si>
  <si>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</si>
  <si>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</si>
  <si>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</si>
  <si>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</si>
  <si>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</si>
  <si>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</si>
  <si>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</si>
  <si>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</si>
  <si>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</si>
  <si>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</si>
  <si>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</si>
  <si>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</si>
  <si>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</si>
  <si>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</si>
  <si>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</si>
  <si>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</si>
  <si>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</si>
  <si>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</si>
  <si>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</si>
  <si>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</si>
  <si>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</si>
  <si>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</si>
  <si>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</si>
  <si>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</si>
  <si>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</si>
  <si>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</si>
  <si>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</si>
  <si>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</si>
  <si>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</si>
  <si>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</si>
  <si>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</si>
  <si>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</si>
  <si>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</si>
  <si>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</si>
  <si>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</si>
  <si>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</si>
  <si>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</si>
  <si>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</si>
  <si>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</si>
  <si>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</si>
  <si>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</si>
  <si>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</si>
  <si>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</si>
  <si>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</si>
  <si>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</si>
  <si>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</si>
  <si>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</si>
  <si>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</si>
  <si>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</si>
  <si>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</si>
  <si>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</si>
  <si>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</si>
  <si>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</si>
  <si>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</si>
  <si>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</si>
  <si>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</si>
  <si>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</si>
  <si>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</si>
  <si>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</si>
  <si>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</si>
  <si>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</si>
  <si>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</si>
  <si>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</si>
  <si>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</si>
  <si>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Vazquez Montes De Oca Arturo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</si>
  <si>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</si>
  <si>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</si>
  <si>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</si>
  <si>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</si>
  <si>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</si>
  <si>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</si>
  <si>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</si>
  <si>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</si>
  <si>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</si>
  <si>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</si>
  <si>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</si>
  <si>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</si>
  <si>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</si>
  <si>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</si>
  <si>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</si>
  <si>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</si>
  <si>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</si>
  <si>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</si>
  <si>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</si>
  <si>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</si>
  <si>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</si>
  <si>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</si>
  <si>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</si>
  <si>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</si>
  <si>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</si>
  <si>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</si>
  <si>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</si>
  <si>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</si>
  <si>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</si>
  <si>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</si>
  <si>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</si>
  <si>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</si>
  <si>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</si>
  <si>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</si>
  <si>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</si>
  <si>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</si>
  <si>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</si>
  <si>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</si>
  <si>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</si>
  <si>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</si>
  <si>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</si>
  <si>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</si>
  <si>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</si>
  <si>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</si>
  <si>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</si>
  <si>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</si>
  <si>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</si>
  <si>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</si>
  <si>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</si>
  <si>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</si>
  <si>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</si>
  <si>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</si>
  <si>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</si>
  <si>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</si>
  <si>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</si>
  <si>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</si>
  <si>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</si>
  <si>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</si>
  <si>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</si>
  <si>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</si>
  <si>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</si>
  <si>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</si>
  <si>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</si>
  <si>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</si>
  <si>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</si>
  <si>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</si>
  <si>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</si>
  <si>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</si>
  <si>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</si>
  <si>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</si>
  <si>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</si>
  <si>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</si>
  <si>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</si>
  <si>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</si>
  <si>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</si>
  <si>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</si>
  <si>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</si>
  <si>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</si>
  <si>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</si>
  <si>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</si>
  <si>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</si>
  <si>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</si>
  <si>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</si>
  <si>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</si>
  <si>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</si>
  <si>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</si>
  <si>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</si>
  <si>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</si>
  <si>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</si>
  <si>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</si>
  <si>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</si>
  <si>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</si>
  <si>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</si>
  <si>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</si>
  <si>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</si>
  <si>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</si>
  <si>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</si>
  <si>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</si>
  <si>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</si>
  <si>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</si>
  <si>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</si>
  <si>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</si>
  <si>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</si>
  <si>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</si>
  <si>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</si>
  <si>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</si>
  <si>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</si>
  <si>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</si>
  <si>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</si>
  <si>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</si>
  <si>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</si>
  <si>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</si>
  <si>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</si>
  <si>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</si>
  <si>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</si>
  <si>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</si>
  <si>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</si>
  <si>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</si>
  <si>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</si>
  <si>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</si>
  <si>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</si>
  <si>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</si>
  <si>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</si>
  <si>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</si>
  <si>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</si>
  <si>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</si>
  <si>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</si>
  <si>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</si>
  <si>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</si>
  <si>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</si>
  <si>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</si>
  <si>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</si>
  <si>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</si>
  <si>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</si>
  <si>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</si>
  <si>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</si>
  <si>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</si>
  <si>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</si>
  <si>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</si>
  <si>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</si>
  <si>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</si>
  <si>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</si>
  <si>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</si>
  <si>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</si>
  <si>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</si>
  <si>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</si>
  <si>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</si>
  <si>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</si>
  <si>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</si>
  <si>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</si>
  <si>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</si>
  <si>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</si>
  <si>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</si>
  <si>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</si>
  <si>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</si>
  <si>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</si>
  <si>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</si>
  <si>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</si>
  <si>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</si>
  <si>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</si>
  <si>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</si>
  <si>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</si>
  <si>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</si>
  <si>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</si>
  <si>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</si>
  <si>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</si>
  <si>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</si>
  <si>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</si>
  <si>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</si>
  <si>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</si>
  <si>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</si>
  <si>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</si>
  <si>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</si>
  <si>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</si>
  <si>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</si>
  <si>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</si>
  <si>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</si>
  <si>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</si>
  <si>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</si>
  <si>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</si>
  <si>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</si>
  <si>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</si>
  <si>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</si>
  <si>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</si>
  <si>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</si>
  <si>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</si>
  <si>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</si>
  <si>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</si>
  <si>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</si>
  <si>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</si>
  <si>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</si>
  <si>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</si>
  <si>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</si>
  <si>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</si>
  <si>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</si>
  <si>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</si>
  <si>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</si>
  <si>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</si>
  <si>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</si>
  <si>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</si>
  <si>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</si>
  <si>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</si>
  <si>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</si>
  <si>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</si>
  <si>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</si>
  <si>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</si>
  <si>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</si>
  <si>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</si>
  <si>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</si>
  <si>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</si>
  <si>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</si>
  <si>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</si>
  <si>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</si>
  <si>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</si>
  <si>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</si>
  <si>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</si>
  <si>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</si>
  <si>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</si>
  <si>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</si>
  <si>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</si>
  <si>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</si>
  <si>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</si>
  <si>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</si>
  <si>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</si>
  <si>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</si>
  <si>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</si>
  <si>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</si>
  <si>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</si>
  <si>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</si>
  <si>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</si>
  <si>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</si>
  <si>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</si>
  <si>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</si>
  <si>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</si>
  <si>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</si>
  <si>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</si>
  <si>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</si>
  <si>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</si>
  <si>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</si>
  <si>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</si>
  <si>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</si>
  <si>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</si>
  <si>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</si>
  <si>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</si>
  <si>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</si>
  <si>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</si>
  <si>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</si>
  <si>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</si>
  <si>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</si>
  <si>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</si>
  <si>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</si>
  <si>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</si>
  <si>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</si>
  <si>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</si>
  <si>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</si>
  <si>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</si>
  <si>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GTOS X COMPR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</si>
  <si>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</si>
  <si>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</si>
  <si>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</si>
  <si>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</si>
  <si>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</si>
  <si>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</si>
  <si>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</si>
  <si>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</si>
  <si>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</si>
  <si>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</si>
  <si>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</si>
  <si>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</si>
  <si>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</si>
  <si>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</si>
  <si>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</si>
  <si>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</si>
  <si>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</si>
  <si>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</si>
  <si>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</si>
  <si>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</si>
  <si>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</si>
  <si>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</si>
  <si>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</si>
  <si>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</si>
  <si>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</si>
  <si>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Palos Perez Gabriel</t>
  </si>
  <si>
    <t>PAPG641018</t>
  </si>
  <si>
    <t>BAPA630208</t>
  </si>
  <si>
    <t>Jefe Depto Admvo</t>
  </si>
  <si>
    <t>Sindico</t>
  </si>
  <si>
    <t>Coordinador de Agenda Local</t>
  </si>
  <si>
    <t>Oficial Registro Civ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</si>
  <si>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</si>
  <si>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</si>
  <si>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</si>
  <si>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</si>
  <si>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</si>
  <si>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</si>
  <si>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</si>
  <si>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</si>
  <si>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</si>
  <si>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</si>
  <si>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</si>
  <si>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</si>
  <si>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</si>
  <si>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</si>
  <si>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</si>
  <si>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</si>
  <si>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</si>
  <si>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</si>
  <si>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</si>
  <si>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Jefe Operac Rastro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</si>
  <si>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</si>
  <si>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</si>
  <si>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</si>
  <si>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</si>
  <si>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</si>
  <si>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</si>
  <si>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</si>
  <si>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</si>
  <si>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</si>
  <si>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</si>
  <si>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</si>
  <si>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</si>
  <si>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</si>
  <si>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</si>
  <si>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</si>
  <si>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</si>
  <si>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</si>
  <si>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</si>
  <si>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</si>
  <si>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</si>
  <si>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</si>
  <si>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</si>
  <si>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</si>
  <si>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</si>
  <si>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</si>
  <si>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</si>
  <si>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</si>
  <si>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</si>
  <si>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</si>
  <si>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</si>
  <si>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</si>
  <si>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</si>
  <si>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</si>
  <si>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</si>
  <si>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</si>
  <si>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</si>
  <si>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</si>
  <si>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</si>
  <si>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</si>
  <si>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</si>
  <si>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</si>
  <si>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</si>
  <si>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</si>
  <si>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</si>
  <si>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</si>
  <si>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</si>
  <si>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</si>
  <si>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</si>
  <si>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</si>
  <si>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</si>
  <si>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</si>
  <si>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</si>
  <si>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</si>
  <si>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</si>
  <si>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</si>
  <si>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</si>
  <si>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</si>
  <si>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</si>
  <si>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</si>
  <si>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</si>
  <si>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</si>
  <si>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</si>
  <si>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</si>
  <si>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</si>
  <si>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</si>
  <si>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</si>
  <si>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</si>
  <si>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</si>
  <si>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</si>
  <si>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</si>
  <si>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</si>
  <si>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</si>
  <si>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</si>
  <si>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</si>
  <si>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</si>
  <si>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</si>
  <si>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</si>
  <si>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</si>
  <si>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</si>
  <si>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</si>
  <si>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</si>
  <si>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</si>
  <si>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</si>
  <si>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</si>
  <si>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</si>
  <si>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</si>
  <si>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</si>
  <si>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</si>
  <si>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</si>
  <si>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</si>
  <si>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</si>
  <si>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</si>
  <si>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</si>
  <si>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</si>
  <si>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</si>
  <si>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</si>
  <si>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</si>
  <si>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</si>
  <si>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</si>
  <si>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</si>
  <si>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</si>
  <si>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</si>
  <si>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</si>
  <si>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</si>
  <si>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</si>
  <si>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</si>
  <si>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</si>
  <si>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</si>
  <si>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</si>
  <si>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</si>
  <si>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</si>
  <si>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Fernandez de la Torre Arturo Javier</t>
  </si>
  <si>
    <t>FETA770616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</si>
  <si>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</si>
  <si>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</si>
  <si>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</si>
  <si>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</si>
  <si>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</si>
  <si>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</si>
  <si>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</si>
  <si>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>Perez Ponce Maria Leticia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</si>
  <si>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</si>
  <si>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</si>
  <si>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</si>
  <si>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</si>
  <si>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</si>
  <si>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</si>
  <si>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</si>
  <si>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</si>
  <si>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</si>
  <si>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</si>
  <si>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</si>
  <si>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</si>
  <si>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</si>
  <si>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</si>
  <si>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</si>
  <si>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</si>
  <si>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</si>
  <si>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</si>
  <si>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</si>
  <si>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</si>
  <si>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</si>
  <si>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</si>
  <si>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</si>
  <si>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</si>
  <si>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</si>
  <si>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</si>
  <si>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</si>
  <si>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</si>
  <si>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</si>
  <si>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</si>
  <si>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</si>
  <si>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</si>
  <si>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</si>
  <si>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</si>
  <si>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</si>
  <si>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</si>
  <si>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</si>
  <si>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</si>
  <si>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</si>
  <si>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</si>
  <si>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</si>
  <si>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</si>
  <si>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</si>
  <si>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</si>
  <si>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</si>
  <si>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</si>
  <si>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</si>
  <si>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</si>
  <si>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</si>
  <si>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</si>
  <si>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</si>
  <si>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</si>
  <si>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</si>
  <si>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</si>
  <si>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</si>
  <si>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</si>
  <si>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</si>
  <si>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</si>
  <si>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</si>
  <si>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</si>
  <si>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</si>
  <si>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</si>
  <si>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</si>
  <si>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</si>
  <si>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</si>
  <si>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</si>
  <si>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</si>
  <si>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</si>
  <si>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</si>
  <si>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</si>
  <si>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</si>
  <si>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</si>
  <si>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</si>
  <si>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</si>
  <si>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</si>
  <si>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</si>
  <si>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</si>
  <si>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</si>
  <si>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</si>
  <si>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</si>
  <si>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</si>
  <si>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</si>
  <si>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</si>
  <si>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</si>
  <si>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</si>
  <si>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</si>
  <si>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</si>
  <si>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</si>
  <si>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</si>
  <si>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</si>
  <si>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</si>
  <si>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</si>
  <si>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</si>
  <si>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</si>
  <si>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</si>
  <si>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</si>
  <si>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</si>
  <si>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MUNICIPIO DE JOCOTEPEC JALISCO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</si>
  <si>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</si>
  <si>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</si>
  <si>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</si>
  <si>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</si>
  <si>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</si>
  <si>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</si>
  <si>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</si>
  <si>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Delgadillo Alonso Juan Antonio</t>
  </si>
  <si>
    <t>DEAJ900531</t>
  </si>
  <si>
    <t>Gallegos Ramirez Justo Ruben</t>
  </si>
  <si>
    <t>GARJ870918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</si>
  <si>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</si>
  <si>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</si>
  <si>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</si>
  <si>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</si>
  <si>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</si>
  <si>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</si>
  <si>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</si>
  <si>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</si>
  <si>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</si>
  <si>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</si>
  <si>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</si>
  <si>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</si>
  <si>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</si>
  <si>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</si>
  <si>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</si>
  <si>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</si>
  <si>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</si>
  <si>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</si>
  <si>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</si>
  <si>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</si>
  <si>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</si>
  <si>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</si>
  <si>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</si>
  <si>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</si>
  <si>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AAVE740315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</si>
  <si>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</si>
  <si>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</si>
  <si>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</si>
  <si>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</si>
  <si>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</si>
  <si>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</si>
  <si>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</si>
  <si>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Jefe Apremios</t>
  </si>
  <si>
    <t xml:space="preserve">Jefe de Padron y Licencias </t>
  </si>
  <si>
    <t>Coordinador Transparencia</t>
  </si>
  <si>
    <t>Garcia Villa Maricela</t>
  </si>
  <si>
    <t>GAVM-680731-</t>
  </si>
  <si>
    <t>Hoyos Chora Luis Antonio</t>
  </si>
  <si>
    <t>HOCL840604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</si>
  <si>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</si>
  <si>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</si>
  <si>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</si>
  <si>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</si>
  <si>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</si>
  <si>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</si>
  <si>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</si>
  <si>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</si>
  <si>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</si>
  <si>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</si>
  <si>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</si>
  <si>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</si>
  <si>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</si>
  <si>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</si>
  <si>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</si>
  <si>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</si>
  <si>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</si>
  <si>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</si>
  <si>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</si>
  <si>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</si>
  <si>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</si>
  <si>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</si>
  <si>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</si>
  <si>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</si>
  <si>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</si>
  <si>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</si>
  <si>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</si>
  <si>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</si>
  <si>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</si>
  <si>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</si>
  <si>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</si>
  <si>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</si>
  <si>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</si>
  <si>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</si>
  <si>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</si>
  <si>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</si>
  <si>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</si>
  <si>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</si>
  <si>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</si>
  <si>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</si>
  <si>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</si>
  <si>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</si>
  <si>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</si>
  <si>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</si>
  <si>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</si>
  <si>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</si>
  <si>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</si>
  <si>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</si>
  <si>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</si>
  <si>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</si>
  <si>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</si>
  <si>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</si>
  <si>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</si>
  <si>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</si>
  <si>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</si>
  <si>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</si>
  <si>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</si>
  <si>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</si>
  <si>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</si>
  <si>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</si>
  <si>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</si>
  <si>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</si>
  <si>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</si>
  <si>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</si>
  <si>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</si>
  <si>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</si>
  <si>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</si>
  <si>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</si>
  <si>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Departamento 319 DEPARTAMENTO ORGANO DE CONTROL INTERNO</t>
  </si>
  <si>
    <t>Lazcano Flores Miguel</t>
  </si>
  <si>
    <t>LOEA780724</t>
  </si>
  <si>
    <t>BACL8603068Y8</t>
  </si>
  <si>
    <t>Enc Expedientes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</si>
  <si>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</si>
  <si>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</si>
  <si>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</si>
  <si>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</si>
  <si>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</si>
  <si>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</si>
  <si>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</si>
  <si>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</si>
  <si>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</si>
  <si>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</si>
  <si>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</si>
  <si>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</si>
  <si>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</si>
  <si>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</si>
  <si>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</si>
  <si>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</si>
  <si>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</si>
  <si>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</si>
  <si>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</si>
  <si>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</si>
  <si>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</si>
  <si>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</si>
  <si>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</si>
  <si>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</si>
  <si>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</si>
  <si>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</si>
  <si>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</si>
  <si>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</si>
  <si>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</si>
  <si>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</si>
  <si>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</si>
  <si>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</si>
  <si>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</si>
  <si>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</si>
  <si>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</si>
  <si>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</si>
  <si>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</si>
  <si>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</si>
  <si>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</si>
  <si>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</si>
  <si>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</si>
  <si>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</si>
  <si>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</si>
  <si>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</si>
  <si>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</si>
  <si>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</si>
  <si>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</si>
  <si>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</si>
  <si>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</si>
  <si>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</si>
  <si>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</si>
  <si>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</si>
  <si>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</si>
  <si>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</si>
  <si>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</si>
  <si>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</si>
  <si>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</si>
  <si>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</si>
  <si>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</si>
  <si>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</si>
  <si>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</si>
  <si>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</si>
  <si>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</si>
  <si>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</si>
  <si>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</si>
  <si>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</si>
  <si>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</si>
  <si>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</si>
  <si>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</si>
  <si>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</si>
  <si>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</si>
  <si>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</si>
  <si>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</si>
  <si>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</si>
  <si>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</si>
  <si>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</si>
  <si>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</si>
  <si>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</si>
  <si>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</si>
  <si>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</si>
  <si>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</si>
  <si>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</si>
  <si>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</si>
  <si>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</si>
  <si>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</si>
  <si>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</si>
  <si>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</si>
  <si>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</si>
  <si>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</si>
  <si>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</si>
  <si>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</si>
  <si>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VITG501129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</si>
  <si>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</si>
  <si>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</si>
  <si>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</si>
  <si>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</si>
  <si>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</si>
  <si>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</si>
  <si>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</si>
  <si>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</si>
  <si>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</si>
  <si>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</si>
  <si>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</si>
  <si>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</si>
  <si>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</si>
  <si>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</si>
  <si>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</si>
  <si>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</si>
  <si>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</si>
  <si>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</si>
  <si>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</si>
  <si>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</si>
  <si>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</si>
  <si>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</si>
  <si>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</si>
  <si>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</si>
  <si>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</si>
  <si>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</si>
  <si>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</si>
  <si>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</si>
  <si>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ADMINISTRACION 2015 -2018</t>
  </si>
  <si>
    <t>C. HECTOR MANUEL HARO PEREZ</t>
  </si>
  <si>
    <t>Orozco Cuevas Jesus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</si>
  <si>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</si>
  <si>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</si>
  <si>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</si>
  <si>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</si>
  <si>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</si>
  <si>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</si>
  <si>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</si>
  <si>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</si>
  <si>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</si>
  <si>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</si>
  <si>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</si>
  <si>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</si>
  <si>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Rosales Arias Yesel</t>
  </si>
  <si>
    <t>Bielmas Ornelas Juan</t>
  </si>
  <si>
    <t>Cornejo Renteria Arcadio</t>
  </si>
  <si>
    <t>Gaytan Cuevas Jose de Jesus</t>
  </si>
  <si>
    <t>Ledezma Orozco Santiago</t>
  </si>
  <si>
    <t>CUDD710124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</si>
  <si>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</si>
  <si>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</si>
  <si>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</si>
  <si>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</si>
  <si>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</si>
  <si>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</si>
  <si>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</si>
  <si>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</si>
  <si>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</si>
  <si>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</si>
  <si>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</si>
  <si>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</si>
  <si>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</si>
  <si>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</si>
  <si>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</si>
  <si>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</si>
  <si>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</si>
  <si>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Santana Aguirre Juan Martin</t>
  </si>
  <si>
    <t>Aldrete Navarro Ivan</t>
  </si>
  <si>
    <t>Portugal Garcia Alan Fhillippe</t>
  </si>
  <si>
    <t>Vazquez Ibarra Apolinar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</si>
  <si>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</si>
  <si>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</si>
  <si>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</si>
  <si>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</si>
  <si>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</si>
  <si>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Trigueros Ines Reyes</t>
  </si>
  <si>
    <t>Garcia Soto Ilda Gabriel</t>
  </si>
  <si>
    <t>Nuñez Mora Claaudia Gpe</t>
  </si>
  <si>
    <t>Rojo Ramos Asaria Yazzmin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</si>
  <si>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</si>
  <si>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</si>
  <si>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</si>
  <si>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</si>
  <si>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</si>
  <si>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</si>
  <si>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</si>
  <si>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</si>
  <si>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</si>
  <si>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Partida Macias Mayda Guadalupe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</si>
  <si>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</si>
  <si>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</si>
  <si>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</si>
  <si>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</si>
  <si>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</si>
  <si>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</si>
  <si>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</si>
  <si>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</si>
  <si>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</si>
  <si>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</si>
  <si>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</si>
  <si>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</si>
  <si>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</si>
  <si>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</si>
  <si>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</si>
  <si>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</si>
  <si>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</si>
  <si>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</si>
  <si>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</si>
  <si>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</si>
  <si>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</si>
  <si>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</si>
  <si>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</si>
  <si>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</si>
  <si>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</si>
  <si>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</si>
  <si>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</si>
  <si>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</si>
  <si>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Rivera Lorenzana Horacio</t>
  </si>
  <si>
    <t>Romero Bielmas Celso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</si>
  <si>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</si>
  <si>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</si>
  <si>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</si>
  <si>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</si>
  <si>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</si>
  <si>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</si>
  <si>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</si>
  <si>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Flores Lopez Monica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</si>
  <si>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</si>
  <si>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</si>
  <si>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</si>
  <si>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</si>
  <si>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</si>
  <si>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</si>
  <si>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</si>
  <si>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</si>
  <si>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</si>
  <si>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</si>
  <si>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SAAJ621126</t>
  </si>
  <si>
    <t>MEOA700603</t>
  </si>
  <si>
    <t>CASH730316</t>
  </si>
  <si>
    <t>RACM471111</t>
  </si>
  <si>
    <t>AENI660822</t>
  </si>
  <si>
    <t>GAVA560913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</si>
  <si>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</si>
  <si>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</si>
  <si>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</si>
  <si>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</si>
  <si>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</si>
  <si>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</si>
  <si>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</si>
  <si>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</si>
  <si>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</si>
  <si>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</si>
  <si>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</si>
  <si>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</si>
  <si>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</si>
  <si>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</si>
  <si>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</si>
  <si>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</si>
  <si>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</si>
  <si>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</si>
  <si>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</si>
  <si>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</si>
  <si>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</si>
  <si>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</si>
  <si>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</si>
  <si>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</si>
  <si>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</si>
  <si>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</si>
  <si>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</si>
  <si>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</si>
  <si>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</si>
  <si>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</si>
  <si>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</si>
  <si>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</si>
  <si>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</si>
  <si>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</si>
  <si>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</si>
  <si>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</si>
  <si>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</si>
  <si>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</si>
  <si>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</si>
  <si>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Franco Campos Daniel</t>
  </si>
  <si>
    <t>CACL600827</t>
  </si>
  <si>
    <t>SAGJ890427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</si>
  <si>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</si>
  <si>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</si>
  <si>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</si>
  <si>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</si>
  <si>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</si>
  <si>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</si>
  <si>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</si>
  <si>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</si>
  <si>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SACS880819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</si>
  <si>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</si>
  <si>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</si>
  <si>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</si>
  <si>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</si>
  <si>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</si>
  <si>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</si>
  <si>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</si>
  <si>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</si>
  <si>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</si>
  <si>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RILH830627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</si>
  <si>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</si>
  <si>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</si>
  <si>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</si>
  <si>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</si>
  <si>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</si>
  <si>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</si>
  <si>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</si>
  <si>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</si>
  <si>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</si>
  <si>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</si>
  <si>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</si>
  <si>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</si>
  <si>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</si>
  <si>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</si>
  <si>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</si>
  <si>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</si>
  <si>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</si>
  <si>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</si>
  <si>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</si>
  <si>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</si>
  <si>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</si>
  <si>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</si>
  <si>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</si>
  <si>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</si>
  <si>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</si>
  <si>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</si>
  <si>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</si>
  <si>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</si>
  <si>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</si>
  <si>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Xilonzochitl Ocampo Maria Cristina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</si>
  <si>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</si>
  <si>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</si>
  <si>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</si>
  <si>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</si>
  <si>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</si>
  <si>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</si>
  <si>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</si>
  <si>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</si>
  <si>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</si>
  <si>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</si>
  <si>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</si>
  <si>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</si>
  <si>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Cravioto Lebrije Jesus Alejandro</t>
  </si>
  <si>
    <t>Coordinador de Agencias</t>
  </si>
  <si>
    <t>Jefe Dedsarrollo Soc</t>
  </si>
  <si>
    <t>Vazquez Ibarra Apolinario</t>
  </si>
  <si>
    <t xml:space="preserve">Jefe Proyectos  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</si>
  <si>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</si>
  <si>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</si>
  <si>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</si>
  <si>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</si>
  <si>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</si>
  <si>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</si>
  <si>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</si>
  <si>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</si>
  <si>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</si>
  <si>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</si>
  <si>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</si>
  <si>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</si>
  <si>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</si>
  <si>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</si>
  <si>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</si>
  <si>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</si>
  <si>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</si>
  <si>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LORR670629</t>
  </si>
  <si>
    <t>LOOV780516</t>
  </si>
  <si>
    <t>CUOG880405</t>
  </si>
  <si>
    <t>SARE830805</t>
  </si>
  <si>
    <t>PEPL610619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</si>
  <si>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</si>
  <si>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</si>
  <si>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</si>
  <si>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</si>
  <si>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</si>
  <si>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</si>
  <si>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</si>
  <si>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</si>
  <si>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</si>
  <si>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</si>
  <si>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</si>
  <si>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</si>
  <si>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</si>
  <si>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</si>
  <si>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</si>
  <si>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</si>
  <si>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</si>
  <si>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Gomez Machuca Maria de San Juan</t>
  </si>
  <si>
    <t>Gomez Machuca Ma de San Juan</t>
  </si>
  <si>
    <t>Arce Romero Alejandra Janeth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</si>
  <si>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</si>
  <si>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</si>
  <si>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</si>
  <si>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</si>
  <si>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</si>
  <si>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Ochoa Rojas Diana</t>
  </si>
  <si>
    <t>Velazquez Avila Armando</t>
  </si>
  <si>
    <t>Lopez Miranda David Efrain</t>
  </si>
  <si>
    <t>VACE540817</t>
  </si>
  <si>
    <t>Cazares Hernandez Maria Elena</t>
  </si>
  <si>
    <t>MAOL700526</t>
  </si>
  <si>
    <t>MAVC830401</t>
  </si>
  <si>
    <t>Perez Hernandez Bogar</t>
  </si>
  <si>
    <t>PEHB711219</t>
  </si>
  <si>
    <t>LOMD921221</t>
  </si>
  <si>
    <t>VEAA910723</t>
  </si>
  <si>
    <t>OORD940627</t>
  </si>
  <si>
    <t>LAOC920714</t>
  </si>
  <si>
    <t>GASI700705</t>
  </si>
  <si>
    <t>GAVG560205</t>
  </si>
  <si>
    <t>GOMS770621</t>
  </si>
  <si>
    <t>MOMM850908</t>
  </si>
  <si>
    <t>Departamento 1300 DEPTO DE SERVICIOS PUBLICOS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</si>
  <si>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</si>
  <si>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</si>
  <si>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</si>
  <si>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</si>
  <si>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</si>
  <si>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</si>
  <si>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</si>
  <si>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</si>
  <si>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</si>
  <si>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</si>
  <si>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</si>
  <si>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</si>
  <si>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</si>
  <si>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</si>
  <si>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</si>
  <si>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</si>
  <si>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</si>
  <si>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</si>
  <si>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</si>
  <si>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</si>
  <si>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</si>
  <si>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</si>
  <si>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</si>
  <si>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CADP4502236D3</t>
  </si>
  <si>
    <t>CURA8009104MA</t>
  </si>
  <si>
    <t>SAHC890217DP5</t>
  </si>
  <si>
    <t>DELE9107028H8</t>
  </si>
  <si>
    <t>DIDT921007TP9</t>
  </si>
  <si>
    <t>FOVC9401028A6</t>
  </si>
  <si>
    <t>FOLM681203GK5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</si>
  <si>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</si>
  <si>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</si>
  <si>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</si>
  <si>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</si>
  <si>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</si>
  <si>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</si>
  <si>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</si>
  <si>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</si>
  <si>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</si>
  <si>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</si>
  <si>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</si>
  <si>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</si>
  <si>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MEJE840830HN0</t>
  </si>
  <si>
    <t>MEJV930728KB0</t>
  </si>
  <si>
    <t>MINS5805151W9</t>
  </si>
  <si>
    <t>PAZG790324KV3</t>
  </si>
  <si>
    <t>PAMM880224BP9</t>
  </si>
  <si>
    <t>RAFA960802QKA</t>
  </si>
  <si>
    <t>ROZA700626NJ8</t>
  </si>
  <si>
    <t>ROBC4909226VA</t>
  </si>
  <si>
    <t>RUGC870109GSA</t>
  </si>
  <si>
    <t>SARA780809839</t>
  </si>
  <si>
    <t>SOVA650806D36</t>
  </si>
  <si>
    <t>C. ALFONSO VILLA GONZALEZ</t>
  </si>
  <si>
    <t>Palos Vaca J Jesus</t>
  </si>
  <si>
    <t>Alvarado Miranda Jose de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</si>
  <si>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</si>
  <si>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</si>
  <si>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</si>
  <si>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</si>
  <si>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</si>
  <si>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</si>
  <si>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</si>
  <si>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Supervisor de Obras</t>
  </si>
  <si>
    <t>Perez Campos Jesus</t>
  </si>
  <si>
    <t>Valdez Gonzalez Paola</t>
  </si>
  <si>
    <t>Urzua Leal Victoria</t>
  </si>
  <si>
    <t>Herrera Alonzo Ana Cecilia</t>
  </si>
  <si>
    <t>Campos Salazar Daniel</t>
  </si>
  <si>
    <t>Gaytan Cruz Gabriela Elizabeth</t>
  </si>
  <si>
    <t>Vega Luvian Brenda</t>
  </si>
  <si>
    <t>Herrera Alonso Ana Cecilia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</si>
  <si>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</si>
  <si>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</si>
  <si>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</si>
  <si>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</si>
  <si>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</si>
  <si>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</si>
  <si>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</si>
  <si>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AAMJ620414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</si>
  <si>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</si>
  <si>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</si>
  <si>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</si>
  <si>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</si>
  <si>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</si>
  <si>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</si>
  <si>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</si>
  <si>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</si>
  <si>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</si>
  <si>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</si>
  <si>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</si>
  <si>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</si>
  <si>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</si>
  <si>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</si>
  <si>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</si>
  <si>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Vidal Marin Ricardo</t>
  </si>
  <si>
    <t>Ruiz Jimenez Everardo</t>
  </si>
  <si>
    <t>RUJE560706</t>
  </si>
  <si>
    <t>Vargas Olmedo Gilberto</t>
  </si>
  <si>
    <t>VAOG480919</t>
  </si>
  <si>
    <t>Diaz Gomez Jennie</t>
  </si>
  <si>
    <t>Hoyos Ana Paula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</si>
  <si>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</si>
  <si>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</si>
  <si>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</si>
  <si>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</si>
  <si>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</si>
  <si>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</si>
  <si>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</si>
  <si>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</si>
  <si>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</si>
  <si>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</si>
  <si>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</si>
  <si>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</si>
  <si>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</si>
  <si>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</si>
  <si>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</si>
  <si>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</si>
  <si>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</si>
  <si>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</si>
  <si>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</si>
  <si>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</si>
  <si>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</si>
  <si>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</si>
  <si>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</si>
  <si>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</si>
  <si>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</si>
  <si>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 xml:space="preserve">Repartidor </t>
  </si>
  <si>
    <t>Zambrano Flores Fco Xavier</t>
  </si>
  <si>
    <t>ZAFX</t>
  </si>
  <si>
    <t>Flores Gomez Jessica Yesenia</t>
  </si>
  <si>
    <t>FOGJ910925M94</t>
  </si>
  <si>
    <t>Sanchez Herrera Ma de Jesus</t>
  </si>
  <si>
    <t>SAHJ810205V15</t>
  </si>
  <si>
    <t>AOCV511102</t>
  </si>
  <si>
    <t>Navarro Gomez Jesus</t>
  </si>
  <si>
    <t>DIFERENCIA</t>
  </si>
  <si>
    <t>Vergara Hilario Leandro</t>
  </si>
  <si>
    <t>VEHL601120</t>
  </si>
  <si>
    <t>GOSV630321</t>
  </si>
  <si>
    <t>Diaz Gomez Sahara Jennine</t>
  </si>
  <si>
    <t>DIGS891203</t>
  </si>
  <si>
    <t>Villegas Zamora Martin</t>
  </si>
  <si>
    <t>Villegas Zamora Jose de Jesus</t>
  </si>
  <si>
    <t>VIZJ821106</t>
  </si>
  <si>
    <t>VIZM860521</t>
  </si>
  <si>
    <t>Valencia Chavez Guillermo</t>
  </si>
  <si>
    <t>NOMINA CORRESPONDIENTE A LA 1 ER  QUINCENA DE FEBRERO 2016</t>
  </si>
  <si>
    <t>VACG580925</t>
  </si>
  <si>
    <t>Delgadillo Alonzo Lorenzo</t>
  </si>
  <si>
    <t>Vazquez Sarao Jose Angel</t>
  </si>
  <si>
    <t>VASA</t>
  </si>
  <si>
    <t>Lopez Lorenzo Margarito</t>
  </si>
  <si>
    <t>LOLM</t>
  </si>
  <si>
    <t>01/33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</si>
  <si>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</si>
  <si>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</si>
  <si>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</si>
  <si>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</si>
  <si>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</si>
  <si>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</si>
  <si>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</si>
  <si>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</si>
  <si>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</si>
  <si>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</si>
  <si>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</si>
  <si>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</si>
  <si>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</si>
  <si>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</si>
  <si>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</si>
  <si>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</si>
  <si>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</si>
  <si>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</si>
  <si>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</si>
  <si>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</si>
  <si>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</si>
  <si>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</si>
  <si>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</si>
  <si>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</si>
  <si>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</si>
  <si>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</si>
  <si>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</si>
  <si>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</si>
  <si>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</si>
  <si>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</si>
  <si>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</si>
  <si>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</si>
  <si>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</si>
  <si>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NUER</t>
  </si>
  <si>
    <t>Nuño Villegas Moises Armando</t>
  </si>
  <si>
    <t>Del Toro Sanchez Faviola</t>
  </si>
  <si>
    <t>TOSF</t>
  </si>
  <si>
    <t>Sierra Alvarez Ma Cristina</t>
  </si>
  <si>
    <t>Barreras Navarro Antonio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</si>
  <si>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</si>
  <si>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</si>
  <si>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</si>
  <si>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</si>
  <si>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</si>
  <si>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</si>
  <si>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</si>
  <si>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</si>
  <si>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</si>
  <si>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</si>
  <si>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</si>
  <si>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</si>
  <si>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</si>
  <si>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</si>
  <si>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</si>
  <si>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</si>
  <si>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</si>
  <si>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</si>
  <si>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</si>
  <si>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</si>
  <si>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</si>
  <si>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</si>
  <si>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</si>
  <si>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</si>
  <si>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</si>
  <si>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TOGV</t>
  </si>
  <si>
    <t>Sierra Alvarez Ma Crisina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</si>
</sst>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115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4" xfId="0" applyFont="1" applyBorder="1" applyAlignment="1">
      <alignment/>
    </xf>
    <xf numFmtId="0" fontId="0" fillId="0" borderId="54" xfId="0" applyFont="1" applyBorder="1" applyAlignment="1">
      <alignment/>
    </xf>
    <xf numFmtId="164" fontId="1" fillId="33" borderId="54" xfId="0" applyNumberFormat="1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left" wrapText="1"/>
    </xf>
    <xf numFmtId="0" fontId="60" fillId="35" borderId="54" xfId="0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71" fillId="35" borderId="54" xfId="0" applyFont="1" applyFill="1" applyBorder="1" applyAlignment="1">
      <alignment/>
    </xf>
    <xf numFmtId="0" fontId="14" fillId="35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55" fillId="0" borderId="54" xfId="0" applyNumberFormat="1" applyFont="1" applyFill="1" applyBorder="1" applyAlignment="1">
      <alignment/>
    </xf>
    <xf numFmtId="0" fontId="43" fillId="0" borderId="54" xfId="0" applyNumberFormat="1" applyFont="1" applyFill="1" applyBorder="1" applyAlignment="1">
      <alignment horizontal="center"/>
    </xf>
    <xf numFmtId="164" fontId="43" fillId="0" borderId="54" xfId="0" applyNumberFormat="1" applyFont="1" applyFill="1" applyBorder="1" applyAlignment="1">
      <alignment/>
    </xf>
    <xf numFmtId="164" fontId="14" fillId="0" borderId="54" xfId="0" applyNumberFormat="1" applyFont="1" applyFill="1" applyBorder="1" applyAlignment="1">
      <alignment/>
    </xf>
    <xf numFmtId="0" fontId="60" fillId="12" borderId="54" xfId="0" applyFont="1" applyFill="1" applyBorder="1" applyAlignment="1">
      <alignment/>
    </xf>
    <xf numFmtId="164" fontId="3" fillId="12" borderId="54" xfId="0" applyNumberFormat="1" applyFont="1" applyFill="1" applyBorder="1" applyAlignment="1">
      <alignment/>
    </xf>
    <xf numFmtId="164" fontId="12" fillId="12" borderId="54" xfId="0" applyNumberFormat="1" applyFont="1" applyFill="1" applyBorder="1" applyAlignment="1">
      <alignment/>
    </xf>
    <xf numFmtId="0" fontId="14" fillId="12" borderId="54" xfId="0" applyNumberFormat="1" applyFont="1" applyFill="1" applyBorder="1" applyAlignment="1">
      <alignment horizontal="center"/>
    </xf>
    <xf numFmtId="164" fontId="59" fillId="12" borderId="54" xfId="0" applyNumberFormat="1" applyFont="1" applyFill="1" applyBorder="1" applyAlignment="1">
      <alignment/>
    </xf>
    <xf numFmtId="164" fontId="55" fillId="12" borderId="54" xfId="0" applyNumberFormat="1" applyFont="1" applyFill="1" applyBorder="1" applyAlignment="1">
      <alignment/>
    </xf>
    <xf numFmtId="0" fontId="43" fillId="12" borderId="54" xfId="0" applyNumberFormat="1" applyFont="1" applyFill="1" applyBorder="1" applyAlignment="1">
      <alignment horizontal="center"/>
    </xf>
    <xf numFmtId="0" fontId="43" fillId="35" borderId="54" xfId="0" applyNumberFormat="1" applyFont="1" applyFill="1" applyBorder="1" applyAlignment="1">
      <alignment horizontal="center"/>
    </xf>
    <xf numFmtId="164" fontId="43" fillId="35" borderId="54" xfId="0" applyNumberFormat="1" applyFont="1" applyFill="1" applyBorder="1" applyAlignment="1">
      <alignment/>
    </xf>
    <xf numFmtId="0" fontId="60" fillId="42" borderId="54" xfId="0" applyFont="1" applyFill="1" applyBorder="1" applyAlignment="1">
      <alignment/>
    </xf>
    <xf numFmtId="164" fontId="3" fillId="42" borderId="54" xfId="0" applyNumberFormat="1" applyFont="1" applyFill="1" applyBorder="1" applyAlignment="1">
      <alignment/>
    </xf>
    <xf numFmtId="0" fontId="71" fillId="42" borderId="54" xfId="0" applyFont="1" applyFill="1" applyBorder="1" applyAlignment="1">
      <alignment/>
    </xf>
    <xf numFmtId="0" fontId="14" fillId="42" borderId="54" xfId="0" applyNumberFormat="1" applyFont="1" applyFill="1" applyBorder="1" applyAlignment="1">
      <alignment horizontal="center"/>
    </xf>
    <xf numFmtId="164" fontId="14" fillId="42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/>
    </xf>
    <xf numFmtId="0" fontId="14" fillId="0" borderId="54" xfId="0" applyNumberFormat="1" applyFont="1" applyFill="1" applyBorder="1" applyAlignment="1">
      <alignment horizontal="center"/>
    </xf>
    <xf numFmtId="164" fontId="10" fillId="12" borderId="54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 horizontal="center"/>
    </xf>
    <xf numFmtId="0" fontId="23" fillId="35" borderId="54" xfId="0" applyFont="1" applyFill="1" applyBorder="1" applyAlignment="1">
      <alignment/>
    </xf>
    <xf numFmtId="164" fontId="0" fillId="35" borderId="54" xfId="0" applyNumberFormat="1" applyFill="1" applyBorder="1" applyAlignment="1">
      <alignment/>
    </xf>
    <xf numFmtId="0" fontId="0" fillId="35" borderId="54" xfId="0" applyNumberFormat="1" applyFill="1" applyBorder="1" applyAlignment="1">
      <alignment horizontal="center"/>
    </xf>
    <xf numFmtId="164" fontId="0" fillId="35" borderId="54" xfId="0" applyNumberFormat="1" applyFill="1" applyBorder="1" applyAlignment="1">
      <alignment wrapText="1"/>
    </xf>
    <xf numFmtId="0" fontId="12" fillId="0" borderId="54" xfId="53" applyFont="1" applyFill="1" applyBorder="1" applyAlignment="1">
      <alignment horizontal="left"/>
      <protection/>
    </xf>
    <xf numFmtId="0" fontId="22" fillId="35" borderId="54" xfId="0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74" fillId="12" borderId="54" xfId="0" applyNumberFormat="1" applyFont="1" applyFill="1" applyBorder="1" applyAlignment="1">
      <alignment/>
    </xf>
    <xf numFmtId="0" fontId="60" fillId="6" borderId="54" xfId="0" applyFont="1" applyFill="1" applyBorder="1" applyAlignment="1">
      <alignment/>
    </xf>
    <xf numFmtId="164" fontId="4" fillId="6" borderId="54" xfId="0" applyNumberFormat="1" applyFont="1" applyFill="1" applyBorder="1" applyAlignment="1">
      <alignment/>
    </xf>
    <xf numFmtId="164" fontId="50" fillId="6" borderId="54" xfId="0" applyNumberFormat="1" applyFont="1" applyFill="1" applyBorder="1" applyAlignment="1">
      <alignment/>
    </xf>
    <xf numFmtId="0" fontId="74" fillId="6" borderId="54" xfId="0" applyNumberFormat="1" applyFont="1" applyFill="1" applyBorder="1" applyAlignment="1">
      <alignment horizontal="center"/>
    </xf>
    <xf numFmtId="164" fontId="74" fillId="6" borderId="54" xfId="0" applyNumberFormat="1" applyFont="1" applyFill="1" applyBorder="1" applyAlignment="1">
      <alignment/>
    </xf>
    <xf numFmtId="164" fontId="10" fillId="6" borderId="54" xfId="0" applyNumberFormat="1" applyFont="1" applyFill="1" applyBorder="1" applyAlignment="1">
      <alignment/>
    </xf>
    <xf numFmtId="164" fontId="3" fillId="6" borderId="54" xfId="0" applyNumberFormat="1" applyFont="1" applyFill="1" applyBorder="1" applyAlignment="1">
      <alignment/>
    </xf>
    <xf numFmtId="164" fontId="55" fillId="6" borderId="54" xfId="0" applyNumberFormat="1" applyFont="1" applyFill="1" applyBorder="1" applyAlignment="1">
      <alignment/>
    </xf>
    <xf numFmtId="0" fontId="43" fillId="6" borderId="54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44" fillId="0" borderId="54" xfId="0" applyFont="1" applyBorder="1" applyAlignment="1">
      <alignment/>
    </xf>
    <xf numFmtId="0" fontId="3" fillId="0" borderId="54" xfId="0" applyFont="1" applyBorder="1" applyAlignment="1">
      <alignment/>
    </xf>
    <xf numFmtId="164" fontId="12" fillId="6" borderId="54" xfId="0" applyNumberFormat="1" applyFont="1" applyFill="1" applyBorder="1" applyAlignment="1">
      <alignment/>
    </xf>
    <xf numFmtId="0" fontId="14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left"/>
    </xf>
    <xf numFmtId="164" fontId="4" fillId="12" borderId="54" xfId="0" applyNumberFormat="1" applyFont="1" applyFill="1" applyBorder="1" applyAlignment="1">
      <alignment horizontal="right"/>
    </xf>
    <xf numFmtId="0" fontId="4" fillId="35" borderId="54" xfId="0" applyFont="1" applyFill="1" applyBorder="1" applyAlignment="1">
      <alignment/>
    </xf>
    <xf numFmtId="164" fontId="9" fillId="6" borderId="54" xfId="0" applyNumberFormat="1" applyFont="1" applyFill="1" applyBorder="1" applyAlignment="1">
      <alignment/>
    </xf>
    <xf numFmtId="0" fontId="10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4" fontId="12" fillId="35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wrapText="1"/>
    </xf>
    <xf numFmtId="164" fontId="12" fillId="12" borderId="54" xfId="0" applyNumberFormat="1" applyFont="1" applyFill="1" applyBorder="1" applyAlignment="1">
      <alignment wrapText="1"/>
    </xf>
    <xf numFmtId="164" fontId="12" fillId="35" borderId="54" xfId="0" applyNumberFormat="1" applyFont="1" applyFill="1" applyBorder="1" applyAlignment="1">
      <alignment wrapText="1"/>
    </xf>
    <xf numFmtId="164" fontId="12" fillId="42" borderId="54" xfId="0" applyNumberFormat="1" applyFont="1" applyFill="1" applyBorder="1" applyAlignment="1">
      <alignment/>
    </xf>
    <xf numFmtId="164" fontId="12" fillId="6" borderId="54" xfId="0" applyNumberFormat="1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164" fontId="4" fillId="33" borderId="54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4" xfId="50" applyFont="1" applyFill="1" applyBorder="1" applyAlignment="1">
      <alignment horizontal="centerContinuous" wrapText="1"/>
    </xf>
    <xf numFmtId="0" fontId="27" fillId="0" borderId="54" xfId="0" applyFont="1" applyFill="1" applyBorder="1" applyAlignment="1">
      <alignment/>
    </xf>
    <xf numFmtId="44" fontId="77" fillId="33" borderId="54" xfId="50" applyFont="1" applyFill="1" applyBorder="1" applyAlignment="1">
      <alignment horizontal="centerContinuous" wrapText="1"/>
    </xf>
    <xf numFmtId="164" fontId="27" fillId="0" borderId="54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4" xfId="0" applyNumberFormat="1" applyFont="1" applyFill="1" applyBorder="1" applyAlignment="1">
      <alignment/>
    </xf>
    <xf numFmtId="164" fontId="48" fillId="6" borderId="5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60" fillId="35" borderId="56" xfId="0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71" fillId="35" borderId="56" xfId="0" applyFont="1" applyFill="1" applyBorder="1" applyAlignment="1">
      <alignment/>
    </xf>
    <xf numFmtId="164" fontId="12" fillId="35" borderId="56" xfId="0" applyNumberFormat="1" applyFont="1" applyFill="1" applyBorder="1" applyAlignment="1">
      <alignment/>
    </xf>
    <xf numFmtId="0" fontId="14" fillId="35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164" fontId="27" fillId="35" borderId="54" xfId="0" applyNumberFormat="1" applyFont="1" applyFill="1" applyBorder="1" applyAlignment="1">
      <alignment/>
    </xf>
    <xf numFmtId="0" fontId="70" fillId="0" borderId="54" xfId="0" applyFont="1" applyFill="1" applyBorder="1" applyAlignment="1">
      <alignment/>
    </xf>
    <xf numFmtId="164" fontId="70" fillId="0" borderId="54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wrapText="1"/>
    </xf>
    <xf numFmtId="0" fontId="0" fillId="0" borderId="54" xfId="0" applyFill="1" applyBorder="1" applyAlignment="1">
      <alignment/>
    </xf>
    <xf numFmtId="164" fontId="9" fillId="0" borderId="54" xfId="0" applyNumberFormat="1" applyFont="1" applyFill="1" applyBorder="1" applyAlignment="1">
      <alignment/>
    </xf>
    <xf numFmtId="0" fontId="27" fillId="39" borderId="54" xfId="0" applyFont="1" applyFill="1" applyBorder="1" applyAlignment="1">
      <alignment/>
    </xf>
    <xf numFmtId="0" fontId="14" fillId="39" borderId="54" xfId="0" applyFont="1" applyFill="1" applyBorder="1" applyAlignment="1">
      <alignment/>
    </xf>
    <xf numFmtId="0" fontId="3" fillId="0" borderId="54" xfId="0" applyNumberFormat="1" applyFont="1" applyFill="1" applyBorder="1" applyAlignment="1">
      <alignment horizontal="center"/>
    </xf>
    <xf numFmtId="164" fontId="14" fillId="0" borderId="54" xfId="0" applyNumberFormat="1" applyFont="1" applyFill="1" applyBorder="1" applyAlignment="1">
      <alignment/>
    </xf>
    <xf numFmtId="0" fontId="27" fillId="0" borderId="54" xfId="0" applyFont="1" applyBorder="1" applyAlignment="1">
      <alignment/>
    </xf>
    <xf numFmtId="0" fontId="26" fillId="12" borderId="54" xfId="0" applyFont="1" applyFill="1" applyBorder="1" applyAlignment="1">
      <alignment/>
    </xf>
    <xf numFmtId="164" fontId="14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 wrapText="1"/>
    </xf>
    <xf numFmtId="0" fontId="8" fillId="12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11" fillId="0" borderId="54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76" fillId="0" borderId="54" xfId="0" applyFont="1" applyFill="1" applyBorder="1" applyAlignment="1">
      <alignment/>
    </xf>
    <xf numFmtId="164" fontId="59" fillId="41" borderId="54" xfId="0" applyNumberFormat="1" applyFont="1" applyFill="1" applyBorder="1" applyAlignment="1">
      <alignment/>
    </xf>
    <xf numFmtId="0" fontId="60" fillId="0" borderId="54" xfId="0" applyFont="1" applyFill="1" applyBorder="1" applyAlignment="1">
      <alignment/>
    </xf>
    <xf numFmtId="164" fontId="10" fillId="0" borderId="54" xfId="0" applyNumberFormat="1" applyFont="1" applyFill="1" applyBorder="1" applyAlignment="1">
      <alignment/>
    </xf>
    <xf numFmtId="0" fontId="58" fillId="0" borderId="54" xfId="0" applyFont="1" applyFill="1" applyBorder="1" applyAlignment="1">
      <alignment/>
    </xf>
    <xf numFmtId="164" fontId="75" fillId="0" borderId="54" xfId="0" applyNumberFormat="1" applyFont="1" applyFill="1" applyBorder="1" applyAlignment="1">
      <alignment/>
    </xf>
    <xf numFmtId="0" fontId="75" fillId="0" borderId="54" xfId="0" applyNumberFormat="1" applyFont="1" applyFill="1" applyBorder="1" applyAlignment="1">
      <alignment horizontal="center"/>
    </xf>
    <xf numFmtId="164" fontId="75" fillId="0" borderId="54" xfId="0" applyNumberFormat="1" applyFont="1" applyFill="1" applyBorder="1" applyAlignment="1">
      <alignment horizontal="center"/>
    </xf>
    <xf numFmtId="0" fontId="75" fillId="0" borderId="54" xfId="0" applyFont="1" applyFill="1" applyBorder="1" applyAlignment="1">
      <alignment/>
    </xf>
    <xf numFmtId="0" fontId="60" fillId="41" borderId="54" xfId="0" applyFont="1" applyFill="1" applyBorder="1" applyAlignment="1">
      <alignment/>
    </xf>
    <xf numFmtId="164" fontId="4" fillId="41" borderId="54" xfId="0" applyNumberFormat="1" applyFont="1" applyFill="1" applyBorder="1" applyAlignment="1">
      <alignment/>
    </xf>
    <xf numFmtId="164" fontId="9" fillId="41" borderId="54" xfId="0" applyNumberFormat="1" applyFont="1" applyFill="1" applyBorder="1" applyAlignment="1">
      <alignment/>
    </xf>
    <xf numFmtId="164" fontId="12" fillId="41" borderId="54" xfId="0" applyNumberFormat="1" applyFont="1" applyFill="1" applyBorder="1" applyAlignment="1">
      <alignment/>
    </xf>
    <xf numFmtId="0" fontId="14" fillId="41" borderId="5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2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7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44" fontId="27" fillId="0" borderId="54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4" xfId="0" applyFont="1" applyFill="1" applyBorder="1" applyAlignment="1" quotePrefix="1">
      <alignment/>
    </xf>
    <xf numFmtId="49" fontId="3" fillId="0" borderId="54" xfId="0" applyNumberFormat="1" applyFont="1" applyFill="1" applyBorder="1" applyAlignment="1" quotePrefix="1">
      <alignment/>
    </xf>
    <xf numFmtId="49" fontId="3" fillId="0" borderId="54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164" fontId="54" fillId="12" borderId="54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8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7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7" fillId="35" borderId="28" xfId="0" applyNumberFormat="1" applyFont="1" applyFill="1" applyBorder="1" applyAlignment="1">
      <alignment/>
    </xf>
    <xf numFmtId="164" fontId="62" fillId="35" borderId="28" xfId="0" applyNumberFormat="1" applyFont="1" applyFill="1" applyBorder="1" applyAlignment="1">
      <alignment/>
    </xf>
    <xf numFmtId="164" fontId="49" fillId="35" borderId="28" xfId="0" applyNumberFormat="1" applyFont="1" applyFill="1" applyBorder="1" applyAlignment="1">
      <alignment wrapText="1"/>
    </xf>
    <xf numFmtId="0" fontId="49" fillId="35" borderId="28" xfId="0" applyNumberFormat="1" applyFont="1" applyFill="1" applyBorder="1" applyAlignment="1">
      <alignment horizontal="center"/>
    </xf>
    <xf numFmtId="164" fontId="49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9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vertical="center" wrapText="1"/>
    </xf>
    <xf numFmtId="164" fontId="12" fillId="0" borderId="54" xfId="0" applyNumberFormat="1" applyFont="1" applyFill="1" applyBorder="1" applyAlignment="1">
      <alignment vertical="center"/>
    </xf>
    <xf numFmtId="0" fontId="12" fillId="0" borderId="54" xfId="0" applyNumberFormat="1" applyFont="1" applyFill="1" applyBorder="1" applyAlignment="1">
      <alignment horizontal="left" vertical="center" wrapText="1"/>
    </xf>
    <xf numFmtId="0" fontId="3" fillId="0" borderId="60" xfId="0" applyFont="1" applyFill="1" applyBorder="1" applyAlignment="1" quotePrefix="1">
      <alignment/>
    </xf>
    <xf numFmtId="164" fontId="3" fillId="0" borderId="60" xfId="0" applyNumberFormat="1" applyFont="1" applyFill="1" applyBorder="1" applyAlignment="1">
      <alignment/>
    </xf>
    <xf numFmtId="164" fontId="12" fillId="0" borderId="60" xfId="0" applyNumberFormat="1" applyFont="1" applyFill="1" applyBorder="1" applyAlignment="1">
      <alignment/>
    </xf>
    <xf numFmtId="164" fontId="59" fillId="0" borderId="54" xfId="0" applyNumberFormat="1" applyFont="1" applyFill="1" applyBorder="1" applyAlignment="1">
      <alignment/>
    </xf>
    <xf numFmtId="0" fontId="33" fillId="0" borderId="15" xfId="53" applyFont="1" applyFill="1" applyBorder="1" applyAlignment="1">
      <alignment horizontal="left"/>
      <protection/>
    </xf>
    <xf numFmtId="0" fontId="33" fillId="0" borderId="25" xfId="53" applyFont="1" applyFill="1" applyBorder="1" applyAlignment="1">
      <alignment horizontal="left"/>
      <protection/>
    </xf>
    <xf numFmtId="164" fontId="33" fillId="0" borderId="28" xfId="0" applyNumberFormat="1" applyFont="1" applyFill="1" applyBorder="1" applyAlignment="1">
      <alignment wrapText="1"/>
    </xf>
    <xf numFmtId="164" fontId="43" fillId="0" borderId="28" xfId="0" applyNumberFormat="1" applyFont="1" applyFill="1" applyBorder="1" applyAlignment="1">
      <alignment/>
    </xf>
    <xf numFmtId="164" fontId="4" fillId="33" borderId="61" xfId="0" applyNumberFormat="1" applyFont="1" applyFill="1" applyBorder="1" applyAlignment="1">
      <alignment horizontal="centerContinuous" wrapText="1"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6" fillId="0" borderId="28" xfId="0" applyNumberFormat="1" applyFont="1" applyFill="1" applyBorder="1" applyAlignment="1">
      <alignment/>
    </xf>
    <xf numFmtId="164" fontId="46" fillId="0" borderId="28" xfId="0" applyNumberFormat="1" applyFont="1" applyFill="1" applyBorder="1" applyAlignment="1">
      <alignment wrapText="1"/>
    </xf>
    <xf numFmtId="0" fontId="46" fillId="0" borderId="28" xfId="0" applyNumberFormat="1" applyFont="1" applyFill="1" applyBorder="1" applyAlignment="1">
      <alignment horizontal="center"/>
    </xf>
    <xf numFmtId="164" fontId="47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8" fillId="0" borderId="12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68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64" fontId="69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0" fontId="64" fillId="33" borderId="31" xfId="0" applyNumberFormat="1" applyFont="1" applyFill="1" applyBorder="1" applyAlignment="1">
      <alignment horizontal="center" wrapText="1"/>
    </xf>
    <xf numFmtId="164" fontId="9" fillId="12" borderId="22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2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3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1304925</xdr:colOff>
      <xdr:row>4</xdr:row>
      <xdr:rowOff>0</xdr:rowOff>
    </xdr:to>
    <xdr:pic>
      <xdr:nvPicPr>
        <xdr:cNvPr id="1" name="3 Imagen" descr="http://jocotepec.jalisco.gob.mx/images/escudomp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66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49"/>
  <sheetViews>
    <sheetView zoomScaleSheetLayoutView="100" workbookViewId="0" topLeftCell="A190">
      <selection activeCell="B198" sqref="B198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10.57421875" style="406" customWidth="1"/>
    <col min="4" max="4" width="12.140625" style="1" customWidth="1"/>
    <col min="5" max="5" width="4.421875" style="321" customWidth="1"/>
    <col min="6" max="6" width="13.421875" style="1" customWidth="1"/>
    <col min="7" max="7" width="12.140625" style="1" bestFit="1" customWidth="1"/>
    <col min="8" max="8" width="12.0039062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1.57421875" style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 t="s">
        <v>0</v>
      </c>
      <c r="B1" s="111"/>
      <c r="C1" s="709" t="s">
        <v>640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68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 t="s">
        <v>1479</v>
      </c>
    </row>
    <row r="3" spans="1:15" ht="21" customHeight="1">
      <c r="A3" s="10"/>
      <c r="B3" s="44"/>
      <c r="C3" s="402"/>
      <c r="D3" s="95" t="s">
        <v>1472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436</v>
      </c>
      <c r="B4" s="287" t="s">
        <v>437</v>
      </c>
      <c r="C4" s="403" t="s">
        <v>1</v>
      </c>
      <c r="D4" s="287" t="s">
        <v>435</v>
      </c>
      <c r="E4" s="313" t="s">
        <v>444</v>
      </c>
      <c r="F4" s="42" t="s">
        <v>432</v>
      </c>
      <c r="G4" s="42" t="s">
        <v>433</v>
      </c>
      <c r="H4" s="26" t="s">
        <v>33</v>
      </c>
      <c r="I4" s="26" t="s">
        <v>434</v>
      </c>
      <c r="J4" s="42" t="s">
        <v>17</v>
      </c>
      <c r="K4" s="42" t="s">
        <v>18</v>
      </c>
      <c r="L4" s="42" t="s">
        <v>441</v>
      </c>
      <c r="M4" s="42" t="s">
        <v>30</v>
      </c>
      <c r="N4" s="42" t="s">
        <v>438</v>
      </c>
      <c r="O4" s="288" t="s">
        <v>19</v>
      </c>
    </row>
    <row r="5" spans="1:15" ht="30" customHeight="1" thickTop="1">
      <c r="A5" s="99" t="s">
        <v>827</v>
      </c>
      <c r="B5" s="81"/>
      <c r="C5" s="404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1293</v>
      </c>
      <c r="C6" s="285" t="s">
        <v>1292</v>
      </c>
      <c r="D6" s="454" t="s">
        <v>71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1040</v>
      </c>
      <c r="C7" s="285" t="s">
        <v>1333</v>
      </c>
      <c r="D7" s="454" t="s">
        <v>71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110003</v>
      </c>
      <c r="B8" s="189" t="s">
        <v>1041</v>
      </c>
      <c r="C8" s="285" t="s">
        <v>1325</v>
      </c>
      <c r="D8" s="454" t="s">
        <v>71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1042</v>
      </c>
      <c r="C9" s="285" t="s">
        <v>1320</v>
      </c>
      <c r="D9" s="454" t="s">
        <v>71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1043</v>
      </c>
      <c r="C10" s="285" t="s">
        <v>1294</v>
      </c>
      <c r="D10" s="454" t="s">
        <v>71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4" t="s">
        <v>71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1044</v>
      </c>
      <c r="C12" s="285" t="s">
        <v>1136</v>
      </c>
      <c r="D12" s="454" t="s">
        <v>71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1045</v>
      </c>
      <c r="C13" s="285" t="s">
        <v>1295</v>
      </c>
      <c r="D13" s="454" t="s">
        <v>71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1379</v>
      </c>
      <c r="C14" s="285" t="s">
        <v>1405</v>
      </c>
      <c r="D14" s="454" t="s">
        <v>71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566</v>
      </c>
      <c r="C15" s="1074" t="s">
        <v>578</v>
      </c>
      <c r="D15" s="396" t="s">
        <v>71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82" t="s">
        <v>66</v>
      </c>
      <c r="B16" s="595"/>
      <c r="C16" s="584"/>
      <c r="D16" s="600"/>
      <c r="E16" s="601"/>
      <c r="F16" s="599">
        <f>SUM(F6:F15)</f>
        <v>128925</v>
      </c>
      <c r="G16" s="599">
        <f aca="true" t="shared" si="1" ref="G16:M16">SUM(G6:G15)</f>
        <v>0</v>
      </c>
      <c r="H16" s="599">
        <f t="shared" si="1"/>
        <v>0</v>
      </c>
      <c r="I16" s="599">
        <f>SUM(I6:I15)</f>
        <v>0</v>
      </c>
      <c r="J16" s="599">
        <f t="shared" si="1"/>
        <v>23409</v>
      </c>
      <c r="K16" s="599">
        <f t="shared" si="1"/>
        <v>0</v>
      </c>
      <c r="L16" s="599">
        <f>SUM(L6:L15)</f>
        <v>0</v>
      </c>
      <c r="M16" s="599">
        <f t="shared" si="1"/>
        <v>0</v>
      </c>
      <c r="N16" s="599">
        <f>SUM(N6:N15)</f>
        <v>105516</v>
      </c>
      <c r="O16" s="588"/>
    </row>
    <row r="17" spans="1:15" s="23" customFormat="1" ht="24.75" customHeight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37"/>
      <c r="B18" s="438"/>
      <c r="C18" s="438"/>
      <c r="D18" s="438" t="s">
        <v>473</v>
      </c>
      <c r="E18" s="439"/>
      <c r="F18" s="438"/>
      <c r="G18" s="438"/>
      <c r="H18" s="438"/>
      <c r="J18" s="443" t="s">
        <v>474</v>
      </c>
      <c r="K18" s="438"/>
      <c r="L18" s="438"/>
      <c r="N18" s="438" t="s">
        <v>474</v>
      </c>
      <c r="O18" s="440"/>
    </row>
    <row r="19" spans="1:15" s="187" customFormat="1" ht="10.5" customHeight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>
      <c r="A20" s="437" t="s">
        <v>482</v>
      </c>
      <c r="B20" s="438"/>
      <c r="C20" s="438" t="s">
        <v>1378</v>
      </c>
      <c r="D20" s="438"/>
      <c r="E20" s="439"/>
      <c r="F20" s="438"/>
      <c r="G20" s="438"/>
      <c r="H20" s="438"/>
      <c r="J20" s="443" t="s">
        <v>1038</v>
      </c>
      <c r="K20" s="438"/>
      <c r="L20" s="437"/>
      <c r="M20" s="438" t="s">
        <v>1034</v>
      </c>
      <c r="N20" s="438"/>
      <c r="O20" s="441"/>
    </row>
    <row r="21" spans="1:15" ht="20.25" customHeight="1">
      <c r="A21" s="437"/>
      <c r="B21" s="438"/>
      <c r="C21" s="438" t="s">
        <v>616</v>
      </c>
      <c r="D21" s="438"/>
      <c r="E21" s="439"/>
      <c r="F21" s="438"/>
      <c r="G21" s="438"/>
      <c r="H21" s="438"/>
      <c r="J21" s="442" t="s">
        <v>471</v>
      </c>
      <c r="K21" s="438"/>
      <c r="L21" s="438"/>
      <c r="M21" s="438" t="s">
        <v>472</v>
      </c>
      <c r="N21" s="438"/>
      <c r="O21" s="440"/>
    </row>
    <row r="22" spans="1:15" ht="33.75" customHeight="1">
      <c r="A22" s="183" t="s">
        <v>0</v>
      </c>
      <c r="B22" s="20"/>
      <c r="C22" s="169" t="s">
        <v>640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72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1480</v>
      </c>
    </row>
    <row r="24" spans="1:15" ht="24.75">
      <c r="A24" s="10"/>
      <c r="B24" s="11"/>
      <c r="C24" s="402"/>
      <c r="D24" s="95" t="s">
        <v>1472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436</v>
      </c>
      <c r="B25" s="287" t="s">
        <v>437</v>
      </c>
      <c r="C25" s="403" t="s">
        <v>1</v>
      </c>
      <c r="D25" s="287" t="s">
        <v>435</v>
      </c>
      <c r="E25" s="326" t="s">
        <v>444</v>
      </c>
      <c r="F25" s="42" t="s">
        <v>432</v>
      </c>
      <c r="G25" s="42" t="s">
        <v>433</v>
      </c>
      <c r="H25" s="26" t="s">
        <v>33</v>
      </c>
      <c r="I25" s="26" t="s">
        <v>434</v>
      </c>
      <c r="J25" s="42" t="s">
        <v>17</v>
      </c>
      <c r="K25" s="42" t="s">
        <v>18</v>
      </c>
      <c r="L25" s="26" t="s">
        <v>441</v>
      </c>
      <c r="M25" s="42" t="s">
        <v>30</v>
      </c>
      <c r="N25" s="42" t="s">
        <v>438</v>
      </c>
      <c r="O25" s="288" t="s">
        <v>19</v>
      </c>
    </row>
    <row r="26" spans="1:15" ht="32.25" customHeight="1" thickTop="1">
      <c r="A26" s="100" t="s">
        <v>73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1046</v>
      </c>
      <c r="C27" s="285" t="s">
        <v>1172</v>
      </c>
      <c r="D27" s="396" t="s">
        <v>74</v>
      </c>
      <c r="E27" s="312">
        <v>15</v>
      </c>
      <c r="F27" s="191">
        <v>33121</v>
      </c>
      <c r="G27" s="191">
        <v>0</v>
      </c>
      <c r="H27" s="191">
        <v>0</v>
      </c>
      <c r="I27" s="191">
        <v>0</v>
      </c>
      <c r="J27" s="191">
        <v>8121</v>
      </c>
      <c r="K27" s="191">
        <v>0</v>
      </c>
      <c r="L27" s="191">
        <v>0</v>
      </c>
      <c r="M27" s="191">
        <v>0</v>
      </c>
      <c r="N27" s="191">
        <f>F27+G27+H27+I27-J27+K27-L27+M27</f>
        <v>25000</v>
      </c>
      <c r="O27" s="29"/>
    </row>
    <row r="28" spans="1:15" ht="44.25" customHeight="1">
      <c r="A28" s="197">
        <v>2100101</v>
      </c>
      <c r="B28" s="191" t="s">
        <v>75</v>
      </c>
      <c r="C28" s="285" t="s">
        <v>965</v>
      </c>
      <c r="D28" s="396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91">
        <v>1000</v>
      </c>
      <c r="M28" s="189">
        <v>0</v>
      </c>
      <c r="N28" s="191">
        <f>F28+G28+H28+I28-J28+K28-L28+M28</f>
        <v>2500</v>
      </c>
      <c r="O28" s="14"/>
    </row>
    <row r="29" spans="1:15" ht="44.25" customHeight="1">
      <c r="A29" s="197">
        <v>4100101</v>
      </c>
      <c r="B29" s="189" t="s">
        <v>293</v>
      </c>
      <c r="C29" s="285" t="s">
        <v>594</v>
      </c>
      <c r="D29" s="396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82" t="s">
        <v>66</v>
      </c>
      <c r="B30" s="602"/>
      <c r="C30" s="584"/>
      <c r="D30" s="603"/>
      <c r="E30" s="604"/>
      <c r="F30" s="605">
        <f>SUM(F27:F29)</f>
        <v>40761</v>
      </c>
      <c r="G30" s="605">
        <f aca="true" t="shared" si="3" ref="G30:M30">SUM(G27:G29)</f>
        <v>0</v>
      </c>
      <c r="H30" s="605">
        <f t="shared" si="3"/>
        <v>0</v>
      </c>
      <c r="I30" s="605">
        <f t="shared" si="3"/>
        <v>0</v>
      </c>
      <c r="J30" s="605">
        <f>SUM(J27:J29)</f>
        <v>8761</v>
      </c>
      <c r="K30" s="605">
        <f t="shared" si="3"/>
        <v>0</v>
      </c>
      <c r="L30" s="605">
        <f t="shared" si="3"/>
        <v>1000</v>
      </c>
      <c r="M30" s="605">
        <f t="shared" si="3"/>
        <v>0</v>
      </c>
      <c r="N30" s="605">
        <f>SUM(N27:N29)</f>
        <v>31000</v>
      </c>
      <c r="O30" s="595"/>
    </row>
    <row r="31" spans="1:15" ht="32.25" customHeight="1">
      <c r="A31" s="100" t="s">
        <v>78</v>
      </c>
      <c r="B31" s="193"/>
      <c r="C31" s="405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1047</v>
      </c>
      <c r="C32" s="285" t="s">
        <v>1173</v>
      </c>
      <c r="D32" s="398" t="s">
        <v>79</v>
      </c>
      <c r="E32" s="329">
        <v>15</v>
      </c>
      <c r="F32" s="191">
        <v>8205</v>
      </c>
      <c r="G32" s="191">
        <v>0</v>
      </c>
      <c r="H32" s="191">
        <v>0</v>
      </c>
      <c r="I32" s="191">
        <v>0</v>
      </c>
      <c r="J32" s="191">
        <v>1205</v>
      </c>
      <c r="K32" s="191">
        <v>0</v>
      </c>
      <c r="L32" s="191">
        <v>0</v>
      </c>
      <c r="M32" s="191">
        <v>0</v>
      </c>
      <c r="N32" s="191">
        <f>F32+G32+H32+I32-J32+K32-L32+M32</f>
        <v>7000</v>
      </c>
      <c r="O32" s="14"/>
    </row>
    <row r="33" spans="1:15" ht="25.5" customHeight="1">
      <c r="A33" s="582" t="s">
        <v>66</v>
      </c>
      <c r="B33" s="602"/>
      <c r="C33" s="584"/>
      <c r="D33" s="602"/>
      <c r="E33" s="604"/>
      <c r="F33" s="605">
        <f>F32</f>
        <v>8205</v>
      </c>
      <c r="G33" s="605">
        <f aca="true" t="shared" si="4" ref="G33:M33">G32</f>
        <v>0</v>
      </c>
      <c r="H33" s="605">
        <f t="shared" si="4"/>
        <v>0</v>
      </c>
      <c r="I33" s="605">
        <f t="shared" si="4"/>
        <v>0</v>
      </c>
      <c r="J33" s="605">
        <f>J32</f>
        <v>1205</v>
      </c>
      <c r="K33" s="605">
        <f t="shared" si="4"/>
        <v>0</v>
      </c>
      <c r="L33" s="605">
        <f t="shared" si="4"/>
        <v>0</v>
      </c>
      <c r="M33" s="605">
        <f t="shared" si="4"/>
        <v>0</v>
      </c>
      <c r="N33" s="605">
        <f>N32</f>
        <v>7000</v>
      </c>
      <c r="O33" s="595"/>
    </row>
    <row r="34" spans="1:15" ht="25.5" customHeight="1">
      <c r="A34" s="116"/>
      <c r="B34" s="181" t="s">
        <v>31</v>
      </c>
      <c r="C34" s="409"/>
      <c r="D34" s="117"/>
      <c r="E34" s="330"/>
      <c r="F34" s="207">
        <f>F30+F33</f>
        <v>48966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9966</v>
      </c>
      <c r="K34" s="207">
        <f t="shared" si="5"/>
        <v>0</v>
      </c>
      <c r="L34" s="207">
        <f t="shared" si="5"/>
        <v>1000</v>
      </c>
      <c r="M34" s="207">
        <f t="shared" si="5"/>
        <v>0</v>
      </c>
      <c r="N34" s="207">
        <f>N30+N33</f>
        <v>38000</v>
      </c>
      <c r="O34" s="117"/>
    </row>
    <row r="35" spans="1:15" ht="25.5" customHeight="1">
      <c r="A35" s="118"/>
      <c r="B35" s="119"/>
      <c r="C35" s="410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37"/>
      <c r="B36" s="438"/>
      <c r="C36" s="438"/>
      <c r="D36" s="438" t="s">
        <v>473</v>
      </c>
      <c r="E36" s="439"/>
      <c r="F36" s="438"/>
      <c r="G36" s="438"/>
      <c r="H36" s="438"/>
      <c r="J36" s="443" t="s">
        <v>474</v>
      </c>
      <c r="K36" s="438"/>
      <c r="L36" s="438"/>
      <c r="M36" s="438"/>
      <c r="N36" s="438" t="s">
        <v>474</v>
      </c>
      <c r="O36" s="440"/>
    </row>
    <row r="37" spans="1:15" ht="18.75">
      <c r="A37" s="437"/>
      <c r="B37" s="438"/>
      <c r="C37" s="438"/>
      <c r="D37" s="438"/>
      <c r="E37" s="439"/>
      <c r="F37" s="438"/>
      <c r="G37" s="438"/>
      <c r="H37" s="438"/>
      <c r="J37" s="452"/>
      <c r="K37" s="438"/>
      <c r="L37" s="437"/>
      <c r="M37" s="438"/>
      <c r="N37" s="438"/>
      <c r="O37" s="441"/>
    </row>
    <row r="38" spans="1:15" s="187" customFormat="1" ht="18.75">
      <c r="A38" s="437" t="s">
        <v>482</v>
      </c>
      <c r="B38" s="438"/>
      <c r="C38" s="438" t="s">
        <v>1378</v>
      </c>
      <c r="D38" s="438"/>
      <c r="E38" s="439"/>
      <c r="F38" s="438"/>
      <c r="G38" s="438"/>
      <c r="H38" s="438"/>
      <c r="J38" s="443" t="s">
        <v>1038</v>
      </c>
      <c r="K38" s="438"/>
      <c r="L38" s="437"/>
      <c r="M38" s="438" t="s">
        <v>1034</v>
      </c>
      <c r="N38" s="438"/>
      <c r="O38" s="441"/>
    </row>
    <row r="39" spans="1:15" s="187" customFormat="1" ht="18.75">
      <c r="A39" s="437"/>
      <c r="B39" s="438"/>
      <c r="C39" s="438" t="s">
        <v>616</v>
      </c>
      <c r="D39" s="438"/>
      <c r="E39" s="439"/>
      <c r="F39" s="438"/>
      <c r="G39" s="438"/>
      <c r="H39" s="438"/>
      <c r="J39" s="442" t="s">
        <v>471</v>
      </c>
      <c r="K39" s="438"/>
      <c r="L39" s="438"/>
      <c r="M39" s="438" t="s">
        <v>472</v>
      </c>
      <c r="N39" s="438"/>
      <c r="O39" s="440"/>
    </row>
    <row r="40" spans="1:15" s="187" customFormat="1" ht="18.75">
      <c r="A40" s="184"/>
      <c r="B40" s="185"/>
      <c r="C40" s="408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640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1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1" t="s">
        <v>1481</v>
      </c>
    </row>
    <row r="43" spans="1:15" ht="24.75">
      <c r="A43" s="10"/>
      <c r="B43" s="11"/>
      <c r="C43" s="402"/>
      <c r="D43" s="95" t="s">
        <v>1472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thickBot="1">
      <c r="A44" s="286" t="s">
        <v>436</v>
      </c>
      <c r="B44" s="287" t="s">
        <v>437</v>
      </c>
      <c r="C44" s="403" t="s">
        <v>1</v>
      </c>
      <c r="D44" s="287" t="s">
        <v>435</v>
      </c>
      <c r="E44" s="376" t="s">
        <v>444</v>
      </c>
      <c r="F44" s="42" t="s">
        <v>432</v>
      </c>
      <c r="G44" s="42" t="s">
        <v>433</v>
      </c>
      <c r="H44" s="26" t="s">
        <v>33</v>
      </c>
      <c r="I44" s="26" t="s">
        <v>434</v>
      </c>
      <c r="J44" s="42" t="s">
        <v>17</v>
      </c>
      <c r="K44" s="42" t="s">
        <v>18</v>
      </c>
      <c r="L44" s="392" t="s">
        <v>441</v>
      </c>
      <c r="M44" s="42" t="s">
        <v>30</v>
      </c>
      <c r="N44" s="42" t="s">
        <v>438</v>
      </c>
      <c r="O44" s="288" t="s">
        <v>19</v>
      </c>
    </row>
    <row r="45" spans="1:15" ht="26.25" customHeight="1" thickTop="1">
      <c r="A45" s="282" t="s">
        <v>3</v>
      </c>
      <c r="B45" s="283"/>
      <c r="C45" s="411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16" t="s">
        <v>1221</v>
      </c>
      <c r="C46" s="43" t="s">
        <v>1260</v>
      </c>
      <c r="D46" s="396" t="s">
        <v>1222</v>
      </c>
      <c r="E46" s="312">
        <v>15</v>
      </c>
      <c r="F46" s="191">
        <v>3820</v>
      </c>
      <c r="G46" s="189">
        <v>0</v>
      </c>
      <c r="H46" s="189">
        <v>0</v>
      </c>
      <c r="I46" s="189">
        <v>0</v>
      </c>
      <c r="J46" s="189">
        <v>320</v>
      </c>
      <c r="K46" s="189">
        <v>0</v>
      </c>
      <c r="L46" s="189">
        <v>0</v>
      </c>
      <c r="M46" s="189">
        <v>0</v>
      </c>
      <c r="N46" s="189">
        <f aca="true" t="shared" si="6" ref="N46:N51">F46+G46+H46+I46-J46+K46-L46+M46</f>
        <v>3500</v>
      </c>
      <c r="O46" s="29"/>
    </row>
    <row r="47" spans="1:15" ht="45" customHeight="1">
      <c r="A47" s="108">
        <v>300001</v>
      </c>
      <c r="B47" s="716" t="s">
        <v>1048</v>
      </c>
      <c r="C47" s="43" t="s">
        <v>1174</v>
      </c>
      <c r="D47" s="396" t="s">
        <v>355</v>
      </c>
      <c r="E47" s="312">
        <v>15</v>
      </c>
      <c r="F47" s="191">
        <v>9477</v>
      </c>
      <c r="G47" s="189">
        <v>0</v>
      </c>
      <c r="H47" s="189">
        <v>0</v>
      </c>
      <c r="I47" s="189">
        <v>0</v>
      </c>
      <c r="J47" s="189">
        <v>1477</v>
      </c>
      <c r="K47" s="189">
        <v>0</v>
      </c>
      <c r="L47" s="189">
        <v>0</v>
      </c>
      <c r="M47" s="189">
        <v>0</v>
      </c>
      <c r="N47" s="189">
        <f t="shared" si="6"/>
        <v>8000</v>
      </c>
      <c r="O47" s="29"/>
    </row>
    <row r="48" spans="1:15" ht="45" customHeight="1">
      <c r="A48" s="108">
        <v>420003</v>
      </c>
      <c r="B48" s="189" t="s">
        <v>1049</v>
      </c>
      <c r="C48" s="657" t="s">
        <v>1137</v>
      </c>
      <c r="D48" s="396" t="s">
        <v>839</v>
      </c>
      <c r="E48" s="312">
        <v>15</v>
      </c>
      <c r="F48" s="189">
        <v>4420</v>
      </c>
      <c r="G48" s="189">
        <v>0</v>
      </c>
      <c r="H48" s="189">
        <v>0</v>
      </c>
      <c r="I48" s="189">
        <v>0</v>
      </c>
      <c r="J48" s="189">
        <v>420</v>
      </c>
      <c r="K48" s="189">
        <v>0</v>
      </c>
      <c r="L48" s="189">
        <v>0</v>
      </c>
      <c r="M48" s="189">
        <v>0</v>
      </c>
      <c r="N48" s="189">
        <f t="shared" si="6"/>
        <v>4000</v>
      </c>
      <c r="O48" s="658"/>
    </row>
    <row r="49" spans="1:15" ht="45" customHeight="1">
      <c r="A49" s="108">
        <v>3100002</v>
      </c>
      <c r="B49" s="189" t="s">
        <v>1431</v>
      </c>
      <c r="C49" s="657" t="s">
        <v>1432</v>
      </c>
      <c r="D49" s="396" t="s">
        <v>52</v>
      </c>
      <c r="E49" s="312">
        <v>15</v>
      </c>
      <c r="F49" s="189">
        <v>2854</v>
      </c>
      <c r="G49" s="189">
        <v>0</v>
      </c>
      <c r="H49" s="189">
        <v>0</v>
      </c>
      <c r="I49" s="189">
        <v>0</v>
      </c>
      <c r="J49" s="189">
        <v>61</v>
      </c>
      <c r="K49" s="189">
        <v>0</v>
      </c>
      <c r="L49" s="189">
        <v>0</v>
      </c>
      <c r="M49" s="189">
        <v>0</v>
      </c>
      <c r="N49" s="189">
        <f t="shared" si="6"/>
        <v>2793</v>
      </c>
      <c r="O49" s="658"/>
    </row>
    <row r="50" spans="1:15" ht="42" customHeight="1">
      <c r="A50" s="108">
        <v>4100103</v>
      </c>
      <c r="B50" s="59" t="s">
        <v>603</v>
      </c>
      <c r="C50" s="43" t="s">
        <v>989</v>
      </c>
      <c r="D50" s="432" t="s">
        <v>604</v>
      </c>
      <c r="E50" s="348">
        <v>15</v>
      </c>
      <c r="F50" s="189">
        <v>2370</v>
      </c>
      <c r="G50" s="189">
        <v>0</v>
      </c>
      <c r="H50" s="189">
        <v>0</v>
      </c>
      <c r="I50" s="189">
        <v>0</v>
      </c>
      <c r="J50" s="189">
        <v>0</v>
      </c>
      <c r="K50" s="189">
        <v>6</v>
      </c>
      <c r="L50" s="189">
        <v>0</v>
      </c>
      <c r="M50" s="189">
        <v>0</v>
      </c>
      <c r="N50" s="189">
        <f t="shared" si="6"/>
        <v>2376</v>
      </c>
      <c r="O50" s="14"/>
    </row>
    <row r="51" spans="1:15" ht="45" customHeight="1">
      <c r="A51" s="108">
        <v>4100201</v>
      </c>
      <c r="B51" s="59" t="s">
        <v>447</v>
      </c>
      <c r="C51" s="43" t="s">
        <v>448</v>
      </c>
      <c r="D51" s="432" t="s">
        <v>36</v>
      </c>
      <c r="E51" s="312">
        <v>15</v>
      </c>
      <c r="F51" s="189">
        <v>3109</v>
      </c>
      <c r="G51" s="189">
        <v>0</v>
      </c>
      <c r="H51" s="189">
        <v>0</v>
      </c>
      <c r="I51" s="189">
        <v>0</v>
      </c>
      <c r="J51" s="189">
        <v>109</v>
      </c>
      <c r="K51" s="189">
        <v>0</v>
      </c>
      <c r="L51" s="189">
        <v>0</v>
      </c>
      <c r="M51" s="189">
        <v>0</v>
      </c>
      <c r="N51" s="189">
        <f t="shared" si="6"/>
        <v>3000</v>
      </c>
      <c r="O51" s="658"/>
    </row>
    <row r="52" spans="1:15" ht="32.25" customHeight="1">
      <c r="A52" s="582" t="s">
        <v>66</v>
      </c>
      <c r="B52" s="583"/>
      <c r="C52" s="584"/>
      <c r="D52" s="585"/>
      <c r="E52" s="586"/>
      <c r="F52" s="587">
        <f>SUM(F46:F51)</f>
        <v>26050</v>
      </c>
      <c r="G52" s="587">
        <f aca="true" t="shared" si="7" ref="G52:N52">SUM(G46:G51)</f>
        <v>0</v>
      </c>
      <c r="H52" s="587">
        <f t="shared" si="7"/>
        <v>0</v>
      </c>
      <c r="I52" s="587">
        <f t="shared" si="7"/>
        <v>0</v>
      </c>
      <c r="J52" s="587">
        <f t="shared" si="7"/>
        <v>2387</v>
      </c>
      <c r="K52" s="587">
        <f t="shared" si="7"/>
        <v>6</v>
      </c>
      <c r="L52" s="587">
        <f t="shared" si="7"/>
        <v>0</v>
      </c>
      <c r="M52" s="587">
        <f t="shared" si="7"/>
        <v>0</v>
      </c>
      <c r="N52" s="587">
        <f t="shared" si="7"/>
        <v>23669</v>
      </c>
      <c r="O52" s="588"/>
    </row>
    <row r="53" spans="1:15" ht="25.5" customHeight="1">
      <c r="A53" s="116"/>
      <c r="B53" s="181" t="s">
        <v>31</v>
      </c>
      <c r="C53" s="409"/>
      <c r="D53" s="117"/>
      <c r="E53" s="330"/>
      <c r="F53" s="207">
        <f>F52</f>
        <v>26050</v>
      </c>
      <c r="G53" s="207">
        <f aca="true" t="shared" si="8" ref="G53:M53">G52</f>
        <v>0</v>
      </c>
      <c r="H53" s="207">
        <f t="shared" si="8"/>
        <v>0</v>
      </c>
      <c r="I53" s="207">
        <f t="shared" si="8"/>
        <v>0</v>
      </c>
      <c r="J53" s="207">
        <f>J52</f>
        <v>2387</v>
      </c>
      <c r="K53" s="207">
        <f t="shared" si="8"/>
        <v>6</v>
      </c>
      <c r="L53" s="207">
        <f t="shared" si="8"/>
        <v>0</v>
      </c>
      <c r="M53" s="207">
        <f t="shared" si="8"/>
        <v>0</v>
      </c>
      <c r="N53" s="207">
        <f>N52</f>
        <v>23669</v>
      </c>
      <c r="O53" s="117"/>
    </row>
    <row r="54" spans="1:15" ht="25.5" customHeight="1">
      <c r="A54" s="118"/>
      <c r="B54" s="119"/>
      <c r="C54" s="410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/>
    <row r="57" spans="1:15" s="187" customFormat="1" ht="18.75">
      <c r="A57" s="437"/>
      <c r="B57" s="438"/>
      <c r="C57" s="438"/>
      <c r="D57" s="438"/>
      <c r="E57" s="439"/>
      <c r="F57" s="438"/>
      <c r="G57" s="438"/>
      <c r="H57" s="438"/>
      <c r="I57" s="467"/>
      <c r="J57" s="469"/>
      <c r="K57" s="438"/>
      <c r="L57" s="437"/>
      <c r="M57" s="438"/>
      <c r="N57" s="438" t="s">
        <v>474</v>
      </c>
      <c r="O57" s="441"/>
    </row>
    <row r="58" spans="1:15" s="187" customFormat="1" ht="18.75">
      <c r="A58" s="437" t="s">
        <v>482</v>
      </c>
      <c r="B58" s="438"/>
      <c r="C58" s="438" t="s">
        <v>1378</v>
      </c>
      <c r="D58" s="438"/>
      <c r="E58" s="439"/>
      <c r="F58" s="438"/>
      <c r="G58" s="438"/>
      <c r="H58" s="438"/>
      <c r="J58" s="443" t="s">
        <v>1038</v>
      </c>
      <c r="K58" s="438"/>
      <c r="L58" s="437"/>
      <c r="M58" s="438" t="s">
        <v>1034</v>
      </c>
      <c r="N58" s="438"/>
      <c r="O58" s="441"/>
    </row>
    <row r="59" spans="1:15" ht="18.75">
      <c r="A59" s="437"/>
      <c r="B59" s="438"/>
      <c r="C59" s="438" t="s">
        <v>616</v>
      </c>
      <c r="D59" s="438"/>
      <c r="E59" s="439"/>
      <c r="F59" s="438"/>
      <c r="G59" s="438"/>
      <c r="H59" s="438"/>
      <c r="J59" s="442" t="s">
        <v>471</v>
      </c>
      <c r="K59" s="438"/>
      <c r="L59" s="438"/>
      <c r="M59" s="438" t="s">
        <v>472</v>
      </c>
      <c r="N59" s="438"/>
      <c r="O59" s="440"/>
    </row>
    <row r="60" spans="1:15" ht="22.5" customHeight="1">
      <c r="A60" s="183" t="s">
        <v>0</v>
      </c>
      <c r="B60" s="33"/>
      <c r="C60" s="169" t="s">
        <v>640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1482</v>
      </c>
    </row>
    <row r="62" spans="1:15" ht="19.5" customHeight="1">
      <c r="A62" s="206"/>
      <c r="B62" s="96"/>
      <c r="C62" s="402"/>
      <c r="D62" s="95" t="s">
        <v>1472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>
      <c r="A63" s="293" t="s">
        <v>436</v>
      </c>
      <c r="B63" s="294" t="s">
        <v>437</v>
      </c>
      <c r="C63" s="412" t="s">
        <v>1</v>
      </c>
      <c r="D63" s="294" t="s">
        <v>435</v>
      </c>
      <c r="E63" s="334" t="s">
        <v>444</v>
      </c>
      <c r="F63" s="238" t="s">
        <v>432</v>
      </c>
      <c r="G63" s="238" t="s">
        <v>433</v>
      </c>
      <c r="H63" s="239" t="s">
        <v>33</v>
      </c>
      <c r="I63" s="238" t="s">
        <v>434</v>
      </c>
      <c r="J63" s="238" t="s">
        <v>17</v>
      </c>
      <c r="K63" s="238" t="s">
        <v>18</v>
      </c>
      <c r="L63" s="295" t="s">
        <v>441</v>
      </c>
      <c r="M63" s="238" t="s">
        <v>30</v>
      </c>
      <c r="N63" s="238" t="s">
        <v>438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6">
        <v>3110103</v>
      </c>
      <c r="B65" s="191" t="s">
        <v>840</v>
      </c>
      <c r="C65" s="285" t="s">
        <v>841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1409</v>
      </c>
      <c r="C66" s="285" t="s">
        <v>1410</v>
      </c>
      <c r="D66" s="190" t="s">
        <v>80</v>
      </c>
      <c r="E66" s="312">
        <v>15</v>
      </c>
      <c r="F66" s="191">
        <v>3221</v>
      </c>
      <c r="G66" s="191">
        <v>0</v>
      </c>
      <c r="H66" s="191">
        <v>0</v>
      </c>
      <c r="I66" s="191">
        <v>0</v>
      </c>
      <c r="J66" s="191">
        <v>121</v>
      </c>
      <c r="K66" s="191">
        <v>0</v>
      </c>
      <c r="L66" s="191">
        <v>0</v>
      </c>
      <c r="M66" s="191">
        <v>0</v>
      </c>
      <c r="N66" s="191">
        <f>F66+G66+H66+I66-J66+K66-L66+M66</f>
        <v>3100</v>
      </c>
      <c r="O66" s="29"/>
    </row>
    <row r="67" spans="1:15" ht="13.5" customHeight="1">
      <c r="A67" s="582" t="s">
        <v>66</v>
      </c>
      <c r="B67" s="583"/>
      <c r="C67" s="584"/>
      <c r="D67" s="585"/>
      <c r="E67" s="586"/>
      <c r="F67" s="587">
        <f>SUM(F65:F66)</f>
        <v>5144</v>
      </c>
      <c r="G67" s="587">
        <f aca="true" t="shared" si="9" ref="G67:N67">SUM(G65:G66)</f>
        <v>0</v>
      </c>
      <c r="H67" s="587">
        <f t="shared" si="9"/>
        <v>0</v>
      </c>
      <c r="I67" s="587">
        <f t="shared" si="9"/>
        <v>0</v>
      </c>
      <c r="J67" s="587">
        <f t="shared" si="9"/>
        <v>121</v>
      </c>
      <c r="K67" s="587">
        <f t="shared" si="9"/>
        <v>77</v>
      </c>
      <c r="L67" s="587">
        <f t="shared" si="9"/>
        <v>0</v>
      </c>
      <c r="M67" s="587">
        <f t="shared" si="9"/>
        <v>0</v>
      </c>
      <c r="N67" s="587">
        <f t="shared" si="9"/>
        <v>5100</v>
      </c>
      <c r="O67" s="588"/>
    </row>
    <row r="68" spans="1:15" ht="16.5" customHeight="1">
      <c r="A68" s="99" t="s">
        <v>81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82</v>
      </c>
      <c r="C69" s="285" t="s">
        <v>83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>
      <c r="A70" s="120">
        <v>3113021</v>
      </c>
      <c r="B70" s="191" t="s">
        <v>1411</v>
      </c>
      <c r="C70" s="190" t="s">
        <v>1412</v>
      </c>
      <c r="D70" s="190" t="s">
        <v>80</v>
      </c>
      <c r="E70" s="312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33" customHeight="1">
      <c r="A71" s="696">
        <v>3113024</v>
      </c>
      <c r="B71" s="14" t="s">
        <v>457</v>
      </c>
      <c r="C71" s="36" t="s">
        <v>456</v>
      </c>
      <c r="D71" s="435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0</v>
      </c>
      <c r="M71" s="191">
        <v>0</v>
      </c>
      <c r="N71" s="191">
        <f>F71+G71+H71+I71-J71+K71-L71+M71</f>
        <v>1030</v>
      </c>
      <c r="O71" s="29"/>
    </row>
    <row r="72" spans="1:15" ht="13.5" customHeight="1">
      <c r="A72" s="582" t="s">
        <v>66</v>
      </c>
      <c r="B72" s="583"/>
      <c r="C72" s="584"/>
      <c r="D72" s="585"/>
      <c r="E72" s="586"/>
      <c r="F72" s="587">
        <f>SUM(F69:F71)</f>
        <v>5048</v>
      </c>
      <c r="G72" s="587">
        <f aca="true" t="shared" si="10" ref="G72:N72">SUM(G69:G71)</f>
        <v>0</v>
      </c>
      <c r="H72" s="587">
        <f t="shared" si="10"/>
        <v>0</v>
      </c>
      <c r="I72" s="587">
        <f t="shared" si="10"/>
        <v>0</v>
      </c>
      <c r="J72" s="587">
        <f t="shared" si="10"/>
        <v>21</v>
      </c>
      <c r="K72" s="587">
        <f t="shared" si="10"/>
        <v>268</v>
      </c>
      <c r="L72" s="587">
        <f t="shared" si="10"/>
        <v>0</v>
      </c>
      <c r="M72" s="587">
        <f t="shared" si="10"/>
        <v>0</v>
      </c>
      <c r="N72" s="587">
        <f t="shared" si="10"/>
        <v>5295</v>
      </c>
      <c r="O72" s="588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6">
        <v>3110107</v>
      </c>
      <c r="B74" s="14" t="s">
        <v>635</v>
      </c>
      <c r="C74" s="285" t="s">
        <v>671</v>
      </c>
      <c r="D74" s="190" t="s">
        <v>2</v>
      </c>
      <c r="E74" s="312">
        <v>15</v>
      </c>
      <c r="F74" s="191">
        <v>1923</v>
      </c>
      <c r="G74" s="191">
        <v>0</v>
      </c>
      <c r="H74" s="191">
        <v>0</v>
      </c>
      <c r="I74" s="191">
        <v>0</v>
      </c>
      <c r="J74" s="191">
        <v>0</v>
      </c>
      <c r="K74" s="191">
        <v>77</v>
      </c>
      <c r="L74" s="191">
        <v>0</v>
      </c>
      <c r="M74" s="191">
        <v>0</v>
      </c>
      <c r="N74" s="191">
        <f>F74+G74+H74+I74-J74+K74-L74+M74</f>
        <v>2000</v>
      </c>
      <c r="O74" s="29"/>
    </row>
    <row r="75" spans="1:15" ht="33" customHeight="1">
      <c r="A75" s="120">
        <v>3113031</v>
      </c>
      <c r="B75" s="191" t="s">
        <v>1413</v>
      </c>
      <c r="C75" s="285" t="s">
        <v>1414</v>
      </c>
      <c r="D75" s="190" t="s">
        <v>80</v>
      </c>
      <c r="E75" s="312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582" t="s">
        <v>66</v>
      </c>
      <c r="B76" s="583"/>
      <c r="C76" s="584"/>
      <c r="D76" s="585"/>
      <c r="E76" s="586"/>
      <c r="F76" s="587">
        <f>SUM(F74:F75)</f>
        <v>4548</v>
      </c>
      <c r="G76" s="587">
        <f aca="true" t="shared" si="11" ref="G76:N76">SUM(G74:G75)</f>
        <v>0</v>
      </c>
      <c r="H76" s="587">
        <f t="shared" si="11"/>
        <v>0</v>
      </c>
      <c r="I76" s="587">
        <f t="shared" si="11"/>
        <v>0</v>
      </c>
      <c r="J76" s="587">
        <f t="shared" si="11"/>
        <v>21</v>
      </c>
      <c r="K76" s="587">
        <f t="shared" si="11"/>
        <v>77</v>
      </c>
      <c r="L76" s="587">
        <f t="shared" si="11"/>
        <v>0</v>
      </c>
      <c r="M76" s="587">
        <f t="shared" si="11"/>
        <v>0</v>
      </c>
      <c r="N76" s="587">
        <f t="shared" si="11"/>
        <v>4604</v>
      </c>
      <c r="O76" s="588"/>
    </row>
    <row r="77" spans="1:15" ht="16.5" customHeight="1">
      <c r="A77" s="99" t="s">
        <v>84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1415</v>
      </c>
      <c r="C78" s="285" t="s">
        <v>1416</v>
      </c>
      <c r="D78" s="190" t="s">
        <v>80</v>
      </c>
      <c r="E78" s="312">
        <v>15</v>
      </c>
      <c r="F78" s="191">
        <v>2625</v>
      </c>
      <c r="G78" s="191">
        <v>0</v>
      </c>
      <c r="H78" s="191">
        <v>0</v>
      </c>
      <c r="I78" s="191">
        <v>0</v>
      </c>
      <c r="J78" s="191">
        <v>21</v>
      </c>
      <c r="K78" s="191">
        <v>0</v>
      </c>
      <c r="L78" s="191">
        <v>0</v>
      </c>
      <c r="M78" s="191">
        <v>0</v>
      </c>
      <c r="N78" s="191">
        <f>F78+G78+H78+I78-J78+K78-L78+M78</f>
        <v>2604</v>
      </c>
      <c r="O78" s="29"/>
    </row>
    <row r="79" spans="1:15" ht="13.5" customHeight="1">
      <c r="A79" s="582" t="s">
        <v>66</v>
      </c>
      <c r="B79" s="583"/>
      <c r="C79" s="584"/>
      <c r="D79" s="585"/>
      <c r="E79" s="586"/>
      <c r="F79" s="587">
        <f aca="true" t="shared" si="12" ref="F79:N79">SUM(F78:F78)</f>
        <v>2625</v>
      </c>
      <c r="G79" s="587">
        <f t="shared" si="12"/>
        <v>0</v>
      </c>
      <c r="H79" s="587">
        <f t="shared" si="12"/>
        <v>0</v>
      </c>
      <c r="I79" s="587">
        <f t="shared" si="12"/>
        <v>0</v>
      </c>
      <c r="J79" s="587">
        <f t="shared" si="12"/>
        <v>21</v>
      </c>
      <c r="K79" s="587">
        <f t="shared" si="12"/>
        <v>0</v>
      </c>
      <c r="L79" s="587">
        <f t="shared" si="12"/>
        <v>0</v>
      </c>
      <c r="M79" s="587">
        <f t="shared" si="12"/>
        <v>0</v>
      </c>
      <c r="N79" s="587">
        <f t="shared" si="12"/>
        <v>2604</v>
      </c>
      <c r="O79" s="588"/>
    </row>
    <row r="80" spans="1:15" ht="16.5" customHeight="1">
      <c r="A80" s="99" t="s">
        <v>85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86</v>
      </c>
      <c r="C81" s="285" t="s">
        <v>672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1427</v>
      </c>
      <c r="C82" s="285" t="s">
        <v>1419</v>
      </c>
      <c r="D82" s="190" t="s">
        <v>80</v>
      </c>
      <c r="E82" s="312">
        <v>15</v>
      </c>
      <c r="F82" s="191">
        <v>2625</v>
      </c>
      <c r="G82" s="191">
        <v>0</v>
      </c>
      <c r="H82" s="191">
        <v>0</v>
      </c>
      <c r="I82" s="191">
        <v>0</v>
      </c>
      <c r="J82" s="191">
        <v>21</v>
      </c>
      <c r="K82" s="191">
        <v>0</v>
      </c>
      <c r="L82" s="191">
        <v>0</v>
      </c>
      <c r="M82" s="191">
        <v>0</v>
      </c>
      <c r="N82" s="191">
        <f>F82+G82+H82+I82-J82+K82-L82+M82</f>
        <v>2604</v>
      </c>
      <c r="O82" s="29"/>
    </row>
    <row r="83" spans="1:15" ht="13.5" customHeight="1">
      <c r="A83" s="582" t="s">
        <v>66</v>
      </c>
      <c r="B83" s="583"/>
      <c r="C83" s="584"/>
      <c r="D83" s="585"/>
      <c r="E83" s="586"/>
      <c r="F83" s="587">
        <f>SUM(F81:F82)</f>
        <v>4549</v>
      </c>
      <c r="G83" s="587">
        <f aca="true" t="shared" si="13" ref="G83:N83">SUM(G81:G82)</f>
        <v>0</v>
      </c>
      <c r="H83" s="587">
        <f t="shared" si="13"/>
        <v>0</v>
      </c>
      <c r="I83" s="587">
        <f t="shared" si="13"/>
        <v>0</v>
      </c>
      <c r="J83" s="587">
        <f t="shared" si="13"/>
        <v>21</v>
      </c>
      <c r="K83" s="587">
        <f t="shared" si="13"/>
        <v>77</v>
      </c>
      <c r="L83" s="587">
        <f t="shared" si="13"/>
        <v>0</v>
      </c>
      <c r="M83" s="587">
        <f t="shared" si="13"/>
        <v>0</v>
      </c>
      <c r="N83" s="587">
        <f t="shared" si="13"/>
        <v>4605</v>
      </c>
      <c r="O83" s="588"/>
    </row>
    <row r="84" spans="1:15" ht="16.5" customHeight="1">
      <c r="A84" s="99" t="s">
        <v>87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>
      <c r="A85" s="120">
        <v>3110101</v>
      </c>
      <c r="B85" s="191" t="s">
        <v>88</v>
      </c>
      <c r="C85" s="285" t="s">
        <v>847</v>
      </c>
      <c r="D85" s="190" t="s">
        <v>2</v>
      </c>
      <c r="E85" s="312">
        <v>15</v>
      </c>
      <c r="F85" s="191">
        <v>2154</v>
      </c>
      <c r="G85" s="191">
        <v>0</v>
      </c>
      <c r="H85" s="191">
        <v>0</v>
      </c>
      <c r="I85" s="191">
        <v>0</v>
      </c>
      <c r="J85" s="191">
        <v>0</v>
      </c>
      <c r="K85" s="191">
        <v>58</v>
      </c>
      <c r="L85" s="191">
        <v>0</v>
      </c>
      <c r="M85" s="191">
        <v>0</v>
      </c>
      <c r="N85" s="191">
        <f>F85+G85+H85+I85-J85+K85-L85+M85</f>
        <v>2212</v>
      </c>
      <c r="O85" s="390"/>
    </row>
    <row r="86" spans="1:15" ht="33.75" customHeight="1">
      <c r="A86" s="120">
        <v>33110104</v>
      </c>
      <c r="B86" s="191" t="s">
        <v>922</v>
      </c>
      <c r="C86" s="285" t="s">
        <v>966</v>
      </c>
      <c r="D86" s="190" t="s">
        <v>80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0</v>
      </c>
      <c r="M86" s="191">
        <v>0</v>
      </c>
      <c r="N86" s="191">
        <f>F86+G86+H86+I86-J86+K86-L86+M86</f>
        <v>2604</v>
      </c>
      <c r="O86" s="29"/>
    </row>
    <row r="87" spans="1:15" ht="13.5" customHeight="1">
      <c r="A87" s="582" t="s">
        <v>66</v>
      </c>
      <c r="B87" s="583"/>
      <c r="C87" s="584"/>
      <c r="D87" s="585"/>
      <c r="E87" s="586"/>
      <c r="F87" s="587">
        <f aca="true" t="shared" si="14" ref="F87:N87">SUM(F85:F86)</f>
        <v>4779</v>
      </c>
      <c r="G87" s="587">
        <f t="shared" si="14"/>
        <v>0</v>
      </c>
      <c r="H87" s="587">
        <f t="shared" si="14"/>
        <v>0</v>
      </c>
      <c r="I87" s="587">
        <f t="shared" si="14"/>
        <v>0</v>
      </c>
      <c r="J87" s="587">
        <f t="shared" si="14"/>
        <v>21</v>
      </c>
      <c r="K87" s="587">
        <f t="shared" si="14"/>
        <v>58</v>
      </c>
      <c r="L87" s="587">
        <f t="shared" si="14"/>
        <v>0</v>
      </c>
      <c r="M87" s="587">
        <f t="shared" si="14"/>
        <v>0</v>
      </c>
      <c r="N87" s="587">
        <f t="shared" si="14"/>
        <v>4816</v>
      </c>
      <c r="O87" s="588"/>
    </row>
    <row r="88" spans="1:15" s="23" customFormat="1" ht="18" customHeight="1">
      <c r="A88" s="56"/>
      <c r="B88" s="181" t="s">
        <v>31</v>
      </c>
      <c r="C88" s="413"/>
      <c r="D88" s="57"/>
      <c r="E88" s="336"/>
      <c r="F88" s="195">
        <f aca="true" t="shared" si="15" ref="F88:M88">F67+F72+F76+F79+F83+F87</f>
        <v>26693</v>
      </c>
      <c r="G88" s="195">
        <f t="shared" si="15"/>
        <v>0</v>
      </c>
      <c r="H88" s="195">
        <f t="shared" si="15"/>
        <v>0</v>
      </c>
      <c r="I88" s="195">
        <f>I67+I72+I76+I79+I83+I87</f>
        <v>0</v>
      </c>
      <c r="J88" s="195">
        <f t="shared" si="15"/>
        <v>226</v>
      </c>
      <c r="K88" s="195">
        <f t="shared" si="15"/>
        <v>557</v>
      </c>
      <c r="L88" s="195">
        <f t="shared" si="15"/>
        <v>0</v>
      </c>
      <c r="M88" s="195">
        <f t="shared" si="15"/>
        <v>0</v>
      </c>
      <c r="N88" s="195">
        <f>N67+N72+N76+N79+N83+N87</f>
        <v>27024</v>
      </c>
      <c r="O88" s="58"/>
    </row>
    <row r="89" spans="1:15" s="23" customFormat="1" ht="11.25" customHeight="1">
      <c r="A89" s="437"/>
      <c r="B89" s="438"/>
      <c r="C89" s="438"/>
      <c r="D89" s="438" t="s">
        <v>473</v>
      </c>
      <c r="E89" s="439"/>
      <c r="F89" s="438"/>
      <c r="G89" s="438"/>
      <c r="H89" s="438"/>
      <c r="J89" s="467" t="s">
        <v>474</v>
      </c>
      <c r="K89" s="438"/>
      <c r="L89" s="438"/>
      <c r="M89" s="438"/>
      <c r="N89" s="438" t="s">
        <v>474</v>
      </c>
      <c r="O89" s="440"/>
    </row>
    <row r="90" spans="1:15" s="187" customFormat="1" ht="13.5" customHeight="1">
      <c r="A90" s="437" t="s">
        <v>482</v>
      </c>
      <c r="B90" s="438"/>
      <c r="C90" s="438" t="s">
        <v>1378</v>
      </c>
      <c r="D90" s="438"/>
      <c r="E90" s="439"/>
      <c r="F90" s="438"/>
      <c r="G90" s="438"/>
      <c r="H90" s="438"/>
      <c r="J90" s="443" t="s">
        <v>1038</v>
      </c>
      <c r="K90" s="438"/>
      <c r="L90" s="437"/>
      <c r="M90" s="438" t="s">
        <v>1034</v>
      </c>
      <c r="N90" s="438"/>
      <c r="O90" s="441"/>
    </row>
    <row r="91" spans="1:15" s="37" customFormat="1" ht="18" customHeight="1">
      <c r="A91" s="437"/>
      <c r="B91" s="438"/>
      <c r="C91" s="438" t="s">
        <v>616</v>
      </c>
      <c r="D91" s="438"/>
      <c r="E91" s="439"/>
      <c r="F91" s="438"/>
      <c r="G91" s="438"/>
      <c r="H91" s="438"/>
      <c r="J91" s="442" t="s">
        <v>471</v>
      </c>
      <c r="K91" s="438"/>
      <c r="L91" s="438"/>
      <c r="M91" s="438" t="s">
        <v>472</v>
      </c>
      <c r="N91" s="438"/>
      <c r="O91" s="440"/>
    </row>
    <row r="92" spans="1:15" ht="33.75">
      <c r="A92" s="183" t="s">
        <v>0</v>
      </c>
      <c r="B92" s="20"/>
      <c r="C92" s="169" t="s">
        <v>640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467</v>
      </c>
    </row>
    <row r="93" spans="1:15" ht="20.25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1483</v>
      </c>
    </row>
    <row r="94" spans="1:15" ht="24.75">
      <c r="A94" s="10"/>
      <c r="B94" s="44"/>
      <c r="C94" s="402"/>
      <c r="D94" s="95" t="s">
        <v>1472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thickBot="1">
      <c r="A95" s="46" t="s">
        <v>436</v>
      </c>
      <c r="B95" s="62" t="s">
        <v>437</v>
      </c>
      <c r="C95" s="403" t="s">
        <v>1</v>
      </c>
      <c r="D95" s="62" t="s">
        <v>435</v>
      </c>
      <c r="E95" s="337" t="s">
        <v>444</v>
      </c>
      <c r="F95" s="26" t="s">
        <v>432</v>
      </c>
      <c r="G95" s="26" t="s">
        <v>433</v>
      </c>
      <c r="H95" s="26" t="s">
        <v>33</v>
      </c>
      <c r="I95" s="26" t="s">
        <v>434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438</v>
      </c>
      <c r="O95" s="63" t="s">
        <v>19</v>
      </c>
    </row>
    <row r="96" spans="1:15" ht="18" customHeight="1" thickTop="1">
      <c r="A96" s="99" t="s">
        <v>89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1417</v>
      </c>
      <c r="C97" s="190" t="s">
        <v>1418</v>
      </c>
      <c r="D97" s="192" t="s">
        <v>90</v>
      </c>
      <c r="E97" s="319">
        <v>15</v>
      </c>
      <c r="F97" s="189">
        <v>2205</v>
      </c>
      <c r="G97" s="189">
        <v>0</v>
      </c>
      <c r="H97" s="189">
        <v>0</v>
      </c>
      <c r="I97" s="191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29"/>
    </row>
    <row r="98" spans="1:15" s="200" customFormat="1" ht="15" customHeight="1">
      <c r="A98" s="503" t="s">
        <v>66</v>
      </c>
      <c r="B98" s="575"/>
      <c r="C98" s="499"/>
      <c r="D98" s="575"/>
      <c r="E98" s="576"/>
      <c r="F98" s="510">
        <f>F97</f>
        <v>2205</v>
      </c>
      <c r="G98" s="510">
        <f aca="true" t="shared" si="16" ref="G98:N98">G97</f>
        <v>0</v>
      </c>
      <c r="H98" s="510">
        <f t="shared" si="16"/>
        <v>0</v>
      </c>
      <c r="I98" s="510">
        <f t="shared" si="16"/>
        <v>0</v>
      </c>
      <c r="J98" s="510">
        <f t="shared" si="16"/>
        <v>0</v>
      </c>
      <c r="K98" s="510">
        <f t="shared" si="16"/>
        <v>39</v>
      </c>
      <c r="L98" s="510">
        <f t="shared" si="16"/>
        <v>0</v>
      </c>
      <c r="M98" s="510">
        <f t="shared" si="16"/>
        <v>0</v>
      </c>
      <c r="N98" s="510">
        <f t="shared" si="16"/>
        <v>2244</v>
      </c>
      <c r="O98" s="577"/>
    </row>
    <row r="99" spans="1:15" ht="18" customHeight="1">
      <c r="A99" s="99" t="s">
        <v>91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1225</v>
      </c>
      <c r="C100" s="190" t="s">
        <v>1296</v>
      </c>
      <c r="D100" s="192" t="s">
        <v>90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>
      <c r="A101" s="503" t="s">
        <v>66</v>
      </c>
      <c r="B101" s="510"/>
      <c r="C101" s="710"/>
      <c r="D101" s="510"/>
      <c r="E101" s="578"/>
      <c r="F101" s="510">
        <f aca="true" t="shared" si="17" ref="F101:N101">F100</f>
        <v>2205</v>
      </c>
      <c r="G101" s="510">
        <f t="shared" si="17"/>
        <v>0</v>
      </c>
      <c r="H101" s="510">
        <f t="shared" si="17"/>
        <v>0</v>
      </c>
      <c r="I101" s="510">
        <f t="shared" si="17"/>
        <v>0</v>
      </c>
      <c r="J101" s="510">
        <f t="shared" si="17"/>
        <v>0</v>
      </c>
      <c r="K101" s="510">
        <f t="shared" si="17"/>
        <v>39</v>
      </c>
      <c r="L101" s="510">
        <f t="shared" si="17"/>
        <v>0</v>
      </c>
      <c r="M101" s="510">
        <f t="shared" si="17"/>
        <v>0</v>
      </c>
      <c r="N101" s="510">
        <f t="shared" si="17"/>
        <v>2244</v>
      </c>
      <c r="O101" s="579"/>
    </row>
    <row r="102" spans="1:15" ht="18" customHeight="1">
      <c r="A102" s="99" t="s">
        <v>92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1421</v>
      </c>
      <c r="C103" s="190" t="s">
        <v>1422</v>
      </c>
      <c r="D103" s="192" t="s">
        <v>90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0" customFormat="1" ht="15" customHeight="1">
      <c r="A104" s="503" t="s">
        <v>66</v>
      </c>
      <c r="B104" s="575"/>
      <c r="C104" s="711"/>
      <c r="D104" s="575"/>
      <c r="E104" s="576"/>
      <c r="F104" s="510">
        <f aca="true" t="shared" si="18" ref="F104:N104">F103</f>
        <v>2205</v>
      </c>
      <c r="G104" s="510">
        <f t="shared" si="18"/>
        <v>0</v>
      </c>
      <c r="H104" s="510">
        <f t="shared" si="18"/>
        <v>0</v>
      </c>
      <c r="I104" s="510">
        <f t="shared" si="18"/>
        <v>0</v>
      </c>
      <c r="J104" s="510">
        <f t="shared" si="18"/>
        <v>0</v>
      </c>
      <c r="K104" s="510">
        <f t="shared" si="18"/>
        <v>39</v>
      </c>
      <c r="L104" s="510">
        <f t="shared" si="18"/>
        <v>0</v>
      </c>
      <c r="M104" s="510">
        <f t="shared" si="18"/>
        <v>0</v>
      </c>
      <c r="N104" s="510">
        <f t="shared" si="18"/>
        <v>2244</v>
      </c>
      <c r="O104" s="577"/>
    </row>
    <row r="105" spans="1:15" ht="18" customHeight="1">
      <c r="A105" s="99" t="s">
        <v>93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1423</v>
      </c>
      <c r="C106" s="190" t="s">
        <v>1424</v>
      </c>
      <c r="D106" s="192" t="s">
        <v>90</v>
      </c>
      <c r="E106" s="319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1" customFormat="1" ht="15" customHeight="1">
      <c r="A107" s="503" t="s">
        <v>66</v>
      </c>
      <c r="B107" s="510"/>
      <c r="C107" s="710"/>
      <c r="D107" s="510"/>
      <c r="E107" s="578"/>
      <c r="F107" s="510">
        <f aca="true" t="shared" si="19" ref="F107:N107">SUM(F106:F106)</f>
        <v>2205</v>
      </c>
      <c r="G107" s="510">
        <f t="shared" si="19"/>
        <v>0</v>
      </c>
      <c r="H107" s="510">
        <f t="shared" si="19"/>
        <v>0</v>
      </c>
      <c r="I107" s="510">
        <f t="shared" si="19"/>
        <v>0</v>
      </c>
      <c r="J107" s="510">
        <f t="shared" si="19"/>
        <v>0</v>
      </c>
      <c r="K107" s="510">
        <f t="shared" si="19"/>
        <v>39</v>
      </c>
      <c r="L107" s="510">
        <f t="shared" si="19"/>
        <v>0</v>
      </c>
      <c r="M107" s="510">
        <f t="shared" si="19"/>
        <v>0</v>
      </c>
      <c r="N107" s="510">
        <f t="shared" si="19"/>
        <v>2244</v>
      </c>
      <c r="O107" s="579"/>
    </row>
    <row r="108" spans="1:15" ht="18" customHeight="1">
      <c r="A108" s="99" t="s">
        <v>95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747</v>
      </c>
      <c r="C109" s="190" t="s">
        <v>748</v>
      </c>
      <c r="D109" s="192" t="s">
        <v>90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</v>
      </c>
      <c r="N109" s="189">
        <f>F109+G109+H109+I109-J109+K109-L109+M109</f>
        <v>2244</v>
      </c>
      <c r="O109" s="29"/>
    </row>
    <row r="110" spans="1:15" s="200" customFormat="1" ht="15" customHeight="1">
      <c r="A110" s="503" t="s">
        <v>66</v>
      </c>
      <c r="B110" s="575"/>
      <c r="C110" s="711"/>
      <c r="D110" s="575"/>
      <c r="E110" s="576"/>
      <c r="F110" s="510">
        <f aca="true" t="shared" si="20" ref="F110:N110">F109</f>
        <v>2205</v>
      </c>
      <c r="G110" s="510">
        <f t="shared" si="20"/>
        <v>0</v>
      </c>
      <c r="H110" s="510">
        <f t="shared" si="20"/>
        <v>0</v>
      </c>
      <c r="I110" s="510">
        <f t="shared" si="20"/>
        <v>0</v>
      </c>
      <c r="J110" s="510">
        <f t="shared" si="20"/>
        <v>0</v>
      </c>
      <c r="K110" s="510">
        <f t="shared" si="20"/>
        <v>39</v>
      </c>
      <c r="L110" s="510">
        <f t="shared" si="20"/>
        <v>0</v>
      </c>
      <c r="M110" s="510">
        <f t="shared" si="20"/>
        <v>0</v>
      </c>
      <c r="N110" s="510">
        <f t="shared" si="20"/>
        <v>2244</v>
      </c>
      <c r="O110" s="577"/>
    </row>
    <row r="111" spans="1:15" ht="18" customHeight="1">
      <c r="A111" s="99" t="s">
        <v>96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696">
        <v>3123122</v>
      </c>
      <c r="B112" s="189" t="s">
        <v>1543</v>
      </c>
      <c r="C112" s="190" t="s">
        <v>1544</v>
      </c>
      <c r="D112" s="192" t="s">
        <v>90</v>
      </c>
      <c r="E112" s="319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F112+G112+H112+I112-J112+K112-L112-M112</f>
        <v>2244</v>
      </c>
      <c r="O112" s="29"/>
    </row>
    <row r="113" spans="1:15" s="200" customFormat="1" ht="15" customHeight="1">
      <c r="A113" s="503" t="s">
        <v>66</v>
      </c>
      <c r="B113" s="575"/>
      <c r="C113" s="711"/>
      <c r="D113" s="575"/>
      <c r="E113" s="576"/>
      <c r="F113" s="510">
        <f>F112</f>
        <v>2205</v>
      </c>
      <c r="G113" s="510">
        <f aca="true" t="shared" si="21" ref="G113:N113">G112</f>
        <v>0</v>
      </c>
      <c r="H113" s="510">
        <f t="shared" si="21"/>
        <v>0</v>
      </c>
      <c r="I113" s="510">
        <f t="shared" si="21"/>
        <v>0</v>
      </c>
      <c r="J113" s="510">
        <f t="shared" si="21"/>
        <v>0</v>
      </c>
      <c r="K113" s="510">
        <f t="shared" si="21"/>
        <v>39</v>
      </c>
      <c r="L113" s="510">
        <f t="shared" si="21"/>
        <v>0</v>
      </c>
      <c r="M113" s="510">
        <f t="shared" si="21"/>
        <v>0</v>
      </c>
      <c r="N113" s="510">
        <f t="shared" si="21"/>
        <v>2244</v>
      </c>
      <c r="O113" s="577"/>
    </row>
    <row r="114" spans="1:15" ht="18" customHeight="1">
      <c r="A114" s="99" t="s">
        <v>97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.75" customHeight="1">
      <c r="A115" s="120">
        <v>3123132</v>
      </c>
      <c r="B115" s="189" t="s">
        <v>749</v>
      </c>
      <c r="C115" s="190" t="s">
        <v>750</v>
      </c>
      <c r="D115" s="192" t="s">
        <v>90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15" customHeight="1">
      <c r="A116" s="503" t="s">
        <v>66</v>
      </c>
      <c r="B116" s="575"/>
      <c r="C116" s="499"/>
      <c r="D116" s="575"/>
      <c r="E116" s="576"/>
      <c r="F116" s="510">
        <f aca="true" t="shared" si="22" ref="F116:N116">F115</f>
        <v>2205</v>
      </c>
      <c r="G116" s="510">
        <f t="shared" si="22"/>
        <v>0</v>
      </c>
      <c r="H116" s="510">
        <f t="shared" si="22"/>
        <v>0</v>
      </c>
      <c r="I116" s="510">
        <f t="shared" si="22"/>
        <v>0</v>
      </c>
      <c r="J116" s="510">
        <f t="shared" si="22"/>
        <v>0</v>
      </c>
      <c r="K116" s="510">
        <f t="shared" si="22"/>
        <v>39</v>
      </c>
      <c r="L116" s="510">
        <f t="shared" si="22"/>
        <v>0</v>
      </c>
      <c r="M116" s="510">
        <f t="shared" si="22"/>
        <v>0</v>
      </c>
      <c r="N116" s="510">
        <f t="shared" si="22"/>
        <v>2244</v>
      </c>
      <c r="O116" s="577"/>
    </row>
    <row r="117" spans="1:15" ht="21" customHeight="1">
      <c r="A117" s="51"/>
      <c r="B117" s="181" t="s">
        <v>31</v>
      </c>
      <c r="C117" s="409"/>
      <c r="D117" s="53"/>
      <c r="E117" s="339"/>
      <c r="F117" s="195">
        <f aca="true" t="shared" si="23" ref="F117:N117">F98+F101+F104+F107+F110+F113+F116</f>
        <v>15435</v>
      </c>
      <c r="G117" s="195">
        <f t="shared" si="23"/>
        <v>0</v>
      </c>
      <c r="H117" s="195">
        <f t="shared" si="23"/>
        <v>0</v>
      </c>
      <c r="I117" s="195">
        <f t="shared" si="23"/>
        <v>0</v>
      </c>
      <c r="J117" s="195">
        <f t="shared" si="23"/>
        <v>0</v>
      </c>
      <c r="K117" s="195">
        <f t="shared" si="23"/>
        <v>273</v>
      </c>
      <c r="L117" s="195">
        <f t="shared" si="23"/>
        <v>0</v>
      </c>
      <c r="M117" s="195">
        <f t="shared" si="23"/>
        <v>0</v>
      </c>
      <c r="N117" s="195">
        <f t="shared" si="23"/>
        <v>15708</v>
      </c>
      <c r="O117" s="54"/>
    </row>
    <row r="118" spans="1:15" ht="15.75" customHeight="1">
      <c r="A118" s="445"/>
      <c r="B118" s="389"/>
      <c r="C118" s="446"/>
      <c r="D118" s="447"/>
      <c r="E118" s="448"/>
      <c r="F118" s="444"/>
      <c r="G118" s="449"/>
      <c r="H118" s="449"/>
      <c r="I118" s="449"/>
      <c r="J118" s="449"/>
      <c r="K118" s="449"/>
      <c r="L118" s="449"/>
      <c r="M118" s="449"/>
      <c r="N118" s="449"/>
      <c r="O118" s="450"/>
    </row>
    <row r="119" spans="1:15" ht="20.25" customHeight="1">
      <c r="A119" s="437"/>
      <c r="B119" s="438"/>
      <c r="C119" s="438"/>
      <c r="D119" s="438" t="s">
        <v>473</v>
      </c>
      <c r="E119" s="439"/>
      <c r="F119" s="438"/>
      <c r="G119" s="438"/>
      <c r="H119" s="438"/>
      <c r="J119" s="443" t="s">
        <v>474</v>
      </c>
      <c r="K119" s="443"/>
      <c r="L119" s="438"/>
      <c r="M119" s="438"/>
      <c r="N119" s="438" t="s">
        <v>474</v>
      </c>
      <c r="O119" s="440"/>
    </row>
    <row r="120" spans="1:15" s="187" customFormat="1" ht="18.75">
      <c r="A120" s="437"/>
      <c r="B120" s="438"/>
      <c r="C120" s="438"/>
      <c r="D120" s="438"/>
      <c r="E120" s="439"/>
      <c r="F120" s="438"/>
      <c r="G120" s="438"/>
      <c r="H120" s="438"/>
      <c r="J120" s="452"/>
      <c r="K120" s="460"/>
      <c r="L120" s="437"/>
      <c r="M120" s="438"/>
      <c r="N120" s="438"/>
      <c r="O120" s="441"/>
    </row>
    <row r="121" spans="1:15" s="187" customFormat="1" ht="18.75">
      <c r="A121" s="437" t="s">
        <v>482</v>
      </c>
      <c r="B121" s="438"/>
      <c r="C121" s="438" t="s">
        <v>1378</v>
      </c>
      <c r="D121" s="438"/>
      <c r="E121" s="439"/>
      <c r="F121" s="438"/>
      <c r="G121" s="438"/>
      <c r="H121" s="438"/>
      <c r="J121" s="443" t="s">
        <v>1038</v>
      </c>
      <c r="K121" s="460"/>
      <c r="L121" s="437"/>
      <c r="M121" s="438" t="s">
        <v>1034</v>
      </c>
      <c r="N121" s="438"/>
      <c r="O121" s="441"/>
    </row>
    <row r="122" spans="1:15" s="37" customFormat="1" ht="18" customHeight="1">
      <c r="A122" s="437"/>
      <c r="B122" s="438"/>
      <c r="C122" s="438" t="s">
        <v>616</v>
      </c>
      <c r="D122" s="438"/>
      <c r="E122" s="439"/>
      <c r="F122" s="438"/>
      <c r="G122" s="438"/>
      <c r="H122" s="438"/>
      <c r="J122" s="442" t="s">
        <v>471</v>
      </c>
      <c r="K122" s="442"/>
      <c r="L122" s="438"/>
      <c r="M122" s="438" t="s">
        <v>472</v>
      </c>
      <c r="N122" s="438"/>
      <c r="O122" s="440"/>
    </row>
    <row r="123" spans="1:15" ht="33.75">
      <c r="A123" s="183" t="s">
        <v>0</v>
      </c>
      <c r="B123" s="20"/>
      <c r="C123" s="169" t="s">
        <v>640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1484</v>
      </c>
    </row>
    <row r="125" spans="1:15" ht="22.5" customHeight="1">
      <c r="A125" s="10"/>
      <c r="B125" s="44"/>
      <c r="C125" s="402"/>
      <c r="D125" s="95" t="s">
        <v>1472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thickBot="1">
      <c r="A126" s="297" t="s">
        <v>436</v>
      </c>
      <c r="B126" s="298" t="s">
        <v>437</v>
      </c>
      <c r="C126" s="414" t="s">
        <v>1</v>
      </c>
      <c r="D126" s="298" t="s">
        <v>435</v>
      </c>
      <c r="E126" s="340" t="s">
        <v>444</v>
      </c>
      <c r="F126" s="213" t="s">
        <v>432</v>
      </c>
      <c r="G126" s="213" t="s">
        <v>433</v>
      </c>
      <c r="H126" s="210" t="s">
        <v>33</v>
      </c>
      <c r="I126" s="213" t="s">
        <v>434</v>
      </c>
      <c r="J126" s="213" t="s">
        <v>17</v>
      </c>
      <c r="K126" s="213" t="s">
        <v>18</v>
      </c>
      <c r="L126" s="215" t="s">
        <v>441</v>
      </c>
      <c r="M126" s="213" t="s">
        <v>30</v>
      </c>
      <c r="N126" s="213" t="s">
        <v>438</v>
      </c>
      <c r="O126" s="299" t="s">
        <v>19</v>
      </c>
    </row>
    <row r="127" spans="1:15" ht="33" customHeight="1" thickTop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>
      <c r="A128" s="170">
        <v>320001</v>
      </c>
      <c r="B128" s="189" t="s">
        <v>1050</v>
      </c>
      <c r="C128" s="190" t="s">
        <v>1138</v>
      </c>
      <c r="D128" s="396" t="s">
        <v>1051</v>
      </c>
      <c r="E128" s="312">
        <v>15</v>
      </c>
      <c r="F128" s="189">
        <v>5029</v>
      </c>
      <c r="G128" s="189">
        <v>0</v>
      </c>
      <c r="H128" s="189">
        <v>0</v>
      </c>
      <c r="I128" s="189">
        <v>0</v>
      </c>
      <c r="J128" s="189">
        <v>529</v>
      </c>
      <c r="K128" s="189">
        <v>0</v>
      </c>
      <c r="L128" s="189">
        <v>0</v>
      </c>
      <c r="M128" s="189">
        <v>0</v>
      </c>
      <c r="N128" s="189">
        <f>F128+G128+H128+I128-J128+K128-L128+M128</f>
        <v>4500</v>
      </c>
      <c r="O128" s="43"/>
    </row>
    <row r="129" spans="1:15" ht="42" customHeight="1">
      <c r="A129" s="170">
        <v>5200001</v>
      </c>
      <c r="B129" s="189" t="s">
        <v>100</v>
      </c>
      <c r="C129" s="190" t="s">
        <v>101</v>
      </c>
      <c r="D129" s="190" t="s">
        <v>52</v>
      </c>
      <c r="E129" s="312">
        <v>15</v>
      </c>
      <c r="F129" s="189">
        <v>4750</v>
      </c>
      <c r="G129" s="189">
        <v>0</v>
      </c>
      <c r="H129" s="189">
        <v>0</v>
      </c>
      <c r="I129" s="189">
        <v>0</v>
      </c>
      <c r="J129" s="189">
        <v>479</v>
      </c>
      <c r="K129" s="189">
        <v>0</v>
      </c>
      <c r="L129" s="189">
        <v>0</v>
      </c>
      <c r="M129" s="189">
        <v>0</v>
      </c>
      <c r="N129" s="189">
        <f>F129+G129+H129+I129-J129+K129-L129+M129</f>
        <v>4271</v>
      </c>
      <c r="O129" s="122"/>
    </row>
    <row r="130" spans="1:15" s="202" customFormat="1" ht="27" customHeight="1">
      <c r="A130" s="497" t="s">
        <v>66</v>
      </c>
      <c r="B130" s="498"/>
      <c r="C130" s="499"/>
      <c r="D130" s="498"/>
      <c r="E130" s="500"/>
      <c r="F130" s="501">
        <f aca="true" t="shared" si="24" ref="F130:N130">SUM(F128:F129)</f>
        <v>9779</v>
      </c>
      <c r="G130" s="501">
        <f t="shared" si="24"/>
        <v>0</v>
      </c>
      <c r="H130" s="501">
        <f t="shared" si="24"/>
        <v>0</v>
      </c>
      <c r="I130" s="501">
        <f t="shared" si="24"/>
        <v>0</v>
      </c>
      <c r="J130" s="501">
        <f t="shared" si="24"/>
        <v>1008</v>
      </c>
      <c r="K130" s="501">
        <f t="shared" si="24"/>
        <v>0</v>
      </c>
      <c r="L130" s="501">
        <f t="shared" si="24"/>
        <v>0</v>
      </c>
      <c r="M130" s="501">
        <f t="shared" si="24"/>
        <v>0</v>
      </c>
      <c r="N130" s="501">
        <f t="shared" si="24"/>
        <v>8771</v>
      </c>
      <c r="O130" s="502"/>
    </row>
    <row r="131" spans="1:15" ht="33" customHeight="1">
      <c r="A131" s="100" t="s">
        <v>37</v>
      </c>
      <c r="B131" s="198"/>
      <c r="C131" s="405"/>
      <c r="D131" s="199"/>
      <c r="E131" s="342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s="41" customFormat="1" ht="42" customHeight="1">
      <c r="A132" s="660">
        <v>330001</v>
      </c>
      <c r="B132" s="661" t="s">
        <v>1175</v>
      </c>
      <c r="C132" s="1074" t="s">
        <v>1176</v>
      </c>
      <c r="D132" s="192" t="s">
        <v>356</v>
      </c>
      <c r="E132" s="319">
        <v>15</v>
      </c>
      <c r="F132" s="189">
        <v>4420</v>
      </c>
      <c r="G132" s="189">
        <v>0</v>
      </c>
      <c r="H132" s="189">
        <v>0</v>
      </c>
      <c r="I132" s="189">
        <v>0</v>
      </c>
      <c r="J132" s="189">
        <v>420</v>
      </c>
      <c r="K132" s="189">
        <v>0</v>
      </c>
      <c r="L132" s="189">
        <v>0</v>
      </c>
      <c r="M132" s="189">
        <v>0</v>
      </c>
      <c r="N132" s="189">
        <f>F132+G132+H132+I132-J132+K132-L132+M132</f>
        <v>4000</v>
      </c>
      <c r="O132" s="16"/>
    </row>
    <row r="133" spans="1:15" s="41" customFormat="1" ht="42" customHeight="1">
      <c r="A133" s="170">
        <v>3100105</v>
      </c>
      <c r="B133" s="85" t="s">
        <v>39</v>
      </c>
      <c r="C133" s="166" t="s">
        <v>1329</v>
      </c>
      <c r="D133" s="435" t="s">
        <v>40</v>
      </c>
      <c r="E133" s="375">
        <v>15</v>
      </c>
      <c r="F133" s="189">
        <v>3169</v>
      </c>
      <c r="G133" s="189">
        <v>0</v>
      </c>
      <c r="H133" s="189">
        <v>0</v>
      </c>
      <c r="I133" s="189">
        <v>0</v>
      </c>
      <c r="J133" s="189">
        <v>116</v>
      </c>
      <c r="K133" s="189">
        <v>0</v>
      </c>
      <c r="L133" s="189">
        <v>0</v>
      </c>
      <c r="M133" s="189">
        <v>0</v>
      </c>
      <c r="N133" s="189">
        <f>F133+G133+H133+I133-J133+K133-L133+M133</f>
        <v>3053</v>
      </c>
      <c r="O133" s="16"/>
    </row>
    <row r="134" spans="1:15" s="41" customFormat="1" ht="27" customHeight="1">
      <c r="A134" s="497" t="s">
        <v>66</v>
      </c>
      <c r="B134" s="498"/>
      <c r="C134" s="499"/>
      <c r="D134" s="498"/>
      <c r="E134" s="500"/>
      <c r="F134" s="501">
        <f>SUM(F132:F133)</f>
        <v>7589</v>
      </c>
      <c r="G134" s="501">
        <f aca="true" t="shared" si="25" ref="G134:N134">SUM(G132:G133)</f>
        <v>0</v>
      </c>
      <c r="H134" s="501">
        <f t="shared" si="25"/>
        <v>0</v>
      </c>
      <c r="I134" s="501">
        <f t="shared" si="25"/>
        <v>0</v>
      </c>
      <c r="J134" s="501">
        <f t="shared" si="25"/>
        <v>536</v>
      </c>
      <c r="K134" s="501">
        <f t="shared" si="25"/>
        <v>0</v>
      </c>
      <c r="L134" s="501">
        <f t="shared" si="25"/>
        <v>0</v>
      </c>
      <c r="M134" s="501">
        <f t="shared" si="25"/>
        <v>0</v>
      </c>
      <c r="N134" s="501">
        <f t="shared" si="25"/>
        <v>7053</v>
      </c>
      <c r="O134" s="972"/>
    </row>
    <row r="135" spans="1:15" ht="33" customHeight="1">
      <c r="A135" s="100" t="s">
        <v>104</v>
      </c>
      <c r="B135" s="198"/>
      <c r="C135" s="405"/>
      <c r="D135" s="193"/>
      <c r="E135" s="328"/>
      <c r="F135" s="198"/>
      <c r="G135" s="198"/>
      <c r="H135" s="198"/>
      <c r="I135" s="198"/>
      <c r="J135" s="198"/>
      <c r="K135" s="198"/>
      <c r="L135" s="198"/>
      <c r="M135" s="198"/>
      <c r="N135" s="198"/>
      <c r="O135" s="76"/>
    </row>
    <row r="136" spans="1:15" ht="42" customHeight="1">
      <c r="A136" s="170">
        <v>340002</v>
      </c>
      <c r="B136" s="191" t="s">
        <v>1053</v>
      </c>
      <c r="C136" s="1074" t="s">
        <v>1328</v>
      </c>
      <c r="D136" s="396" t="s">
        <v>555</v>
      </c>
      <c r="E136" s="312">
        <v>15</v>
      </c>
      <c r="F136" s="189">
        <v>5662</v>
      </c>
      <c r="G136" s="189">
        <v>0</v>
      </c>
      <c r="H136" s="189">
        <v>0</v>
      </c>
      <c r="I136" s="189">
        <v>0</v>
      </c>
      <c r="J136" s="189">
        <v>662</v>
      </c>
      <c r="K136" s="189">
        <v>0</v>
      </c>
      <c r="L136" s="189">
        <v>0</v>
      </c>
      <c r="M136" s="189">
        <v>0</v>
      </c>
      <c r="N136" s="189">
        <f>F136+G136+H136+I136-J136+K136-L136+M136</f>
        <v>5000</v>
      </c>
      <c r="O136" s="655"/>
    </row>
    <row r="137" spans="1:15" s="202" customFormat="1" ht="27" customHeight="1">
      <c r="A137" s="497" t="s">
        <v>66</v>
      </c>
      <c r="B137" s="498"/>
      <c r="C137" s="499"/>
      <c r="D137" s="498"/>
      <c r="E137" s="500"/>
      <c r="F137" s="501">
        <f aca="true" t="shared" si="26" ref="F137:N137">F136</f>
        <v>5662</v>
      </c>
      <c r="G137" s="501">
        <f t="shared" si="26"/>
        <v>0</v>
      </c>
      <c r="H137" s="501">
        <f t="shared" si="26"/>
        <v>0</v>
      </c>
      <c r="I137" s="501">
        <f t="shared" si="26"/>
        <v>0</v>
      </c>
      <c r="J137" s="501">
        <f t="shared" si="26"/>
        <v>662</v>
      </c>
      <c r="K137" s="501">
        <f t="shared" si="26"/>
        <v>0</v>
      </c>
      <c r="L137" s="501">
        <f t="shared" si="26"/>
        <v>0</v>
      </c>
      <c r="M137" s="501">
        <f t="shared" si="26"/>
        <v>0</v>
      </c>
      <c r="N137" s="501">
        <f t="shared" si="26"/>
        <v>5000</v>
      </c>
      <c r="O137" s="502"/>
    </row>
    <row r="138" spans="1:15" s="23" customFormat="1" ht="33" customHeight="1">
      <c r="A138" s="92"/>
      <c r="B138" s="181" t="s">
        <v>31</v>
      </c>
      <c r="C138" s="413"/>
      <c r="D138" s="71"/>
      <c r="E138" s="343"/>
      <c r="F138" s="195">
        <f>F130+F134+F137</f>
        <v>23030</v>
      </c>
      <c r="G138" s="195">
        <f aca="true" t="shared" si="27" ref="G138:M138">G130+G134+G137</f>
        <v>0</v>
      </c>
      <c r="H138" s="195">
        <f t="shared" si="27"/>
        <v>0</v>
      </c>
      <c r="I138" s="195">
        <f t="shared" si="27"/>
        <v>0</v>
      </c>
      <c r="J138" s="195">
        <f>J130+J134+J137</f>
        <v>2206</v>
      </c>
      <c r="K138" s="195">
        <f t="shared" si="27"/>
        <v>0</v>
      </c>
      <c r="L138" s="195">
        <f t="shared" si="27"/>
        <v>0</v>
      </c>
      <c r="M138" s="195">
        <f t="shared" si="27"/>
        <v>0</v>
      </c>
      <c r="N138" s="195">
        <f>N130+N134+N137</f>
        <v>20824</v>
      </c>
      <c r="O138" s="58"/>
    </row>
    <row r="139" spans="1:15" s="188" customFormat="1" ht="42.75" customHeight="1">
      <c r="A139" s="437"/>
      <c r="B139" s="438"/>
      <c r="C139" s="438"/>
      <c r="D139" s="438" t="s">
        <v>473</v>
      </c>
      <c r="E139" s="439"/>
      <c r="F139" s="438"/>
      <c r="G139" s="438"/>
      <c r="H139" s="438"/>
      <c r="J139" s="452" t="s">
        <v>474</v>
      </c>
      <c r="K139" s="452"/>
      <c r="L139" s="438"/>
      <c r="M139" s="438"/>
      <c r="N139" s="438" t="s">
        <v>474</v>
      </c>
      <c r="O139" s="440"/>
    </row>
    <row r="140" spans="1:15" ht="18.75">
      <c r="A140" s="437" t="s">
        <v>482</v>
      </c>
      <c r="B140" s="438"/>
      <c r="C140" s="438" t="s">
        <v>1378</v>
      </c>
      <c r="D140" s="438"/>
      <c r="E140" s="439"/>
      <c r="F140" s="438"/>
      <c r="G140" s="438"/>
      <c r="H140" s="438"/>
      <c r="J140" s="443" t="s">
        <v>1038</v>
      </c>
      <c r="K140" s="460"/>
      <c r="L140" s="437"/>
      <c r="M140" s="438" t="s">
        <v>1034</v>
      </c>
      <c r="N140" s="438"/>
      <c r="O140" s="441"/>
    </row>
    <row r="141" spans="1:15" ht="18.75">
      <c r="A141" s="437"/>
      <c r="B141" s="438"/>
      <c r="C141" s="438" t="s">
        <v>616</v>
      </c>
      <c r="D141" s="438"/>
      <c r="E141" s="439"/>
      <c r="F141" s="438"/>
      <c r="G141" s="438"/>
      <c r="H141" s="438"/>
      <c r="J141" s="442" t="s">
        <v>471</v>
      </c>
      <c r="K141" s="451"/>
      <c r="L141" s="438"/>
      <c r="M141" s="438" t="s">
        <v>472</v>
      </c>
      <c r="N141" s="438"/>
      <c r="O141" s="440"/>
    </row>
    <row r="142" spans="1:15" ht="51" customHeight="1">
      <c r="A142" s="183" t="s">
        <v>0</v>
      </c>
      <c r="B142" s="33"/>
      <c r="C142" s="709" t="s">
        <v>640</v>
      </c>
      <c r="D142" s="709"/>
      <c r="E142" s="325"/>
      <c r="F142" s="4"/>
      <c r="G142" s="4"/>
      <c r="H142" s="4"/>
      <c r="I142" s="4"/>
      <c r="J142" s="4"/>
      <c r="K142" s="4"/>
      <c r="L142" s="4"/>
      <c r="M142" s="4"/>
      <c r="N142" s="4"/>
      <c r="O142" s="27"/>
    </row>
    <row r="143" spans="1:15" ht="20.25">
      <c r="A143" s="6"/>
      <c r="B143" s="96" t="s">
        <v>21</v>
      </c>
      <c r="C143" s="401"/>
      <c r="D143" s="7"/>
      <c r="E143" s="315"/>
      <c r="F143" s="7"/>
      <c r="G143" s="7"/>
      <c r="H143" s="7"/>
      <c r="I143" s="8"/>
      <c r="J143" s="7"/>
      <c r="K143" s="7"/>
      <c r="L143" s="8"/>
      <c r="M143" s="7"/>
      <c r="N143" s="7"/>
      <c r="O143" s="391" t="s">
        <v>1485</v>
      </c>
    </row>
    <row r="144" spans="1:15" ht="24.75">
      <c r="A144" s="10"/>
      <c r="B144" s="11"/>
      <c r="C144" s="402"/>
      <c r="D144" s="95" t="s">
        <v>1472</v>
      </c>
      <c r="E144" s="316"/>
      <c r="F144" s="12"/>
      <c r="G144" s="12"/>
      <c r="H144" s="12"/>
      <c r="I144" s="12"/>
      <c r="J144" s="12"/>
      <c r="K144" s="12"/>
      <c r="L144" s="12"/>
      <c r="M144" s="12"/>
      <c r="N144" s="12"/>
      <c r="O144" s="28"/>
    </row>
    <row r="145" spans="1:15" s="237" customFormat="1" ht="38.25" customHeight="1" thickBot="1">
      <c r="A145" s="208" t="s">
        <v>436</v>
      </c>
      <c r="B145" s="209" t="s">
        <v>437</v>
      </c>
      <c r="C145" s="414" t="s">
        <v>1</v>
      </c>
      <c r="D145" s="214" t="s">
        <v>435</v>
      </c>
      <c r="E145" s="345" t="s">
        <v>444</v>
      </c>
      <c r="F145" s="210" t="s">
        <v>432</v>
      </c>
      <c r="G145" s="215" t="s">
        <v>433</v>
      </c>
      <c r="H145" s="210" t="s">
        <v>33</v>
      </c>
      <c r="I145" s="215" t="s">
        <v>434</v>
      </c>
      <c r="J145" s="215" t="s">
        <v>17</v>
      </c>
      <c r="K145" s="215" t="s">
        <v>18</v>
      </c>
      <c r="L145" s="215" t="s">
        <v>441</v>
      </c>
      <c r="M145" s="210" t="s">
        <v>30</v>
      </c>
      <c r="N145" s="210" t="s">
        <v>438</v>
      </c>
      <c r="O145" s="216" t="s">
        <v>19</v>
      </c>
    </row>
    <row r="146" spans="1:15" ht="24" customHeight="1" thickTop="1">
      <c r="A146" s="102" t="s">
        <v>105</v>
      </c>
      <c r="B146" s="77"/>
      <c r="C146" s="404"/>
      <c r="D146" s="77"/>
      <c r="E146" s="338"/>
      <c r="F146" s="77"/>
      <c r="G146" s="77"/>
      <c r="H146" s="77"/>
      <c r="I146" s="77"/>
      <c r="J146" s="77"/>
      <c r="K146" s="77"/>
      <c r="L146" s="77"/>
      <c r="M146" s="77"/>
      <c r="N146" s="77"/>
      <c r="O146" s="76"/>
    </row>
    <row r="147" spans="1:16" ht="42" customHeight="1">
      <c r="A147" s="108">
        <v>400002</v>
      </c>
      <c r="B147" s="189" t="s">
        <v>1177</v>
      </c>
      <c r="C147" s="285" t="s">
        <v>1178</v>
      </c>
      <c r="D147" s="192" t="s">
        <v>552</v>
      </c>
      <c r="E147" s="319">
        <v>15</v>
      </c>
      <c r="F147" s="189">
        <v>15339</v>
      </c>
      <c r="G147" s="189">
        <v>0</v>
      </c>
      <c r="H147" s="189">
        <v>0</v>
      </c>
      <c r="I147" s="189">
        <v>0</v>
      </c>
      <c r="J147" s="189">
        <v>2839</v>
      </c>
      <c r="K147" s="189">
        <v>0</v>
      </c>
      <c r="L147" s="189">
        <v>0</v>
      </c>
      <c r="M147" s="189">
        <v>0</v>
      </c>
      <c r="N147" s="189">
        <f>F147+G147+H147+I147-J147+K147-L147+M147</f>
        <v>12500</v>
      </c>
      <c r="O147" s="43"/>
      <c r="P147" s="41"/>
    </row>
    <row r="148" spans="1:15" ht="42" customHeight="1">
      <c r="A148" s="108">
        <v>2300101</v>
      </c>
      <c r="B148" s="189" t="s">
        <v>382</v>
      </c>
      <c r="C148" s="285" t="s">
        <v>405</v>
      </c>
      <c r="D148" s="190" t="s">
        <v>2</v>
      </c>
      <c r="E148" s="312">
        <v>15</v>
      </c>
      <c r="F148" s="189">
        <v>4275</v>
      </c>
      <c r="G148" s="189">
        <v>0</v>
      </c>
      <c r="H148" s="189">
        <v>0</v>
      </c>
      <c r="I148" s="189">
        <v>0</v>
      </c>
      <c r="J148" s="189">
        <v>394</v>
      </c>
      <c r="K148" s="189">
        <v>0</v>
      </c>
      <c r="L148" s="189">
        <v>0</v>
      </c>
      <c r="M148" s="189">
        <v>0</v>
      </c>
      <c r="N148" s="189">
        <f>F148+G148+H148+I148-J148+K148-L148+M148</f>
        <v>3881</v>
      </c>
      <c r="O148" s="14"/>
    </row>
    <row r="149" spans="1:15" ht="42" customHeight="1">
      <c r="A149" s="108">
        <v>3100103</v>
      </c>
      <c r="B149" s="59" t="s">
        <v>38</v>
      </c>
      <c r="C149" s="43" t="s">
        <v>513</v>
      </c>
      <c r="D149" s="398" t="s">
        <v>463</v>
      </c>
      <c r="E149" s="346">
        <v>15</v>
      </c>
      <c r="F149" s="189">
        <v>4663</v>
      </c>
      <c r="G149" s="189">
        <v>0</v>
      </c>
      <c r="H149" s="189">
        <v>0</v>
      </c>
      <c r="I149" s="189">
        <v>0</v>
      </c>
      <c r="J149" s="189">
        <v>463</v>
      </c>
      <c r="K149" s="189">
        <v>0</v>
      </c>
      <c r="L149" s="189">
        <v>0</v>
      </c>
      <c r="M149" s="189">
        <v>0</v>
      </c>
      <c r="N149" s="189">
        <f>F149+G149+H149+I149-J149+K149-L149+M149</f>
        <v>4200</v>
      </c>
      <c r="O149" s="14"/>
    </row>
    <row r="150" spans="1:15" s="202" customFormat="1" ht="21" customHeight="1">
      <c r="A150" s="497" t="s">
        <v>66</v>
      </c>
      <c r="B150" s="498"/>
      <c r="C150" s="499"/>
      <c r="D150" s="498"/>
      <c r="E150" s="500"/>
      <c r="F150" s="501">
        <f>SUM(F147:F149)</f>
        <v>24277</v>
      </c>
      <c r="G150" s="501">
        <f aca="true" t="shared" si="28" ref="G150:N150">SUM(G147:G149)</f>
        <v>0</v>
      </c>
      <c r="H150" s="501">
        <f t="shared" si="28"/>
        <v>0</v>
      </c>
      <c r="I150" s="501">
        <f t="shared" si="28"/>
        <v>0</v>
      </c>
      <c r="J150" s="501">
        <f t="shared" si="28"/>
        <v>3696</v>
      </c>
      <c r="K150" s="501">
        <f t="shared" si="28"/>
        <v>0</v>
      </c>
      <c r="L150" s="501">
        <f t="shared" si="28"/>
        <v>0</v>
      </c>
      <c r="M150" s="501">
        <f t="shared" si="28"/>
        <v>0</v>
      </c>
      <c r="N150" s="501">
        <f t="shared" si="28"/>
        <v>20581</v>
      </c>
      <c r="O150" s="502"/>
    </row>
    <row r="151" spans="1:15" ht="24" customHeight="1">
      <c r="A151" s="102" t="s">
        <v>537</v>
      </c>
      <c r="B151" s="198"/>
      <c r="C151" s="405"/>
      <c r="D151" s="194"/>
      <c r="E151" s="320"/>
      <c r="F151" s="198"/>
      <c r="G151" s="198"/>
      <c r="H151" s="198"/>
      <c r="I151" s="198"/>
      <c r="J151" s="198"/>
      <c r="K151" s="198"/>
      <c r="L151" s="198"/>
      <c r="M151" s="198"/>
      <c r="N151" s="198"/>
      <c r="O151" s="76"/>
    </row>
    <row r="152" spans="1:16" ht="42" customHeight="1">
      <c r="A152" s="170">
        <v>410003</v>
      </c>
      <c r="B152" s="59" t="s">
        <v>1055</v>
      </c>
      <c r="C152" s="657" t="s">
        <v>1188</v>
      </c>
      <c r="D152" s="430" t="s">
        <v>556</v>
      </c>
      <c r="E152" s="348">
        <v>15</v>
      </c>
      <c r="F152" s="59">
        <v>5662</v>
      </c>
      <c r="G152" s="59">
        <v>0</v>
      </c>
      <c r="H152" s="59">
        <v>0</v>
      </c>
      <c r="I152" s="59">
        <v>0</v>
      </c>
      <c r="J152" s="59">
        <v>662</v>
      </c>
      <c r="K152" s="59">
        <v>0</v>
      </c>
      <c r="L152" s="59">
        <v>0</v>
      </c>
      <c r="M152" s="59">
        <v>0</v>
      </c>
      <c r="N152" s="189">
        <f>F152+G152+H152+I152-J152+K152-L152+M152</f>
        <v>5000</v>
      </c>
      <c r="O152" s="59"/>
      <c r="P152" s="31"/>
    </row>
    <row r="153" spans="1:15" ht="42" customHeight="1">
      <c r="A153" s="120">
        <v>4100102</v>
      </c>
      <c r="B153" s="59" t="s">
        <v>44</v>
      </c>
      <c r="C153" s="285" t="s">
        <v>538</v>
      </c>
      <c r="D153" s="192" t="s">
        <v>52</v>
      </c>
      <c r="E153" s="319">
        <v>15</v>
      </c>
      <c r="F153" s="189">
        <v>4900</v>
      </c>
      <c r="G153" s="189">
        <v>0</v>
      </c>
      <c r="H153" s="189">
        <v>0</v>
      </c>
      <c r="I153" s="189">
        <v>0</v>
      </c>
      <c r="J153" s="189">
        <v>506</v>
      </c>
      <c r="K153" s="189">
        <v>0</v>
      </c>
      <c r="L153" s="189">
        <v>0</v>
      </c>
      <c r="M153" s="189">
        <v>0</v>
      </c>
      <c r="N153" s="189">
        <f>F153+G153+H153+I153-J153+K153-L153+M153</f>
        <v>4394</v>
      </c>
      <c r="O153" s="29"/>
    </row>
    <row r="154" spans="1:15" s="202" customFormat="1" ht="21" customHeight="1">
      <c r="A154" s="497" t="s">
        <v>66</v>
      </c>
      <c r="B154" s="498"/>
      <c r="C154" s="499"/>
      <c r="D154" s="498"/>
      <c r="E154" s="500"/>
      <c r="F154" s="501">
        <f aca="true" t="shared" si="29" ref="F154:N154">SUM(F152:F153)</f>
        <v>10562</v>
      </c>
      <c r="G154" s="501">
        <f t="shared" si="29"/>
        <v>0</v>
      </c>
      <c r="H154" s="501">
        <f t="shared" si="29"/>
        <v>0</v>
      </c>
      <c r="I154" s="501">
        <f t="shared" si="29"/>
        <v>0</v>
      </c>
      <c r="J154" s="501">
        <f t="shared" si="29"/>
        <v>1168</v>
      </c>
      <c r="K154" s="501">
        <f t="shared" si="29"/>
        <v>0</v>
      </c>
      <c r="L154" s="501">
        <f t="shared" si="29"/>
        <v>0</v>
      </c>
      <c r="M154" s="501">
        <f t="shared" si="29"/>
        <v>0</v>
      </c>
      <c r="N154" s="501">
        <f t="shared" si="29"/>
        <v>9394</v>
      </c>
      <c r="O154" s="502"/>
    </row>
    <row r="155" spans="1:15" ht="24" customHeight="1">
      <c r="A155" s="102" t="s">
        <v>8</v>
      </c>
      <c r="B155" s="198"/>
      <c r="C155" s="405"/>
      <c r="D155" s="194"/>
      <c r="E155" s="320"/>
      <c r="F155" s="198"/>
      <c r="G155" s="198"/>
      <c r="H155" s="198"/>
      <c r="I155" s="198"/>
      <c r="J155" s="198"/>
      <c r="K155" s="198"/>
      <c r="L155" s="198"/>
      <c r="M155" s="198"/>
      <c r="N155" s="198"/>
      <c r="O155" s="76"/>
    </row>
    <row r="156" spans="1:15" ht="42" customHeight="1">
      <c r="A156" s="170">
        <v>420001</v>
      </c>
      <c r="B156" s="14" t="s">
        <v>557</v>
      </c>
      <c r="C156" s="657" t="s">
        <v>577</v>
      </c>
      <c r="D156" s="192" t="s">
        <v>53</v>
      </c>
      <c r="E156" s="319">
        <v>15</v>
      </c>
      <c r="F156" s="189">
        <v>8205</v>
      </c>
      <c r="G156" s="189">
        <v>0</v>
      </c>
      <c r="H156" s="189">
        <v>0</v>
      </c>
      <c r="I156" s="189">
        <v>0</v>
      </c>
      <c r="J156" s="189">
        <v>1205</v>
      </c>
      <c r="K156" s="189">
        <v>0</v>
      </c>
      <c r="L156" s="189">
        <v>0</v>
      </c>
      <c r="M156" s="189">
        <v>0</v>
      </c>
      <c r="N156" s="189">
        <f>F156+G156+H156+I156-J156+K156-L156+M156</f>
        <v>7000</v>
      </c>
      <c r="O156" s="16"/>
    </row>
    <row r="157" spans="1:15" s="202" customFormat="1" ht="21" customHeight="1">
      <c r="A157" s="497" t="s">
        <v>66</v>
      </c>
      <c r="B157" s="498"/>
      <c r="C157" s="499"/>
      <c r="D157" s="498"/>
      <c r="E157" s="500"/>
      <c r="F157" s="501">
        <f aca="true" t="shared" si="30" ref="F157:N157">F156</f>
        <v>8205</v>
      </c>
      <c r="G157" s="501">
        <f t="shared" si="30"/>
        <v>0</v>
      </c>
      <c r="H157" s="501">
        <f t="shared" si="30"/>
        <v>0</v>
      </c>
      <c r="I157" s="501">
        <f t="shared" si="30"/>
        <v>0</v>
      </c>
      <c r="J157" s="501">
        <f t="shared" si="30"/>
        <v>1205</v>
      </c>
      <c r="K157" s="501">
        <f t="shared" si="30"/>
        <v>0</v>
      </c>
      <c r="L157" s="501">
        <f t="shared" si="30"/>
        <v>0</v>
      </c>
      <c r="M157" s="501">
        <f t="shared" si="30"/>
        <v>0</v>
      </c>
      <c r="N157" s="501">
        <f t="shared" si="30"/>
        <v>7000</v>
      </c>
      <c r="O157" s="502"/>
    </row>
    <row r="158" spans="1:15" s="23" customFormat="1" ht="24.75" customHeight="1">
      <c r="A158" s="56"/>
      <c r="B158" s="181" t="s">
        <v>31</v>
      </c>
      <c r="C158" s="407"/>
      <c r="D158" s="195"/>
      <c r="E158" s="322"/>
      <c r="F158" s="195">
        <f aca="true" t="shared" si="31" ref="F158:N158">F150+F154+F157</f>
        <v>43044</v>
      </c>
      <c r="G158" s="195">
        <f t="shared" si="31"/>
        <v>0</v>
      </c>
      <c r="H158" s="195">
        <f t="shared" si="31"/>
        <v>0</v>
      </c>
      <c r="I158" s="195">
        <f t="shared" si="31"/>
        <v>0</v>
      </c>
      <c r="J158" s="195">
        <f t="shared" si="31"/>
        <v>6069</v>
      </c>
      <c r="K158" s="195">
        <f t="shared" si="31"/>
        <v>0</v>
      </c>
      <c r="L158" s="195">
        <f t="shared" si="31"/>
        <v>0</v>
      </c>
      <c r="M158" s="195">
        <f t="shared" si="31"/>
        <v>0</v>
      </c>
      <c r="N158" s="195">
        <f t="shared" si="31"/>
        <v>36975</v>
      </c>
      <c r="O158" s="58"/>
    </row>
    <row r="159" spans="11:13" ht="18">
      <c r="K159" s="123"/>
      <c r="M159" s="123"/>
    </row>
    <row r="160" spans="1:15" s="187" customFormat="1" ht="18.75">
      <c r="A160" s="437"/>
      <c r="B160" s="438"/>
      <c r="C160" s="438"/>
      <c r="D160" s="438" t="s">
        <v>473</v>
      </c>
      <c r="E160" s="439"/>
      <c r="F160" s="438"/>
      <c r="G160" s="438"/>
      <c r="H160" s="438"/>
      <c r="J160" s="443" t="s">
        <v>474</v>
      </c>
      <c r="K160" s="443"/>
      <c r="L160" s="438"/>
      <c r="M160" s="438"/>
      <c r="N160" s="438" t="s">
        <v>474</v>
      </c>
      <c r="O160" s="440"/>
    </row>
    <row r="161" spans="1:15" s="187" customFormat="1" ht="18.75">
      <c r="A161" s="437"/>
      <c r="B161" s="438"/>
      <c r="C161" s="438"/>
      <c r="D161" s="438"/>
      <c r="E161" s="439"/>
      <c r="F161" s="438"/>
      <c r="G161" s="438"/>
      <c r="H161" s="438"/>
      <c r="J161" s="452"/>
      <c r="K161" s="460"/>
      <c r="L161" s="437"/>
      <c r="M161" s="438"/>
      <c r="N161" s="438"/>
      <c r="O161" s="441"/>
    </row>
    <row r="162" spans="1:15" ht="18.75">
      <c r="A162" s="437" t="s">
        <v>482</v>
      </c>
      <c r="B162" s="438"/>
      <c r="C162" s="438" t="s">
        <v>1378</v>
      </c>
      <c r="D162" s="438"/>
      <c r="E162" s="439"/>
      <c r="F162" s="438"/>
      <c r="G162" s="438"/>
      <c r="H162" s="438"/>
      <c r="I162" s="2"/>
      <c r="J162" s="443" t="s">
        <v>1038</v>
      </c>
      <c r="K162" s="460"/>
      <c r="L162" s="437"/>
      <c r="M162" s="438" t="s">
        <v>1034</v>
      </c>
      <c r="N162" s="438"/>
      <c r="O162" s="441"/>
    </row>
    <row r="163" spans="1:15" ht="18.75">
      <c r="A163" s="437"/>
      <c r="B163" s="438"/>
      <c r="C163" s="438" t="s">
        <v>616</v>
      </c>
      <c r="D163" s="438"/>
      <c r="E163" s="439"/>
      <c r="F163" s="438"/>
      <c r="G163" s="438"/>
      <c r="H163" s="438"/>
      <c r="I163" s="2"/>
      <c r="J163" s="442" t="s">
        <v>471</v>
      </c>
      <c r="K163" s="442"/>
      <c r="L163" s="438"/>
      <c r="M163" s="438" t="s">
        <v>472</v>
      </c>
      <c r="N163" s="438"/>
      <c r="O163" s="440"/>
    </row>
    <row r="164" spans="1:15" ht="25.5" customHeight="1">
      <c r="A164" s="183" t="s">
        <v>0</v>
      </c>
      <c r="B164" s="20"/>
      <c r="C164" s="169" t="s">
        <v>640</v>
      </c>
      <c r="D164" s="169"/>
      <c r="E164" s="325"/>
      <c r="F164" s="4"/>
      <c r="G164" s="4"/>
      <c r="H164" s="4"/>
      <c r="I164" s="4"/>
      <c r="J164" s="4"/>
      <c r="K164" s="4"/>
      <c r="L164" s="4"/>
      <c r="M164" s="4"/>
      <c r="N164" s="4"/>
      <c r="O164" s="27"/>
    </row>
    <row r="165" spans="1:15" ht="15.75" customHeight="1">
      <c r="A165" s="6"/>
      <c r="B165" s="96" t="s">
        <v>22</v>
      </c>
      <c r="C165" s="401"/>
      <c r="D165" s="7"/>
      <c r="E165" s="315"/>
      <c r="F165" s="7"/>
      <c r="G165" s="7"/>
      <c r="H165" s="7"/>
      <c r="I165" s="8"/>
      <c r="J165" s="7"/>
      <c r="K165" s="7"/>
      <c r="L165" s="8"/>
      <c r="M165" s="7"/>
      <c r="N165" s="7"/>
      <c r="O165" s="391" t="s">
        <v>1486</v>
      </c>
    </row>
    <row r="166" spans="1:15" ht="19.5" customHeight="1">
      <c r="A166" s="206"/>
      <c r="B166" s="241"/>
      <c r="C166" s="419"/>
      <c r="D166" s="242" t="s">
        <v>1472</v>
      </c>
      <c r="E166" s="358"/>
      <c r="F166" s="7"/>
      <c r="G166" s="7"/>
      <c r="H166" s="7"/>
      <c r="I166" s="7"/>
      <c r="J166" s="7"/>
      <c r="K166" s="7"/>
      <c r="L166" s="7"/>
      <c r="M166" s="7"/>
      <c r="N166" s="7"/>
      <c r="O166" s="144"/>
    </row>
    <row r="167" spans="1:15" s="394" customFormat="1" ht="27" customHeight="1">
      <c r="A167" s="529" t="s">
        <v>436</v>
      </c>
      <c r="B167" s="530" t="s">
        <v>437</v>
      </c>
      <c r="C167" s="426" t="s">
        <v>1</v>
      </c>
      <c r="D167" s="530" t="s">
        <v>435</v>
      </c>
      <c r="E167" s="532" t="s">
        <v>444</v>
      </c>
      <c r="F167" s="307" t="s">
        <v>432</v>
      </c>
      <c r="G167" s="307" t="s">
        <v>433</v>
      </c>
      <c r="H167" s="276" t="s">
        <v>33</v>
      </c>
      <c r="I167" s="307" t="s">
        <v>434</v>
      </c>
      <c r="J167" s="307" t="s">
        <v>17</v>
      </c>
      <c r="K167" s="307" t="s">
        <v>18</v>
      </c>
      <c r="L167" s="307" t="s">
        <v>441</v>
      </c>
      <c r="M167" s="307" t="s">
        <v>439</v>
      </c>
      <c r="N167" s="307" t="s">
        <v>438</v>
      </c>
      <c r="O167" s="531" t="s">
        <v>19</v>
      </c>
    </row>
    <row r="168" spans="1:15" ht="21" customHeight="1">
      <c r="A168" s="533" t="s">
        <v>106</v>
      </c>
      <c r="B168" s="221"/>
      <c r="C168" s="388"/>
      <c r="D168" s="221"/>
      <c r="E168" s="365"/>
      <c r="F168" s="221"/>
      <c r="G168" s="221"/>
      <c r="H168" s="221"/>
      <c r="I168" s="221"/>
      <c r="J168" s="221"/>
      <c r="K168" s="221"/>
      <c r="L168" s="221"/>
      <c r="M168" s="221"/>
      <c r="N168" s="221"/>
      <c r="O168" s="534"/>
    </row>
    <row r="169" spans="1:15" ht="36" customHeight="1">
      <c r="A169" s="1083">
        <v>500001</v>
      </c>
      <c r="B169" s="1077" t="s">
        <v>1056</v>
      </c>
      <c r="C169" s="1084" t="s">
        <v>1261</v>
      </c>
      <c r="D169" s="1085" t="s">
        <v>357</v>
      </c>
      <c r="E169" s="1086">
        <v>15</v>
      </c>
      <c r="F169" s="1087">
        <v>15339</v>
      </c>
      <c r="G169" s="1077">
        <v>0</v>
      </c>
      <c r="H169" s="1077">
        <v>0</v>
      </c>
      <c r="I169" s="1077">
        <v>0</v>
      </c>
      <c r="J169" s="1077">
        <v>2839</v>
      </c>
      <c r="K169" s="1077">
        <v>0</v>
      </c>
      <c r="L169" s="1077">
        <v>0</v>
      </c>
      <c r="M169" s="1077">
        <v>0</v>
      </c>
      <c r="N169" s="1077">
        <f>F169+G169+H169+I169-J169+K169-L169+M169</f>
        <v>12500</v>
      </c>
      <c r="O169" s="1088"/>
    </row>
    <row r="170" spans="1:15" s="41" customFormat="1" ht="36" customHeight="1">
      <c r="A170" s="222">
        <v>1110002</v>
      </c>
      <c r="B170" s="130" t="s">
        <v>373</v>
      </c>
      <c r="C170" s="386" t="s">
        <v>391</v>
      </c>
      <c r="D170" s="433" t="s">
        <v>11</v>
      </c>
      <c r="E170" s="351">
        <v>15</v>
      </c>
      <c r="F170" s="262">
        <v>2204</v>
      </c>
      <c r="G170" s="262">
        <v>0</v>
      </c>
      <c r="H170" s="262">
        <v>0</v>
      </c>
      <c r="I170" s="262">
        <v>0</v>
      </c>
      <c r="J170" s="262">
        <v>0</v>
      </c>
      <c r="K170" s="262">
        <v>39</v>
      </c>
      <c r="L170" s="262">
        <v>0</v>
      </c>
      <c r="M170" s="476">
        <v>0</v>
      </c>
      <c r="N170" s="476">
        <f>F170+G170+H170+I170-J170+K170-L170+M170</f>
        <v>2243</v>
      </c>
      <c r="O170" s="145"/>
    </row>
    <row r="171" spans="1:15" ht="36" customHeight="1">
      <c r="A171" s="1016">
        <v>5100101</v>
      </c>
      <c r="B171" s="1007" t="s">
        <v>108</v>
      </c>
      <c r="C171" s="1091" t="s">
        <v>109</v>
      </c>
      <c r="D171" s="1092" t="s">
        <v>52</v>
      </c>
      <c r="E171" s="874">
        <v>15</v>
      </c>
      <c r="F171" s="1007">
        <v>6934</v>
      </c>
      <c r="G171" s="1007">
        <v>0</v>
      </c>
      <c r="H171" s="1007">
        <v>0</v>
      </c>
      <c r="I171" s="1007">
        <v>0</v>
      </c>
      <c r="J171" s="1007">
        <v>934</v>
      </c>
      <c r="K171" s="1007">
        <v>0</v>
      </c>
      <c r="L171" s="1007">
        <v>0</v>
      </c>
      <c r="M171" s="1007">
        <v>0</v>
      </c>
      <c r="N171" s="1007">
        <f>F171+G171+H171+I171-J171+K171-L171+M171</f>
        <v>6000</v>
      </c>
      <c r="O171" s="1090"/>
    </row>
    <row r="172" spans="1:15" ht="36" customHeight="1">
      <c r="A172" s="1089">
        <v>5100102</v>
      </c>
      <c r="B172" s="139" t="s">
        <v>440</v>
      </c>
      <c r="C172" s="429" t="s">
        <v>990</v>
      </c>
      <c r="D172" s="689" t="s">
        <v>11</v>
      </c>
      <c r="E172" s="383">
        <v>15</v>
      </c>
      <c r="F172" s="1007">
        <v>2839</v>
      </c>
      <c r="G172" s="1007">
        <v>0</v>
      </c>
      <c r="H172" s="1007">
        <v>0</v>
      </c>
      <c r="I172" s="1007">
        <v>0</v>
      </c>
      <c r="J172" s="1007">
        <v>59</v>
      </c>
      <c r="K172" s="1007">
        <v>0</v>
      </c>
      <c r="L172" s="1007">
        <v>0</v>
      </c>
      <c r="M172" s="1007">
        <v>0</v>
      </c>
      <c r="N172" s="1007">
        <f>F172+G172+H172+I172-J172+K172-L172+M172</f>
        <v>2780</v>
      </c>
      <c r="O172" s="1090"/>
    </row>
    <row r="173" spans="1:15" ht="36" customHeight="1">
      <c r="A173" s="1016">
        <v>11100311</v>
      </c>
      <c r="B173" s="1007" t="s">
        <v>139</v>
      </c>
      <c r="C173" s="429" t="s">
        <v>991</v>
      </c>
      <c r="D173" s="689" t="s">
        <v>52</v>
      </c>
      <c r="E173" s="383">
        <v>15</v>
      </c>
      <c r="F173" s="690">
        <v>1918</v>
      </c>
      <c r="G173" s="262">
        <v>0</v>
      </c>
      <c r="H173" s="262">
        <v>0</v>
      </c>
      <c r="I173" s="262">
        <v>0</v>
      </c>
      <c r="J173" s="262">
        <v>0</v>
      </c>
      <c r="K173" s="262">
        <v>77</v>
      </c>
      <c r="L173" s="262">
        <v>0</v>
      </c>
      <c r="M173" s="262">
        <v>0</v>
      </c>
      <c r="N173" s="476">
        <f>F173+G173+H173+I173-J173+K173-L173+M173</f>
        <v>1995</v>
      </c>
      <c r="O173" s="131"/>
    </row>
    <row r="174" spans="1:15" s="202" customFormat="1" ht="14.25" customHeight="1">
      <c r="A174" s="568" t="s">
        <v>66</v>
      </c>
      <c r="B174" s="569"/>
      <c r="C174" s="570"/>
      <c r="D174" s="574"/>
      <c r="E174" s="571"/>
      <c r="F174" s="572">
        <f aca="true" t="shared" si="32" ref="F174:N174">SUM(F169:F173)</f>
        <v>29234</v>
      </c>
      <c r="G174" s="572">
        <f t="shared" si="32"/>
        <v>0</v>
      </c>
      <c r="H174" s="572">
        <f t="shared" si="32"/>
        <v>0</v>
      </c>
      <c r="I174" s="572">
        <f t="shared" si="32"/>
        <v>0</v>
      </c>
      <c r="J174" s="572">
        <f t="shared" si="32"/>
        <v>3832</v>
      </c>
      <c r="K174" s="572">
        <f t="shared" si="32"/>
        <v>116</v>
      </c>
      <c r="L174" s="572">
        <f t="shared" si="32"/>
        <v>0</v>
      </c>
      <c r="M174" s="572">
        <f t="shared" si="32"/>
        <v>0</v>
      </c>
      <c r="N174" s="572">
        <f t="shared" si="32"/>
        <v>25518</v>
      </c>
      <c r="O174" s="573"/>
    </row>
    <row r="175" spans="1:15" ht="21" customHeight="1">
      <c r="A175" s="533" t="s">
        <v>107</v>
      </c>
      <c r="B175" s="538"/>
      <c r="C175" s="539"/>
      <c r="D175" s="540"/>
      <c r="E175" s="541"/>
      <c r="F175" s="538"/>
      <c r="G175" s="538"/>
      <c r="H175" s="538"/>
      <c r="I175" s="538"/>
      <c r="J175" s="538"/>
      <c r="K175" s="538"/>
      <c r="L175" s="538"/>
      <c r="M175" s="538"/>
      <c r="N175" s="538"/>
      <c r="O175" s="534"/>
    </row>
    <row r="176" spans="1:15" ht="36" customHeight="1">
      <c r="A176" s="222">
        <v>5200104</v>
      </c>
      <c r="B176" s="476" t="s">
        <v>113</v>
      </c>
      <c r="C176" s="743" t="s">
        <v>114</v>
      </c>
      <c r="D176" s="478" t="s">
        <v>112</v>
      </c>
      <c r="E176" s="479">
        <v>15</v>
      </c>
      <c r="F176" s="476">
        <v>3820</v>
      </c>
      <c r="G176" s="476">
        <v>0</v>
      </c>
      <c r="H176" s="476">
        <v>0</v>
      </c>
      <c r="I176" s="476">
        <v>0</v>
      </c>
      <c r="J176" s="476">
        <v>320</v>
      </c>
      <c r="K176" s="476">
        <v>0</v>
      </c>
      <c r="L176" s="476">
        <v>0</v>
      </c>
      <c r="M176" s="476">
        <v>0</v>
      </c>
      <c r="N176" s="476">
        <f aca="true" t="shared" si="33" ref="N176:N181">F176+G176+H176+I176-J176+K176-L176+M176</f>
        <v>3500</v>
      </c>
      <c r="O176" s="537"/>
    </row>
    <row r="177" spans="1:15" ht="36" customHeight="1">
      <c r="A177" s="222">
        <v>5200201</v>
      </c>
      <c r="B177" s="536" t="s">
        <v>115</v>
      </c>
      <c r="C177" s="743" t="s">
        <v>967</v>
      </c>
      <c r="D177" s="478" t="s">
        <v>112</v>
      </c>
      <c r="E177" s="479">
        <v>15</v>
      </c>
      <c r="F177" s="476">
        <v>3820</v>
      </c>
      <c r="G177" s="476">
        <v>0</v>
      </c>
      <c r="H177" s="476">
        <v>0</v>
      </c>
      <c r="I177" s="476">
        <v>0</v>
      </c>
      <c r="J177" s="476">
        <v>320</v>
      </c>
      <c r="K177" s="476">
        <v>0</v>
      </c>
      <c r="L177" s="476">
        <v>0</v>
      </c>
      <c r="M177" s="476">
        <v>0</v>
      </c>
      <c r="N177" s="476">
        <f t="shared" si="33"/>
        <v>3500</v>
      </c>
      <c r="O177" s="537"/>
    </row>
    <row r="178" spans="1:15" ht="36" customHeight="1">
      <c r="A178" s="222">
        <v>5200205</v>
      </c>
      <c r="B178" s="476" t="s">
        <v>116</v>
      </c>
      <c r="C178" s="743" t="s">
        <v>968</v>
      </c>
      <c r="D178" s="478" t="s">
        <v>117</v>
      </c>
      <c r="E178" s="479">
        <v>15</v>
      </c>
      <c r="F178" s="476">
        <v>1269</v>
      </c>
      <c r="G178" s="476">
        <v>0</v>
      </c>
      <c r="H178" s="476">
        <v>0</v>
      </c>
      <c r="I178" s="476">
        <v>0</v>
      </c>
      <c r="J178" s="476">
        <v>0</v>
      </c>
      <c r="K178" s="476">
        <v>130</v>
      </c>
      <c r="L178" s="476">
        <v>0</v>
      </c>
      <c r="M178" s="476">
        <v>0</v>
      </c>
      <c r="N178" s="476">
        <f t="shared" si="33"/>
        <v>1399</v>
      </c>
      <c r="O178" s="542"/>
    </row>
    <row r="179" spans="1:18" ht="36" customHeight="1">
      <c r="A179" s="546">
        <v>5200207</v>
      </c>
      <c r="B179" s="476" t="s">
        <v>118</v>
      </c>
      <c r="C179" s="131" t="s">
        <v>1262</v>
      </c>
      <c r="D179" s="478" t="s">
        <v>117</v>
      </c>
      <c r="E179" s="479">
        <v>15</v>
      </c>
      <c r="F179" s="476">
        <v>2509</v>
      </c>
      <c r="G179" s="476">
        <v>0</v>
      </c>
      <c r="H179" s="476">
        <v>0</v>
      </c>
      <c r="I179" s="476">
        <v>0</v>
      </c>
      <c r="J179" s="476">
        <v>9</v>
      </c>
      <c r="K179" s="476">
        <v>0</v>
      </c>
      <c r="L179" s="476">
        <v>0</v>
      </c>
      <c r="M179" s="476">
        <v>0</v>
      </c>
      <c r="N179" s="476">
        <f t="shared" si="33"/>
        <v>2500</v>
      </c>
      <c r="O179" s="542"/>
      <c r="P179" s="37"/>
      <c r="Q179" s="37"/>
      <c r="R179" s="37"/>
    </row>
    <row r="180" spans="1:15" ht="36" customHeight="1">
      <c r="A180" s="222">
        <v>5200301</v>
      </c>
      <c r="B180" s="476" t="s">
        <v>119</v>
      </c>
      <c r="C180" s="743" t="s">
        <v>1263</v>
      </c>
      <c r="D180" s="478" t="s">
        <v>375</v>
      </c>
      <c r="E180" s="479">
        <v>15</v>
      </c>
      <c r="F180" s="476">
        <v>3276</v>
      </c>
      <c r="G180" s="476">
        <v>0</v>
      </c>
      <c r="H180" s="476">
        <v>0</v>
      </c>
      <c r="I180" s="476">
        <v>0</v>
      </c>
      <c r="J180" s="476">
        <v>127</v>
      </c>
      <c r="K180" s="476">
        <v>0</v>
      </c>
      <c r="L180" s="476">
        <v>0</v>
      </c>
      <c r="M180" s="476">
        <v>0</v>
      </c>
      <c r="N180" s="476">
        <f t="shared" si="33"/>
        <v>3149</v>
      </c>
      <c r="O180" s="542"/>
    </row>
    <row r="181" spans="1:15" ht="36" customHeight="1">
      <c r="A181" s="222">
        <v>5200401</v>
      </c>
      <c r="B181" s="476" t="s">
        <v>121</v>
      </c>
      <c r="C181" s="743" t="s">
        <v>1264</v>
      </c>
      <c r="D181" s="478" t="s">
        <v>52</v>
      </c>
      <c r="E181" s="479">
        <v>15</v>
      </c>
      <c r="F181" s="476">
        <v>7570</v>
      </c>
      <c r="G181" s="476">
        <v>0</v>
      </c>
      <c r="H181" s="476">
        <v>0</v>
      </c>
      <c r="I181" s="476">
        <v>0</v>
      </c>
      <c r="J181" s="476">
        <v>1070</v>
      </c>
      <c r="K181" s="476">
        <v>0</v>
      </c>
      <c r="L181" s="476">
        <v>0</v>
      </c>
      <c r="M181" s="476">
        <v>0</v>
      </c>
      <c r="N181" s="476">
        <f t="shared" si="33"/>
        <v>6500</v>
      </c>
      <c r="O181" s="542"/>
    </row>
    <row r="182" spans="1:15" s="202" customFormat="1" ht="14.25" customHeight="1">
      <c r="A182" s="568" t="s">
        <v>66</v>
      </c>
      <c r="B182" s="569"/>
      <c r="C182" s="570"/>
      <c r="D182" s="574"/>
      <c r="E182" s="571"/>
      <c r="F182" s="572">
        <f aca="true" t="shared" si="34" ref="F182:N182">SUM(F176:F181)</f>
        <v>22264</v>
      </c>
      <c r="G182" s="572">
        <f t="shared" si="34"/>
        <v>0</v>
      </c>
      <c r="H182" s="572">
        <f t="shared" si="34"/>
        <v>0</v>
      </c>
      <c r="I182" s="572">
        <f t="shared" si="34"/>
        <v>0</v>
      </c>
      <c r="J182" s="572">
        <f t="shared" si="34"/>
        <v>1846</v>
      </c>
      <c r="K182" s="572">
        <f t="shared" si="34"/>
        <v>130</v>
      </c>
      <c r="L182" s="572">
        <f t="shared" si="34"/>
        <v>0</v>
      </c>
      <c r="M182" s="572">
        <f t="shared" si="34"/>
        <v>0</v>
      </c>
      <c r="N182" s="572">
        <f t="shared" si="34"/>
        <v>20548</v>
      </c>
      <c r="O182" s="573"/>
    </row>
    <row r="183" spans="1:15" s="37" customFormat="1" ht="21" customHeight="1">
      <c r="A183" s="1059" t="s">
        <v>805</v>
      </c>
      <c r="B183" s="1060"/>
      <c r="C183" s="1061"/>
      <c r="D183" s="1062"/>
      <c r="E183" s="1063"/>
      <c r="F183" s="1064"/>
      <c r="G183" s="1064"/>
      <c r="H183" s="1064"/>
      <c r="I183" s="1064"/>
      <c r="J183" s="1064"/>
      <c r="K183" s="1064"/>
      <c r="L183" s="1064"/>
      <c r="M183" s="1064"/>
      <c r="N183" s="1064"/>
      <c r="O183" s="1065"/>
    </row>
    <row r="184" spans="1:15" ht="36" customHeight="1">
      <c r="A184" s="882">
        <v>550001</v>
      </c>
      <c r="B184" s="883" t="s">
        <v>1170</v>
      </c>
      <c r="C184" s="646" t="s">
        <v>1216</v>
      </c>
      <c r="D184" s="478" t="s">
        <v>806</v>
      </c>
      <c r="E184" s="479">
        <v>15</v>
      </c>
      <c r="F184" s="476">
        <v>6934</v>
      </c>
      <c r="G184" s="476">
        <v>0</v>
      </c>
      <c r="H184" s="476">
        <v>0</v>
      </c>
      <c r="I184" s="476">
        <v>0</v>
      </c>
      <c r="J184" s="476">
        <v>934</v>
      </c>
      <c r="K184" s="476">
        <v>0</v>
      </c>
      <c r="L184" s="476">
        <v>0</v>
      </c>
      <c r="M184" s="476">
        <v>0</v>
      </c>
      <c r="N184" s="476">
        <f>F184+G184+H184+I184-J184+K184-L184+M184</f>
        <v>6000</v>
      </c>
      <c r="O184" s="884"/>
    </row>
    <row r="185" spans="1:15" ht="36" customHeight="1">
      <c r="A185" s="535">
        <v>3130102</v>
      </c>
      <c r="B185" s="536" t="s">
        <v>99</v>
      </c>
      <c r="C185" s="743" t="s">
        <v>1057</v>
      </c>
      <c r="D185" s="743" t="s">
        <v>52</v>
      </c>
      <c r="E185" s="479">
        <v>15</v>
      </c>
      <c r="F185" s="476">
        <v>3549</v>
      </c>
      <c r="G185" s="476">
        <v>0</v>
      </c>
      <c r="H185" s="476">
        <v>0</v>
      </c>
      <c r="I185" s="476">
        <v>0</v>
      </c>
      <c r="J185" s="476">
        <v>175</v>
      </c>
      <c r="K185" s="476">
        <v>0</v>
      </c>
      <c r="L185" s="476">
        <v>0</v>
      </c>
      <c r="M185" s="476">
        <v>0</v>
      </c>
      <c r="N185" s="476">
        <f>F185+G185+H185+I185-J185+K185-L185+M185</f>
        <v>3374</v>
      </c>
      <c r="O185" s="131"/>
    </row>
    <row r="186" spans="1:15" s="1015" customFormat="1" ht="14.25" customHeight="1">
      <c r="A186" s="1009" t="s">
        <v>66</v>
      </c>
      <c r="B186" s="1010"/>
      <c r="C186" s="1011"/>
      <c r="D186" s="1010"/>
      <c r="E186" s="1012"/>
      <c r="F186" s="1013">
        <f>SUM(F184:F185)</f>
        <v>10483</v>
      </c>
      <c r="G186" s="1013">
        <f aca="true" t="shared" si="35" ref="G186:N186">SUM(G184:G185)</f>
        <v>0</v>
      </c>
      <c r="H186" s="1013">
        <f t="shared" si="35"/>
        <v>0</v>
      </c>
      <c r="I186" s="1013">
        <f t="shared" si="35"/>
        <v>0</v>
      </c>
      <c r="J186" s="1013">
        <f t="shared" si="35"/>
        <v>1109</v>
      </c>
      <c r="K186" s="1013">
        <f t="shared" si="35"/>
        <v>0</v>
      </c>
      <c r="L186" s="1013">
        <f t="shared" si="35"/>
        <v>0</v>
      </c>
      <c r="M186" s="1013">
        <f t="shared" si="35"/>
        <v>0</v>
      </c>
      <c r="N186" s="1013">
        <f t="shared" si="35"/>
        <v>9374</v>
      </c>
      <c r="O186" s="1014"/>
    </row>
    <row r="187" spans="1:15" ht="20.25" customHeight="1">
      <c r="A187" s="875"/>
      <c r="B187" s="876" t="s">
        <v>31</v>
      </c>
      <c r="C187" s="877"/>
      <c r="D187" s="878"/>
      <c r="E187" s="879"/>
      <c r="F187" s="880">
        <f aca="true" t="shared" si="36" ref="F187:N187">F174+F182+F186</f>
        <v>61981</v>
      </c>
      <c r="G187" s="880">
        <f t="shared" si="36"/>
        <v>0</v>
      </c>
      <c r="H187" s="880">
        <f t="shared" si="36"/>
        <v>0</v>
      </c>
      <c r="I187" s="880">
        <f t="shared" si="36"/>
        <v>0</v>
      </c>
      <c r="J187" s="880">
        <f t="shared" si="36"/>
        <v>6787</v>
      </c>
      <c r="K187" s="880">
        <f t="shared" si="36"/>
        <v>246</v>
      </c>
      <c r="L187" s="880">
        <f t="shared" si="36"/>
        <v>0</v>
      </c>
      <c r="M187" s="880">
        <f t="shared" si="36"/>
        <v>0</v>
      </c>
      <c r="N187" s="880">
        <f t="shared" si="36"/>
        <v>55440</v>
      </c>
      <c r="O187" s="881"/>
    </row>
    <row r="188" spans="1:15" s="187" customFormat="1" ht="16.5" customHeight="1">
      <c r="A188" s="437"/>
      <c r="B188" s="438"/>
      <c r="C188" s="438"/>
      <c r="D188" s="438" t="s">
        <v>473</v>
      </c>
      <c r="E188" s="439"/>
      <c r="F188" s="438"/>
      <c r="G188" s="438"/>
      <c r="H188" s="438"/>
      <c r="J188" s="443" t="s">
        <v>474</v>
      </c>
      <c r="K188" s="443"/>
      <c r="L188" s="438"/>
      <c r="M188" s="438"/>
      <c r="N188" s="438" t="s">
        <v>474</v>
      </c>
      <c r="O188" s="440"/>
    </row>
    <row r="189" spans="1:15" s="187" customFormat="1" ht="12" customHeight="1">
      <c r="A189" s="437" t="s">
        <v>482</v>
      </c>
      <c r="B189" s="438"/>
      <c r="C189" s="438" t="s">
        <v>1378</v>
      </c>
      <c r="D189" s="438"/>
      <c r="E189" s="439"/>
      <c r="F189" s="438"/>
      <c r="G189" s="438"/>
      <c r="H189" s="438"/>
      <c r="J189" s="443" t="s">
        <v>1038</v>
      </c>
      <c r="K189" s="460"/>
      <c r="L189" s="437"/>
      <c r="M189" s="438" t="s">
        <v>1034</v>
      </c>
      <c r="N189" s="438"/>
      <c r="O189" s="441"/>
    </row>
    <row r="190" spans="1:15" ht="15" customHeight="1">
      <c r="A190" s="437"/>
      <c r="B190" s="438"/>
      <c r="C190" s="438" t="s">
        <v>616</v>
      </c>
      <c r="D190" s="438"/>
      <c r="E190" s="439"/>
      <c r="F190" s="438"/>
      <c r="G190" s="438"/>
      <c r="H190" s="438"/>
      <c r="I190" s="2"/>
      <c r="J190" s="442" t="s">
        <v>471</v>
      </c>
      <c r="K190" s="442"/>
      <c r="L190" s="438"/>
      <c r="M190" s="438" t="s">
        <v>472</v>
      </c>
      <c r="N190" s="438"/>
      <c r="O190" s="440"/>
    </row>
    <row r="191" spans="1:15" ht="24.75" customHeight="1">
      <c r="A191" s="183" t="s">
        <v>0</v>
      </c>
      <c r="B191" s="20"/>
      <c r="C191" s="169" t="s">
        <v>640</v>
      </c>
      <c r="D191" s="169"/>
      <c r="E191" s="325"/>
      <c r="F191" s="4"/>
      <c r="G191" s="4"/>
      <c r="H191" s="4"/>
      <c r="I191" s="4"/>
      <c r="J191" s="4"/>
      <c r="K191" s="4"/>
      <c r="L191" s="4"/>
      <c r="M191" s="4"/>
      <c r="N191" s="4"/>
      <c r="O191" s="27"/>
    </row>
    <row r="192" spans="1:15" ht="15" customHeight="1">
      <c r="A192" s="6"/>
      <c r="B192" s="96" t="s">
        <v>22</v>
      </c>
      <c r="C192" s="401"/>
      <c r="D192" s="7"/>
      <c r="E192" s="315"/>
      <c r="F192" s="7"/>
      <c r="G192" s="7"/>
      <c r="H192" s="7"/>
      <c r="I192" s="8"/>
      <c r="J192" s="7"/>
      <c r="K192" s="7"/>
      <c r="L192" s="8"/>
      <c r="M192" s="7"/>
      <c r="N192" s="7"/>
      <c r="O192" s="391" t="s">
        <v>1487</v>
      </c>
    </row>
    <row r="193" spans="1:15" s="300" customFormat="1" ht="19.5" customHeight="1">
      <c r="A193" s="10"/>
      <c r="B193" s="11"/>
      <c r="C193" s="402"/>
      <c r="D193" s="95" t="s">
        <v>1472</v>
      </c>
      <c r="E193" s="316"/>
      <c r="F193" s="12"/>
      <c r="G193" s="12"/>
      <c r="H193" s="12"/>
      <c r="I193" s="12"/>
      <c r="J193" s="12"/>
      <c r="K193" s="12"/>
      <c r="L193" s="12"/>
      <c r="M193" s="12"/>
      <c r="N193" s="12"/>
      <c r="O193" s="28"/>
    </row>
    <row r="194" spans="1:15" ht="25.5" customHeight="1">
      <c r="A194" s="293" t="s">
        <v>436</v>
      </c>
      <c r="B194" s="294" t="s">
        <v>437</v>
      </c>
      <c r="C194" s="412" t="s">
        <v>1</v>
      </c>
      <c r="D194" s="294" t="s">
        <v>435</v>
      </c>
      <c r="E194" s="334" t="s">
        <v>444</v>
      </c>
      <c r="F194" s="238" t="s">
        <v>432</v>
      </c>
      <c r="G194" s="238" t="s">
        <v>433</v>
      </c>
      <c r="H194" s="239" t="s">
        <v>33</v>
      </c>
      <c r="I194" s="238" t="s">
        <v>434</v>
      </c>
      <c r="J194" s="238" t="s">
        <v>17</v>
      </c>
      <c r="K194" s="238" t="s">
        <v>18</v>
      </c>
      <c r="L194" s="238" t="s">
        <v>441</v>
      </c>
      <c r="M194" s="238" t="s">
        <v>30</v>
      </c>
      <c r="N194" s="238" t="s">
        <v>438</v>
      </c>
      <c r="O194" s="296" t="s">
        <v>19</v>
      </c>
    </row>
    <row r="195" spans="1:15" ht="21" customHeight="1">
      <c r="A195" s="100" t="s">
        <v>120</v>
      </c>
      <c r="B195" s="193"/>
      <c r="C195" s="405"/>
      <c r="D195" s="672"/>
      <c r="E195" s="342"/>
      <c r="F195" s="193"/>
      <c r="G195" s="193"/>
      <c r="H195" s="193"/>
      <c r="I195" s="193"/>
      <c r="J195" s="193"/>
      <c r="K195" s="193"/>
      <c r="L195" s="193"/>
      <c r="M195" s="193"/>
      <c r="N195" s="193"/>
      <c r="O195" s="76"/>
    </row>
    <row r="196" spans="1:15" ht="30.75" customHeight="1">
      <c r="A196" s="170">
        <v>500002</v>
      </c>
      <c r="B196" s="189" t="s">
        <v>358</v>
      </c>
      <c r="C196" s="285" t="s">
        <v>425</v>
      </c>
      <c r="D196" s="396" t="s">
        <v>52</v>
      </c>
      <c r="E196" s="312">
        <v>15</v>
      </c>
      <c r="F196" s="189">
        <v>6934</v>
      </c>
      <c r="G196" s="189">
        <v>0</v>
      </c>
      <c r="H196" s="189">
        <v>0</v>
      </c>
      <c r="I196" s="189">
        <v>0</v>
      </c>
      <c r="J196" s="189">
        <v>934</v>
      </c>
      <c r="K196" s="189">
        <v>0</v>
      </c>
      <c r="L196" s="189">
        <v>500</v>
      </c>
      <c r="M196" s="189">
        <v>0</v>
      </c>
      <c r="N196" s="189">
        <f>F196+G196+H196+I196-J196+K196-L196+M196</f>
        <v>5500</v>
      </c>
      <c r="O196" s="29"/>
    </row>
    <row r="197" spans="1:15" ht="30.75" customHeight="1">
      <c r="A197" s="170">
        <v>5100101</v>
      </c>
      <c r="B197" s="189" t="s">
        <v>1058</v>
      </c>
      <c r="C197" s="285" t="s">
        <v>1139</v>
      </c>
      <c r="D197" s="396" t="s">
        <v>613</v>
      </c>
      <c r="E197" s="312">
        <v>15</v>
      </c>
      <c r="F197" s="189">
        <v>7570</v>
      </c>
      <c r="G197" s="189">
        <v>0</v>
      </c>
      <c r="H197" s="189">
        <v>0</v>
      </c>
      <c r="I197" s="189">
        <v>0</v>
      </c>
      <c r="J197" s="189">
        <v>1070</v>
      </c>
      <c r="K197" s="189">
        <v>0</v>
      </c>
      <c r="L197" s="189">
        <v>0</v>
      </c>
      <c r="M197" s="189">
        <v>0</v>
      </c>
      <c r="N197" s="189">
        <f>F197+G197+H197+I197-J197+K197-L197+M197</f>
        <v>6500</v>
      </c>
      <c r="O197" s="29"/>
    </row>
    <row r="198" spans="1:15" ht="30.75" customHeight="1">
      <c r="A198" s="120">
        <v>5200202</v>
      </c>
      <c r="B198" s="189" t="s">
        <v>376</v>
      </c>
      <c r="C198" s="285" t="s">
        <v>1179</v>
      </c>
      <c r="D198" s="396" t="s">
        <v>52</v>
      </c>
      <c r="E198" s="312">
        <v>15</v>
      </c>
      <c r="F198" s="189">
        <v>7570</v>
      </c>
      <c r="G198" s="191">
        <v>0</v>
      </c>
      <c r="H198" s="189">
        <v>0</v>
      </c>
      <c r="I198" s="189">
        <v>0</v>
      </c>
      <c r="J198" s="189">
        <v>1070</v>
      </c>
      <c r="K198" s="189">
        <v>0</v>
      </c>
      <c r="L198" s="189">
        <v>0</v>
      </c>
      <c r="M198" s="189">
        <v>0</v>
      </c>
      <c r="N198" s="189">
        <f>F198+G198+H198+I198-J198+K198-L198+M198</f>
        <v>6500</v>
      </c>
      <c r="O198" s="29"/>
    </row>
    <row r="199" spans="1:15" s="23" customFormat="1" ht="15.75" customHeight="1">
      <c r="A199" s="497" t="s">
        <v>66</v>
      </c>
      <c r="B199" s="498"/>
      <c r="C199" s="499"/>
      <c r="D199" s="498"/>
      <c r="E199" s="500"/>
      <c r="F199" s="501">
        <f aca="true" t="shared" si="37" ref="F199:N199">SUM(F196:F198)</f>
        <v>22074</v>
      </c>
      <c r="G199" s="510">
        <f t="shared" si="37"/>
        <v>0</v>
      </c>
      <c r="H199" s="501">
        <f t="shared" si="37"/>
        <v>0</v>
      </c>
      <c r="I199" s="501">
        <f t="shared" si="37"/>
        <v>0</v>
      </c>
      <c r="J199" s="501">
        <f t="shared" si="37"/>
        <v>3074</v>
      </c>
      <c r="K199" s="501">
        <f t="shared" si="37"/>
        <v>0</v>
      </c>
      <c r="L199" s="501">
        <f t="shared" si="37"/>
        <v>500</v>
      </c>
      <c r="M199" s="501">
        <f t="shared" si="37"/>
        <v>0</v>
      </c>
      <c r="N199" s="501">
        <f t="shared" si="37"/>
        <v>18500</v>
      </c>
      <c r="O199" s="502"/>
    </row>
    <row r="200" spans="1:15" ht="21" customHeight="1">
      <c r="A200" s="100" t="s">
        <v>558</v>
      </c>
      <c r="B200" s="193"/>
      <c r="C200" s="405"/>
      <c r="D200" s="204"/>
      <c r="E200" s="320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530002</v>
      </c>
      <c r="B201" s="191" t="s">
        <v>1059</v>
      </c>
      <c r="C201" s="657" t="s">
        <v>1140</v>
      </c>
      <c r="D201" s="396" t="s">
        <v>559</v>
      </c>
      <c r="E201" s="312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0</v>
      </c>
      <c r="M201" s="189">
        <v>0</v>
      </c>
      <c r="N201" s="189">
        <f>F201+G201+H201+I201-J201+K201-L201+M201</f>
        <v>4000</v>
      </c>
      <c r="O201" s="662"/>
    </row>
    <row r="202" spans="1:15" s="23" customFormat="1" ht="15.75" customHeight="1">
      <c r="A202" s="497" t="s">
        <v>66</v>
      </c>
      <c r="B202" s="498"/>
      <c r="C202" s="499"/>
      <c r="D202" s="498"/>
      <c r="E202" s="500"/>
      <c r="F202" s="501">
        <f aca="true" t="shared" si="38" ref="F202:N202">F201</f>
        <v>4420</v>
      </c>
      <c r="G202" s="501">
        <f t="shared" si="38"/>
        <v>0</v>
      </c>
      <c r="H202" s="501">
        <f t="shared" si="38"/>
        <v>0</v>
      </c>
      <c r="I202" s="501">
        <f t="shared" si="38"/>
        <v>0</v>
      </c>
      <c r="J202" s="501">
        <f t="shared" si="38"/>
        <v>420</v>
      </c>
      <c r="K202" s="501">
        <f t="shared" si="38"/>
        <v>0</v>
      </c>
      <c r="L202" s="501">
        <f t="shared" si="38"/>
        <v>0</v>
      </c>
      <c r="M202" s="501">
        <f t="shared" si="38"/>
        <v>0</v>
      </c>
      <c r="N202" s="501">
        <f t="shared" si="38"/>
        <v>4000</v>
      </c>
      <c r="O202" s="502"/>
    </row>
    <row r="203" spans="1:15" ht="21" customHeight="1">
      <c r="A203" s="100" t="s">
        <v>122</v>
      </c>
      <c r="B203" s="663"/>
      <c r="C203" s="404"/>
      <c r="D203" s="75"/>
      <c r="E203" s="335"/>
      <c r="F203" s="663"/>
      <c r="G203" s="663"/>
      <c r="H203" s="663"/>
      <c r="I203" s="663"/>
      <c r="J203" s="663"/>
      <c r="K203" s="663"/>
      <c r="L203" s="663"/>
      <c r="M203" s="663"/>
      <c r="N203" s="663"/>
      <c r="O203" s="76"/>
    </row>
    <row r="204" spans="1:15" ht="30.75" customHeight="1">
      <c r="A204" s="120">
        <v>2200101</v>
      </c>
      <c r="B204" s="191" t="s">
        <v>641</v>
      </c>
      <c r="C204" s="285" t="s">
        <v>123</v>
      </c>
      <c r="D204" s="396" t="s">
        <v>264</v>
      </c>
      <c r="E204" s="312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 aca="true" t="shared" si="39" ref="N204:N211"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124</v>
      </c>
      <c r="C205" s="285" t="s">
        <v>125</v>
      </c>
      <c r="D205" s="396" t="s">
        <v>2</v>
      </c>
      <c r="E205" s="312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 t="shared" si="39"/>
        <v>3482</v>
      </c>
      <c r="O205" s="29"/>
    </row>
    <row r="206" spans="1:15" ht="30.75" customHeight="1">
      <c r="A206" s="120">
        <v>5300000</v>
      </c>
      <c r="B206" s="494" t="s">
        <v>126</v>
      </c>
      <c r="C206" s="285" t="s">
        <v>127</v>
      </c>
      <c r="D206" s="396" t="s">
        <v>264</v>
      </c>
      <c r="E206" s="312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0</v>
      </c>
      <c r="M206" s="189">
        <v>0</v>
      </c>
      <c r="N206" s="189">
        <f t="shared" si="39"/>
        <v>5270</v>
      </c>
      <c r="O206" s="29"/>
    </row>
    <row r="207" spans="1:15" ht="30.75" customHeight="1">
      <c r="A207" s="120">
        <v>5300101</v>
      </c>
      <c r="B207" s="189" t="s">
        <v>128</v>
      </c>
      <c r="C207" s="285" t="s">
        <v>969</v>
      </c>
      <c r="D207" s="396" t="s">
        <v>2</v>
      </c>
      <c r="E207" s="312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 t="shared" si="39"/>
        <v>3149</v>
      </c>
      <c r="O207" s="122"/>
    </row>
    <row r="208" spans="1:15" ht="30.75" customHeight="1">
      <c r="A208" s="120">
        <v>5300201</v>
      </c>
      <c r="B208" s="189" t="s">
        <v>129</v>
      </c>
      <c r="C208" s="285" t="s">
        <v>130</v>
      </c>
      <c r="D208" s="396" t="s">
        <v>378</v>
      </c>
      <c r="E208" s="312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 t="shared" si="39"/>
        <v>3868</v>
      </c>
      <c r="O208" s="122"/>
    </row>
    <row r="209" spans="1:15" ht="30.75" customHeight="1">
      <c r="A209" s="120">
        <v>5300202</v>
      </c>
      <c r="B209" s="189" t="s">
        <v>131</v>
      </c>
      <c r="C209" s="285" t="s">
        <v>132</v>
      </c>
      <c r="D209" s="396" t="s">
        <v>379</v>
      </c>
      <c r="E209" s="312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 t="shared" si="39"/>
        <v>3035</v>
      </c>
      <c r="O209" s="122"/>
    </row>
    <row r="210" spans="1:15" ht="30.75" customHeight="1">
      <c r="A210" s="120">
        <v>5300204</v>
      </c>
      <c r="B210" s="189" t="s">
        <v>133</v>
      </c>
      <c r="C210" s="285" t="s">
        <v>970</v>
      </c>
      <c r="D210" s="396" t="s">
        <v>380</v>
      </c>
      <c r="E210" s="312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 t="shared" si="39"/>
        <v>4316</v>
      </c>
      <c r="O210" s="122"/>
    </row>
    <row r="211" spans="1:15" ht="30.75" customHeight="1">
      <c r="A211" s="120">
        <v>5300206</v>
      </c>
      <c r="B211" s="189" t="s">
        <v>634</v>
      </c>
      <c r="C211" s="285" t="s">
        <v>134</v>
      </c>
      <c r="D211" s="396" t="s">
        <v>381</v>
      </c>
      <c r="E211" s="312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 t="shared" si="39"/>
        <v>3868</v>
      </c>
      <c r="O211" s="122"/>
    </row>
    <row r="212" spans="1:15" s="202" customFormat="1" ht="30.75" customHeight="1">
      <c r="A212" s="120">
        <v>5300207</v>
      </c>
      <c r="B212" s="189" t="s">
        <v>135</v>
      </c>
      <c r="C212" s="285" t="s">
        <v>136</v>
      </c>
      <c r="D212" s="396" t="s">
        <v>379</v>
      </c>
      <c r="E212" s="312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5.75" customHeight="1">
      <c r="A213" s="497" t="s">
        <v>66</v>
      </c>
      <c r="B213" s="498"/>
      <c r="C213" s="499"/>
      <c r="D213" s="498"/>
      <c r="E213" s="500"/>
      <c r="F213" s="501">
        <f aca="true" t="shared" si="40" ref="F213:N213">SUM(F204:F212)</f>
        <v>36377</v>
      </c>
      <c r="G213" s="501">
        <f t="shared" si="40"/>
        <v>0</v>
      </c>
      <c r="H213" s="501">
        <f t="shared" si="40"/>
        <v>0</v>
      </c>
      <c r="I213" s="501">
        <f t="shared" si="40"/>
        <v>0</v>
      </c>
      <c r="J213" s="501">
        <f t="shared" si="40"/>
        <v>2866</v>
      </c>
      <c r="K213" s="501">
        <f t="shared" si="40"/>
        <v>0</v>
      </c>
      <c r="L213" s="501">
        <f t="shared" si="40"/>
        <v>0</v>
      </c>
      <c r="M213" s="501">
        <f t="shared" si="40"/>
        <v>0</v>
      </c>
      <c r="N213" s="501">
        <f t="shared" si="40"/>
        <v>33511</v>
      </c>
      <c r="O213" s="502"/>
    </row>
    <row r="214" spans="1:15" ht="24.75" customHeight="1">
      <c r="A214" s="56"/>
      <c r="B214" s="181" t="s">
        <v>31</v>
      </c>
      <c r="C214" s="413"/>
      <c r="D214" s="61"/>
      <c r="E214" s="347"/>
      <c r="F214" s="195">
        <f aca="true" t="shared" si="41" ref="F214:M214">F199+F202+F213</f>
        <v>62871</v>
      </c>
      <c r="G214" s="195">
        <f t="shared" si="41"/>
        <v>0</v>
      </c>
      <c r="H214" s="195">
        <f t="shared" si="41"/>
        <v>0</v>
      </c>
      <c r="I214" s="195">
        <f t="shared" si="41"/>
        <v>0</v>
      </c>
      <c r="J214" s="195">
        <f>J199+J202+J213</f>
        <v>6360</v>
      </c>
      <c r="K214" s="195">
        <f t="shared" si="41"/>
        <v>0</v>
      </c>
      <c r="L214" s="195">
        <f t="shared" si="41"/>
        <v>500</v>
      </c>
      <c r="M214" s="195">
        <f t="shared" si="41"/>
        <v>0</v>
      </c>
      <c r="N214" s="195">
        <f>N199+N202+N213</f>
        <v>56011</v>
      </c>
      <c r="O214" s="57"/>
    </row>
    <row r="215" spans="1:15" s="187" customFormat="1" ht="12.75" customHeight="1">
      <c r="A215" s="437"/>
      <c r="B215" s="438"/>
      <c r="C215" s="438"/>
      <c r="D215" s="438" t="s">
        <v>473</v>
      </c>
      <c r="E215" s="439"/>
      <c r="F215" s="438"/>
      <c r="G215" s="438"/>
      <c r="H215" s="438"/>
      <c r="J215" s="443" t="s">
        <v>474</v>
      </c>
      <c r="K215" s="443"/>
      <c r="L215" s="438"/>
      <c r="M215" s="438"/>
      <c r="N215" s="438" t="s">
        <v>474</v>
      </c>
      <c r="O215" s="440"/>
    </row>
    <row r="216" spans="1:15" s="187" customFormat="1" ht="8.25" customHeight="1">
      <c r="A216" s="437"/>
      <c r="B216" s="438"/>
      <c r="C216" s="438"/>
      <c r="D216" s="438"/>
      <c r="E216" s="439"/>
      <c r="F216" s="438"/>
      <c r="G216" s="438"/>
      <c r="H216" s="438"/>
      <c r="J216" s="452"/>
      <c r="K216" s="460"/>
      <c r="L216" s="437"/>
      <c r="M216" s="438"/>
      <c r="N216" s="438"/>
      <c r="O216" s="441"/>
    </row>
    <row r="217" spans="1:15" s="187" customFormat="1" ht="10.5" customHeight="1">
      <c r="A217" s="437" t="s">
        <v>482</v>
      </c>
      <c r="B217" s="438"/>
      <c r="C217" s="438" t="s">
        <v>1378</v>
      </c>
      <c r="D217" s="438"/>
      <c r="E217" s="439"/>
      <c r="F217" s="438"/>
      <c r="G217" s="438"/>
      <c r="H217" s="438"/>
      <c r="J217" s="443" t="s">
        <v>1038</v>
      </c>
      <c r="K217" s="460"/>
      <c r="L217" s="437"/>
      <c r="M217" s="438" t="s">
        <v>1034</v>
      </c>
      <c r="N217" s="438"/>
      <c r="O217" s="441"/>
    </row>
    <row r="218" spans="1:15" ht="15" customHeight="1">
      <c r="A218" s="437"/>
      <c r="B218" s="438"/>
      <c r="C218" s="438" t="s">
        <v>616</v>
      </c>
      <c r="D218" s="438"/>
      <c r="E218" s="439"/>
      <c r="F218" s="438"/>
      <c r="G218" s="438"/>
      <c r="H218" s="438"/>
      <c r="I218" s="2"/>
      <c r="J218" s="442" t="s">
        <v>471</v>
      </c>
      <c r="K218" s="442"/>
      <c r="L218" s="438"/>
      <c r="M218" s="438" t="s">
        <v>472</v>
      </c>
      <c r="N218" s="438"/>
      <c r="O218" s="440"/>
    </row>
    <row r="219" spans="1:15" ht="22.5" customHeight="1">
      <c r="A219" s="183" t="s">
        <v>0</v>
      </c>
      <c r="B219" s="20"/>
      <c r="C219" s="169" t="s">
        <v>640</v>
      </c>
      <c r="D219" s="169"/>
      <c r="E219" s="325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6" t="s">
        <v>22</v>
      </c>
      <c r="C220" s="401"/>
      <c r="D220" s="7"/>
      <c r="E220" s="315"/>
      <c r="F220" s="7"/>
      <c r="G220" s="7"/>
      <c r="H220" s="7"/>
      <c r="I220" s="8"/>
      <c r="J220" s="7"/>
      <c r="K220" s="7"/>
      <c r="L220" s="8"/>
      <c r="M220" s="7"/>
      <c r="N220" s="7"/>
      <c r="O220" s="391" t="s">
        <v>1488</v>
      </c>
    </row>
    <row r="221" spans="1:15" s="300" customFormat="1" ht="17.25" customHeight="1">
      <c r="A221" s="10"/>
      <c r="B221" s="11"/>
      <c r="C221" s="402"/>
      <c r="D221" s="95" t="s">
        <v>1472</v>
      </c>
      <c r="E221" s="316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3" t="s">
        <v>436</v>
      </c>
      <c r="B222" s="294" t="s">
        <v>437</v>
      </c>
      <c r="C222" s="412" t="s">
        <v>1</v>
      </c>
      <c r="D222" s="294" t="s">
        <v>435</v>
      </c>
      <c r="E222" s="334" t="s">
        <v>444</v>
      </c>
      <c r="F222" s="238" t="s">
        <v>432</v>
      </c>
      <c r="G222" s="238" t="s">
        <v>433</v>
      </c>
      <c r="H222" s="239" t="s">
        <v>33</v>
      </c>
      <c r="I222" s="238" t="s">
        <v>434</v>
      </c>
      <c r="J222" s="238" t="s">
        <v>17</v>
      </c>
      <c r="K222" s="238" t="s">
        <v>18</v>
      </c>
      <c r="L222" s="238" t="s">
        <v>441</v>
      </c>
      <c r="M222" s="238" t="s">
        <v>30</v>
      </c>
      <c r="N222" s="238" t="s">
        <v>438</v>
      </c>
      <c r="O222" s="296" t="s">
        <v>19</v>
      </c>
    </row>
    <row r="223" spans="1:16" ht="18">
      <c r="A223" s="664" t="s">
        <v>54</v>
      </c>
      <c r="B223" s="81"/>
      <c r="C223" s="77"/>
      <c r="D223" s="78"/>
      <c r="E223" s="338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60">
        <v>55003</v>
      </c>
      <c r="B224" s="1036" t="s">
        <v>1131</v>
      </c>
      <c r="C224" s="166" t="s">
        <v>1335</v>
      </c>
      <c r="D224" s="396" t="s">
        <v>560</v>
      </c>
      <c r="E224" s="312">
        <v>15</v>
      </c>
      <c r="F224" s="189">
        <v>4420</v>
      </c>
      <c r="G224" s="189">
        <v>0</v>
      </c>
      <c r="H224" s="189">
        <v>0</v>
      </c>
      <c r="I224" s="189">
        <v>0</v>
      </c>
      <c r="J224" s="189">
        <v>420</v>
      </c>
      <c r="K224" s="189">
        <v>0</v>
      </c>
      <c r="L224" s="189">
        <v>0</v>
      </c>
      <c r="M224" s="189">
        <v>0</v>
      </c>
      <c r="N224" s="189">
        <f>F224+G224+H224+I224-J224+K224-L224+M224</f>
        <v>4000</v>
      </c>
      <c r="O224" s="658"/>
    </row>
    <row r="225" spans="1:15" ht="18.75" customHeight="1">
      <c r="A225" s="497" t="s">
        <v>66</v>
      </c>
      <c r="B225" s="498"/>
      <c r="C225" s="499"/>
      <c r="D225" s="498"/>
      <c r="E225" s="500"/>
      <c r="F225" s="501">
        <f aca="true" t="shared" si="42" ref="F225:M225">F224</f>
        <v>4420</v>
      </c>
      <c r="G225" s="501">
        <f t="shared" si="42"/>
        <v>0</v>
      </c>
      <c r="H225" s="501">
        <f t="shared" si="42"/>
        <v>0</v>
      </c>
      <c r="I225" s="501">
        <f t="shared" si="42"/>
        <v>0</v>
      </c>
      <c r="J225" s="501">
        <f>J224</f>
        <v>420</v>
      </c>
      <c r="K225" s="501">
        <f t="shared" si="42"/>
        <v>0</v>
      </c>
      <c r="L225" s="501">
        <f t="shared" si="42"/>
        <v>0</v>
      </c>
      <c r="M225" s="501">
        <f t="shared" si="42"/>
        <v>0</v>
      </c>
      <c r="N225" s="501">
        <f>N224</f>
        <v>4000</v>
      </c>
      <c r="O225" s="502"/>
    </row>
    <row r="226" spans="1:15" ht="18.75">
      <c r="A226" s="100" t="s">
        <v>359</v>
      </c>
      <c r="B226" s="194"/>
      <c r="C226" s="405"/>
      <c r="D226" s="194"/>
      <c r="E226" s="320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60">
        <v>560001</v>
      </c>
      <c r="B227" s="1036" t="s">
        <v>1060</v>
      </c>
      <c r="C227" s="1074" t="s">
        <v>1180</v>
      </c>
      <c r="D227" s="396" t="s">
        <v>561</v>
      </c>
      <c r="E227" s="312">
        <v>15</v>
      </c>
      <c r="F227" s="189">
        <v>6298</v>
      </c>
      <c r="G227" s="189">
        <v>0</v>
      </c>
      <c r="H227" s="189">
        <v>0</v>
      </c>
      <c r="I227" s="189">
        <v>0</v>
      </c>
      <c r="J227" s="189">
        <v>798</v>
      </c>
      <c r="K227" s="189">
        <v>0</v>
      </c>
      <c r="L227" s="189">
        <v>0</v>
      </c>
      <c r="M227" s="189">
        <v>0</v>
      </c>
      <c r="N227" s="189">
        <f>F227+G227+H227+I227-J227+K227-L227+M227</f>
        <v>5500</v>
      </c>
      <c r="O227" s="655"/>
    </row>
    <row r="228" spans="1:15" ht="18.75" customHeight="1">
      <c r="A228" s="503" t="s">
        <v>66</v>
      </c>
      <c r="B228" s="498"/>
      <c r="C228" s="499"/>
      <c r="D228" s="504"/>
      <c r="E228" s="505"/>
      <c r="F228" s="501">
        <f aca="true" t="shared" si="43" ref="F228:N228">SUM(F227:F227)</f>
        <v>6298</v>
      </c>
      <c r="G228" s="501">
        <f t="shared" si="43"/>
        <v>0</v>
      </c>
      <c r="H228" s="501">
        <f t="shared" si="43"/>
        <v>0</v>
      </c>
      <c r="I228" s="501">
        <f t="shared" si="43"/>
        <v>0</v>
      </c>
      <c r="J228" s="501">
        <f t="shared" si="43"/>
        <v>798</v>
      </c>
      <c r="K228" s="501">
        <f t="shared" si="43"/>
        <v>0</v>
      </c>
      <c r="L228" s="501">
        <f t="shared" si="43"/>
        <v>0</v>
      </c>
      <c r="M228" s="501">
        <f t="shared" si="43"/>
        <v>0</v>
      </c>
      <c r="N228" s="501">
        <f t="shared" si="43"/>
        <v>5500</v>
      </c>
      <c r="O228" s="511"/>
    </row>
    <row r="229" spans="1:15" ht="18.75">
      <c r="A229" s="100" t="s">
        <v>360</v>
      </c>
      <c r="B229" s="194"/>
      <c r="C229" s="405"/>
      <c r="D229" s="204"/>
      <c r="E229" s="320"/>
      <c r="F229" s="194"/>
      <c r="G229" s="194"/>
      <c r="H229" s="194"/>
      <c r="I229" s="194"/>
      <c r="J229" s="194"/>
      <c r="K229" s="194"/>
      <c r="L229" s="194"/>
      <c r="M229" s="194"/>
      <c r="N229" s="194"/>
      <c r="O229" s="76"/>
    </row>
    <row r="230" spans="1:15" ht="38.25" customHeight="1">
      <c r="A230" s="170">
        <v>5700001</v>
      </c>
      <c r="B230" s="191" t="s">
        <v>1061</v>
      </c>
      <c r="C230" s="1074" t="s">
        <v>1141</v>
      </c>
      <c r="D230" s="396" t="s">
        <v>562</v>
      </c>
      <c r="E230" s="312">
        <v>15</v>
      </c>
      <c r="F230" s="189">
        <v>8841</v>
      </c>
      <c r="G230" s="189">
        <v>0</v>
      </c>
      <c r="H230" s="189">
        <v>0</v>
      </c>
      <c r="I230" s="189">
        <v>0</v>
      </c>
      <c r="J230" s="189">
        <v>1341</v>
      </c>
      <c r="K230" s="189">
        <v>0</v>
      </c>
      <c r="L230" s="189">
        <v>0</v>
      </c>
      <c r="M230" s="189">
        <v>0</v>
      </c>
      <c r="N230" s="189">
        <f>F230+G230+H230+I230-J230+K230-L230+M230</f>
        <v>7500</v>
      </c>
      <c r="O230" s="29"/>
    </row>
    <row r="231" spans="1:15" ht="38.25" customHeight="1">
      <c r="A231" s="120">
        <v>6200202</v>
      </c>
      <c r="B231" s="189" t="s">
        <v>141</v>
      </c>
      <c r="C231" s="285" t="s">
        <v>142</v>
      </c>
      <c r="D231" s="396" t="s">
        <v>384</v>
      </c>
      <c r="E231" s="312">
        <v>15</v>
      </c>
      <c r="F231" s="189">
        <v>3811</v>
      </c>
      <c r="G231" s="189">
        <v>0</v>
      </c>
      <c r="H231" s="189">
        <v>0</v>
      </c>
      <c r="I231" s="189">
        <v>0</v>
      </c>
      <c r="J231" s="189">
        <v>319</v>
      </c>
      <c r="K231" s="189">
        <v>0</v>
      </c>
      <c r="L231" s="189">
        <v>0</v>
      </c>
      <c r="M231" s="189">
        <v>0</v>
      </c>
      <c r="N231" s="189">
        <f>F231+G231+H231+I231-J231+K231-L231+M231</f>
        <v>3492</v>
      </c>
      <c r="O231" s="29"/>
    </row>
    <row r="232" spans="1:15" s="205" customFormat="1" ht="38.25" customHeight="1">
      <c r="A232" s="120">
        <v>8100209</v>
      </c>
      <c r="B232" s="189" t="s">
        <v>262</v>
      </c>
      <c r="C232" s="285" t="s">
        <v>971</v>
      </c>
      <c r="D232" s="396" t="s">
        <v>385</v>
      </c>
      <c r="E232" s="312">
        <v>15</v>
      </c>
      <c r="F232" s="189">
        <v>2924</v>
      </c>
      <c r="G232" s="189">
        <v>0</v>
      </c>
      <c r="H232" s="189">
        <v>0</v>
      </c>
      <c r="I232" s="189">
        <v>0</v>
      </c>
      <c r="J232" s="189">
        <v>69</v>
      </c>
      <c r="K232" s="189">
        <v>0</v>
      </c>
      <c r="L232" s="189">
        <v>0</v>
      </c>
      <c r="M232" s="189">
        <v>0</v>
      </c>
      <c r="N232" s="189">
        <f>F232+G232+H232+I232-J232+K232-L232+M232</f>
        <v>2855</v>
      </c>
      <c r="O232" s="29"/>
    </row>
    <row r="233" spans="1:15" ht="18.75" customHeight="1">
      <c r="A233" s="506" t="s">
        <v>66</v>
      </c>
      <c r="B233" s="507"/>
      <c r="C233" s="499"/>
      <c r="D233" s="508"/>
      <c r="E233" s="509"/>
      <c r="F233" s="501">
        <f aca="true" t="shared" si="44" ref="F233:N233">SUM(F230:F232)</f>
        <v>15576</v>
      </c>
      <c r="G233" s="501">
        <f t="shared" si="44"/>
        <v>0</v>
      </c>
      <c r="H233" s="501">
        <f t="shared" si="44"/>
        <v>0</v>
      </c>
      <c r="I233" s="501">
        <f t="shared" si="44"/>
        <v>0</v>
      </c>
      <c r="J233" s="501">
        <f t="shared" si="44"/>
        <v>1729</v>
      </c>
      <c r="K233" s="501">
        <f t="shared" si="44"/>
        <v>0</v>
      </c>
      <c r="L233" s="501">
        <f t="shared" si="44"/>
        <v>0</v>
      </c>
      <c r="M233" s="501">
        <f t="shared" si="44"/>
        <v>0</v>
      </c>
      <c r="N233" s="501">
        <f t="shared" si="44"/>
        <v>13847</v>
      </c>
      <c r="O233" s="665"/>
    </row>
    <row r="234" spans="1:15" ht="25.5" customHeight="1">
      <c r="A234" s="100" t="s">
        <v>67</v>
      </c>
      <c r="B234" s="198"/>
      <c r="C234" s="405"/>
      <c r="D234" s="204"/>
      <c r="E234" s="320"/>
      <c r="F234" s="198"/>
      <c r="G234" s="198"/>
      <c r="H234" s="198"/>
      <c r="I234" s="198"/>
      <c r="J234" s="198"/>
      <c r="K234" s="198"/>
      <c r="L234" s="198"/>
      <c r="M234" s="198"/>
      <c r="N234" s="198"/>
      <c r="O234" s="76"/>
    </row>
    <row r="235" spans="1:15" ht="38.25" customHeight="1">
      <c r="A235" s="170">
        <v>580002</v>
      </c>
      <c r="B235" s="191" t="s">
        <v>1062</v>
      </c>
      <c r="C235" s="1074" t="s">
        <v>1142</v>
      </c>
      <c r="D235" s="396" t="s">
        <v>563</v>
      </c>
      <c r="E235" s="312">
        <v>15</v>
      </c>
      <c r="F235" s="189">
        <v>5662</v>
      </c>
      <c r="G235" s="189">
        <v>0</v>
      </c>
      <c r="H235" s="189">
        <v>0</v>
      </c>
      <c r="I235" s="189">
        <v>0</v>
      </c>
      <c r="J235" s="189">
        <v>662</v>
      </c>
      <c r="K235" s="189">
        <v>0</v>
      </c>
      <c r="L235" s="189">
        <v>0</v>
      </c>
      <c r="M235" s="189">
        <v>0</v>
      </c>
      <c r="N235" s="189">
        <f>F235+G235+H235+I235-J235+K235-L235+M235</f>
        <v>5000</v>
      </c>
      <c r="O235" s="29"/>
    </row>
    <row r="236" spans="1:15" ht="33.75" customHeight="1">
      <c r="A236" s="120">
        <v>6300201</v>
      </c>
      <c r="B236" s="189" t="s">
        <v>143</v>
      </c>
      <c r="C236" s="285" t="s">
        <v>144</v>
      </c>
      <c r="D236" s="396" t="s">
        <v>468</v>
      </c>
      <c r="E236" s="312">
        <v>15</v>
      </c>
      <c r="F236" s="189">
        <v>5497</v>
      </c>
      <c r="G236" s="189">
        <v>0</v>
      </c>
      <c r="H236" s="189">
        <v>0</v>
      </c>
      <c r="I236" s="189">
        <v>0</v>
      </c>
      <c r="J236" s="189">
        <v>627</v>
      </c>
      <c r="K236" s="189">
        <v>0</v>
      </c>
      <c r="L236" s="189">
        <v>0</v>
      </c>
      <c r="M236" s="189">
        <v>0</v>
      </c>
      <c r="N236" s="189">
        <f>F236+G236+H236+I236-J236+K236-L236+M236</f>
        <v>4870</v>
      </c>
      <c r="O236" s="43"/>
    </row>
    <row r="237" spans="1:15" s="23" customFormat="1" ht="21" customHeight="1">
      <c r="A237" s="503" t="s">
        <v>66</v>
      </c>
      <c r="B237" s="498"/>
      <c r="C237" s="499"/>
      <c r="D237" s="498"/>
      <c r="E237" s="500"/>
      <c r="F237" s="501">
        <f>SUM(F235:F236)</f>
        <v>11159</v>
      </c>
      <c r="G237" s="501">
        <f aca="true" t="shared" si="45" ref="G237:N237">SUM(G235:G236)</f>
        <v>0</v>
      </c>
      <c r="H237" s="501">
        <f t="shared" si="45"/>
        <v>0</v>
      </c>
      <c r="I237" s="501">
        <f t="shared" si="45"/>
        <v>0</v>
      </c>
      <c r="J237" s="501">
        <f t="shared" si="45"/>
        <v>1289</v>
      </c>
      <c r="K237" s="501">
        <f t="shared" si="45"/>
        <v>0</v>
      </c>
      <c r="L237" s="501">
        <f t="shared" si="45"/>
        <v>0</v>
      </c>
      <c r="M237" s="501">
        <f t="shared" si="45"/>
        <v>0</v>
      </c>
      <c r="N237" s="501">
        <f t="shared" si="45"/>
        <v>9870</v>
      </c>
      <c r="O237" s="501"/>
    </row>
    <row r="238" spans="1:15" s="41" customFormat="1" ht="21.75" customHeight="1">
      <c r="A238" s="148"/>
      <c r="B238" s="493" t="s">
        <v>31</v>
      </c>
      <c r="C238" s="57"/>
      <c r="D238" s="57"/>
      <c r="E238" s="336"/>
      <c r="F238" s="195">
        <f aca="true" t="shared" si="46" ref="F238:N238">F225+F228+F233+F237</f>
        <v>37453</v>
      </c>
      <c r="G238" s="195">
        <f t="shared" si="46"/>
        <v>0</v>
      </c>
      <c r="H238" s="195">
        <f t="shared" si="46"/>
        <v>0</v>
      </c>
      <c r="I238" s="195">
        <f t="shared" si="46"/>
        <v>0</v>
      </c>
      <c r="J238" s="195">
        <f t="shared" si="46"/>
        <v>4236</v>
      </c>
      <c r="K238" s="195">
        <f t="shared" si="46"/>
        <v>0</v>
      </c>
      <c r="L238" s="195">
        <f t="shared" si="46"/>
        <v>0</v>
      </c>
      <c r="M238" s="195">
        <f t="shared" si="46"/>
        <v>0</v>
      </c>
      <c r="N238" s="195">
        <f t="shared" si="46"/>
        <v>33217</v>
      </c>
      <c r="O238" s="57"/>
    </row>
    <row r="239" spans="1:15" ht="43.5" customHeight="1">
      <c r="A239" s="437"/>
      <c r="B239" s="438"/>
      <c r="C239" s="438"/>
      <c r="D239" s="438" t="s">
        <v>473</v>
      </c>
      <c r="E239" s="439"/>
      <c r="F239" s="438"/>
      <c r="G239" s="438"/>
      <c r="H239" s="438"/>
      <c r="I239" s="2"/>
      <c r="J239" s="443" t="s">
        <v>474</v>
      </c>
      <c r="K239" s="443"/>
      <c r="L239" s="438"/>
      <c r="M239" s="438"/>
      <c r="N239" s="438" t="s">
        <v>474</v>
      </c>
      <c r="O239" s="440"/>
    </row>
    <row r="240" spans="1:15" ht="13.5" customHeight="1">
      <c r="A240" s="437" t="s">
        <v>482</v>
      </c>
      <c r="B240" s="438"/>
      <c r="C240" s="438" t="s">
        <v>1378</v>
      </c>
      <c r="D240" s="438"/>
      <c r="E240" s="439"/>
      <c r="F240" s="438"/>
      <c r="G240" s="438"/>
      <c r="H240" s="438"/>
      <c r="I240" s="2"/>
      <c r="J240" s="443" t="s">
        <v>1038</v>
      </c>
      <c r="K240" s="460"/>
      <c r="L240" s="437"/>
      <c r="M240" s="438" t="s">
        <v>1034</v>
      </c>
      <c r="N240" s="438"/>
      <c r="O240" s="441"/>
    </row>
    <row r="241" spans="1:15" ht="13.5" customHeight="1">
      <c r="A241" s="437"/>
      <c r="B241" s="438"/>
      <c r="C241" s="438" t="s">
        <v>616</v>
      </c>
      <c r="D241" s="438"/>
      <c r="E241" s="439"/>
      <c r="F241" s="438"/>
      <c r="G241" s="438"/>
      <c r="H241" s="438"/>
      <c r="I241" s="2"/>
      <c r="J241" s="442" t="s">
        <v>471</v>
      </c>
      <c r="K241" s="442"/>
      <c r="L241" s="438"/>
      <c r="M241" s="438" t="s">
        <v>472</v>
      </c>
      <c r="N241" s="438"/>
      <c r="O241" s="440"/>
    </row>
    <row r="243" spans="1:15" ht="33.75">
      <c r="A243" s="183" t="s">
        <v>0</v>
      </c>
      <c r="B243" s="33"/>
      <c r="C243" s="169" t="s">
        <v>640</v>
      </c>
      <c r="D243" s="709"/>
      <c r="E243" s="325"/>
      <c r="F243" s="4"/>
      <c r="G243" s="4"/>
      <c r="H243" s="4"/>
      <c r="I243" s="4"/>
      <c r="J243" s="4"/>
      <c r="K243" s="4"/>
      <c r="L243" s="4"/>
      <c r="M243" s="4"/>
      <c r="N243" s="4"/>
      <c r="O243" s="27"/>
    </row>
    <row r="244" spans="1:15" ht="20.25">
      <c r="A244" s="6"/>
      <c r="B244" s="177" t="s">
        <v>23</v>
      </c>
      <c r="C244" s="401"/>
      <c r="D244" s="7"/>
      <c r="E244" s="315"/>
      <c r="F244" s="7"/>
      <c r="G244" s="7"/>
      <c r="H244" s="7"/>
      <c r="I244" s="8"/>
      <c r="J244" s="7"/>
      <c r="K244" s="7"/>
      <c r="L244" s="8"/>
      <c r="M244" s="7"/>
      <c r="N244" s="7"/>
      <c r="O244" s="391" t="s">
        <v>1489</v>
      </c>
    </row>
    <row r="245" spans="1:15" s="237" customFormat="1" ht="36.75" customHeight="1">
      <c r="A245" s="10"/>
      <c r="B245" s="44"/>
      <c r="C245" s="402"/>
      <c r="D245" s="95" t="s">
        <v>1472</v>
      </c>
      <c r="E245" s="316"/>
      <c r="F245" s="12"/>
      <c r="G245" s="12"/>
      <c r="H245" s="12"/>
      <c r="I245" s="12"/>
      <c r="J245" s="12"/>
      <c r="K245" s="12"/>
      <c r="L245" s="12"/>
      <c r="M245" s="12"/>
      <c r="N245" s="12"/>
      <c r="O245" s="28"/>
    </row>
    <row r="246" spans="1:15" ht="42.75" customHeight="1" thickBot="1">
      <c r="A246" s="208" t="s">
        <v>436</v>
      </c>
      <c r="B246" s="209" t="s">
        <v>437</v>
      </c>
      <c r="C246" s="414" t="s">
        <v>1</v>
      </c>
      <c r="D246" s="214" t="s">
        <v>435</v>
      </c>
      <c r="E246" s="345"/>
      <c r="F246" s="210" t="s">
        <v>432</v>
      </c>
      <c r="G246" s="210" t="s">
        <v>433</v>
      </c>
      <c r="H246" s="210" t="s">
        <v>33</v>
      </c>
      <c r="I246" s="213" t="s">
        <v>434</v>
      </c>
      <c r="J246" s="215" t="s">
        <v>17</v>
      </c>
      <c r="K246" s="210" t="s">
        <v>18</v>
      </c>
      <c r="L246" s="213" t="s">
        <v>441</v>
      </c>
      <c r="M246" s="210" t="s">
        <v>30</v>
      </c>
      <c r="N246" s="210" t="s">
        <v>438</v>
      </c>
      <c r="O246" s="217" t="s">
        <v>19</v>
      </c>
    </row>
    <row r="247" spans="1:15" s="41" customFormat="1" ht="24" customHeight="1" thickTop="1">
      <c r="A247" s="100" t="s">
        <v>137</v>
      </c>
      <c r="B247" s="77"/>
      <c r="C247" s="404"/>
      <c r="D247" s="77"/>
      <c r="E247" s="338"/>
      <c r="F247" s="77"/>
      <c r="G247" s="77"/>
      <c r="H247" s="77"/>
      <c r="I247" s="77"/>
      <c r="J247" s="77"/>
      <c r="K247" s="77"/>
      <c r="L247" s="77"/>
      <c r="M247" s="77"/>
      <c r="N247" s="77"/>
      <c r="O247" s="76"/>
    </row>
    <row r="248" spans="1:15" ht="42" customHeight="1">
      <c r="A248" s="170">
        <v>600001</v>
      </c>
      <c r="B248" s="14" t="s">
        <v>1063</v>
      </c>
      <c r="C248" s="1074" t="s">
        <v>1326</v>
      </c>
      <c r="D248" s="666" t="s">
        <v>564</v>
      </c>
      <c r="E248" s="667">
        <v>15</v>
      </c>
      <c r="F248" s="59">
        <v>5662</v>
      </c>
      <c r="G248" s="59">
        <v>0</v>
      </c>
      <c r="H248" s="59">
        <v>0</v>
      </c>
      <c r="I248" s="59">
        <v>0</v>
      </c>
      <c r="J248" s="59">
        <v>662</v>
      </c>
      <c r="K248" s="59">
        <v>0</v>
      </c>
      <c r="L248" s="59">
        <v>0</v>
      </c>
      <c r="M248" s="59">
        <v>0</v>
      </c>
      <c r="N248" s="189">
        <f>F248+G248+H248+I248-J248+K248-L248+M248</f>
        <v>5000</v>
      </c>
      <c r="O248" s="29"/>
    </row>
    <row r="249" spans="1:15" ht="42" customHeight="1">
      <c r="A249" s="120">
        <v>5200204</v>
      </c>
      <c r="B249" s="65" t="s">
        <v>138</v>
      </c>
      <c r="C249" s="166" t="s">
        <v>1327</v>
      </c>
      <c r="D249" s="398" t="s">
        <v>52</v>
      </c>
      <c r="E249" s="346">
        <v>15</v>
      </c>
      <c r="F249" s="65">
        <v>5029</v>
      </c>
      <c r="G249" s="65">
        <v>0</v>
      </c>
      <c r="H249" s="65">
        <v>0</v>
      </c>
      <c r="I249" s="65">
        <v>0</v>
      </c>
      <c r="J249" s="65">
        <v>529</v>
      </c>
      <c r="K249" s="65">
        <v>0</v>
      </c>
      <c r="L249" s="65">
        <v>0</v>
      </c>
      <c r="M249" s="65">
        <v>0</v>
      </c>
      <c r="N249" s="189">
        <f>F249+G249+H249+I249-J249+K249-L249+M249</f>
        <v>4500</v>
      </c>
      <c r="O249" s="43"/>
    </row>
    <row r="250" spans="1:15" s="220" customFormat="1" ht="27" customHeight="1">
      <c r="A250" s="503" t="s">
        <v>66</v>
      </c>
      <c r="B250" s="512"/>
      <c r="C250" s="513"/>
      <c r="D250" s="514"/>
      <c r="E250" s="515"/>
      <c r="F250" s="516">
        <f aca="true" t="shared" si="47" ref="F250:N250">SUM(F248:F249)</f>
        <v>10691</v>
      </c>
      <c r="G250" s="516">
        <f t="shared" si="47"/>
        <v>0</v>
      </c>
      <c r="H250" s="516">
        <f t="shared" si="47"/>
        <v>0</v>
      </c>
      <c r="I250" s="516">
        <f t="shared" si="47"/>
        <v>0</v>
      </c>
      <c r="J250" s="516">
        <f t="shared" si="47"/>
        <v>1191</v>
      </c>
      <c r="K250" s="516">
        <f t="shared" si="47"/>
        <v>0</v>
      </c>
      <c r="L250" s="516">
        <f t="shared" si="47"/>
        <v>0</v>
      </c>
      <c r="M250" s="516">
        <f t="shared" si="47"/>
        <v>0</v>
      </c>
      <c r="N250" s="516">
        <f t="shared" si="47"/>
        <v>9500</v>
      </c>
      <c r="O250" s="511"/>
    </row>
    <row r="251" spans="1:17" ht="22.5">
      <c r="A251" s="56"/>
      <c r="B251" s="181" t="s">
        <v>31</v>
      </c>
      <c r="C251" s="413"/>
      <c r="D251" s="219"/>
      <c r="E251" s="349"/>
      <c r="F251" s="69">
        <f aca="true" t="shared" si="48" ref="F251:N251">F250</f>
        <v>10691</v>
      </c>
      <c r="G251" s="69">
        <f t="shared" si="48"/>
        <v>0</v>
      </c>
      <c r="H251" s="69">
        <f t="shared" si="48"/>
        <v>0</v>
      </c>
      <c r="I251" s="69">
        <f t="shared" si="48"/>
        <v>0</v>
      </c>
      <c r="J251" s="69">
        <f t="shared" si="48"/>
        <v>1191</v>
      </c>
      <c r="K251" s="69">
        <f t="shared" si="48"/>
        <v>0</v>
      </c>
      <c r="L251" s="69">
        <f t="shared" si="48"/>
        <v>0</v>
      </c>
      <c r="M251" s="69">
        <f t="shared" si="48"/>
        <v>0</v>
      </c>
      <c r="N251" s="69">
        <f t="shared" si="48"/>
        <v>9500</v>
      </c>
      <c r="O251" s="69"/>
      <c r="Q251" s="931"/>
    </row>
    <row r="252" spans="1:15" ht="18">
      <c r="A252" s="21"/>
      <c r="B252" s="8"/>
      <c r="C252" s="410"/>
      <c r="D252" s="8"/>
      <c r="E252" s="315"/>
      <c r="F252" s="8"/>
      <c r="G252" s="8"/>
      <c r="H252" s="8"/>
      <c r="I252" s="8"/>
      <c r="J252" s="8"/>
      <c r="K252" s="8"/>
      <c r="L252" s="8"/>
      <c r="M252" s="8"/>
      <c r="N252" s="8"/>
      <c r="O252" s="31"/>
    </row>
    <row r="253" spans="1:15" ht="18">
      <c r="A253" s="21"/>
      <c r="B253" s="8"/>
      <c r="C253" s="410"/>
      <c r="D253" s="8"/>
      <c r="E253" s="315"/>
      <c r="F253" s="8"/>
      <c r="G253" s="8"/>
      <c r="H253" s="8"/>
      <c r="I253" s="8"/>
      <c r="J253" s="8"/>
      <c r="K253" s="8"/>
      <c r="L253" s="8"/>
      <c r="M253" s="8"/>
      <c r="N253" s="8"/>
      <c r="O253" s="31"/>
    </row>
    <row r="254" spans="1:15" ht="18.75">
      <c r="A254" s="437"/>
      <c r="B254" s="438"/>
      <c r="C254" s="438"/>
      <c r="D254" s="438" t="s">
        <v>473</v>
      </c>
      <c r="E254" s="439"/>
      <c r="F254" s="438"/>
      <c r="G254" s="438"/>
      <c r="H254" s="438"/>
      <c r="J254" s="443" t="s">
        <v>474</v>
      </c>
      <c r="L254" s="443"/>
      <c r="M254" s="438"/>
      <c r="N254" s="438" t="s">
        <v>474</v>
      </c>
      <c r="O254" s="440"/>
    </row>
    <row r="255" spans="1:15" s="187" customFormat="1" ht="18.75">
      <c r="A255" s="437"/>
      <c r="B255" s="438"/>
      <c r="C255" s="438"/>
      <c r="D255" s="438"/>
      <c r="E255" s="439"/>
      <c r="F255" s="438"/>
      <c r="G255" s="438"/>
      <c r="H255" s="438"/>
      <c r="I255" s="438"/>
      <c r="J255" s="437"/>
      <c r="K255" s="438"/>
      <c r="L255" s="437"/>
      <c r="M255" s="438"/>
      <c r="N255" s="438"/>
      <c r="O255" s="441"/>
    </row>
    <row r="256" spans="1:15" s="187" customFormat="1" ht="18.75">
      <c r="A256" s="437" t="s">
        <v>482</v>
      </c>
      <c r="B256" s="438"/>
      <c r="C256" s="438" t="s">
        <v>1378</v>
      </c>
      <c r="D256" s="438"/>
      <c r="E256" s="439"/>
      <c r="F256" s="438"/>
      <c r="G256" s="438"/>
      <c r="H256" s="438"/>
      <c r="J256" s="443" t="s">
        <v>1038</v>
      </c>
      <c r="L256" s="437"/>
      <c r="M256" s="438" t="s">
        <v>1034</v>
      </c>
      <c r="N256" s="438"/>
      <c r="O256" s="441"/>
    </row>
    <row r="257" spans="1:15" ht="18.75">
      <c r="A257" s="437"/>
      <c r="B257" s="438"/>
      <c r="C257" s="438" t="s">
        <v>616</v>
      </c>
      <c r="D257" s="438"/>
      <c r="E257" s="439"/>
      <c r="F257" s="438"/>
      <c r="G257" s="438"/>
      <c r="H257" s="438"/>
      <c r="I257" s="2"/>
      <c r="J257" s="442" t="s">
        <v>471</v>
      </c>
      <c r="K257" s="442"/>
      <c r="L257" s="438"/>
      <c r="M257" s="438" t="s">
        <v>472</v>
      </c>
      <c r="N257" s="438"/>
      <c r="O257" s="440"/>
    </row>
    <row r="258" spans="1:15" ht="18.75">
      <c r="A258" s="437"/>
      <c r="B258" s="438"/>
      <c r="C258" s="438"/>
      <c r="D258" s="438"/>
      <c r="E258" s="439"/>
      <c r="F258" s="438"/>
      <c r="G258" s="438"/>
      <c r="H258" s="438"/>
      <c r="I258" s="2"/>
      <c r="J258" s="442"/>
      <c r="K258" s="442"/>
      <c r="L258" s="438"/>
      <c r="M258" s="438"/>
      <c r="N258" s="438"/>
      <c r="O258" s="440"/>
    </row>
    <row r="259" spans="1:15" ht="6.75" customHeight="1">
      <c r="A259" s="174"/>
      <c r="B259" s="175"/>
      <c r="C259" s="415"/>
      <c r="D259" s="175"/>
      <c r="E259" s="350"/>
      <c r="F259" s="175"/>
      <c r="G259" s="175"/>
      <c r="H259" s="175"/>
      <c r="I259" s="175"/>
      <c r="J259" s="175"/>
      <c r="K259" s="175"/>
      <c r="L259" s="175"/>
      <c r="M259" s="175"/>
      <c r="N259" s="175"/>
      <c r="O259" s="176"/>
    </row>
    <row r="260" spans="1:15" ht="29.25" customHeight="1">
      <c r="A260" s="183" t="s">
        <v>0</v>
      </c>
      <c r="B260" s="20"/>
      <c r="C260" s="169" t="s">
        <v>640</v>
      </c>
      <c r="D260" s="169"/>
      <c r="E260" s="325"/>
      <c r="F260" s="4"/>
      <c r="G260" s="4"/>
      <c r="H260" s="4"/>
      <c r="I260" s="4"/>
      <c r="J260" s="4"/>
      <c r="K260" s="4"/>
      <c r="L260" s="4"/>
      <c r="M260" s="4"/>
      <c r="N260" s="4"/>
      <c r="O260" s="27"/>
    </row>
    <row r="261" spans="1:15" ht="17.25" customHeight="1">
      <c r="A261" s="6"/>
      <c r="B261" s="96" t="s">
        <v>145</v>
      </c>
      <c r="C261" s="401"/>
      <c r="D261" s="7"/>
      <c r="E261" s="315"/>
      <c r="F261" s="7"/>
      <c r="G261" s="7"/>
      <c r="H261" s="7"/>
      <c r="I261" s="8"/>
      <c r="J261" s="7"/>
      <c r="K261" s="7"/>
      <c r="L261" s="8"/>
      <c r="M261" s="7"/>
      <c r="N261" s="7"/>
      <c r="O261" s="391" t="s">
        <v>1490</v>
      </c>
    </row>
    <row r="262" spans="1:15" s="237" customFormat="1" ht="24.75" customHeight="1">
      <c r="A262" s="10"/>
      <c r="B262" s="44"/>
      <c r="C262" s="402"/>
      <c r="D262" s="95" t="s">
        <v>1472</v>
      </c>
      <c r="E262" s="316"/>
      <c r="F262" s="12"/>
      <c r="G262" s="12"/>
      <c r="H262" s="12"/>
      <c r="I262" s="12"/>
      <c r="J262" s="12"/>
      <c r="K262" s="12"/>
      <c r="L262" s="12"/>
      <c r="M262" s="12"/>
      <c r="N262" s="12"/>
      <c r="O262" s="28"/>
    </row>
    <row r="263" spans="1:15" ht="30" customHeight="1">
      <c r="A263" s="211" t="s">
        <v>436</v>
      </c>
      <c r="B263" s="212" t="s">
        <v>437</v>
      </c>
      <c r="C263" s="412" t="s">
        <v>1</v>
      </c>
      <c r="D263" s="232" t="s">
        <v>435</v>
      </c>
      <c r="E263" s="387" t="s">
        <v>444</v>
      </c>
      <c r="F263" s="239" t="s">
        <v>432</v>
      </c>
      <c r="G263" s="239" t="s">
        <v>433</v>
      </c>
      <c r="H263" s="239" t="s">
        <v>33</v>
      </c>
      <c r="I263" s="238" t="s">
        <v>434</v>
      </c>
      <c r="J263" s="240" t="s">
        <v>17</v>
      </c>
      <c r="K263" s="239" t="s">
        <v>18</v>
      </c>
      <c r="L263" s="238" t="s">
        <v>441</v>
      </c>
      <c r="M263" s="239" t="s">
        <v>30</v>
      </c>
      <c r="N263" s="239" t="s">
        <v>438</v>
      </c>
      <c r="O263" s="236" t="s">
        <v>19</v>
      </c>
    </row>
    <row r="264" spans="1:15" ht="24" customHeight="1">
      <c r="A264" s="1020" t="s">
        <v>146</v>
      </c>
      <c r="B264" s="1021"/>
      <c r="C264" s="1022"/>
      <c r="D264" s="1021"/>
      <c r="E264" s="1023"/>
      <c r="F264" s="1021"/>
      <c r="G264" s="1021"/>
      <c r="H264" s="1021"/>
      <c r="I264" s="1021"/>
      <c r="J264" s="1021"/>
      <c r="K264" s="1021"/>
      <c r="L264" s="1021"/>
      <c r="M264" s="1021"/>
      <c r="N264" s="1021"/>
      <c r="O264" s="1024"/>
    </row>
    <row r="265" spans="1:15" s="41" customFormat="1" ht="41.25" customHeight="1">
      <c r="A265" s="547">
        <v>7100003</v>
      </c>
      <c r="B265" s="140" t="s">
        <v>611</v>
      </c>
      <c r="C265" s="141" t="s">
        <v>550</v>
      </c>
      <c r="D265" s="1076" t="s">
        <v>361</v>
      </c>
      <c r="E265" s="385">
        <v>15</v>
      </c>
      <c r="F265" s="140">
        <v>12900</v>
      </c>
      <c r="G265" s="140">
        <v>0</v>
      </c>
      <c r="H265" s="140">
        <v>0</v>
      </c>
      <c r="I265" s="140">
        <v>0</v>
      </c>
      <c r="J265" s="140">
        <v>2265</v>
      </c>
      <c r="K265" s="140">
        <v>0</v>
      </c>
      <c r="L265" s="140">
        <v>0</v>
      </c>
      <c r="M265" s="140">
        <v>0</v>
      </c>
      <c r="N265" s="1077">
        <f>F265+G265+H265+I265-J265+K265-L265+M265</f>
        <v>10635</v>
      </c>
      <c r="O265" s="142"/>
    </row>
    <row r="266" spans="1:15" ht="41.25" customHeight="1">
      <c r="A266" s="546">
        <v>12000102</v>
      </c>
      <c r="B266" s="1043" t="s">
        <v>712</v>
      </c>
      <c r="C266" s="131" t="s">
        <v>767</v>
      </c>
      <c r="D266" s="433" t="s">
        <v>2</v>
      </c>
      <c r="E266" s="366">
        <v>15</v>
      </c>
      <c r="F266" s="262">
        <v>2576</v>
      </c>
      <c r="G266" s="262">
        <v>0</v>
      </c>
      <c r="H266" s="262">
        <v>0</v>
      </c>
      <c r="I266" s="262">
        <v>0</v>
      </c>
      <c r="J266" s="262">
        <v>16</v>
      </c>
      <c r="K266" s="262">
        <v>0</v>
      </c>
      <c r="L266" s="262">
        <v>0</v>
      </c>
      <c r="M266" s="262">
        <v>0</v>
      </c>
      <c r="N266" s="130">
        <f>F266+G266+H266+I266-J266+K266-L266+M266</f>
        <v>2560</v>
      </c>
      <c r="O266" s="542"/>
    </row>
    <row r="267" spans="1:15" ht="15" customHeight="1">
      <c r="A267" s="517" t="s">
        <v>66</v>
      </c>
      <c r="B267" s="1032"/>
      <c r="C267" s="1104"/>
      <c r="D267" s="519"/>
      <c r="E267" s="520"/>
      <c r="F267" s="521">
        <f>SUM(F265:F266)</f>
        <v>15476</v>
      </c>
      <c r="G267" s="521">
        <f aca="true" t="shared" si="49" ref="G267:N267">SUM(G265:G266)</f>
        <v>0</v>
      </c>
      <c r="H267" s="521">
        <f t="shared" si="49"/>
        <v>0</v>
      </c>
      <c r="I267" s="521">
        <f t="shared" si="49"/>
        <v>0</v>
      </c>
      <c r="J267" s="521">
        <f t="shared" si="49"/>
        <v>2281</v>
      </c>
      <c r="K267" s="521">
        <f t="shared" si="49"/>
        <v>0</v>
      </c>
      <c r="L267" s="521">
        <f t="shared" si="49"/>
        <v>0</v>
      </c>
      <c r="M267" s="521">
        <f t="shared" si="49"/>
        <v>0</v>
      </c>
      <c r="N267" s="521">
        <f t="shared" si="49"/>
        <v>13195</v>
      </c>
      <c r="O267" s="522"/>
    </row>
    <row r="268" spans="1:15" ht="24" customHeight="1">
      <c r="A268" s="179" t="s">
        <v>147</v>
      </c>
      <c r="B268" s="134"/>
      <c r="C268" s="135"/>
      <c r="D268" s="434"/>
      <c r="E268" s="352"/>
      <c r="F268" s="134"/>
      <c r="G268" s="134"/>
      <c r="H268" s="134"/>
      <c r="I268" s="134"/>
      <c r="J268" s="134"/>
      <c r="K268" s="134"/>
      <c r="L268" s="134"/>
      <c r="M268" s="134"/>
      <c r="N268" s="134"/>
      <c r="O268" s="136"/>
    </row>
    <row r="269" spans="1:15" ht="41.25" customHeight="1">
      <c r="A269" s="474">
        <v>7100304</v>
      </c>
      <c r="B269" s="130" t="s">
        <v>933</v>
      </c>
      <c r="C269" s="131" t="s">
        <v>934</v>
      </c>
      <c r="D269" s="433" t="s">
        <v>148</v>
      </c>
      <c r="E269" s="351">
        <v>15</v>
      </c>
      <c r="F269" s="130">
        <v>6616</v>
      </c>
      <c r="G269" s="130">
        <v>0</v>
      </c>
      <c r="H269" s="130">
        <v>300</v>
      </c>
      <c r="I269" s="130">
        <v>0</v>
      </c>
      <c r="J269" s="130">
        <v>866</v>
      </c>
      <c r="K269" s="130">
        <v>0</v>
      </c>
      <c r="L269" s="130">
        <v>0</v>
      </c>
      <c r="M269" s="130">
        <v>0</v>
      </c>
      <c r="N269" s="476">
        <f aca="true" t="shared" si="50" ref="N269:N275">F269+G269+H269+I269-J269+K269-L269+M269</f>
        <v>6050</v>
      </c>
      <c r="O269" s="133"/>
    </row>
    <row r="270" spans="1:15" ht="41.25" customHeight="1">
      <c r="A270" s="129">
        <v>7100307</v>
      </c>
      <c r="B270" s="130" t="s">
        <v>149</v>
      </c>
      <c r="C270" s="131" t="s">
        <v>150</v>
      </c>
      <c r="D270" s="433" t="s">
        <v>148</v>
      </c>
      <c r="E270" s="351">
        <v>15</v>
      </c>
      <c r="F270" s="130">
        <v>3904</v>
      </c>
      <c r="G270" s="130">
        <v>0</v>
      </c>
      <c r="H270" s="130">
        <v>300</v>
      </c>
      <c r="I270" s="130">
        <v>0</v>
      </c>
      <c r="J270" s="130">
        <v>334</v>
      </c>
      <c r="K270" s="130">
        <v>0</v>
      </c>
      <c r="L270" s="130">
        <v>0</v>
      </c>
      <c r="M270" s="130">
        <v>0</v>
      </c>
      <c r="N270" s="476">
        <f t="shared" si="50"/>
        <v>3870</v>
      </c>
      <c r="O270" s="133"/>
    </row>
    <row r="271" spans="1:15" ht="41.25" customHeight="1">
      <c r="A271" s="129">
        <v>7100308</v>
      </c>
      <c r="B271" s="130" t="s">
        <v>954</v>
      </c>
      <c r="C271" s="131" t="s">
        <v>955</v>
      </c>
      <c r="D271" s="433" t="s">
        <v>148</v>
      </c>
      <c r="E271" s="351">
        <v>15</v>
      </c>
      <c r="F271" s="130">
        <v>3904</v>
      </c>
      <c r="G271" s="130">
        <v>1200</v>
      </c>
      <c r="H271" s="130">
        <v>300</v>
      </c>
      <c r="I271" s="130">
        <v>0</v>
      </c>
      <c r="J271" s="130">
        <v>334</v>
      </c>
      <c r="K271" s="130">
        <v>0</v>
      </c>
      <c r="L271" s="130">
        <v>0</v>
      </c>
      <c r="M271" s="130">
        <v>0</v>
      </c>
      <c r="N271" s="476">
        <f t="shared" si="50"/>
        <v>5070</v>
      </c>
      <c r="O271" s="133"/>
    </row>
    <row r="272" spans="1:15" ht="41.25" customHeight="1">
      <c r="A272" s="129">
        <v>7100309</v>
      </c>
      <c r="B272" s="130" t="s">
        <v>151</v>
      </c>
      <c r="C272" s="131" t="s">
        <v>1005</v>
      </c>
      <c r="D272" s="433" t="s">
        <v>148</v>
      </c>
      <c r="E272" s="351">
        <v>15</v>
      </c>
      <c r="F272" s="130">
        <v>3904</v>
      </c>
      <c r="G272" s="130">
        <v>900</v>
      </c>
      <c r="H272" s="130">
        <v>300</v>
      </c>
      <c r="I272" s="130">
        <v>0</v>
      </c>
      <c r="J272" s="130">
        <v>334</v>
      </c>
      <c r="K272" s="130">
        <v>0</v>
      </c>
      <c r="L272" s="130">
        <v>0</v>
      </c>
      <c r="M272" s="130">
        <v>0</v>
      </c>
      <c r="N272" s="476">
        <f t="shared" si="50"/>
        <v>4770</v>
      </c>
      <c r="O272" s="133"/>
    </row>
    <row r="273" spans="1:15" ht="41.25" customHeight="1">
      <c r="A273" s="129">
        <v>7100310</v>
      </c>
      <c r="B273" s="130" t="s">
        <v>152</v>
      </c>
      <c r="C273" s="131" t="s">
        <v>1459</v>
      </c>
      <c r="D273" s="433" t="s">
        <v>148</v>
      </c>
      <c r="E273" s="351">
        <v>15</v>
      </c>
      <c r="F273" s="130">
        <v>3904</v>
      </c>
      <c r="G273" s="130">
        <v>600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6">
        <f t="shared" si="50"/>
        <v>4470</v>
      </c>
      <c r="O273" s="133"/>
    </row>
    <row r="274" spans="1:15" ht="41.25" customHeight="1">
      <c r="A274" s="129">
        <v>7100311</v>
      </c>
      <c r="B274" s="382" t="s">
        <v>397</v>
      </c>
      <c r="C274" s="131" t="s">
        <v>398</v>
      </c>
      <c r="D274" s="433" t="s">
        <v>163</v>
      </c>
      <c r="E274" s="351">
        <v>15</v>
      </c>
      <c r="F274" s="130">
        <v>4673</v>
      </c>
      <c r="G274" s="130">
        <v>0</v>
      </c>
      <c r="H274" s="130">
        <v>300</v>
      </c>
      <c r="I274" s="130">
        <v>0</v>
      </c>
      <c r="J274" s="130">
        <v>465</v>
      </c>
      <c r="K274" s="130">
        <v>0</v>
      </c>
      <c r="L274" s="130">
        <v>0</v>
      </c>
      <c r="M274" s="130">
        <v>0</v>
      </c>
      <c r="N274" s="476">
        <f t="shared" si="50"/>
        <v>4508</v>
      </c>
      <c r="O274" s="133"/>
    </row>
    <row r="275" spans="1:15" ht="41.25" customHeight="1">
      <c r="A275" s="129">
        <v>7100312</v>
      </c>
      <c r="B275" s="130" t="s">
        <v>153</v>
      </c>
      <c r="C275" s="131" t="s">
        <v>154</v>
      </c>
      <c r="D275" s="433" t="s">
        <v>148</v>
      </c>
      <c r="E275" s="351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6">
        <f t="shared" si="50"/>
        <v>3870</v>
      </c>
      <c r="O275" s="133"/>
    </row>
    <row r="276" spans="1:15" ht="33" customHeight="1">
      <c r="A276" s="129">
        <v>7100313</v>
      </c>
      <c r="B276" s="130" t="s">
        <v>155</v>
      </c>
      <c r="C276" s="131" t="s">
        <v>156</v>
      </c>
      <c r="D276" s="433" t="s">
        <v>148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0</v>
      </c>
      <c r="M276" s="130">
        <v>0</v>
      </c>
      <c r="N276" s="476">
        <f>F276+G276+H276+I276-J276+K276-L276+M276</f>
        <v>3870</v>
      </c>
      <c r="O276" s="133"/>
    </row>
    <row r="277" spans="1:15" ht="33" customHeight="1">
      <c r="A277" s="129">
        <v>7100314</v>
      </c>
      <c r="B277" s="130" t="s">
        <v>1468</v>
      </c>
      <c r="C277" s="131" t="s">
        <v>1469</v>
      </c>
      <c r="D277" s="433" t="s">
        <v>148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76">
        <f>F277+G277+H277+I277-J277+K277-L277+M277</f>
        <v>3870</v>
      </c>
      <c r="O277" s="133"/>
    </row>
    <row r="278" spans="1:15" s="23" customFormat="1" ht="26.25" customHeight="1" hidden="1">
      <c r="A278" s="225"/>
      <c r="B278" s="223"/>
      <c r="C278" s="416"/>
      <c r="D278" s="224"/>
      <c r="E278" s="353"/>
      <c r="F278" s="223">
        <f>SUM(F269:F277)</f>
        <v>38617</v>
      </c>
      <c r="G278" s="223">
        <f aca="true" t="shared" si="51" ref="G278:N278">SUM(G269:G277)</f>
        <v>2700</v>
      </c>
      <c r="H278" s="223">
        <f t="shared" si="51"/>
        <v>2700</v>
      </c>
      <c r="I278" s="223">
        <f t="shared" si="51"/>
        <v>0</v>
      </c>
      <c r="J278" s="223">
        <f t="shared" si="51"/>
        <v>3669</v>
      </c>
      <c r="K278" s="223">
        <f t="shared" si="51"/>
        <v>0</v>
      </c>
      <c r="L278" s="223">
        <f t="shared" si="51"/>
        <v>0</v>
      </c>
      <c r="M278" s="223">
        <f t="shared" si="51"/>
        <v>0</v>
      </c>
      <c r="N278" s="223">
        <f t="shared" si="51"/>
        <v>40348</v>
      </c>
      <c r="O278" s="226"/>
    </row>
    <row r="279" spans="1:15" s="23" customFormat="1" ht="20.25" customHeight="1">
      <c r="A279" s="227"/>
      <c r="B279" s="228" t="s">
        <v>31</v>
      </c>
      <c r="C279" s="417"/>
      <c r="D279" s="230"/>
      <c r="E279" s="354"/>
      <c r="F279" s="229">
        <f aca="true" t="shared" si="52" ref="F279:N279">F267+F278</f>
        <v>54093</v>
      </c>
      <c r="G279" s="229">
        <f t="shared" si="52"/>
        <v>2700</v>
      </c>
      <c r="H279" s="229">
        <f t="shared" si="52"/>
        <v>2700</v>
      </c>
      <c r="I279" s="229">
        <f t="shared" si="52"/>
        <v>0</v>
      </c>
      <c r="J279" s="229">
        <f t="shared" si="52"/>
        <v>5950</v>
      </c>
      <c r="K279" s="229">
        <f t="shared" si="52"/>
        <v>0</v>
      </c>
      <c r="L279" s="229">
        <f t="shared" si="52"/>
        <v>0</v>
      </c>
      <c r="M279" s="229">
        <f t="shared" si="52"/>
        <v>0</v>
      </c>
      <c r="N279" s="229">
        <f t="shared" si="52"/>
        <v>53543</v>
      </c>
      <c r="O279" s="231"/>
    </row>
    <row r="280" spans="1:15" s="187" customFormat="1" ht="18.75">
      <c r="A280" s="437"/>
      <c r="B280" s="438"/>
      <c r="C280" s="438"/>
      <c r="D280" s="438" t="s">
        <v>473</v>
      </c>
      <c r="E280" s="439"/>
      <c r="F280" s="438"/>
      <c r="G280" s="438"/>
      <c r="H280" s="438"/>
      <c r="J280" s="443" t="s">
        <v>474</v>
      </c>
      <c r="K280" s="438"/>
      <c r="L280" s="438"/>
      <c r="M280" s="438"/>
      <c r="N280" s="438" t="s">
        <v>474</v>
      </c>
      <c r="O280" s="440"/>
    </row>
    <row r="281" spans="1:15" s="187" customFormat="1" ht="9" customHeight="1">
      <c r="A281" s="437"/>
      <c r="B281" s="438"/>
      <c r="C281" s="438"/>
      <c r="D281" s="438"/>
      <c r="E281" s="439"/>
      <c r="F281" s="438"/>
      <c r="G281" s="438"/>
      <c r="H281" s="438"/>
      <c r="I281" s="438"/>
      <c r="J281" s="437"/>
      <c r="K281" s="438"/>
      <c r="L281" s="437"/>
      <c r="M281" s="438"/>
      <c r="N281" s="438"/>
      <c r="O281" s="441"/>
    </row>
    <row r="282" spans="1:15" ht="15.75" customHeight="1">
      <c r="A282" s="437" t="s">
        <v>482</v>
      </c>
      <c r="B282" s="438"/>
      <c r="C282" s="438" t="s">
        <v>1378</v>
      </c>
      <c r="D282" s="438"/>
      <c r="E282" s="439"/>
      <c r="F282" s="438"/>
      <c r="G282" s="438"/>
      <c r="H282" s="438"/>
      <c r="I282" s="438"/>
      <c r="J282" s="443" t="s">
        <v>1038</v>
      </c>
      <c r="K282" s="475"/>
      <c r="L282" s="437"/>
      <c r="M282" s="438" t="s">
        <v>1034</v>
      </c>
      <c r="N282" s="438"/>
      <c r="O282" s="441"/>
    </row>
    <row r="283" spans="1:15" ht="14.25" customHeight="1">
      <c r="A283" s="437"/>
      <c r="B283" s="438"/>
      <c r="C283" s="438" t="s">
        <v>616</v>
      </c>
      <c r="D283" s="438"/>
      <c r="E283" s="439"/>
      <c r="F283" s="438"/>
      <c r="G283" s="438"/>
      <c r="H283" s="438"/>
      <c r="I283" s="2"/>
      <c r="J283" s="442" t="s">
        <v>471</v>
      </c>
      <c r="K283" s="442"/>
      <c r="L283" s="438"/>
      <c r="M283" s="438" t="s">
        <v>472</v>
      </c>
      <c r="N283" s="438"/>
      <c r="O283" s="440"/>
    </row>
    <row r="284" spans="1:15" ht="6" customHeight="1">
      <c r="A284" s="86"/>
      <c r="B284" s="87"/>
      <c r="C284" s="418"/>
      <c r="D284" s="87"/>
      <c r="E284" s="355"/>
      <c r="F284" s="87"/>
      <c r="G284" s="87"/>
      <c r="H284" s="87"/>
      <c r="I284" s="87"/>
      <c r="J284" s="87"/>
      <c r="K284" s="87"/>
      <c r="L284" s="87"/>
      <c r="M284" s="87"/>
      <c r="N284" s="87"/>
      <c r="O284" s="89"/>
    </row>
    <row r="285" spans="1:15" ht="27.75" customHeight="1">
      <c r="A285" s="183" t="s">
        <v>0</v>
      </c>
      <c r="B285" s="20"/>
      <c r="C285" s="169" t="s">
        <v>640</v>
      </c>
      <c r="D285" s="169"/>
      <c r="E285" s="325"/>
      <c r="F285" s="4"/>
      <c r="G285" s="4"/>
      <c r="H285" s="4"/>
      <c r="I285" s="4"/>
      <c r="J285" s="4"/>
      <c r="K285" s="4"/>
      <c r="L285" s="4"/>
      <c r="M285" s="4"/>
      <c r="N285" s="4"/>
      <c r="O285" s="27"/>
    </row>
    <row r="286" spans="1:15" ht="25.5" customHeight="1">
      <c r="A286" s="6"/>
      <c r="B286" s="96" t="s">
        <v>145</v>
      </c>
      <c r="C286" s="401"/>
      <c r="D286" s="7"/>
      <c r="E286" s="315"/>
      <c r="F286" s="7"/>
      <c r="G286" s="7"/>
      <c r="H286" s="7"/>
      <c r="I286" s="8"/>
      <c r="J286" s="7"/>
      <c r="K286" s="7"/>
      <c r="L286" s="8"/>
      <c r="M286" s="7"/>
      <c r="N286" s="7"/>
      <c r="O286" s="391" t="s">
        <v>1491</v>
      </c>
    </row>
    <row r="287" spans="1:15" s="237" customFormat="1" ht="24.75" customHeight="1">
      <c r="A287" s="732"/>
      <c r="B287" s="733"/>
      <c r="C287" s="934"/>
      <c r="D287" s="734" t="s">
        <v>1472</v>
      </c>
      <c r="E287" s="735"/>
      <c r="F287" s="736"/>
      <c r="G287" s="736"/>
      <c r="H287" s="736"/>
      <c r="I287" s="736"/>
      <c r="J287" s="736"/>
      <c r="K287" s="736"/>
      <c r="L287" s="736"/>
      <c r="M287" s="736"/>
      <c r="N287" s="736"/>
      <c r="O287" s="738"/>
    </row>
    <row r="288" spans="1:15" ht="27" customHeight="1">
      <c r="A288" s="277" t="s">
        <v>436</v>
      </c>
      <c r="B288" s="275" t="s">
        <v>437</v>
      </c>
      <c r="C288" s="426" t="s">
        <v>1</v>
      </c>
      <c r="D288" s="673" t="s">
        <v>435</v>
      </c>
      <c r="E288" s="370" t="s">
        <v>444</v>
      </c>
      <c r="F288" s="276" t="s">
        <v>432</v>
      </c>
      <c r="G288" s="276" t="s">
        <v>433</v>
      </c>
      <c r="H288" s="276" t="s">
        <v>33</v>
      </c>
      <c r="I288" s="307" t="s">
        <v>434</v>
      </c>
      <c r="J288" s="674" t="s">
        <v>17</v>
      </c>
      <c r="K288" s="276" t="s">
        <v>18</v>
      </c>
      <c r="L288" s="307" t="s">
        <v>441</v>
      </c>
      <c r="M288" s="276" t="s">
        <v>30</v>
      </c>
      <c r="N288" s="276" t="s">
        <v>438</v>
      </c>
      <c r="O288" s="935" t="s">
        <v>19</v>
      </c>
    </row>
    <row r="289" spans="1:15" ht="21" customHeight="1">
      <c r="A289" s="179" t="s">
        <v>147</v>
      </c>
      <c r="B289" s="134"/>
      <c r="C289" s="388"/>
      <c r="D289" s="135"/>
      <c r="E289" s="352"/>
      <c r="F289" s="134"/>
      <c r="G289" s="134"/>
      <c r="H289" s="134"/>
      <c r="I289" s="134"/>
      <c r="J289" s="134"/>
      <c r="K289" s="134"/>
      <c r="L289" s="134"/>
      <c r="M289" s="134"/>
      <c r="N289" s="134"/>
      <c r="O289" s="136"/>
    </row>
    <row r="290" spans="1:15" ht="33" customHeight="1">
      <c r="A290" s="129">
        <v>7100318</v>
      </c>
      <c r="B290" s="130" t="s">
        <v>871</v>
      </c>
      <c r="C290" s="131" t="s">
        <v>872</v>
      </c>
      <c r="D290" s="433" t="s">
        <v>148</v>
      </c>
      <c r="E290" s="351">
        <v>15</v>
      </c>
      <c r="F290" s="130">
        <v>3904</v>
      </c>
      <c r="G290" s="130">
        <v>0</v>
      </c>
      <c r="H290" s="130">
        <v>300</v>
      </c>
      <c r="I290" s="130">
        <v>0</v>
      </c>
      <c r="J290" s="130">
        <v>334</v>
      </c>
      <c r="K290" s="130">
        <v>0</v>
      </c>
      <c r="L290" s="130">
        <v>0</v>
      </c>
      <c r="M290" s="130">
        <v>0</v>
      </c>
      <c r="N290" s="476">
        <f aca="true" t="shared" si="53" ref="N290:N296">F290+G290+H290+I290-J290+K290-L290+M290</f>
        <v>3870</v>
      </c>
      <c r="O290" s="133"/>
    </row>
    <row r="291" spans="1:15" s="23" customFormat="1" ht="33" customHeight="1">
      <c r="A291" s="129">
        <v>7100319</v>
      </c>
      <c r="B291" s="130" t="s">
        <v>399</v>
      </c>
      <c r="C291" s="131" t="s">
        <v>400</v>
      </c>
      <c r="D291" s="433" t="s">
        <v>148</v>
      </c>
      <c r="E291" s="351">
        <v>15</v>
      </c>
      <c r="F291" s="130">
        <v>3904</v>
      </c>
      <c r="G291" s="130">
        <v>0</v>
      </c>
      <c r="H291" s="130">
        <v>300</v>
      </c>
      <c r="I291" s="130">
        <v>0</v>
      </c>
      <c r="J291" s="130">
        <v>334</v>
      </c>
      <c r="K291" s="130">
        <v>0</v>
      </c>
      <c r="L291" s="130">
        <v>0</v>
      </c>
      <c r="M291" s="130">
        <v>0</v>
      </c>
      <c r="N291" s="476">
        <f t="shared" si="53"/>
        <v>3870</v>
      </c>
      <c r="O291" s="133"/>
    </row>
    <row r="292" spans="1:15" s="23" customFormat="1" ht="33" customHeight="1">
      <c r="A292" s="547">
        <v>7100320</v>
      </c>
      <c r="B292" s="140" t="s">
        <v>895</v>
      </c>
      <c r="C292" s="141" t="s">
        <v>896</v>
      </c>
      <c r="D292" s="433" t="s">
        <v>148</v>
      </c>
      <c r="E292" s="385">
        <v>15</v>
      </c>
      <c r="F292" s="130">
        <v>3194</v>
      </c>
      <c r="G292" s="130">
        <v>0</v>
      </c>
      <c r="H292" s="130">
        <v>0</v>
      </c>
      <c r="I292" s="130">
        <v>0</v>
      </c>
      <c r="J292" s="130">
        <v>118</v>
      </c>
      <c r="K292" s="130">
        <v>0</v>
      </c>
      <c r="L292" s="130">
        <v>0</v>
      </c>
      <c r="M292" s="130">
        <v>0</v>
      </c>
      <c r="N292" s="476">
        <f>F292+G292+H292+I292-J292+K292-L292+M292</f>
        <v>3076</v>
      </c>
      <c r="O292" s="133"/>
    </row>
    <row r="293" spans="1:15" s="23" customFormat="1" ht="33" customHeight="1">
      <c r="A293" s="129">
        <v>7100321</v>
      </c>
      <c r="B293" s="382" t="s">
        <v>901</v>
      </c>
      <c r="C293" s="131" t="s">
        <v>902</v>
      </c>
      <c r="D293" s="433" t="s">
        <v>148</v>
      </c>
      <c r="E293" s="351">
        <v>15</v>
      </c>
      <c r="F293" s="130">
        <v>3194</v>
      </c>
      <c r="G293" s="130">
        <v>0</v>
      </c>
      <c r="H293" s="130">
        <v>0</v>
      </c>
      <c r="I293" s="130">
        <v>0</v>
      </c>
      <c r="J293" s="130">
        <v>118</v>
      </c>
      <c r="K293" s="130">
        <v>0</v>
      </c>
      <c r="L293" s="130">
        <v>0</v>
      </c>
      <c r="M293" s="130">
        <v>0</v>
      </c>
      <c r="N293" s="476">
        <f t="shared" si="53"/>
        <v>3076</v>
      </c>
      <c r="O293" s="133"/>
    </row>
    <row r="294" spans="1:15" ht="33" customHeight="1">
      <c r="A294" s="129">
        <v>7100322</v>
      </c>
      <c r="B294" s="1031" t="s">
        <v>157</v>
      </c>
      <c r="C294" s="131" t="s">
        <v>158</v>
      </c>
      <c r="D294" s="433" t="s">
        <v>148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6">
        <f t="shared" si="53"/>
        <v>3870</v>
      </c>
      <c r="O294" s="133"/>
    </row>
    <row r="295" spans="1:15" ht="33" customHeight="1">
      <c r="A295" s="129">
        <v>7100324</v>
      </c>
      <c r="B295" s="1031" t="s">
        <v>508</v>
      </c>
      <c r="C295" s="131" t="s">
        <v>453</v>
      </c>
      <c r="D295" s="433" t="s">
        <v>148</v>
      </c>
      <c r="E295" s="351">
        <v>15</v>
      </c>
      <c r="F295" s="130">
        <v>3904</v>
      </c>
      <c r="G295" s="130">
        <v>1200</v>
      </c>
      <c r="H295" s="130">
        <v>300</v>
      </c>
      <c r="I295" s="130">
        <v>0</v>
      </c>
      <c r="J295" s="130">
        <v>334</v>
      </c>
      <c r="K295" s="130">
        <v>0</v>
      </c>
      <c r="L295" s="130">
        <v>0</v>
      </c>
      <c r="M295" s="130">
        <v>0</v>
      </c>
      <c r="N295" s="476">
        <f t="shared" si="53"/>
        <v>5070</v>
      </c>
      <c r="O295" s="133"/>
    </row>
    <row r="296" spans="1:15" ht="33" customHeight="1">
      <c r="A296" s="129">
        <v>7100325</v>
      </c>
      <c r="B296" s="130" t="s">
        <v>159</v>
      </c>
      <c r="C296" s="131" t="s">
        <v>160</v>
      </c>
      <c r="D296" s="433" t="s">
        <v>163</v>
      </c>
      <c r="E296" s="351">
        <v>15</v>
      </c>
      <c r="F296" s="130">
        <v>4673</v>
      </c>
      <c r="G296" s="130">
        <v>0</v>
      </c>
      <c r="H296" s="130">
        <v>300</v>
      </c>
      <c r="I296" s="130">
        <v>0</v>
      </c>
      <c r="J296" s="130">
        <v>465</v>
      </c>
      <c r="K296" s="130">
        <v>0</v>
      </c>
      <c r="L296" s="130">
        <v>300</v>
      </c>
      <c r="M296" s="130">
        <v>0</v>
      </c>
      <c r="N296" s="476">
        <f t="shared" si="53"/>
        <v>4208</v>
      </c>
      <c r="O296" s="133"/>
    </row>
    <row r="297" spans="1:15" ht="33" customHeight="1">
      <c r="A297" s="129">
        <v>7100327</v>
      </c>
      <c r="B297" s="130" t="s">
        <v>924</v>
      </c>
      <c r="C297" s="131" t="s">
        <v>923</v>
      </c>
      <c r="D297" s="433" t="s">
        <v>148</v>
      </c>
      <c r="E297" s="351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76">
        <f aca="true" t="shared" si="54" ref="N297:N302">F297+G297+H297+I297-J297+K297-L297+M297</f>
        <v>3870</v>
      </c>
      <c r="O297" s="133"/>
    </row>
    <row r="298" spans="1:15" ht="33" customHeight="1">
      <c r="A298" s="129">
        <v>7100326</v>
      </c>
      <c r="B298" s="130" t="s">
        <v>1467</v>
      </c>
      <c r="C298" s="131" t="s">
        <v>1470</v>
      </c>
      <c r="D298" s="433" t="s">
        <v>148</v>
      </c>
      <c r="E298" s="351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76">
        <f t="shared" si="54"/>
        <v>3870</v>
      </c>
      <c r="O298" s="133"/>
    </row>
    <row r="299" spans="1:15" ht="33" customHeight="1">
      <c r="A299" s="129">
        <v>7100328</v>
      </c>
      <c r="B299" s="130" t="s">
        <v>956</v>
      </c>
      <c r="C299" s="131" t="s">
        <v>957</v>
      </c>
      <c r="D299" s="433" t="s">
        <v>148</v>
      </c>
      <c r="E299" s="351">
        <v>15</v>
      </c>
      <c r="F299" s="130">
        <v>3904</v>
      </c>
      <c r="G299" s="130">
        <v>1500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76">
        <f t="shared" si="54"/>
        <v>5370</v>
      </c>
      <c r="O299" s="133"/>
    </row>
    <row r="300" spans="1:15" ht="33" customHeight="1">
      <c r="A300" s="129">
        <v>7100329</v>
      </c>
      <c r="B300" s="382" t="s">
        <v>964</v>
      </c>
      <c r="C300" s="131" t="s">
        <v>958</v>
      </c>
      <c r="D300" s="433" t="s">
        <v>148</v>
      </c>
      <c r="E300" s="351">
        <v>15</v>
      </c>
      <c r="F300" s="130">
        <v>3904</v>
      </c>
      <c r="G300" s="130">
        <v>1200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76">
        <f t="shared" si="54"/>
        <v>5070</v>
      </c>
      <c r="O300" s="133"/>
    </row>
    <row r="301" spans="1:15" ht="33" customHeight="1">
      <c r="A301" s="129">
        <v>7100330</v>
      </c>
      <c r="B301" s="130" t="s">
        <v>161</v>
      </c>
      <c r="C301" s="131" t="s">
        <v>162</v>
      </c>
      <c r="D301" s="433" t="s">
        <v>163</v>
      </c>
      <c r="E301" s="351">
        <v>15</v>
      </c>
      <c r="F301" s="130">
        <v>4673</v>
      </c>
      <c r="G301" s="130">
        <v>1500</v>
      </c>
      <c r="H301" s="130">
        <v>300</v>
      </c>
      <c r="I301" s="130">
        <v>0</v>
      </c>
      <c r="J301" s="130">
        <v>465</v>
      </c>
      <c r="K301" s="130">
        <v>0</v>
      </c>
      <c r="L301" s="130">
        <v>0</v>
      </c>
      <c r="M301" s="130">
        <v>0</v>
      </c>
      <c r="N301" s="476">
        <f t="shared" si="54"/>
        <v>6008</v>
      </c>
      <c r="O301" s="133"/>
    </row>
    <row r="302" spans="1:15" ht="33" customHeight="1">
      <c r="A302" s="129">
        <v>7100331</v>
      </c>
      <c r="B302" s="130" t="s">
        <v>164</v>
      </c>
      <c r="C302" s="131" t="s">
        <v>1006</v>
      </c>
      <c r="D302" s="433" t="s">
        <v>516</v>
      </c>
      <c r="E302" s="351">
        <v>15</v>
      </c>
      <c r="F302" s="130">
        <v>5225</v>
      </c>
      <c r="G302" s="130">
        <v>1500</v>
      </c>
      <c r="H302" s="130">
        <v>300</v>
      </c>
      <c r="I302" s="130">
        <v>0</v>
      </c>
      <c r="J302" s="130">
        <v>569</v>
      </c>
      <c r="K302" s="130">
        <v>0</v>
      </c>
      <c r="L302" s="130">
        <v>0</v>
      </c>
      <c r="M302" s="145">
        <v>0</v>
      </c>
      <c r="N302" s="476">
        <f t="shared" si="54"/>
        <v>6456</v>
      </c>
      <c r="O302" s="133"/>
    </row>
    <row r="303" spans="1:15" s="187" customFormat="1" ht="20.25" customHeight="1">
      <c r="A303" s="227"/>
      <c r="B303" s="228" t="s">
        <v>31</v>
      </c>
      <c r="C303" s="417"/>
      <c r="D303" s="229"/>
      <c r="E303" s="362"/>
      <c r="F303" s="229">
        <f>SUM(F290:F302)</f>
        <v>52191</v>
      </c>
      <c r="G303" s="229">
        <f aca="true" t="shared" si="55" ref="G303:N303">SUM(G290:G302)</f>
        <v>6900</v>
      </c>
      <c r="H303" s="229">
        <f t="shared" si="55"/>
        <v>3300</v>
      </c>
      <c r="I303" s="229">
        <f t="shared" si="55"/>
        <v>0</v>
      </c>
      <c r="J303" s="229">
        <f t="shared" si="55"/>
        <v>4407</v>
      </c>
      <c r="K303" s="229">
        <f t="shared" si="55"/>
        <v>0</v>
      </c>
      <c r="L303" s="229">
        <f t="shared" si="55"/>
        <v>300</v>
      </c>
      <c r="M303" s="229">
        <f t="shared" si="55"/>
        <v>0</v>
      </c>
      <c r="N303" s="229">
        <f t="shared" si="55"/>
        <v>57684</v>
      </c>
      <c r="O303" s="252"/>
    </row>
    <row r="304" spans="1:15" s="187" customFormat="1" ht="36" customHeight="1">
      <c r="A304" s="437"/>
      <c r="B304" s="438"/>
      <c r="C304" s="438"/>
      <c r="D304" s="438" t="s">
        <v>473</v>
      </c>
      <c r="E304" s="439"/>
      <c r="F304" s="438"/>
      <c r="G304" s="438"/>
      <c r="H304" s="438"/>
      <c r="I304" s="1107" t="s">
        <v>474</v>
      </c>
      <c r="J304" s="1107"/>
      <c r="K304" s="438"/>
      <c r="L304" s="438"/>
      <c r="M304" s="443"/>
      <c r="N304" s="438" t="s">
        <v>474</v>
      </c>
      <c r="O304" s="440"/>
    </row>
    <row r="305" spans="1:15" ht="15.75" customHeight="1">
      <c r="A305" s="437" t="s">
        <v>482</v>
      </c>
      <c r="B305" s="438"/>
      <c r="C305" s="438" t="s">
        <v>1378</v>
      </c>
      <c r="D305" s="438"/>
      <c r="E305" s="439"/>
      <c r="F305" s="438"/>
      <c r="G305" s="438"/>
      <c r="H305" s="438"/>
      <c r="I305" s="438"/>
      <c r="J305" s="443" t="s">
        <v>1038</v>
      </c>
      <c r="K305" s="475"/>
      <c r="L305" s="437"/>
      <c r="M305" s="438" t="s">
        <v>1034</v>
      </c>
      <c r="N305" s="438"/>
      <c r="O305" s="441"/>
    </row>
    <row r="306" spans="1:15" ht="15" customHeight="1">
      <c r="A306" s="437"/>
      <c r="B306" s="438"/>
      <c r="C306" s="438" t="s">
        <v>616</v>
      </c>
      <c r="D306" s="438"/>
      <c r="E306" s="439"/>
      <c r="F306" s="438"/>
      <c r="G306" s="438"/>
      <c r="H306" s="438"/>
      <c r="I306" s="458"/>
      <c r="J306" s="442" t="s">
        <v>471</v>
      </c>
      <c r="K306" s="442"/>
      <c r="L306" s="438"/>
      <c r="M306" s="438" t="s">
        <v>472</v>
      </c>
      <c r="N306" s="438"/>
      <c r="O306" s="440"/>
    </row>
    <row r="307" spans="1:15" ht="5.25" customHeight="1">
      <c r="A307" s="86"/>
      <c r="B307" s="143"/>
      <c r="C307" s="418"/>
      <c r="D307" s="143"/>
      <c r="E307" s="357"/>
      <c r="F307" s="143"/>
      <c r="G307" s="143"/>
      <c r="H307" s="143"/>
      <c r="I307" s="143"/>
      <c r="J307" s="143"/>
      <c r="K307" s="143"/>
      <c r="L307" s="143"/>
      <c r="M307" s="143"/>
      <c r="N307" s="143"/>
      <c r="O307" s="89"/>
    </row>
    <row r="308" spans="1:15" ht="26.25" customHeight="1">
      <c r="A308" s="183" t="s">
        <v>0</v>
      </c>
      <c r="B308" s="20"/>
      <c r="C308" s="169" t="s">
        <v>640</v>
      </c>
      <c r="D308" s="169"/>
      <c r="E308" s="325"/>
      <c r="F308" s="4"/>
      <c r="G308" s="4"/>
      <c r="H308" s="4"/>
      <c r="I308" s="4"/>
      <c r="J308" s="4"/>
      <c r="K308" s="4"/>
      <c r="L308" s="4"/>
      <c r="M308" s="4"/>
      <c r="N308" s="4"/>
      <c r="O308" s="27"/>
    </row>
    <row r="309" spans="1:15" ht="17.25" customHeight="1">
      <c r="A309" s="6"/>
      <c r="B309" s="96" t="s">
        <v>145</v>
      </c>
      <c r="C309" s="401"/>
      <c r="D309" s="7"/>
      <c r="E309" s="315"/>
      <c r="F309" s="7"/>
      <c r="G309" s="7"/>
      <c r="H309" s="7"/>
      <c r="I309" s="8"/>
      <c r="J309" s="7"/>
      <c r="K309" s="7"/>
      <c r="L309" s="8"/>
      <c r="M309" s="7"/>
      <c r="N309" s="7"/>
      <c r="O309" s="391" t="s">
        <v>1492</v>
      </c>
    </row>
    <row r="310" spans="1:15" s="112" customFormat="1" ht="20.25" customHeight="1">
      <c r="A310" s="206"/>
      <c r="B310" s="241"/>
      <c r="C310" s="419"/>
      <c r="D310" s="242" t="s">
        <v>1472</v>
      </c>
      <c r="E310" s="358"/>
      <c r="F310" s="7"/>
      <c r="G310" s="7"/>
      <c r="H310" s="7"/>
      <c r="I310" s="7"/>
      <c r="J310" s="7"/>
      <c r="K310" s="7"/>
      <c r="L310" s="7"/>
      <c r="M310" s="7"/>
      <c r="N310" s="7"/>
      <c r="O310" s="144"/>
    </row>
    <row r="311" spans="1:15" ht="24" customHeight="1">
      <c r="A311" s="245" t="s">
        <v>436</v>
      </c>
      <c r="B311" s="292" t="s">
        <v>437</v>
      </c>
      <c r="C311" s="420" t="s">
        <v>1</v>
      </c>
      <c r="D311" s="246" t="s">
        <v>435</v>
      </c>
      <c r="E311" s="377" t="s">
        <v>444</v>
      </c>
      <c r="F311" s="248" t="s">
        <v>432</v>
      </c>
      <c r="G311" s="248" t="s">
        <v>433</v>
      </c>
      <c r="H311" s="248" t="s">
        <v>33</v>
      </c>
      <c r="I311" s="247" t="s">
        <v>434</v>
      </c>
      <c r="J311" s="249" t="s">
        <v>17</v>
      </c>
      <c r="K311" s="248" t="s">
        <v>18</v>
      </c>
      <c r="L311" s="247" t="s">
        <v>873</v>
      </c>
      <c r="M311" s="248" t="s">
        <v>30</v>
      </c>
      <c r="N311" s="248" t="s">
        <v>438</v>
      </c>
      <c r="O311" s="250" t="s">
        <v>19</v>
      </c>
    </row>
    <row r="312" spans="1:15" ht="15" customHeight="1">
      <c r="A312" s="179" t="s">
        <v>147</v>
      </c>
      <c r="B312" s="134"/>
      <c r="C312" s="388"/>
      <c r="D312" s="135"/>
      <c r="E312" s="352"/>
      <c r="F312" s="134"/>
      <c r="G312" s="134"/>
      <c r="H312" s="134"/>
      <c r="I312" s="134"/>
      <c r="J312" s="134"/>
      <c r="K312" s="134"/>
      <c r="L312" s="134"/>
      <c r="M312" s="134"/>
      <c r="N312" s="134"/>
      <c r="O312" s="136"/>
    </row>
    <row r="313" spans="1:15" ht="33" customHeight="1">
      <c r="A313" s="474">
        <v>7100332</v>
      </c>
      <c r="B313" s="130" t="s">
        <v>960</v>
      </c>
      <c r="C313" s="131" t="s">
        <v>961</v>
      </c>
      <c r="D313" s="433" t="s">
        <v>148</v>
      </c>
      <c r="E313" s="351">
        <v>15</v>
      </c>
      <c r="F313" s="130">
        <v>3194</v>
      </c>
      <c r="G313" s="130">
        <v>0</v>
      </c>
      <c r="H313" s="130">
        <v>0</v>
      </c>
      <c r="I313" s="130">
        <v>0</v>
      </c>
      <c r="J313" s="130">
        <v>118</v>
      </c>
      <c r="K313" s="130">
        <v>0</v>
      </c>
      <c r="L313" s="130">
        <v>0</v>
      </c>
      <c r="M313" s="130">
        <v>0</v>
      </c>
      <c r="N313" s="476">
        <f>F313+G313+H313+I313-J313+K313-L313+M313</f>
        <v>3076</v>
      </c>
      <c r="O313" s="133"/>
    </row>
    <row r="314" spans="1:15" ht="33" customHeight="1">
      <c r="A314" s="474">
        <v>7100334</v>
      </c>
      <c r="B314" s="130" t="s">
        <v>636</v>
      </c>
      <c r="C314" s="131" t="s">
        <v>583</v>
      </c>
      <c r="D314" s="433" t="s">
        <v>148</v>
      </c>
      <c r="E314" s="351">
        <v>15</v>
      </c>
      <c r="F314" s="130">
        <v>3904</v>
      </c>
      <c r="G314" s="130">
        <v>1500</v>
      </c>
      <c r="H314" s="130">
        <v>300</v>
      </c>
      <c r="I314" s="130">
        <v>0</v>
      </c>
      <c r="J314" s="130">
        <v>334</v>
      </c>
      <c r="K314" s="130">
        <v>0</v>
      </c>
      <c r="L314" s="130">
        <v>0</v>
      </c>
      <c r="M314" s="130">
        <v>0</v>
      </c>
      <c r="N314" s="476">
        <f aca="true" t="shared" si="56" ref="N314:N322">F314+G314+H314+I314-J314+K314-L314+M314</f>
        <v>5370</v>
      </c>
      <c r="O314" s="133"/>
    </row>
    <row r="315" spans="1:15" ht="33" customHeight="1">
      <c r="A315" s="474">
        <v>7100335</v>
      </c>
      <c r="B315" s="130" t="s">
        <v>962</v>
      </c>
      <c r="C315" s="131" t="s">
        <v>963</v>
      </c>
      <c r="D315" s="433" t="s">
        <v>148</v>
      </c>
      <c r="E315" s="351">
        <v>15</v>
      </c>
      <c r="F315" s="130">
        <v>3904</v>
      </c>
      <c r="G315" s="130">
        <v>0</v>
      </c>
      <c r="H315" s="130">
        <v>300</v>
      </c>
      <c r="I315" s="130">
        <v>0</v>
      </c>
      <c r="J315" s="130">
        <v>334</v>
      </c>
      <c r="K315" s="130">
        <v>0</v>
      </c>
      <c r="L315" s="130">
        <v>0</v>
      </c>
      <c r="M315" s="130">
        <v>0</v>
      </c>
      <c r="N315" s="476">
        <f t="shared" si="56"/>
        <v>3870</v>
      </c>
      <c r="O315" s="133"/>
    </row>
    <row r="316" spans="1:15" ht="33" customHeight="1">
      <c r="A316" s="474">
        <v>7100336</v>
      </c>
      <c r="B316" s="130" t="s">
        <v>992</v>
      </c>
      <c r="C316" s="131" t="s">
        <v>993</v>
      </c>
      <c r="D316" s="433" t="s">
        <v>148</v>
      </c>
      <c r="E316" s="351">
        <v>15</v>
      </c>
      <c r="F316" s="130">
        <v>3904</v>
      </c>
      <c r="G316" s="130">
        <v>1200</v>
      </c>
      <c r="H316" s="130">
        <v>300</v>
      </c>
      <c r="I316" s="130">
        <v>0</v>
      </c>
      <c r="J316" s="130">
        <v>334</v>
      </c>
      <c r="K316" s="130">
        <v>0</v>
      </c>
      <c r="L316" s="130">
        <v>0</v>
      </c>
      <c r="M316" s="130">
        <v>0</v>
      </c>
      <c r="N316" s="476">
        <f t="shared" si="56"/>
        <v>5070</v>
      </c>
      <c r="O316" s="133"/>
    </row>
    <row r="317" spans="1:15" ht="33" customHeight="1">
      <c r="A317" s="474">
        <v>7100350</v>
      </c>
      <c r="B317" s="130" t="s">
        <v>584</v>
      </c>
      <c r="C317" s="131" t="s">
        <v>585</v>
      </c>
      <c r="D317" s="433" t="s">
        <v>148</v>
      </c>
      <c r="E317" s="351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76">
        <f t="shared" si="56"/>
        <v>3870</v>
      </c>
      <c r="O317" s="133"/>
    </row>
    <row r="318" spans="1:15" ht="33" customHeight="1">
      <c r="A318" s="474">
        <v>1700352</v>
      </c>
      <c r="B318" s="382" t="s">
        <v>925</v>
      </c>
      <c r="C318" s="131" t="s">
        <v>926</v>
      </c>
      <c r="D318" s="433" t="s">
        <v>148</v>
      </c>
      <c r="E318" s="351">
        <v>15</v>
      </c>
      <c r="F318" s="130">
        <v>3904</v>
      </c>
      <c r="G318" s="130">
        <v>1500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76">
        <f>F318+G318+H318+I318-J318+K318-L318+M318</f>
        <v>5370</v>
      </c>
      <c r="O318" s="133"/>
    </row>
    <row r="319" spans="1:15" ht="33" customHeight="1">
      <c r="A319" s="129">
        <v>7100354</v>
      </c>
      <c r="B319" s="130" t="s">
        <v>166</v>
      </c>
      <c r="C319" s="131" t="s">
        <v>167</v>
      </c>
      <c r="D319" s="433" t="s">
        <v>148</v>
      </c>
      <c r="E319" s="351">
        <v>15</v>
      </c>
      <c r="F319" s="130">
        <v>3904</v>
      </c>
      <c r="G319" s="130">
        <v>1200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6">
        <f t="shared" si="56"/>
        <v>5070</v>
      </c>
      <c r="O319" s="133"/>
    </row>
    <row r="320" spans="1:15" ht="33" customHeight="1">
      <c r="A320" s="474">
        <v>7100355</v>
      </c>
      <c r="B320" s="130" t="s">
        <v>586</v>
      </c>
      <c r="C320" s="131" t="s">
        <v>587</v>
      </c>
      <c r="D320" s="433" t="s">
        <v>148</v>
      </c>
      <c r="E320" s="351">
        <v>15</v>
      </c>
      <c r="F320" s="130">
        <v>3194</v>
      </c>
      <c r="G320" s="130">
        <v>0</v>
      </c>
      <c r="H320" s="130">
        <v>300</v>
      </c>
      <c r="I320" s="130">
        <v>0</v>
      </c>
      <c r="J320" s="130">
        <v>118</v>
      </c>
      <c r="K320" s="130">
        <v>0</v>
      </c>
      <c r="L320" s="130">
        <v>0</v>
      </c>
      <c r="M320" s="130">
        <v>0</v>
      </c>
      <c r="N320" s="476">
        <f t="shared" si="56"/>
        <v>3376</v>
      </c>
      <c r="O320" s="133"/>
    </row>
    <row r="321" spans="1:15" ht="33" customHeight="1">
      <c r="A321" s="474">
        <v>7100358</v>
      </c>
      <c r="B321" s="130" t="s">
        <v>931</v>
      </c>
      <c r="C321" s="131" t="s">
        <v>932</v>
      </c>
      <c r="D321" s="433" t="s">
        <v>148</v>
      </c>
      <c r="E321" s="351">
        <v>15</v>
      </c>
      <c r="F321" s="130">
        <v>3904</v>
      </c>
      <c r="G321" s="130">
        <v>900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76">
        <f>F321+G321+H321+I321-J321+K321-L321+M321</f>
        <v>4770</v>
      </c>
      <c r="O321" s="133"/>
    </row>
    <row r="322" spans="1:15" ht="33" customHeight="1">
      <c r="A322" s="129">
        <v>7100362</v>
      </c>
      <c r="B322" s="130" t="s">
        <v>478</v>
      </c>
      <c r="C322" s="131" t="s">
        <v>479</v>
      </c>
      <c r="D322" s="433" t="s">
        <v>582</v>
      </c>
      <c r="E322" s="351">
        <v>15</v>
      </c>
      <c r="F322" s="130">
        <v>6616</v>
      </c>
      <c r="G322" s="130">
        <v>1500</v>
      </c>
      <c r="H322" s="130">
        <v>300</v>
      </c>
      <c r="I322" s="130">
        <v>0</v>
      </c>
      <c r="J322" s="130">
        <v>866</v>
      </c>
      <c r="K322" s="130">
        <v>0</v>
      </c>
      <c r="L322" s="130">
        <v>0</v>
      </c>
      <c r="M322" s="130">
        <v>0</v>
      </c>
      <c r="N322" s="476">
        <f t="shared" si="56"/>
        <v>7550</v>
      </c>
      <c r="O322" s="133"/>
    </row>
    <row r="323" spans="1:15" ht="33" customHeight="1">
      <c r="A323" s="129">
        <v>7100364</v>
      </c>
      <c r="B323" s="130" t="s">
        <v>483</v>
      </c>
      <c r="C323" s="429" t="s">
        <v>491</v>
      </c>
      <c r="D323" s="471" t="s">
        <v>148</v>
      </c>
      <c r="E323" s="351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76">
        <f>F323+G323+H323+I323-J323+K323-L323+M323</f>
        <v>3870</v>
      </c>
      <c r="O323" s="133"/>
    </row>
    <row r="324" spans="1:15" ht="33" customHeight="1">
      <c r="A324" s="129">
        <v>7100365</v>
      </c>
      <c r="B324" s="130" t="s">
        <v>1218</v>
      </c>
      <c r="C324" s="429" t="s">
        <v>1323</v>
      </c>
      <c r="D324" s="471" t="s">
        <v>163</v>
      </c>
      <c r="E324" s="351">
        <v>13</v>
      </c>
      <c r="F324" s="130">
        <v>4050</v>
      </c>
      <c r="G324" s="130">
        <v>0</v>
      </c>
      <c r="H324" s="130">
        <v>300</v>
      </c>
      <c r="I324" s="130">
        <v>0</v>
      </c>
      <c r="J324" s="139">
        <v>357</v>
      </c>
      <c r="K324" s="130">
        <v>0</v>
      </c>
      <c r="L324" s="130">
        <v>0</v>
      </c>
      <c r="M324" s="130">
        <v>0</v>
      </c>
      <c r="N324" s="476">
        <f>F324+G324+H324+I324-J324+K324-L324+M324</f>
        <v>3993</v>
      </c>
      <c r="O324" s="133"/>
    </row>
    <row r="325" spans="1:15" ht="33" customHeight="1">
      <c r="A325" s="129">
        <v>7100377</v>
      </c>
      <c r="B325" s="130" t="s">
        <v>1219</v>
      </c>
      <c r="C325" s="429" t="s">
        <v>1448</v>
      </c>
      <c r="D325" s="471" t="s">
        <v>163</v>
      </c>
      <c r="E325" s="351">
        <v>15</v>
      </c>
      <c r="F325" s="130">
        <v>6552</v>
      </c>
      <c r="G325" s="130">
        <v>0</v>
      </c>
      <c r="H325" s="130">
        <v>300</v>
      </c>
      <c r="I325" s="130">
        <v>0</v>
      </c>
      <c r="J325" s="139">
        <v>852</v>
      </c>
      <c r="K325" s="130">
        <v>0</v>
      </c>
      <c r="L325" s="130">
        <v>0</v>
      </c>
      <c r="M325" s="130">
        <v>0</v>
      </c>
      <c r="N325" s="476">
        <f>F325+G325+H325+I325-J325+K325-L325+M325</f>
        <v>6000</v>
      </c>
      <c r="O325" s="133"/>
    </row>
    <row r="326" spans="1:15" s="23" customFormat="1" ht="24" customHeight="1">
      <c r="A326" s="227"/>
      <c r="B326" s="228" t="s">
        <v>31</v>
      </c>
      <c r="C326" s="417"/>
      <c r="D326" s="230"/>
      <c r="E326" s="354"/>
      <c r="F326" s="251">
        <f>SUM(F313:F325)</f>
        <v>54838</v>
      </c>
      <c r="G326" s="251">
        <f aca="true" t="shared" si="57" ref="G326:N326">SUM(G313:G325)</f>
        <v>7800</v>
      </c>
      <c r="H326" s="251">
        <f t="shared" si="57"/>
        <v>3600</v>
      </c>
      <c r="I326" s="251">
        <f t="shared" si="57"/>
        <v>0</v>
      </c>
      <c r="J326" s="251">
        <f t="shared" si="57"/>
        <v>4983</v>
      </c>
      <c r="K326" s="251">
        <f t="shared" si="57"/>
        <v>0</v>
      </c>
      <c r="L326" s="251">
        <f t="shared" si="57"/>
        <v>0</v>
      </c>
      <c r="M326" s="251">
        <f t="shared" si="57"/>
        <v>0</v>
      </c>
      <c r="N326" s="251">
        <f t="shared" si="57"/>
        <v>61255</v>
      </c>
      <c r="O326" s="704"/>
    </row>
    <row r="327" spans="1:15" s="187" customFormat="1" ht="42.75" customHeight="1">
      <c r="A327" s="437"/>
      <c r="B327" s="438"/>
      <c r="C327" s="438"/>
      <c r="D327" s="438" t="s">
        <v>473</v>
      </c>
      <c r="E327" s="439"/>
      <c r="F327" s="438"/>
      <c r="G327" s="438"/>
      <c r="H327" s="438"/>
      <c r="J327" s="443" t="s">
        <v>474</v>
      </c>
      <c r="K327" s="438"/>
      <c r="L327" s="438"/>
      <c r="M327" s="438"/>
      <c r="N327" s="438" t="s">
        <v>474</v>
      </c>
      <c r="O327" s="440"/>
    </row>
    <row r="328" spans="1:15" ht="13.5" customHeight="1">
      <c r="A328" s="437" t="s">
        <v>482</v>
      </c>
      <c r="B328" s="438"/>
      <c r="C328" s="438" t="s">
        <v>1378</v>
      </c>
      <c r="D328" s="438"/>
      <c r="E328" s="439"/>
      <c r="F328" s="438"/>
      <c r="G328" s="438"/>
      <c r="H328" s="438"/>
      <c r="I328" s="2"/>
      <c r="J328" s="443" t="s">
        <v>1038</v>
      </c>
      <c r="K328" s="438"/>
      <c r="L328" s="437"/>
      <c r="M328" s="438" t="s">
        <v>1034</v>
      </c>
      <c r="N328" s="438"/>
      <c r="O328" s="441"/>
    </row>
    <row r="329" spans="1:15" ht="13.5" customHeight="1">
      <c r="A329" s="437"/>
      <c r="B329" s="438"/>
      <c r="C329" s="438" t="s">
        <v>616</v>
      </c>
      <c r="D329" s="438"/>
      <c r="E329" s="439"/>
      <c r="F329" s="438"/>
      <c r="G329" s="438"/>
      <c r="H329" s="438"/>
      <c r="I329" s="2"/>
      <c r="J329" s="442" t="s">
        <v>471</v>
      </c>
      <c r="K329" s="438"/>
      <c r="L329" s="438"/>
      <c r="M329" s="438" t="s">
        <v>472</v>
      </c>
      <c r="N329" s="438"/>
      <c r="O329" s="440"/>
    </row>
    <row r="330" spans="1:15" ht="4.5" customHeight="1">
      <c r="A330" s="86"/>
      <c r="B330" s="143"/>
      <c r="C330" s="418"/>
      <c r="D330" s="143"/>
      <c r="E330" s="357"/>
      <c r="F330" s="143"/>
      <c r="G330" s="143"/>
      <c r="H330" s="143"/>
      <c r="I330" s="143"/>
      <c r="J330" s="143"/>
      <c r="K330" s="143"/>
      <c r="L330" s="143"/>
      <c r="M330" s="143"/>
      <c r="N330" s="143"/>
      <c r="O330" s="89"/>
    </row>
    <row r="331" spans="1:15" ht="26.25" customHeight="1">
      <c r="A331" s="183" t="s">
        <v>0</v>
      </c>
      <c r="B331" s="20"/>
      <c r="C331" s="169" t="s">
        <v>640</v>
      </c>
      <c r="D331" s="169"/>
      <c r="E331" s="325"/>
      <c r="F331" s="4"/>
      <c r="G331" s="4"/>
      <c r="H331" s="4"/>
      <c r="I331" s="4"/>
      <c r="J331" s="4"/>
      <c r="K331" s="4"/>
      <c r="L331" s="4"/>
      <c r="M331" s="4"/>
      <c r="N331" s="4"/>
      <c r="O331" s="27"/>
    </row>
    <row r="332" spans="1:15" ht="20.25">
      <c r="A332" s="6"/>
      <c r="B332" s="96" t="s">
        <v>145</v>
      </c>
      <c r="C332" s="401"/>
      <c r="D332" s="7"/>
      <c r="E332" s="315"/>
      <c r="F332" s="7"/>
      <c r="G332" s="7"/>
      <c r="H332" s="7"/>
      <c r="I332" s="8"/>
      <c r="J332" s="7"/>
      <c r="K332" s="7"/>
      <c r="L332" s="8"/>
      <c r="M332" s="7"/>
      <c r="N332" s="7"/>
      <c r="O332" s="391" t="s">
        <v>1493</v>
      </c>
    </row>
    <row r="333" spans="1:15" s="112" customFormat="1" ht="18.75" customHeight="1">
      <c r="A333" s="10"/>
      <c r="B333" s="11"/>
      <c r="C333" s="402"/>
      <c r="D333" s="95" t="s">
        <v>1472</v>
      </c>
      <c r="E333" s="316"/>
      <c r="F333" s="12"/>
      <c r="G333" s="12"/>
      <c r="H333" s="12"/>
      <c r="I333" s="12"/>
      <c r="J333" s="12"/>
      <c r="K333" s="12"/>
      <c r="L333" s="12"/>
      <c r="M333" s="12"/>
      <c r="N333" s="12"/>
      <c r="O333" s="28"/>
    </row>
    <row r="334" spans="1:15" ht="24" customHeight="1">
      <c r="A334" s="211" t="s">
        <v>436</v>
      </c>
      <c r="B334" s="212" t="s">
        <v>437</v>
      </c>
      <c r="C334" s="412" t="s">
        <v>1</v>
      </c>
      <c r="D334" s="232" t="s">
        <v>435</v>
      </c>
      <c r="E334" s="1105" t="s">
        <v>444</v>
      </c>
      <c r="F334" s="234" t="s">
        <v>432</v>
      </c>
      <c r="G334" s="234" t="s">
        <v>433</v>
      </c>
      <c r="H334" s="234" t="s">
        <v>33</v>
      </c>
      <c r="I334" s="233" t="s">
        <v>434</v>
      </c>
      <c r="J334" s="235" t="s">
        <v>17</v>
      </c>
      <c r="K334" s="234" t="s">
        <v>18</v>
      </c>
      <c r="L334" s="233" t="s">
        <v>522</v>
      </c>
      <c r="M334" s="234" t="s">
        <v>30</v>
      </c>
      <c r="N334" s="234" t="s">
        <v>438</v>
      </c>
      <c r="O334" s="236" t="s">
        <v>19</v>
      </c>
    </row>
    <row r="335" spans="1:15" ht="18" customHeight="1">
      <c r="A335" s="178" t="s">
        <v>147</v>
      </c>
      <c r="B335" s="256"/>
      <c r="C335" s="422"/>
      <c r="D335" s="257"/>
      <c r="E335" s="359"/>
      <c r="F335" s="256"/>
      <c r="G335" s="256"/>
      <c r="H335" s="256"/>
      <c r="I335" s="256"/>
      <c r="J335" s="256"/>
      <c r="K335" s="256"/>
      <c r="L335" s="256"/>
      <c r="M335" s="256"/>
      <c r="N335" s="256"/>
      <c r="O335" s="128"/>
    </row>
    <row r="336" spans="1:15" ht="33" customHeight="1">
      <c r="A336" s="474">
        <v>7100379</v>
      </c>
      <c r="B336" s="130" t="s">
        <v>588</v>
      </c>
      <c r="C336" s="131" t="s">
        <v>589</v>
      </c>
      <c r="D336" s="433" t="s">
        <v>148</v>
      </c>
      <c r="E336" s="351">
        <v>15</v>
      </c>
      <c r="F336" s="130">
        <v>3904</v>
      </c>
      <c r="G336" s="130">
        <v>0</v>
      </c>
      <c r="H336" s="130">
        <v>300</v>
      </c>
      <c r="I336" s="130">
        <v>0</v>
      </c>
      <c r="J336" s="139">
        <v>334</v>
      </c>
      <c r="K336" s="130">
        <v>0</v>
      </c>
      <c r="L336" s="130">
        <v>0</v>
      </c>
      <c r="M336" s="130">
        <v>0</v>
      </c>
      <c r="N336" s="476">
        <f>F336+G336+H336+I336-J336+K336-L336+M336</f>
        <v>3870</v>
      </c>
      <c r="O336" s="133"/>
    </row>
    <row r="337" spans="1:15" ht="33" customHeight="1">
      <c r="A337" s="474">
        <v>7100383</v>
      </c>
      <c r="B337" s="130" t="s">
        <v>919</v>
      </c>
      <c r="C337" s="131" t="s">
        <v>1007</v>
      </c>
      <c r="D337" s="433" t="s">
        <v>148</v>
      </c>
      <c r="E337" s="351">
        <v>15</v>
      </c>
      <c r="F337" s="130">
        <v>3904</v>
      </c>
      <c r="G337" s="130">
        <v>0</v>
      </c>
      <c r="H337" s="130">
        <v>300</v>
      </c>
      <c r="I337" s="130">
        <v>0</v>
      </c>
      <c r="J337" s="139">
        <v>334</v>
      </c>
      <c r="K337" s="130">
        <v>0</v>
      </c>
      <c r="L337" s="130">
        <v>0</v>
      </c>
      <c r="M337" s="130">
        <v>0</v>
      </c>
      <c r="N337" s="476">
        <f>F337+G337+H337+I337-J337+K337-L337+M337</f>
        <v>3870</v>
      </c>
      <c r="O337" s="133"/>
    </row>
    <row r="338" spans="1:15" ht="33" customHeight="1">
      <c r="A338" s="129">
        <v>7100390</v>
      </c>
      <c r="B338" s="130" t="s">
        <v>168</v>
      </c>
      <c r="C338" s="131" t="s">
        <v>169</v>
      </c>
      <c r="D338" s="433" t="s">
        <v>163</v>
      </c>
      <c r="E338" s="351">
        <v>15</v>
      </c>
      <c r="F338" s="130">
        <v>4368</v>
      </c>
      <c r="G338" s="130">
        <v>0</v>
      </c>
      <c r="H338" s="130">
        <v>300</v>
      </c>
      <c r="I338" s="130">
        <v>0</v>
      </c>
      <c r="J338" s="130">
        <v>410</v>
      </c>
      <c r="K338" s="130">
        <v>0</v>
      </c>
      <c r="L338" s="130">
        <v>0</v>
      </c>
      <c r="M338" s="130">
        <v>0</v>
      </c>
      <c r="N338" s="476">
        <f aca="true" t="shared" si="58" ref="N338:N347">F338+G338+H338+I338-J338+K338-L338+M338</f>
        <v>4258</v>
      </c>
      <c r="O338" s="133"/>
    </row>
    <row r="339" spans="1:15" ht="33" customHeight="1">
      <c r="A339" s="129">
        <v>7100392</v>
      </c>
      <c r="B339" s="130" t="s">
        <v>497</v>
      </c>
      <c r="C339" s="131" t="s">
        <v>498</v>
      </c>
      <c r="D339" s="433" t="s">
        <v>148</v>
      </c>
      <c r="E339" s="351">
        <v>15</v>
      </c>
      <c r="F339" s="130">
        <v>3904</v>
      </c>
      <c r="G339" s="130">
        <v>0</v>
      </c>
      <c r="H339" s="130">
        <v>300</v>
      </c>
      <c r="I339" s="130">
        <v>0</v>
      </c>
      <c r="J339" s="130">
        <v>334</v>
      </c>
      <c r="K339" s="130">
        <v>0</v>
      </c>
      <c r="L339" s="130">
        <v>0</v>
      </c>
      <c r="M339" s="130">
        <v>0</v>
      </c>
      <c r="N339" s="476">
        <f t="shared" si="58"/>
        <v>3870</v>
      </c>
      <c r="O339" s="133"/>
    </row>
    <row r="340" spans="1:15" ht="33" customHeight="1">
      <c r="A340" s="129">
        <v>7100399</v>
      </c>
      <c r="B340" s="1030" t="s">
        <v>1474</v>
      </c>
      <c r="C340" s="131" t="s">
        <v>171</v>
      </c>
      <c r="D340" s="433" t="s">
        <v>582</v>
      </c>
      <c r="E340" s="351">
        <v>15</v>
      </c>
      <c r="F340" s="130">
        <v>6616</v>
      </c>
      <c r="G340" s="130">
        <v>1200</v>
      </c>
      <c r="H340" s="130">
        <v>300</v>
      </c>
      <c r="I340" s="130">
        <v>0</v>
      </c>
      <c r="J340" s="130">
        <v>866</v>
      </c>
      <c r="K340" s="130">
        <v>0</v>
      </c>
      <c r="L340" s="130">
        <v>0</v>
      </c>
      <c r="M340" s="130">
        <v>0</v>
      </c>
      <c r="N340" s="476">
        <f t="shared" si="58"/>
        <v>7250</v>
      </c>
      <c r="O340" s="133"/>
    </row>
    <row r="341" spans="1:15" ht="33" customHeight="1">
      <c r="A341" s="129">
        <v>7100402</v>
      </c>
      <c r="B341" s="1030" t="s">
        <v>661</v>
      </c>
      <c r="C341" s="131" t="s">
        <v>662</v>
      </c>
      <c r="D341" s="433" t="s">
        <v>163</v>
      </c>
      <c r="E341" s="351">
        <v>15</v>
      </c>
      <c r="F341" s="130">
        <v>4673</v>
      </c>
      <c r="G341" s="130">
        <v>0</v>
      </c>
      <c r="H341" s="130">
        <v>300</v>
      </c>
      <c r="I341" s="130">
        <v>0</v>
      </c>
      <c r="J341" s="130">
        <v>465</v>
      </c>
      <c r="K341" s="130">
        <v>0</v>
      </c>
      <c r="L341" s="130">
        <v>0</v>
      </c>
      <c r="M341" s="130">
        <v>0</v>
      </c>
      <c r="N341" s="476">
        <f t="shared" si="58"/>
        <v>4508</v>
      </c>
      <c r="O341" s="133"/>
    </row>
    <row r="342" spans="1:15" ht="33" customHeight="1">
      <c r="A342" s="129">
        <v>7100407</v>
      </c>
      <c r="B342" s="1033" t="s">
        <v>172</v>
      </c>
      <c r="C342" s="131" t="s">
        <v>406</v>
      </c>
      <c r="D342" s="433" t="s">
        <v>148</v>
      </c>
      <c r="E342" s="351">
        <v>15</v>
      </c>
      <c r="F342" s="130">
        <v>3904</v>
      </c>
      <c r="G342" s="130">
        <v>1200</v>
      </c>
      <c r="H342" s="130">
        <v>300</v>
      </c>
      <c r="I342" s="132">
        <v>0</v>
      </c>
      <c r="J342" s="130">
        <v>334</v>
      </c>
      <c r="K342" s="130">
        <v>0</v>
      </c>
      <c r="L342" s="130">
        <v>0</v>
      </c>
      <c r="M342" s="130">
        <v>0</v>
      </c>
      <c r="N342" s="476">
        <f t="shared" si="58"/>
        <v>5070</v>
      </c>
      <c r="O342" s="133"/>
    </row>
    <row r="343" spans="1:15" ht="33" customHeight="1">
      <c r="A343" s="129">
        <v>7100419</v>
      </c>
      <c r="B343" s="1033" t="s">
        <v>173</v>
      </c>
      <c r="C343" s="131" t="s">
        <v>407</v>
      </c>
      <c r="D343" s="433" t="s">
        <v>174</v>
      </c>
      <c r="E343" s="351">
        <v>15</v>
      </c>
      <c r="F343" s="130">
        <v>2005</v>
      </c>
      <c r="G343" s="130">
        <v>0</v>
      </c>
      <c r="H343" s="130">
        <v>0</v>
      </c>
      <c r="I343" s="132">
        <v>0</v>
      </c>
      <c r="J343" s="130">
        <v>0</v>
      </c>
      <c r="K343" s="130">
        <v>71</v>
      </c>
      <c r="L343" s="130">
        <v>0</v>
      </c>
      <c r="M343" s="130">
        <v>0</v>
      </c>
      <c r="N343" s="476">
        <f t="shared" si="58"/>
        <v>2076</v>
      </c>
      <c r="O343" s="133"/>
    </row>
    <row r="344" spans="1:15" ht="33" customHeight="1">
      <c r="A344" s="474">
        <v>7100423</v>
      </c>
      <c r="B344" s="1031" t="s">
        <v>590</v>
      </c>
      <c r="C344" s="131" t="s">
        <v>591</v>
      </c>
      <c r="D344" s="433" t="s">
        <v>148</v>
      </c>
      <c r="E344" s="351">
        <v>15</v>
      </c>
      <c r="F344" s="130">
        <v>3194</v>
      </c>
      <c r="G344" s="130">
        <v>0</v>
      </c>
      <c r="H344" s="130">
        <v>300</v>
      </c>
      <c r="I344" s="132">
        <v>0</v>
      </c>
      <c r="J344" s="130">
        <v>118</v>
      </c>
      <c r="K344" s="130">
        <v>0</v>
      </c>
      <c r="L344" s="130">
        <v>0</v>
      </c>
      <c r="M344" s="130">
        <v>0</v>
      </c>
      <c r="N344" s="476">
        <f t="shared" si="58"/>
        <v>3376</v>
      </c>
      <c r="O344" s="133"/>
    </row>
    <row r="345" spans="1:15" ht="33" customHeight="1">
      <c r="A345" s="474">
        <v>7100425</v>
      </c>
      <c r="B345" s="1031" t="s">
        <v>592</v>
      </c>
      <c r="C345" s="131" t="s">
        <v>593</v>
      </c>
      <c r="D345" s="433" t="s">
        <v>148</v>
      </c>
      <c r="E345" s="351">
        <v>15</v>
      </c>
      <c r="F345" s="130">
        <v>3904</v>
      </c>
      <c r="G345" s="130">
        <v>300</v>
      </c>
      <c r="H345" s="130">
        <v>300</v>
      </c>
      <c r="I345" s="132">
        <v>0</v>
      </c>
      <c r="J345" s="130">
        <v>334</v>
      </c>
      <c r="K345" s="130">
        <v>0</v>
      </c>
      <c r="L345" s="130">
        <v>0</v>
      </c>
      <c r="M345" s="130">
        <v>0</v>
      </c>
      <c r="N345" s="476">
        <f t="shared" si="58"/>
        <v>4170</v>
      </c>
      <c r="O345" s="133"/>
    </row>
    <row r="346" spans="1:15" s="399" customFormat="1" ht="33" customHeight="1">
      <c r="A346" s="428">
        <v>7100435</v>
      </c>
      <c r="B346" s="139" t="s">
        <v>476</v>
      </c>
      <c r="C346" s="429" t="s">
        <v>477</v>
      </c>
      <c r="D346" s="456" t="s">
        <v>148</v>
      </c>
      <c r="E346" s="385">
        <v>15</v>
      </c>
      <c r="F346" s="139">
        <v>3904</v>
      </c>
      <c r="G346" s="139">
        <v>0</v>
      </c>
      <c r="H346" s="139">
        <v>300</v>
      </c>
      <c r="I346" s="139">
        <v>0</v>
      </c>
      <c r="J346" s="139">
        <v>334</v>
      </c>
      <c r="K346" s="139">
        <v>0</v>
      </c>
      <c r="L346" s="453">
        <v>0</v>
      </c>
      <c r="M346" s="139">
        <v>0</v>
      </c>
      <c r="N346" s="476">
        <f>F346+G346+H346+I346-J346+K346-L346+M346</f>
        <v>3870</v>
      </c>
      <c r="O346" s="384"/>
    </row>
    <row r="347" spans="1:15" s="399" customFormat="1" ht="33" customHeight="1">
      <c r="A347" s="428">
        <v>7100436</v>
      </c>
      <c r="B347" s="659" t="s">
        <v>517</v>
      </c>
      <c r="C347" s="429" t="s">
        <v>518</v>
      </c>
      <c r="D347" s="456" t="s">
        <v>148</v>
      </c>
      <c r="E347" s="385">
        <v>15</v>
      </c>
      <c r="F347" s="139">
        <v>3904</v>
      </c>
      <c r="G347" s="139">
        <v>0</v>
      </c>
      <c r="H347" s="139">
        <v>300</v>
      </c>
      <c r="I347" s="139">
        <v>0</v>
      </c>
      <c r="J347" s="139">
        <v>334</v>
      </c>
      <c r="K347" s="139">
        <v>0</v>
      </c>
      <c r="L347" s="453">
        <v>0</v>
      </c>
      <c r="M347" s="139">
        <v>0</v>
      </c>
      <c r="N347" s="476">
        <f t="shared" si="58"/>
        <v>3870</v>
      </c>
      <c r="O347" s="384"/>
    </row>
    <row r="348" spans="1:15" s="399" customFormat="1" ht="33" customHeight="1">
      <c r="A348" s="964">
        <v>7100439</v>
      </c>
      <c r="B348" s="139" t="s">
        <v>869</v>
      </c>
      <c r="C348" s="429" t="s">
        <v>870</v>
      </c>
      <c r="D348" s="456" t="s">
        <v>148</v>
      </c>
      <c r="E348" s="385">
        <v>15</v>
      </c>
      <c r="F348" s="139">
        <v>3904</v>
      </c>
      <c r="G348" s="139">
        <v>600</v>
      </c>
      <c r="H348" s="139">
        <v>300</v>
      </c>
      <c r="I348" s="139">
        <v>0</v>
      </c>
      <c r="J348" s="139">
        <v>334</v>
      </c>
      <c r="K348" s="139">
        <v>0</v>
      </c>
      <c r="L348" s="453">
        <v>0</v>
      </c>
      <c r="M348" s="139">
        <v>0</v>
      </c>
      <c r="N348" s="476">
        <f>F348+G348+H348+I348-J348+K348-L348+M348</f>
        <v>4470</v>
      </c>
      <c r="O348" s="384"/>
    </row>
    <row r="349" spans="1:15" s="399" customFormat="1" ht="21" customHeight="1">
      <c r="A349" s="227"/>
      <c r="B349" s="228" t="s">
        <v>31</v>
      </c>
      <c r="C349" s="417"/>
      <c r="D349" s="230"/>
      <c r="E349" s="354"/>
      <c r="F349" s="251">
        <f>SUM(F336:F348)</f>
        <v>52088</v>
      </c>
      <c r="G349" s="251">
        <f aca="true" t="shared" si="59" ref="G349:N349">SUM(G336:G348)</f>
        <v>3300</v>
      </c>
      <c r="H349" s="251">
        <f t="shared" si="59"/>
        <v>3600</v>
      </c>
      <c r="I349" s="251">
        <f t="shared" si="59"/>
        <v>0</v>
      </c>
      <c r="J349" s="251">
        <f t="shared" si="59"/>
        <v>4531</v>
      </c>
      <c r="K349" s="251">
        <f t="shared" si="59"/>
        <v>71</v>
      </c>
      <c r="L349" s="251">
        <f t="shared" si="59"/>
        <v>0</v>
      </c>
      <c r="M349" s="251">
        <f t="shared" si="59"/>
        <v>0</v>
      </c>
      <c r="N349" s="251">
        <f t="shared" si="59"/>
        <v>54528</v>
      </c>
      <c r="O349" s="252"/>
    </row>
    <row r="350" spans="1:15" s="399" customFormat="1" ht="28.5" customHeight="1">
      <c r="A350" s="437"/>
      <c r="B350" s="438"/>
      <c r="C350" s="438"/>
      <c r="D350" s="438" t="s">
        <v>473</v>
      </c>
      <c r="E350" s="439"/>
      <c r="F350" s="438"/>
      <c r="G350" s="438"/>
      <c r="H350" s="438"/>
      <c r="J350" s="443" t="s">
        <v>474</v>
      </c>
      <c r="K350" s="438"/>
      <c r="L350" s="438"/>
      <c r="M350" s="438"/>
      <c r="N350" s="438" t="s">
        <v>474</v>
      </c>
      <c r="O350" s="440"/>
    </row>
    <row r="351" spans="1:15" s="399" customFormat="1" ht="13.5" customHeight="1">
      <c r="A351" s="437" t="s">
        <v>482</v>
      </c>
      <c r="B351" s="438"/>
      <c r="C351" s="438" t="s">
        <v>1378</v>
      </c>
      <c r="D351" s="438"/>
      <c r="E351" s="439"/>
      <c r="F351" s="438"/>
      <c r="G351" s="438"/>
      <c r="H351" s="438"/>
      <c r="I351" s="438"/>
      <c r="J351" s="443" t="s">
        <v>1038</v>
      </c>
      <c r="K351" s="438"/>
      <c r="L351" s="437"/>
      <c r="M351" s="438" t="s">
        <v>1034</v>
      </c>
      <c r="N351" s="438"/>
      <c r="O351" s="441"/>
    </row>
    <row r="352" spans="1:15" s="399" customFormat="1" ht="11.25" customHeight="1">
      <c r="A352" s="437"/>
      <c r="B352" s="438"/>
      <c r="C352" s="438" t="s">
        <v>616</v>
      </c>
      <c r="D352" s="438"/>
      <c r="E352" s="439"/>
      <c r="F352" s="438"/>
      <c r="G352" s="438"/>
      <c r="H352" s="438"/>
      <c r="I352" s="442"/>
      <c r="J352" s="442" t="s">
        <v>471</v>
      </c>
      <c r="K352" s="438"/>
      <c r="L352" s="438"/>
      <c r="M352" s="438" t="s">
        <v>472</v>
      </c>
      <c r="N352" s="438"/>
      <c r="O352" s="440"/>
    </row>
    <row r="353" spans="1:15" s="399" customFormat="1" ht="22.5" customHeight="1">
      <c r="A353" s="183" t="s">
        <v>0</v>
      </c>
      <c r="B353" s="20"/>
      <c r="C353" s="169" t="s">
        <v>640</v>
      </c>
      <c r="D353" s="169"/>
      <c r="E353" s="325"/>
      <c r="F353" s="4"/>
      <c r="G353" s="4"/>
      <c r="H353" s="4"/>
      <c r="I353" s="4"/>
      <c r="J353" s="4"/>
      <c r="K353" s="4"/>
      <c r="L353" s="4"/>
      <c r="M353" s="4"/>
      <c r="N353" s="4"/>
      <c r="O353" s="27"/>
    </row>
    <row r="354" spans="1:15" s="399" customFormat="1" ht="16.5" customHeight="1">
      <c r="A354" s="6"/>
      <c r="B354" s="96" t="s">
        <v>145</v>
      </c>
      <c r="C354" s="401"/>
      <c r="D354" s="7"/>
      <c r="E354" s="315"/>
      <c r="F354" s="7"/>
      <c r="G354" s="7"/>
      <c r="H354" s="7"/>
      <c r="I354" s="8"/>
      <c r="J354" s="7"/>
      <c r="K354" s="7"/>
      <c r="L354" s="8"/>
      <c r="M354" s="7"/>
      <c r="N354" s="7"/>
      <c r="O354" s="391" t="s">
        <v>1494</v>
      </c>
    </row>
    <row r="355" spans="1:15" s="399" customFormat="1" ht="17.25" customHeight="1">
      <c r="A355" s="10"/>
      <c r="B355" s="11"/>
      <c r="C355" s="402"/>
      <c r="D355" s="95" t="s">
        <v>1472</v>
      </c>
      <c r="E355" s="316"/>
      <c r="F355" s="12"/>
      <c r="G355" s="12"/>
      <c r="H355" s="12"/>
      <c r="I355" s="12"/>
      <c r="J355" s="12"/>
      <c r="K355" s="12"/>
      <c r="L355" s="12"/>
      <c r="M355" s="12"/>
      <c r="N355" s="12"/>
      <c r="O355" s="28"/>
    </row>
    <row r="356" spans="1:15" s="399" customFormat="1" ht="27" customHeight="1">
      <c r="A356" s="211" t="s">
        <v>436</v>
      </c>
      <c r="B356" s="212" t="s">
        <v>437</v>
      </c>
      <c r="C356" s="412" t="s">
        <v>1</v>
      </c>
      <c r="D356" s="232" t="s">
        <v>435</v>
      </c>
      <c r="E356" s="356" t="s">
        <v>444</v>
      </c>
      <c r="F356" s="234" t="s">
        <v>432</v>
      </c>
      <c r="G356" s="234" t="s">
        <v>433</v>
      </c>
      <c r="H356" s="234" t="s">
        <v>33</v>
      </c>
      <c r="I356" s="233" t="s">
        <v>434</v>
      </c>
      <c r="J356" s="235" t="s">
        <v>17</v>
      </c>
      <c r="K356" s="234" t="s">
        <v>18</v>
      </c>
      <c r="L356" s="233" t="s">
        <v>441</v>
      </c>
      <c r="M356" s="234" t="s">
        <v>30</v>
      </c>
      <c r="N356" s="234" t="s">
        <v>438</v>
      </c>
      <c r="O356" s="236" t="s">
        <v>19</v>
      </c>
    </row>
    <row r="357" spans="1:15" ht="18" customHeight="1">
      <c r="A357" s="178" t="s">
        <v>147</v>
      </c>
      <c r="B357" s="256"/>
      <c r="C357" s="422"/>
      <c r="D357" s="257"/>
      <c r="E357" s="359"/>
      <c r="F357" s="256"/>
      <c r="G357" s="256"/>
      <c r="H357" s="256"/>
      <c r="I357" s="256"/>
      <c r="J357" s="256"/>
      <c r="K357" s="256"/>
      <c r="L357" s="256"/>
      <c r="M357" s="256"/>
      <c r="N357" s="256"/>
      <c r="O357" s="128"/>
    </row>
    <row r="358" spans="1:15" s="399" customFormat="1" ht="33" customHeight="1">
      <c r="A358" s="428">
        <v>7100454</v>
      </c>
      <c r="B358" s="139" t="s">
        <v>1475</v>
      </c>
      <c r="C358" s="131" t="s">
        <v>1476</v>
      </c>
      <c r="D358" s="456" t="s">
        <v>148</v>
      </c>
      <c r="E358" s="385">
        <v>15</v>
      </c>
      <c r="F358" s="139">
        <v>3904</v>
      </c>
      <c r="G358" s="139">
        <v>0</v>
      </c>
      <c r="H358" s="139">
        <v>300</v>
      </c>
      <c r="I358" s="139">
        <v>0</v>
      </c>
      <c r="J358" s="139">
        <v>334</v>
      </c>
      <c r="K358" s="139">
        <v>0</v>
      </c>
      <c r="L358" s="453">
        <v>0</v>
      </c>
      <c r="M358" s="139">
        <v>0</v>
      </c>
      <c r="N358" s="476">
        <f aca="true" t="shared" si="60" ref="N358:N363">F358+G358+H358+I358-J358+K358-L358+M358</f>
        <v>3870</v>
      </c>
      <c r="O358" s="384"/>
    </row>
    <row r="359" spans="1:15" s="399" customFormat="1" ht="33" customHeight="1">
      <c r="A359" s="428">
        <v>7100455</v>
      </c>
      <c r="B359" s="139" t="s">
        <v>1477</v>
      </c>
      <c r="C359" s="131" t="s">
        <v>1478</v>
      </c>
      <c r="D359" s="456" t="s">
        <v>148</v>
      </c>
      <c r="E359" s="385">
        <v>15</v>
      </c>
      <c r="F359" s="139">
        <v>3904</v>
      </c>
      <c r="G359" s="139">
        <v>0</v>
      </c>
      <c r="H359" s="139">
        <v>300</v>
      </c>
      <c r="I359" s="659">
        <v>0</v>
      </c>
      <c r="J359" s="139">
        <v>334</v>
      </c>
      <c r="K359" s="139">
        <v>0</v>
      </c>
      <c r="L359" s="453">
        <v>0</v>
      </c>
      <c r="M359" s="139">
        <v>0</v>
      </c>
      <c r="N359" s="476">
        <f t="shared" si="60"/>
        <v>3870</v>
      </c>
      <c r="O359" s="384"/>
    </row>
    <row r="360" spans="1:15" s="399" customFormat="1" ht="33" customHeight="1">
      <c r="A360" s="428">
        <v>7100457</v>
      </c>
      <c r="B360" s="139" t="s">
        <v>663</v>
      </c>
      <c r="C360" s="131" t="s">
        <v>830</v>
      </c>
      <c r="D360" s="456" t="s">
        <v>148</v>
      </c>
      <c r="E360" s="385">
        <v>15</v>
      </c>
      <c r="F360" s="139">
        <v>3904</v>
      </c>
      <c r="G360" s="139">
        <v>0</v>
      </c>
      <c r="H360" s="139">
        <v>0</v>
      </c>
      <c r="I360" s="139">
        <v>0</v>
      </c>
      <c r="J360" s="139">
        <v>334</v>
      </c>
      <c r="K360" s="139">
        <v>0</v>
      </c>
      <c r="L360" s="453">
        <v>0</v>
      </c>
      <c r="M360" s="139">
        <v>0</v>
      </c>
      <c r="N360" s="476">
        <f t="shared" si="60"/>
        <v>3570</v>
      </c>
      <c r="O360" s="384"/>
    </row>
    <row r="361" spans="1:15" s="399" customFormat="1" ht="33" customHeight="1">
      <c r="A361" s="428">
        <v>7100459</v>
      </c>
      <c r="B361" s="139" t="s">
        <v>801</v>
      </c>
      <c r="C361" s="131" t="s">
        <v>802</v>
      </c>
      <c r="D361" s="456" t="s">
        <v>148</v>
      </c>
      <c r="E361" s="385">
        <v>15</v>
      </c>
      <c r="F361" s="139">
        <v>3194</v>
      </c>
      <c r="G361" s="139">
        <v>0</v>
      </c>
      <c r="H361" s="139">
        <v>300</v>
      </c>
      <c r="I361" s="659">
        <v>0</v>
      </c>
      <c r="J361" s="139">
        <v>118</v>
      </c>
      <c r="K361" s="139">
        <v>0</v>
      </c>
      <c r="L361" s="453">
        <v>0</v>
      </c>
      <c r="M361" s="139">
        <v>0</v>
      </c>
      <c r="N361" s="476">
        <f t="shared" si="60"/>
        <v>3376</v>
      </c>
      <c r="O361" s="384"/>
    </row>
    <row r="362" spans="1:15" s="399" customFormat="1" ht="33" customHeight="1">
      <c r="A362" s="428">
        <v>7100461</v>
      </c>
      <c r="B362" s="139" t="s">
        <v>803</v>
      </c>
      <c r="C362" s="131" t="s">
        <v>804</v>
      </c>
      <c r="D362" s="456" t="s">
        <v>148</v>
      </c>
      <c r="E362" s="385">
        <v>15</v>
      </c>
      <c r="F362" s="139">
        <v>3904</v>
      </c>
      <c r="G362" s="139">
        <v>1200</v>
      </c>
      <c r="H362" s="139">
        <v>300</v>
      </c>
      <c r="I362" s="659">
        <v>0</v>
      </c>
      <c r="J362" s="139">
        <v>334</v>
      </c>
      <c r="K362" s="139">
        <v>0</v>
      </c>
      <c r="L362" s="453">
        <v>0</v>
      </c>
      <c r="M362" s="139">
        <v>0</v>
      </c>
      <c r="N362" s="476">
        <f t="shared" si="60"/>
        <v>5070</v>
      </c>
      <c r="O362" s="384"/>
    </row>
    <row r="363" spans="1:15" s="399" customFormat="1" ht="33" customHeight="1">
      <c r="A363" s="428">
        <v>7100465</v>
      </c>
      <c r="B363" s="139" t="s">
        <v>821</v>
      </c>
      <c r="C363" s="131" t="s">
        <v>822</v>
      </c>
      <c r="D363" s="456" t="s">
        <v>148</v>
      </c>
      <c r="E363" s="385">
        <v>15</v>
      </c>
      <c r="F363" s="139">
        <v>3194</v>
      </c>
      <c r="G363" s="139">
        <v>0</v>
      </c>
      <c r="H363" s="139">
        <v>0</v>
      </c>
      <c r="I363" s="659">
        <v>0</v>
      </c>
      <c r="J363" s="139">
        <v>118</v>
      </c>
      <c r="K363" s="139">
        <v>0</v>
      </c>
      <c r="L363" s="453">
        <v>0</v>
      </c>
      <c r="M363" s="139">
        <v>0</v>
      </c>
      <c r="N363" s="476">
        <f t="shared" si="60"/>
        <v>3076</v>
      </c>
      <c r="O363" s="384"/>
    </row>
    <row r="364" spans="1:15" s="399" customFormat="1" ht="23.25" customHeight="1" hidden="1">
      <c r="A364" s="461"/>
      <c r="B364" s="1034"/>
      <c r="C364" s="462"/>
      <c r="D364" s="463"/>
      <c r="E364" s="464"/>
      <c r="F364" s="465">
        <f aca="true" t="shared" si="61" ref="F364:N364">SUM(F358:F363)</f>
        <v>22004</v>
      </c>
      <c r="G364" s="465">
        <f t="shared" si="61"/>
        <v>1200</v>
      </c>
      <c r="H364" s="465">
        <f t="shared" si="61"/>
        <v>1200</v>
      </c>
      <c r="I364" s="465">
        <f t="shared" si="61"/>
        <v>0</v>
      </c>
      <c r="J364" s="465">
        <f t="shared" si="61"/>
        <v>1572</v>
      </c>
      <c r="K364" s="465">
        <f t="shared" si="61"/>
        <v>0</v>
      </c>
      <c r="L364" s="465">
        <f t="shared" si="61"/>
        <v>0</v>
      </c>
      <c r="M364" s="465">
        <f t="shared" si="61"/>
        <v>0</v>
      </c>
      <c r="N364" s="465">
        <f t="shared" si="61"/>
        <v>22832</v>
      </c>
      <c r="O364" s="465"/>
    </row>
    <row r="365" spans="1:15" ht="21" customHeight="1">
      <c r="A365" s="562" t="s">
        <v>66</v>
      </c>
      <c r="B365" s="1035"/>
      <c r="C365" s="564"/>
      <c r="D365" s="563"/>
      <c r="E365" s="565"/>
      <c r="F365" s="566">
        <f aca="true" t="shared" si="62" ref="F365:N365">F278+F303+F326+F349+F364</f>
        <v>219738</v>
      </c>
      <c r="G365" s="566">
        <f t="shared" si="62"/>
        <v>21900</v>
      </c>
      <c r="H365" s="566">
        <f t="shared" si="62"/>
        <v>14400</v>
      </c>
      <c r="I365" s="566">
        <f t="shared" si="62"/>
        <v>0</v>
      </c>
      <c r="J365" s="566">
        <f t="shared" si="62"/>
        <v>19162</v>
      </c>
      <c r="K365" s="566">
        <f t="shared" si="62"/>
        <v>71</v>
      </c>
      <c r="L365" s="566">
        <f t="shared" si="62"/>
        <v>300</v>
      </c>
      <c r="M365" s="566">
        <f t="shared" si="62"/>
        <v>0</v>
      </c>
      <c r="N365" s="566">
        <f t="shared" si="62"/>
        <v>236647</v>
      </c>
      <c r="O365" s="567"/>
    </row>
    <row r="366" spans="1:15" ht="19.5" customHeight="1">
      <c r="A366" s="179" t="s">
        <v>177</v>
      </c>
      <c r="B366" s="134"/>
      <c r="C366" s="388"/>
      <c r="D366" s="135"/>
      <c r="E366" s="352"/>
      <c r="F366" s="134"/>
      <c r="G366" s="134"/>
      <c r="H366" s="134"/>
      <c r="I366" s="134"/>
      <c r="J366" s="134"/>
      <c r="K366" s="134"/>
      <c r="L366" s="134"/>
      <c r="M366" s="134"/>
      <c r="N366" s="134"/>
      <c r="O366" s="136"/>
    </row>
    <row r="367" spans="1:15" ht="33" customHeight="1">
      <c r="A367" s="546">
        <v>7101001</v>
      </c>
      <c r="B367" s="1030" t="s">
        <v>1064</v>
      </c>
      <c r="C367" s="131" t="s">
        <v>1298</v>
      </c>
      <c r="D367" s="397" t="s">
        <v>484</v>
      </c>
      <c r="E367" s="361">
        <v>15</v>
      </c>
      <c r="F367" s="1025">
        <v>8841</v>
      </c>
      <c r="G367" s="130">
        <v>0</v>
      </c>
      <c r="H367" s="130">
        <v>0</v>
      </c>
      <c r="I367" s="130">
        <v>0</v>
      </c>
      <c r="J367" s="130">
        <v>1341</v>
      </c>
      <c r="K367" s="130">
        <v>0</v>
      </c>
      <c r="L367" s="130">
        <v>0</v>
      </c>
      <c r="M367" s="130">
        <v>0</v>
      </c>
      <c r="N367" s="476">
        <f>F367+G367+H367+I367-J367+K367-L367+M367</f>
        <v>7500</v>
      </c>
      <c r="O367" s="133"/>
    </row>
    <row r="368" spans="1:15" ht="33" customHeight="1">
      <c r="A368" s="546">
        <v>7101002</v>
      </c>
      <c r="B368" s="1030" t="s">
        <v>612</v>
      </c>
      <c r="C368" s="131" t="s">
        <v>693</v>
      </c>
      <c r="D368" s="397" t="s">
        <v>463</v>
      </c>
      <c r="E368" s="361">
        <v>15</v>
      </c>
      <c r="F368" s="1025">
        <v>8205</v>
      </c>
      <c r="G368" s="130">
        <v>0</v>
      </c>
      <c r="H368" s="130">
        <v>0</v>
      </c>
      <c r="I368" s="130">
        <v>0</v>
      </c>
      <c r="J368" s="130">
        <v>1205</v>
      </c>
      <c r="K368" s="130">
        <v>0</v>
      </c>
      <c r="L368" s="130">
        <v>0</v>
      </c>
      <c r="M368" s="130">
        <v>0</v>
      </c>
      <c r="N368" s="476">
        <f>F368+G368+H368+I368-J368+K368-L368+M368</f>
        <v>7000</v>
      </c>
      <c r="O368" s="133"/>
    </row>
    <row r="369" spans="1:15" ht="33" customHeight="1">
      <c r="A369" s="546">
        <v>7101003</v>
      </c>
      <c r="B369" s="1030" t="s">
        <v>1065</v>
      </c>
      <c r="C369" s="131" t="s">
        <v>1297</v>
      </c>
      <c r="D369" s="397" t="s">
        <v>551</v>
      </c>
      <c r="E369" s="361">
        <v>15</v>
      </c>
      <c r="F369" s="1025">
        <v>7440</v>
      </c>
      <c r="G369" s="130">
        <v>0</v>
      </c>
      <c r="H369" s="130">
        <v>0</v>
      </c>
      <c r="I369" s="130">
        <v>0</v>
      </c>
      <c r="J369" s="130">
        <v>1042</v>
      </c>
      <c r="K369" s="130">
        <v>0</v>
      </c>
      <c r="L369" s="130">
        <v>0</v>
      </c>
      <c r="M369" s="130">
        <v>0</v>
      </c>
      <c r="N369" s="476">
        <f>F369+G369+H369+I369-J369+K369-L369+M369</f>
        <v>6398</v>
      </c>
      <c r="O369" s="133"/>
    </row>
    <row r="370" spans="1:15" s="23" customFormat="1" ht="19.5" customHeight="1">
      <c r="A370" s="1026" t="s">
        <v>66</v>
      </c>
      <c r="B370" s="1027"/>
      <c r="C370" s="1028"/>
      <c r="D370" s="1027"/>
      <c r="E370" s="1029"/>
      <c r="F370" s="566">
        <f>SUM(F367:F369)</f>
        <v>24486</v>
      </c>
      <c r="G370" s="566">
        <f aca="true" t="shared" si="63" ref="G370:N370">SUM(G367:G369)</f>
        <v>0</v>
      </c>
      <c r="H370" s="566">
        <f t="shared" si="63"/>
        <v>0</v>
      </c>
      <c r="I370" s="566">
        <f t="shared" si="63"/>
        <v>0</v>
      </c>
      <c r="J370" s="566">
        <f t="shared" si="63"/>
        <v>3588</v>
      </c>
      <c r="K370" s="566">
        <f t="shared" si="63"/>
        <v>0</v>
      </c>
      <c r="L370" s="566">
        <f t="shared" si="63"/>
        <v>0</v>
      </c>
      <c r="M370" s="566">
        <f t="shared" si="63"/>
        <v>0</v>
      </c>
      <c r="N370" s="566">
        <f t="shared" si="63"/>
        <v>20898</v>
      </c>
      <c r="O370" s="567"/>
    </row>
    <row r="371" spans="1:15" s="187" customFormat="1" ht="21.75" customHeight="1">
      <c r="A371" s="227"/>
      <c r="B371" s="228" t="s">
        <v>31</v>
      </c>
      <c r="C371" s="417"/>
      <c r="D371" s="229"/>
      <c r="E371" s="362"/>
      <c r="F371" s="229">
        <f aca="true" t="shared" si="64" ref="F371:N371">F364+F370</f>
        <v>46490</v>
      </c>
      <c r="G371" s="229">
        <f t="shared" si="64"/>
        <v>1200</v>
      </c>
      <c r="H371" s="229">
        <f t="shared" si="64"/>
        <v>1200</v>
      </c>
      <c r="I371" s="229">
        <f t="shared" si="64"/>
        <v>0</v>
      </c>
      <c r="J371" s="229">
        <f t="shared" si="64"/>
        <v>5160</v>
      </c>
      <c r="K371" s="229">
        <f t="shared" si="64"/>
        <v>0</v>
      </c>
      <c r="L371" s="229">
        <f t="shared" si="64"/>
        <v>0</v>
      </c>
      <c r="M371" s="229">
        <f t="shared" si="64"/>
        <v>0</v>
      </c>
      <c r="N371" s="229">
        <f t="shared" si="64"/>
        <v>43730</v>
      </c>
      <c r="O371" s="252"/>
    </row>
    <row r="372" spans="1:15" s="187" customFormat="1" ht="45" customHeight="1">
      <c r="A372" s="437"/>
      <c r="B372" s="438"/>
      <c r="C372" s="438"/>
      <c r="D372" s="438" t="s">
        <v>473</v>
      </c>
      <c r="E372" s="439"/>
      <c r="F372" s="438"/>
      <c r="G372" s="438"/>
      <c r="H372" s="438"/>
      <c r="J372" s="184" t="s">
        <v>480</v>
      </c>
      <c r="K372" s="1107"/>
      <c r="L372" s="1107"/>
      <c r="M372" s="438"/>
      <c r="N372" s="438" t="s">
        <v>474</v>
      </c>
      <c r="O372" s="440"/>
    </row>
    <row r="373" spans="1:15" ht="13.5" customHeight="1">
      <c r="A373" s="437" t="s">
        <v>482</v>
      </c>
      <c r="B373" s="438"/>
      <c r="C373" s="438" t="s">
        <v>1378</v>
      </c>
      <c r="D373" s="438"/>
      <c r="E373" s="323"/>
      <c r="F373" s="438"/>
      <c r="G373" s="438"/>
      <c r="H373" s="438"/>
      <c r="I373" s="438"/>
      <c r="J373" s="443" t="s">
        <v>1038</v>
      </c>
      <c r="K373" s="438"/>
      <c r="L373" s="437"/>
      <c r="M373" s="438" t="s">
        <v>1034</v>
      </c>
      <c r="N373" s="438"/>
      <c r="O373" s="441"/>
    </row>
    <row r="374" spans="1:15" ht="14.25" customHeight="1">
      <c r="A374" s="437"/>
      <c r="B374" s="438"/>
      <c r="C374" s="438" t="s">
        <v>616</v>
      </c>
      <c r="D374" s="438"/>
      <c r="E374" s="439"/>
      <c r="F374" s="438"/>
      <c r="G374" s="438"/>
      <c r="H374" s="438"/>
      <c r="I374" s="442"/>
      <c r="J374" s="442" t="s">
        <v>471</v>
      </c>
      <c r="K374" s="438"/>
      <c r="L374" s="438"/>
      <c r="M374" s="438" t="s">
        <v>472</v>
      </c>
      <c r="N374" s="438"/>
      <c r="O374" s="440"/>
    </row>
    <row r="375" spans="1:15" ht="25.5" customHeight="1">
      <c r="A375" s="183" t="s">
        <v>0</v>
      </c>
      <c r="B375" s="33"/>
      <c r="C375" s="169" t="s">
        <v>640</v>
      </c>
      <c r="D375" s="169"/>
      <c r="E375" s="325"/>
      <c r="F375" s="4"/>
      <c r="G375" s="4"/>
      <c r="H375" s="4"/>
      <c r="I375" s="4"/>
      <c r="J375" s="4"/>
      <c r="K375" s="4"/>
      <c r="L375" s="4"/>
      <c r="M375" s="4"/>
      <c r="N375" s="4"/>
      <c r="O375" s="27"/>
    </row>
    <row r="376" spans="1:15" ht="17.25" customHeight="1">
      <c r="A376" s="6"/>
      <c r="B376" s="177" t="s">
        <v>178</v>
      </c>
      <c r="C376" s="401"/>
      <c r="D376" s="7"/>
      <c r="E376" s="315"/>
      <c r="F376" s="7"/>
      <c r="G376" s="7"/>
      <c r="H376" s="7"/>
      <c r="I376" s="8"/>
      <c r="J376" s="7"/>
      <c r="K376" s="7"/>
      <c r="L376" s="8"/>
      <c r="M376" s="7"/>
      <c r="N376" s="7"/>
      <c r="O376" s="391" t="s">
        <v>1495</v>
      </c>
    </row>
    <row r="377" spans="1:15" s="255" customFormat="1" ht="24" customHeight="1">
      <c r="A377" s="10"/>
      <c r="B377" s="44"/>
      <c r="C377" s="402"/>
      <c r="D377" s="95" t="s">
        <v>1472</v>
      </c>
      <c r="E377" s="316"/>
      <c r="F377" s="12"/>
      <c r="G377" s="12"/>
      <c r="H377" s="12"/>
      <c r="I377" s="12"/>
      <c r="J377" s="12"/>
      <c r="K377" s="12"/>
      <c r="L377" s="12"/>
      <c r="M377" s="12"/>
      <c r="N377" s="12"/>
      <c r="O377" s="28"/>
    </row>
    <row r="378" spans="1:15" ht="37.5" customHeight="1">
      <c r="A378" s="211" t="s">
        <v>436</v>
      </c>
      <c r="B378" s="212" t="s">
        <v>437</v>
      </c>
      <c r="C378" s="412" t="s">
        <v>1</v>
      </c>
      <c r="D378" s="212" t="s">
        <v>435</v>
      </c>
      <c r="E378" s="372" t="s">
        <v>445</v>
      </c>
      <c r="F378" s="239" t="s">
        <v>432</v>
      </c>
      <c r="G378" s="239" t="s">
        <v>433</v>
      </c>
      <c r="H378" s="239" t="s">
        <v>33</v>
      </c>
      <c r="I378" s="239" t="s">
        <v>434</v>
      </c>
      <c r="J378" s="239" t="s">
        <v>17</v>
      </c>
      <c r="K378" s="239" t="s">
        <v>18</v>
      </c>
      <c r="L378" s="239" t="s">
        <v>441</v>
      </c>
      <c r="M378" s="239" t="s">
        <v>30</v>
      </c>
      <c r="N378" s="239" t="s">
        <v>438</v>
      </c>
      <c r="O378" s="258" t="s">
        <v>19</v>
      </c>
    </row>
    <row r="379" spans="1:15" ht="33" customHeight="1">
      <c r="A379" s="101" t="s">
        <v>179</v>
      </c>
      <c r="B379" s="77"/>
      <c r="C379" s="404"/>
      <c r="D379" s="77"/>
      <c r="E379" s="338"/>
      <c r="F379" s="77"/>
      <c r="G379" s="77"/>
      <c r="H379" s="77"/>
      <c r="I379" s="77"/>
      <c r="J379" s="77"/>
      <c r="K379" s="77"/>
      <c r="L379" s="77"/>
      <c r="M379" s="77"/>
      <c r="N379" s="77"/>
      <c r="O379" s="76"/>
    </row>
    <row r="380" spans="1:15" ht="42" customHeight="1">
      <c r="A380" s="170">
        <v>800001</v>
      </c>
      <c r="B380" s="59" t="s">
        <v>1066</v>
      </c>
      <c r="C380" s="657" t="s">
        <v>1265</v>
      </c>
      <c r="D380" s="43" t="s">
        <v>356</v>
      </c>
      <c r="E380" s="346">
        <v>15</v>
      </c>
      <c r="F380" s="59">
        <v>12070</v>
      </c>
      <c r="G380" s="59">
        <v>0</v>
      </c>
      <c r="H380" s="59">
        <v>0</v>
      </c>
      <c r="I380" s="59">
        <v>0</v>
      </c>
      <c r="J380" s="59">
        <v>2070</v>
      </c>
      <c r="K380" s="59">
        <v>0</v>
      </c>
      <c r="L380" s="59">
        <v>0</v>
      </c>
      <c r="M380" s="59">
        <v>0</v>
      </c>
      <c r="N380" s="189">
        <f aca="true" t="shared" si="65" ref="N380:N385">F380+G380+H380+I380-J380+K380-L380+M380</f>
        <v>10000</v>
      </c>
      <c r="O380" s="29"/>
    </row>
    <row r="381" spans="1:15" ht="42" customHeight="1">
      <c r="A381" s="120">
        <v>820001</v>
      </c>
      <c r="B381" s="59" t="s">
        <v>372</v>
      </c>
      <c r="C381" s="166" t="s">
        <v>408</v>
      </c>
      <c r="D381" s="455" t="s">
        <v>386</v>
      </c>
      <c r="E381" s="329">
        <v>15</v>
      </c>
      <c r="F381" s="59">
        <v>4368</v>
      </c>
      <c r="G381" s="59">
        <v>0</v>
      </c>
      <c r="H381" s="59">
        <v>0</v>
      </c>
      <c r="I381" s="59">
        <v>0</v>
      </c>
      <c r="J381" s="59">
        <v>410</v>
      </c>
      <c r="K381" s="59">
        <v>0</v>
      </c>
      <c r="L381" s="59">
        <v>0</v>
      </c>
      <c r="M381" s="59">
        <v>0</v>
      </c>
      <c r="N381" s="189">
        <f t="shared" si="65"/>
        <v>3958</v>
      </c>
      <c r="O381" s="29"/>
    </row>
    <row r="382" spans="1:15" ht="42" customHeight="1">
      <c r="A382" s="120">
        <v>8100207</v>
      </c>
      <c r="B382" s="59" t="s">
        <v>487</v>
      </c>
      <c r="C382" s="166" t="s">
        <v>192</v>
      </c>
      <c r="D382" s="43" t="s">
        <v>2</v>
      </c>
      <c r="E382" s="346">
        <v>15</v>
      </c>
      <c r="F382" s="59">
        <v>4080</v>
      </c>
      <c r="G382" s="59">
        <v>0</v>
      </c>
      <c r="H382" s="59">
        <v>0</v>
      </c>
      <c r="I382" s="59">
        <v>0</v>
      </c>
      <c r="J382" s="59">
        <v>362</v>
      </c>
      <c r="K382" s="59">
        <v>0</v>
      </c>
      <c r="L382" s="59">
        <v>0</v>
      </c>
      <c r="M382" s="59">
        <v>0</v>
      </c>
      <c r="N382" s="189">
        <f t="shared" si="65"/>
        <v>3718</v>
      </c>
      <c r="O382" s="29"/>
    </row>
    <row r="383" spans="1:15" ht="42" customHeight="1">
      <c r="A383" s="120">
        <v>10100101</v>
      </c>
      <c r="B383" s="59" t="s">
        <v>196</v>
      </c>
      <c r="C383" s="166" t="s">
        <v>197</v>
      </c>
      <c r="D383" s="43" t="s">
        <v>2</v>
      </c>
      <c r="E383" s="346">
        <v>15</v>
      </c>
      <c r="F383" s="59">
        <v>6927</v>
      </c>
      <c r="G383" s="59">
        <v>0</v>
      </c>
      <c r="H383" s="59">
        <v>0</v>
      </c>
      <c r="I383" s="59">
        <v>0</v>
      </c>
      <c r="J383" s="59">
        <v>932</v>
      </c>
      <c r="K383" s="59">
        <v>0</v>
      </c>
      <c r="L383" s="59">
        <v>0</v>
      </c>
      <c r="M383" s="59">
        <v>0</v>
      </c>
      <c r="N383" s="189">
        <f t="shared" si="65"/>
        <v>5995</v>
      </c>
      <c r="O383" s="29"/>
    </row>
    <row r="384" spans="1:15" ht="42" customHeight="1">
      <c r="A384" s="120">
        <v>10100201</v>
      </c>
      <c r="B384" s="59" t="s">
        <v>203</v>
      </c>
      <c r="C384" s="166" t="s">
        <v>204</v>
      </c>
      <c r="D384" s="398" t="s">
        <v>395</v>
      </c>
      <c r="E384" s="329">
        <v>15</v>
      </c>
      <c r="F384" s="59">
        <v>5460</v>
      </c>
      <c r="G384" s="59">
        <v>0</v>
      </c>
      <c r="H384" s="59">
        <v>0</v>
      </c>
      <c r="I384" s="59">
        <v>0</v>
      </c>
      <c r="J384" s="59">
        <v>619</v>
      </c>
      <c r="K384" s="59">
        <v>0</v>
      </c>
      <c r="L384" s="59">
        <v>0</v>
      </c>
      <c r="M384" s="59">
        <v>0</v>
      </c>
      <c r="N384" s="189">
        <f t="shared" si="65"/>
        <v>4841</v>
      </c>
      <c r="O384" s="29"/>
    </row>
    <row r="385" spans="1:15" ht="42" customHeight="1">
      <c r="A385" s="120">
        <v>10100202</v>
      </c>
      <c r="B385" s="59" t="s">
        <v>637</v>
      </c>
      <c r="C385" s="166" t="s">
        <v>205</v>
      </c>
      <c r="D385" s="398" t="s">
        <v>353</v>
      </c>
      <c r="E385" s="329">
        <v>15</v>
      </c>
      <c r="F385" s="59">
        <v>6679</v>
      </c>
      <c r="G385" s="59">
        <v>0</v>
      </c>
      <c r="H385" s="59">
        <v>0</v>
      </c>
      <c r="I385" s="59">
        <v>0</v>
      </c>
      <c r="J385" s="59">
        <v>879</v>
      </c>
      <c r="K385" s="59">
        <v>0</v>
      </c>
      <c r="L385" s="59">
        <v>0</v>
      </c>
      <c r="M385" s="59">
        <v>0</v>
      </c>
      <c r="N385" s="189">
        <f t="shared" si="65"/>
        <v>5800</v>
      </c>
      <c r="O385" s="29"/>
    </row>
    <row r="386" spans="1:18" s="41" customFormat="1" ht="42" customHeight="1">
      <c r="A386" s="696">
        <v>10100203</v>
      </c>
      <c r="B386" s="59" t="s">
        <v>665</v>
      </c>
      <c r="C386" s="166" t="s">
        <v>666</v>
      </c>
      <c r="D386" s="398" t="s">
        <v>664</v>
      </c>
      <c r="E386" s="318">
        <v>15</v>
      </c>
      <c r="F386" s="65">
        <v>3109</v>
      </c>
      <c r="G386" s="59">
        <v>0</v>
      </c>
      <c r="H386" s="65">
        <v>0</v>
      </c>
      <c r="I386" s="65">
        <v>0</v>
      </c>
      <c r="J386" s="65">
        <v>109</v>
      </c>
      <c r="K386" s="65">
        <v>0</v>
      </c>
      <c r="L386" s="66">
        <v>0</v>
      </c>
      <c r="M386" s="65">
        <v>0</v>
      </c>
      <c r="N386" s="59">
        <f>F386+G386+H386+I386-J386+K386-L386-M386</f>
        <v>3000</v>
      </c>
      <c r="O386" s="60"/>
      <c r="P386" s="84"/>
      <c r="Q386" s="84"/>
      <c r="R386" s="84"/>
    </row>
    <row r="387" spans="1:15" ht="27" customHeight="1">
      <c r="A387" s="503" t="s">
        <v>66</v>
      </c>
      <c r="B387" s="554"/>
      <c r="C387" s="513"/>
      <c r="D387" s="524"/>
      <c r="E387" s="525"/>
      <c r="F387" s="527">
        <f>SUM(F380:F386)</f>
        <v>42693</v>
      </c>
      <c r="G387" s="527">
        <f aca="true" t="shared" si="66" ref="G387:N387">SUM(G380:G386)</f>
        <v>0</v>
      </c>
      <c r="H387" s="527">
        <f t="shared" si="66"/>
        <v>0</v>
      </c>
      <c r="I387" s="527">
        <f t="shared" si="66"/>
        <v>0</v>
      </c>
      <c r="J387" s="527">
        <f t="shared" si="66"/>
        <v>5381</v>
      </c>
      <c r="K387" s="527">
        <f t="shared" si="66"/>
        <v>0</v>
      </c>
      <c r="L387" s="527">
        <f t="shared" si="66"/>
        <v>0</v>
      </c>
      <c r="M387" s="527">
        <f t="shared" si="66"/>
        <v>0</v>
      </c>
      <c r="N387" s="527">
        <f t="shared" si="66"/>
        <v>37312</v>
      </c>
      <c r="O387" s="511"/>
    </row>
    <row r="388" spans="1:15" ht="33" customHeight="1">
      <c r="A388" s="101" t="s">
        <v>180</v>
      </c>
      <c r="B388" s="81"/>
      <c r="C388" s="404"/>
      <c r="D388" s="75"/>
      <c r="E388" s="335"/>
      <c r="F388" s="74"/>
      <c r="G388" s="74"/>
      <c r="H388" s="74"/>
      <c r="I388" s="74"/>
      <c r="J388" s="74"/>
      <c r="K388" s="74"/>
      <c r="L388" s="74"/>
      <c r="M388" s="74"/>
      <c r="N388" s="74"/>
      <c r="O388" s="76"/>
    </row>
    <row r="389" spans="1:15" ht="42" customHeight="1">
      <c r="A389" s="120">
        <v>810001</v>
      </c>
      <c r="B389" s="59" t="s">
        <v>362</v>
      </c>
      <c r="C389" s="166" t="s">
        <v>363</v>
      </c>
      <c r="D389" s="398" t="s">
        <v>638</v>
      </c>
      <c r="E389" s="346">
        <v>15</v>
      </c>
      <c r="F389" s="59">
        <v>6616</v>
      </c>
      <c r="G389" s="59">
        <v>0</v>
      </c>
      <c r="H389" s="59">
        <v>0</v>
      </c>
      <c r="I389" s="59">
        <v>0</v>
      </c>
      <c r="J389" s="59">
        <v>866</v>
      </c>
      <c r="K389" s="59">
        <v>0</v>
      </c>
      <c r="L389" s="59">
        <v>0</v>
      </c>
      <c r="M389" s="59">
        <v>0</v>
      </c>
      <c r="N389" s="189">
        <f>F389+G389+H389+I389-J389+K389-L389+M389</f>
        <v>5750</v>
      </c>
      <c r="O389" s="29"/>
    </row>
    <row r="390" spans="1:15" ht="27" customHeight="1">
      <c r="A390" s="503" t="s">
        <v>66</v>
      </c>
      <c r="B390" s="554"/>
      <c r="C390" s="513"/>
      <c r="D390" s="528"/>
      <c r="E390" s="525"/>
      <c r="F390" s="526">
        <f aca="true" t="shared" si="67" ref="F390:N390">F389</f>
        <v>6616</v>
      </c>
      <c r="G390" s="526">
        <f t="shared" si="67"/>
        <v>0</v>
      </c>
      <c r="H390" s="526">
        <f t="shared" si="67"/>
        <v>0</v>
      </c>
      <c r="I390" s="526">
        <f t="shared" si="67"/>
        <v>0</v>
      </c>
      <c r="J390" s="526">
        <f t="shared" si="67"/>
        <v>866</v>
      </c>
      <c r="K390" s="526">
        <f t="shared" si="67"/>
        <v>0</v>
      </c>
      <c r="L390" s="526">
        <f t="shared" si="67"/>
        <v>0</v>
      </c>
      <c r="M390" s="526">
        <f t="shared" si="67"/>
        <v>0</v>
      </c>
      <c r="N390" s="526">
        <f t="shared" si="67"/>
        <v>5750</v>
      </c>
      <c r="O390" s="511"/>
    </row>
    <row r="391" spans="1:15" ht="22.5">
      <c r="A391" s="56"/>
      <c r="B391" s="181" t="s">
        <v>31</v>
      </c>
      <c r="C391" s="413"/>
      <c r="D391" s="219"/>
      <c r="E391" s="349"/>
      <c r="F391" s="69">
        <f>F387+F390</f>
        <v>49309</v>
      </c>
      <c r="G391" s="69">
        <f aca="true" t="shared" si="68" ref="G391:M391">G387+G390</f>
        <v>0</v>
      </c>
      <c r="H391" s="69">
        <f t="shared" si="68"/>
        <v>0</v>
      </c>
      <c r="I391" s="69">
        <f t="shared" si="68"/>
        <v>0</v>
      </c>
      <c r="J391" s="69">
        <f>J387+J390</f>
        <v>6247</v>
      </c>
      <c r="K391" s="69">
        <f t="shared" si="68"/>
        <v>0</v>
      </c>
      <c r="L391" s="69">
        <f t="shared" si="68"/>
        <v>0</v>
      </c>
      <c r="M391" s="69">
        <f t="shared" si="68"/>
        <v>0</v>
      </c>
      <c r="N391" s="69">
        <f>N387+N390</f>
        <v>43062</v>
      </c>
      <c r="O391" s="137"/>
    </row>
    <row r="392" spans="1:15" s="187" customFormat="1" ht="50.25" customHeight="1">
      <c r="A392" s="437"/>
      <c r="B392" s="438"/>
      <c r="C392" s="438"/>
      <c r="D392" s="438" t="s">
        <v>473</v>
      </c>
      <c r="E392" s="439"/>
      <c r="F392" s="438"/>
      <c r="G392" s="438"/>
      <c r="H392" s="438"/>
      <c r="J392" s="443" t="s">
        <v>474</v>
      </c>
      <c r="K392" s="438"/>
      <c r="L392" s="438"/>
      <c r="M392" s="438"/>
      <c r="N392" s="438" t="s">
        <v>474</v>
      </c>
      <c r="O392" s="440"/>
    </row>
    <row r="393" spans="1:15" ht="18.75">
      <c r="A393" s="437"/>
      <c r="B393" s="438"/>
      <c r="C393" s="438"/>
      <c r="D393" s="438"/>
      <c r="E393" s="439"/>
      <c r="F393" s="438"/>
      <c r="G393" s="438"/>
      <c r="H393" s="438"/>
      <c r="I393" s="438"/>
      <c r="J393" s="437"/>
      <c r="K393" s="438"/>
      <c r="L393" s="437"/>
      <c r="M393" s="438"/>
      <c r="N393" s="438"/>
      <c r="O393" s="441"/>
    </row>
    <row r="394" spans="1:15" s="41" customFormat="1" ht="18.75">
      <c r="A394" s="437" t="s">
        <v>482</v>
      </c>
      <c r="B394" s="438"/>
      <c r="C394" s="438" t="s">
        <v>1378</v>
      </c>
      <c r="D394" s="438"/>
      <c r="E394" s="439"/>
      <c r="F394" s="438"/>
      <c r="G394" s="438"/>
      <c r="H394" s="438"/>
      <c r="I394" s="40"/>
      <c r="J394" s="443" t="s">
        <v>1038</v>
      </c>
      <c r="K394" s="438"/>
      <c r="L394" s="437"/>
      <c r="M394" s="438" t="s">
        <v>1034</v>
      </c>
      <c r="N394" s="438"/>
      <c r="O394" s="441"/>
    </row>
    <row r="395" spans="1:15" ht="15" customHeight="1">
      <c r="A395" s="437"/>
      <c r="B395" s="438"/>
      <c r="C395" s="438" t="s">
        <v>616</v>
      </c>
      <c r="D395" s="438"/>
      <c r="E395" s="439"/>
      <c r="F395" s="438"/>
      <c r="G395" s="438"/>
      <c r="H395" s="438"/>
      <c r="J395" s="442" t="s">
        <v>471</v>
      </c>
      <c r="L395" s="442"/>
      <c r="M395" s="438" t="s">
        <v>472</v>
      </c>
      <c r="N395" s="438"/>
      <c r="O395" s="440"/>
    </row>
    <row r="396" spans="1:15" ht="25.5" customHeight="1">
      <c r="A396" s="183" t="s">
        <v>0</v>
      </c>
      <c r="B396" s="33"/>
      <c r="C396" s="169" t="s">
        <v>640</v>
      </c>
      <c r="D396" s="169"/>
      <c r="E396" s="325"/>
      <c r="F396" s="4"/>
      <c r="G396" s="4"/>
      <c r="H396" s="4"/>
      <c r="I396" s="4"/>
      <c r="J396" s="4"/>
      <c r="K396" s="4"/>
      <c r="L396" s="4"/>
      <c r="M396" s="4"/>
      <c r="N396" s="4"/>
      <c r="O396" s="27"/>
    </row>
    <row r="397" spans="1:15" ht="17.25" customHeight="1">
      <c r="A397" s="6"/>
      <c r="B397" s="177" t="s">
        <v>178</v>
      </c>
      <c r="C397" s="401"/>
      <c r="D397" s="7"/>
      <c r="E397" s="315"/>
      <c r="F397" s="7"/>
      <c r="G397" s="7"/>
      <c r="H397" s="7"/>
      <c r="I397" s="8"/>
      <c r="J397" s="7"/>
      <c r="K397" s="7"/>
      <c r="L397" s="8"/>
      <c r="M397" s="7"/>
      <c r="N397" s="7"/>
      <c r="O397" s="391" t="s">
        <v>1496</v>
      </c>
    </row>
    <row r="398" spans="1:15" s="255" customFormat="1" ht="24" customHeight="1">
      <c r="A398" s="10"/>
      <c r="B398" s="44"/>
      <c r="C398" s="402"/>
      <c r="D398" s="95" t="s">
        <v>1472</v>
      </c>
      <c r="E398" s="316"/>
      <c r="F398" s="12"/>
      <c r="G398" s="12"/>
      <c r="H398" s="12"/>
      <c r="I398" s="12"/>
      <c r="J398" s="12"/>
      <c r="K398" s="12"/>
      <c r="L398" s="12"/>
      <c r="M398" s="12"/>
      <c r="N398" s="12"/>
      <c r="O398" s="28"/>
    </row>
    <row r="399" spans="1:15" ht="37.5" customHeight="1">
      <c r="A399" s="211" t="s">
        <v>436</v>
      </c>
      <c r="B399" s="212" t="s">
        <v>437</v>
      </c>
      <c r="C399" s="412" t="s">
        <v>1</v>
      </c>
      <c r="D399" s="212" t="s">
        <v>435</v>
      </c>
      <c r="E399" s="372" t="s">
        <v>445</v>
      </c>
      <c r="F399" s="239" t="s">
        <v>432</v>
      </c>
      <c r="G399" s="239" t="s">
        <v>433</v>
      </c>
      <c r="H399" s="239" t="s">
        <v>33</v>
      </c>
      <c r="I399" s="239" t="s">
        <v>434</v>
      </c>
      <c r="J399" s="239" t="s">
        <v>17</v>
      </c>
      <c r="K399" s="239" t="s">
        <v>18</v>
      </c>
      <c r="L399" s="239" t="s">
        <v>441</v>
      </c>
      <c r="M399" s="239" t="s">
        <v>30</v>
      </c>
      <c r="N399" s="239" t="s">
        <v>438</v>
      </c>
      <c r="O399" s="258" t="s">
        <v>19</v>
      </c>
    </row>
    <row r="400" spans="1:15" ht="22.5" customHeight="1">
      <c r="A400" s="101" t="s">
        <v>181</v>
      </c>
      <c r="B400" s="81"/>
      <c r="C400" s="404"/>
      <c r="D400" s="431"/>
      <c r="E400" s="335"/>
      <c r="F400" s="74"/>
      <c r="G400" s="74"/>
      <c r="H400" s="74"/>
      <c r="I400" s="74"/>
      <c r="J400" s="74"/>
      <c r="K400" s="74"/>
      <c r="L400" s="74"/>
      <c r="M400" s="74"/>
      <c r="N400" s="74"/>
      <c r="O400" s="76"/>
    </row>
    <row r="401" spans="1:15" ht="39.75" customHeight="1">
      <c r="A401" s="120">
        <v>8100201</v>
      </c>
      <c r="B401" s="59" t="s">
        <v>182</v>
      </c>
      <c r="C401" s="166" t="s">
        <v>183</v>
      </c>
      <c r="D401" s="455" t="s">
        <v>386</v>
      </c>
      <c r="E401" s="329">
        <v>15</v>
      </c>
      <c r="F401" s="59">
        <v>3500</v>
      </c>
      <c r="G401" s="59">
        <v>0</v>
      </c>
      <c r="H401" s="59">
        <v>0</v>
      </c>
      <c r="I401" s="59">
        <v>0</v>
      </c>
      <c r="J401" s="59">
        <v>152</v>
      </c>
      <c r="K401" s="59">
        <v>0</v>
      </c>
      <c r="L401" s="59">
        <v>0</v>
      </c>
      <c r="M401" s="59">
        <v>0</v>
      </c>
      <c r="N401" s="189">
        <f aca="true" t="shared" si="69" ref="N401:N409">F401+G401+H401+I401-J401+K401-L401+M401</f>
        <v>3348</v>
      </c>
      <c r="O401" s="29"/>
    </row>
    <row r="402" spans="1:15" ht="39.75" customHeight="1">
      <c r="A402" s="120">
        <v>8100203</v>
      </c>
      <c r="B402" s="59" t="s">
        <v>186</v>
      </c>
      <c r="C402" s="166" t="s">
        <v>972</v>
      </c>
      <c r="D402" s="398" t="s">
        <v>187</v>
      </c>
      <c r="E402" s="329">
        <v>15</v>
      </c>
      <c r="F402" s="59">
        <v>4132</v>
      </c>
      <c r="G402" s="59">
        <v>0</v>
      </c>
      <c r="H402" s="59">
        <v>0</v>
      </c>
      <c r="I402" s="59">
        <v>0</v>
      </c>
      <c r="J402" s="59">
        <v>370</v>
      </c>
      <c r="K402" s="59">
        <v>0</v>
      </c>
      <c r="L402" s="59">
        <v>0</v>
      </c>
      <c r="M402" s="59">
        <v>0</v>
      </c>
      <c r="N402" s="189">
        <f>F402+G402+H402+I402-J402+K402-L402+M402</f>
        <v>3762</v>
      </c>
      <c r="O402" s="29"/>
    </row>
    <row r="403" spans="1:15" ht="39.75" customHeight="1">
      <c r="A403" s="120">
        <v>8100210</v>
      </c>
      <c r="B403" s="59" t="s">
        <v>193</v>
      </c>
      <c r="C403" s="166" t="s">
        <v>409</v>
      </c>
      <c r="D403" s="398" t="s">
        <v>194</v>
      </c>
      <c r="E403" s="329">
        <v>15</v>
      </c>
      <c r="F403" s="59">
        <v>3213</v>
      </c>
      <c r="G403" s="39">
        <v>0</v>
      </c>
      <c r="H403" s="59">
        <v>0</v>
      </c>
      <c r="I403" s="59">
        <v>0</v>
      </c>
      <c r="J403" s="59">
        <v>120</v>
      </c>
      <c r="K403" s="59">
        <v>0</v>
      </c>
      <c r="L403" s="59">
        <v>0</v>
      </c>
      <c r="M403" s="59">
        <v>0</v>
      </c>
      <c r="N403" s="189">
        <f t="shared" si="69"/>
        <v>3093</v>
      </c>
      <c r="O403" s="29"/>
    </row>
    <row r="404" spans="1:15" ht="39.75" customHeight="1">
      <c r="A404" s="120">
        <v>8100211</v>
      </c>
      <c r="B404" s="59" t="s">
        <v>195</v>
      </c>
      <c r="C404" s="166" t="s">
        <v>410</v>
      </c>
      <c r="D404" s="398" t="s">
        <v>194</v>
      </c>
      <c r="E404" s="329">
        <v>15</v>
      </c>
      <c r="F404" s="59">
        <v>3213</v>
      </c>
      <c r="G404" s="39">
        <v>0</v>
      </c>
      <c r="H404" s="59">
        <v>0</v>
      </c>
      <c r="I404" s="59">
        <v>0</v>
      </c>
      <c r="J404" s="59">
        <v>120</v>
      </c>
      <c r="K404" s="59">
        <v>0</v>
      </c>
      <c r="L404" s="59">
        <v>0</v>
      </c>
      <c r="M404" s="59">
        <v>0</v>
      </c>
      <c r="N404" s="189">
        <f t="shared" si="69"/>
        <v>3093</v>
      </c>
      <c r="O404" s="29"/>
    </row>
    <row r="405" spans="1:15" ht="39.75" customHeight="1">
      <c r="A405" s="696">
        <v>8100213</v>
      </c>
      <c r="B405" s="65" t="s">
        <v>351</v>
      </c>
      <c r="C405" s="166" t="s">
        <v>915</v>
      </c>
      <c r="D405" s="436" t="s">
        <v>352</v>
      </c>
      <c r="E405" s="375">
        <v>15</v>
      </c>
      <c r="F405" s="59">
        <v>3874</v>
      </c>
      <c r="G405" s="39">
        <v>1500</v>
      </c>
      <c r="H405" s="59">
        <v>0</v>
      </c>
      <c r="I405" s="59">
        <v>0</v>
      </c>
      <c r="J405" s="59">
        <v>429</v>
      </c>
      <c r="K405" s="59">
        <v>0</v>
      </c>
      <c r="L405" s="59">
        <v>0</v>
      </c>
      <c r="M405" s="59">
        <v>0</v>
      </c>
      <c r="N405" s="189">
        <f t="shared" si="69"/>
        <v>4945</v>
      </c>
      <c r="O405" s="29"/>
    </row>
    <row r="406" spans="1:15" ht="39.75" customHeight="1">
      <c r="A406" s="120">
        <v>8100214</v>
      </c>
      <c r="B406" s="59" t="s">
        <v>401</v>
      </c>
      <c r="C406" s="166" t="s">
        <v>402</v>
      </c>
      <c r="D406" s="398" t="s">
        <v>194</v>
      </c>
      <c r="E406" s="329">
        <v>15</v>
      </c>
      <c r="F406" s="59">
        <v>3213</v>
      </c>
      <c r="G406" s="59">
        <v>0</v>
      </c>
      <c r="H406" s="59">
        <v>0</v>
      </c>
      <c r="I406" s="59">
        <v>0</v>
      </c>
      <c r="J406" s="59">
        <v>120</v>
      </c>
      <c r="K406" s="59">
        <v>0</v>
      </c>
      <c r="L406" s="59">
        <v>0</v>
      </c>
      <c r="M406" s="59">
        <v>0</v>
      </c>
      <c r="N406" s="189">
        <f t="shared" si="69"/>
        <v>3093</v>
      </c>
      <c r="O406" s="29"/>
    </row>
    <row r="407" spans="1:15" ht="39.75" customHeight="1">
      <c r="A407" s="120">
        <v>8100215</v>
      </c>
      <c r="B407" s="59" t="s">
        <v>539</v>
      </c>
      <c r="C407" s="166" t="s">
        <v>540</v>
      </c>
      <c r="D407" s="398" t="s">
        <v>9</v>
      </c>
      <c r="E407" s="329">
        <v>15</v>
      </c>
      <c r="F407" s="59">
        <v>2730</v>
      </c>
      <c r="G407" s="59">
        <v>500</v>
      </c>
      <c r="H407" s="59">
        <v>0</v>
      </c>
      <c r="I407" s="59">
        <v>0</v>
      </c>
      <c r="J407" s="59">
        <v>48</v>
      </c>
      <c r="K407" s="59">
        <v>0</v>
      </c>
      <c r="L407" s="59">
        <v>0</v>
      </c>
      <c r="M407" s="59">
        <v>0</v>
      </c>
      <c r="N407" s="189">
        <f>F407+G407+H407+I407-J407+K407-L407+M407</f>
        <v>3182</v>
      </c>
      <c r="O407" s="29"/>
    </row>
    <row r="408" spans="1:15" ht="39.75" customHeight="1">
      <c r="A408" s="120">
        <v>11100201</v>
      </c>
      <c r="B408" s="59" t="s">
        <v>209</v>
      </c>
      <c r="C408" s="166" t="s">
        <v>973</v>
      </c>
      <c r="D408" s="43" t="s">
        <v>9</v>
      </c>
      <c r="E408" s="329">
        <v>15</v>
      </c>
      <c r="F408" s="59">
        <v>2746</v>
      </c>
      <c r="G408" s="59">
        <v>0</v>
      </c>
      <c r="H408" s="59">
        <v>0</v>
      </c>
      <c r="I408" s="59">
        <v>0</v>
      </c>
      <c r="J408" s="59">
        <v>49</v>
      </c>
      <c r="K408" s="59">
        <v>0</v>
      </c>
      <c r="L408" s="59">
        <v>0</v>
      </c>
      <c r="M408" s="59">
        <v>0</v>
      </c>
      <c r="N408" s="189">
        <f t="shared" si="69"/>
        <v>2697</v>
      </c>
      <c r="O408" s="29"/>
    </row>
    <row r="409" spans="1:15" ht="39.75" customHeight="1">
      <c r="A409" s="120">
        <v>11100205</v>
      </c>
      <c r="B409" s="59" t="s">
        <v>210</v>
      </c>
      <c r="C409" s="166" t="s">
        <v>211</v>
      </c>
      <c r="D409" s="43" t="s">
        <v>9</v>
      </c>
      <c r="E409" s="346">
        <v>15</v>
      </c>
      <c r="F409" s="65">
        <v>3494</v>
      </c>
      <c r="G409" s="59">
        <v>0</v>
      </c>
      <c r="H409" s="65">
        <v>0</v>
      </c>
      <c r="I409" s="65">
        <v>0</v>
      </c>
      <c r="J409" s="65">
        <v>151</v>
      </c>
      <c r="K409" s="65">
        <v>0</v>
      </c>
      <c r="L409" s="65">
        <v>0</v>
      </c>
      <c r="M409" s="59">
        <v>0</v>
      </c>
      <c r="N409" s="189">
        <f t="shared" si="69"/>
        <v>3343</v>
      </c>
      <c r="O409" s="29"/>
    </row>
    <row r="410" spans="1:15" ht="39.75" customHeight="1">
      <c r="A410" s="120">
        <v>11100210</v>
      </c>
      <c r="B410" s="14" t="s">
        <v>214</v>
      </c>
      <c r="C410" s="166" t="s">
        <v>215</v>
      </c>
      <c r="D410" s="43" t="s">
        <v>9</v>
      </c>
      <c r="E410" s="329">
        <v>15</v>
      </c>
      <c r="F410" s="59">
        <v>3494</v>
      </c>
      <c r="G410" s="59">
        <v>0</v>
      </c>
      <c r="H410" s="59">
        <v>0</v>
      </c>
      <c r="I410" s="59">
        <v>0</v>
      </c>
      <c r="J410" s="59">
        <v>151</v>
      </c>
      <c r="K410" s="59">
        <v>0</v>
      </c>
      <c r="L410" s="59">
        <v>0</v>
      </c>
      <c r="M410" s="59">
        <v>0</v>
      </c>
      <c r="N410" s="189">
        <f>F410+G410+H410+I410-J410+K410-L410+M410</f>
        <v>3343</v>
      </c>
      <c r="O410" s="29"/>
    </row>
    <row r="411" spans="1:15" s="23" customFormat="1" ht="19.5" customHeight="1">
      <c r="A411" s="582" t="s">
        <v>66</v>
      </c>
      <c r="B411" s="606"/>
      <c r="C411" s="596"/>
      <c r="D411" s="607"/>
      <c r="E411" s="608"/>
      <c r="F411" s="612">
        <f aca="true" t="shared" si="70" ref="F411:N411">SUM(F401:F410)</f>
        <v>33609</v>
      </c>
      <c r="G411" s="612">
        <f t="shared" si="70"/>
        <v>2000</v>
      </c>
      <c r="H411" s="612">
        <f t="shared" si="70"/>
        <v>0</v>
      </c>
      <c r="I411" s="612">
        <f t="shared" si="70"/>
        <v>0</v>
      </c>
      <c r="J411" s="612">
        <f t="shared" si="70"/>
        <v>1710</v>
      </c>
      <c r="K411" s="612">
        <f t="shared" si="70"/>
        <v>0</v>
      </c>
      <c r="L411" s="612">
        <f t="shared" si="70"/>
        <v>0</v>
      </c>
      <c r="M411" s="612">
        <f t="shared" si="70"/>
        <v>0</v>
      </c>
      <c r="N411" s="612">
        <f t="shared" si="70"/>
        <v>33899</v>
      </c>
      <c r="O411" s="588"/>
    </row>
    <row r="412" spans="1:15" ht="20.25" customHeight="1">
      <c r="A412" s="56"/>
      <c r="B412" s="181" t="s">
        <v>31</v>
      </c>
      <c r="C412" s="413"/>
      <c r="D412" s="61"/>
      <c r="E412" s="347"/>
      <c r="F412" s="71">
        <f aca="true" t="shared" si="71" ref="F412:M412">F411</f>
        <v>33609</v>
      </c>
      <c r="G412" s="71">
        <f>G411</f>
        <v>2000</v>
      </c>
      <c r="H412" s="71">
        <f t="shared" si="71"/>
        <v>0</v>
      </c>
      <c r="I412" s="71">
        <f t="shared" si="71"/>
        <v>0</v>
      </c>
      <c r="J412" s="71">
        <f>J411</f>
        <v>1710</v>
      </c>
      <c r="K412" s="71">
        <f t="shared" si="71"/>
        <v>0</v>
      </c>
      <c r="L412" s="71">
        <f t="shared" si="71"/>
        <v>0</v>
      </c>
      <c r="M412" s="71">
        <f t="shared" si="71"/>
        <v>0</v>
      </c>
      <c r="N412" s="71">
        <f>N411</f>
        <v>33899</v>
      </c>
      <c r="O412" s="58"/>
    </row>
    <row r="413" spans="1:15" s="187" customFormat="1" ht="36.75" customHeight="1">
      <c r="A413" s="21"/>
      <c r="B413" s="8"/>
      <c r="C413" s="410"/>
      <c r="D413" s="8"/>
      <c r="E413" s="315"/>
      <c r="F413" s="8"/>
      <c r="G413" s="8"/>
      <c r="H413" s="8"/>
      <c r="I413" s="8"/>
      <c r="J413" s="8"/>
      <c r="K413" s="8"/>
      <c r="L413" s="8"/>
      <c r="M413" s="8"/>
      <c r="N413" s="8"/>
      <c r="O413" s="31"/>
    </row>
    <row r="414" spans="1:15" s="187" customFormat="1" ht="12.75" customHeight="1">
      <c r="A414" s="437"/>
      <c r="B414" s="438"/>
      <c r="C414" s="438"/>
      <c r="D414" s="438" t="s">
        <v>473</v>
      </c>
      <c r="E414" s="439"/>
      <c r="F414" s="438"/>
      <c r="G414" s="438"/>
      <c r="H414" s="438"/>
      <c r="J414" s="443" t="s">
        <v>474</v>
      </c>
      <c r="K414" s="438"/>
      <c r="L414" s="438"/>
      <c r="M414" s="438"/>
      <c r="N414" s="438" t="s">
        <v>474</v>
      </c>
      <c r="O414" s="440"/>
    </row>
    <row r="415" spans="1:15" ht="18.75">
      <c r="A415" s="437" t="s">
        <v>482</v>
      </c>
      <c r="B415" s="438"/>
      <c r="C415" s="438" t="s">
        <v>1378</v>
      </c>
      <c r="D415" s="438"/>
      <c r="E415" s="439"/>
      <c r="F415" s="438"/>
      <c r="G415" s="438"/>
      <c r="H415" s="438"/>
      <c r="I415" s="2"/>
      <c r="J415" s="443" t="s">
        <v>1038</v>
      </c>
      <c r="K415" s="438"/>
      <c r="L415" s="437"/>
      <c r="M415" s="438" t="s">
        <v>1034</v>
      </c>
      <c r="N415" s="438"/>
      <c r="O415" s="441"/>
    </row>
    <row r="416" spans="1:15" ht="12" customHeight="1">
      <c r="A416" s="437"/>
      <c r="B416" s="438"/>
      <c r="C416" s="438" t="s">
        <v>616</v>
      </c>
      <c r="D416" s="438"/>
      <c r="E416" s="439"/>
      <c r="F416" s="438"/>
      <c r="G416" s="438"/>
      <c r="H416" s="438"/>
      <c r="I416" s="2"/>
      <c r="J416" s="442" t="s">
        <v>471</v>
      </c>
      <c r="K416" s="438"/>
      <c r="L416" s="438"/>
      <c r="M416" s="438" t="s">
        <v>472</v>
      </c>
      <c r="N416" s="438"/>
      <c r="O416" s="440"/>
    </row>
    <row r="417" spans="1:15" ht="28.5" customHeight="1">
      <c r="A417" s="183" t="s">
        <v>0</v>
      </c>
      <c r="B417" s="33"/>
      <c r="C417" s="709" t="s">
        <v>640</v>
      </c>
      <c r="D417" s="709"/>
      <c r="E417" s="325"/>
      <c r="F417" s="4"/>
      <c r="G417" s="4"/>
      <c r="H417" s="4"/>
      <c r="I417" s="4"/>
      <c r="J417" s="4"/>
      <c r="K417" s="4"/>
      <c r="L417" s="4"/>
      <c r="M417" s="4"/>
      <c r="N417" s="4"/>
      <c r="O417" s="27"/>
    </row>
    <row r="418" spans="1:15" ht="34.5" customHeight="1">
      <c r="A418" s="6"/>
      <c r="B418" s="177" t="s">
        <v>198</v>
      </c>
      <c r="C418" s="401"/>
      <c r="D418" s="7"/>
      <c r="E418" s="315"/>
      <c r="F418" s="7"/>
      <c r="G418" s="7"/>
      <c r="H418" s="7"/>
      <c r="I418" s="8"/>
      <c r="J418" s="7"/>
      <c r="K418" s="7"/>
      <c r="L418" s="8"/>
      <c r="M418" s="7"/>
      <c r="N418" s="7"/>
      <c r="O418" s="391" t="s">
        <v>1497</v>
      </c>
    </row>
    <row r="419" spans="1:15" s="237" customFormat="1" ht="36.75" customHeight="1">
      <c r="A419" s="10"/>
      <c r="B419" s="44"/>
      <c r="C419" s="402"/>
      <c r="D419" s="95" t="s">
        <v>1472</v>
      </c>
      <c r="E419" s="316"/>
      <c r="F419" s="12"/>
      <c r="G419" s="12"/>
      <c r="H419" s="12"/>
      <c r="I419" s="12"/>
      <c r="J419" s="12"/>
      <c r="K419" s="12"/>
      <c r="L419" s="12"/>
      <c r="M419" s="12"/>
      <c r="N419" s="12"/>
      <c r="O419" s="28"/>
    </row>
    <row r="420" spans="1:15" ht="34.5" customHeight="1" thickBot="1">
      <c r="A420" s="208" t="s">
        <v>436</v>
      </c>
      <c r="B420" s="209" t="s">
        <v>437</v>
      </c>
      <c r="C420" s="414" t="s">
        <v>1</v>
      </c>
      <c r="D420" s="214" t="s">
        <v>435</v>
      </c>
      <c r="E420" s="345" t="s">
        <v>444</v>
      </c>
      <c r="F420" s="210" t="s">
        <v>432</v>
      </c>
      <c r="G420" s="210" t="s">
        <v>433</v>
      </c>
      <c r="H420" s="210" t="s">
        <v>33</v>
      </c>
      <c r="I420" s="213" t="s">
        <v>434</v>
      </c>
      <c r="J420" s="215" t="s">
        <v>17</v>
      </c>
      <c r="K420" s="210" t="s">
        <v>18</v>
      </c>
      <c r="L420" s="213" t="s">
        <v>441</v>
      </c>
      <c r="M420" s="210" t="s">
        <v>30</v>
      </c>
      <c r="N420" s="210" t="s">
        <v>438</v>
      </c>
      <c r="O420" s="217" t="s">
        <v>19</v>
      </c>
    </row>
    <row r="421" spans="1:15" ht="27" customHeight="1" thickTop="1">
      <c r="A421" s="100" t="s">
        <v>199</v>
      </c>
      <c r="B421" s="77"/>
      <c r="C421" s="404"/>
      <c r="D421" s="77"/>
      <c r="E421" s="338"/>
      <c r="F421" s="77"/>
      <c r="G421" s="77"/>
      <c r="H421" s="77"/>
      <c r="I421" s="77"/>
      <c r="J421" s="77"/>
      <c r="K421" s="77"/>
      <c r="L421" s="77"/>
      <c r="M421" s="77"/>
      <c r="N421" s="77"/>
      <c r="O421" s="76"/>
    </row>
    <row r="422" spans="1:15" ht="40.5" customHeight="1">
      <c r="A422" s="170">
        <v>900001</v>
      </c>
      <c r="B422" s="15" t="s">
        <v>1067</v>
      </c>
      <c r="C422" s="1074" t="s">
        <v>1181</v>
      </c>
      <c r="D422" s="398" t="s">
        <v>631</v>
      </c>
      <c r="E422" s="346">
        <v>15</v>
      </c>
      <c r="F422" s="59">
        <v>8205</v>
      </c>
      <c r="G422" s="59">
        <v>0</v>
      </c>
      <c r="H422" s="59">
        <v>0</v>
      </c>
      <c r="I422" s="59">
        <v>0</v>
      </c>
      <c r="J422" s="59">
        <v>1205</v>
      </c>
      <c r="K422" s="59">
        <v>0</v>
      </c>
      <c r="L422" s="59">
        <v>0</v>
      </c>
      <c r="M422" s="59">
        <v>0</v>
      </c>
      <c r="N422" s="189">
        <f>F422+G422+H422+I422-J422+K422-L422+M422</f>
        <v>7000</v>
      </c>
      <c r="O422" s="662"/>
    </row>
    <row r="423" spans="1:15" ht="40.5" customHeight="1">
      <c r="A423" s="108">
        <v>920002</v>
      </c>
      <c r="B423" s="59" t="s">
        <v>1068</v>
      </c>
      <c r="C423" s="166" t="s">
        <v>1143</v>
      </c>
      <c r="D423" s="398" t="s">
        <v>553</v>
      </c>
      <c r="E423" s="346">
        <v>15</v>
      </c>
      <c r="F423" s="59">
        <v>4420</v>
      </c>
      <c r="G423" s="59">
        <v>0</v>
      </c>
      <c r="H423" s="59">
        <v>0</v>
      </c>
      <c r="I423" s="59">
        <v>0</v>
      </c>
      <c r="J423" s="59">
        <v>420</v>
      </c>
      <c r="K423" s="59">
        <v>0</v>
      </c>
      <c r="L423" s="59">
        <v>0</v>
      </c>
      <c r="M423" s="59">
        <v>0</v>
      </c>
      <c r="N423" s="189">
        <f>F423+G423+H423+I423-J423+K423-L423+M423</f>
        <v>4000</v>
      </c>
      <c r="O423" s="662"/>
    </row>
    <row r="424" spans="1:15" ht="19.5" customHeight="1">
      <c r="A424" s="582" t="s">
        <v>66</v>
      </c>
      <c r="B424" s="675"/>
      <c r="C424" s="596"/>
      <c r="D424" s="592"/>
      <c r="E424" s="593"/>
      <c r="F424" s="612">
        <f aca="true" t="shared" si="72" ref="F424:N424">SUM(F422:F423)</f>
        <v>12625</v>
      </c>
      <c r="G424" s="612">
        <f t="shared" si="72"/>
        <v>0</v>
      </c>
      <c r="H424" s="612">
        <f t="shared" si="72"/>
        <v>0</v>
      </c>
      <c r="I424" s="612">
        <f t="shared" si="72"/>
        <v>0</v>
      </c>
      <c r="J424" s="612">
        <f t="shared" si="72"/>
        <v>1625</v>
      </c>
      <c r="K424" s="612">
        <f t="shared" si="72"/>
        <v>0</v>
      </c>
      <c r="L424" s="612">
        <f t="shared" si="72"/>
        <v>0</v>
      </c>
      <c r="M424" s="612">
        <f t="shared" si="72"/>
        <v>0</v>
      </c>
      <c r="N424" s="612">
        <f t="shared" si="72"/>
        <v>11000</v>
      </c>
      <c r="O424" s="588"/>
    </row>
    <row r="425" spans="1:15" ht="27" customHeight="1">
      <c r="A425" s="100" t="s">
        <v>614</v>
      </c>
      <c r="B425" s="81"/>
      <c r="C425" s="404"/>
      <c r="D425" s="75"/>
      <c r="E425" s="335"/>
      <c r="F425" s="74"/>
      <c r="G425" s="74"/>
      <c r="H425" s="74"/>
      <c r="I425" s="74"/>
      <c r="J425" s="74"/>
      <c r="K425" s="74"/>
      <c r="L425" s="74"/>
      <c r="M425" s="74"/>
      <c r="N425" s="74"/>
      <c r="O425" s="76"/>
    </row>
    <row r="426" spans="1:15" ht="40.5" customHeight="1">
      <c r="A426" s="170">
        <v>910002</v>
      </c>
      <c r="B426" s="14" t="s">
        <v>1069</v>
      </c>
      <c r="C426" s="1074" t="s">
        <v>1330</v>
      </c>
      <c r="D426" s="666" t="s">
        <v>565</v>
      </c>
      <c r="E426" s="667">
        <v>15</v>
      </c>
      <c r="F426" s="59">
        <v>5662</v>
      </c>
      <c r="G426" s="59">
        <v>0</v>
      </c>
      <c r="H426" s="59">
        <v>0</v>
      </c>
      <c r="I426" s="59">
        <v>0</v>
      </c>
      <c r="J426" s="59">
        <v>662</v>
      </c>
      <c r="K426" s="59">
        <v>0</v>
      </c>
      <c r="L426" s="59">
        <v>0</v>
      </c>
      <c r="M426" s="59">
        <v>0</v>
      </c>
      <c r="N426" s="189">
        <f>F426+G426+H426+I426-J426+K426-L426+M426</f>
        <v>5000</v>
      </c>
      <c r="O426" s="658"/>
    </row>
    <row r="427" spans="1:15" ht="19.5" customHeight="1">
      <c r="A427" s="582" t="s">
        <v>66</v>
      </c>
      <c r="B427" s="675"/>
      <c r="C427" s="596"/>
      <c r="D427" s="592"/>
      <c r="E427" s="593"/>
      <c r="F427" s="612">
        <f aca="true" t="shared" si="73" ref="F427:N427">SUM(F426:F426)</f>
        <v>5662</v>
      </c>
      <c r="G427" s="612">
        <f t="shared" si="73"/>
        <v>0</v>
      </c>
      <c r="H427" s="612">
        <f t="shared" si="73"/>
        <v>0</v>
      </c>
      <c r="I427" s="612">
        <f t="shared" si="73"/>
        <v>0</v>
      </c>
      <c r="J427" s="612">
        <f t="shared" si="73"/>
        <v>662</v>
      </c>
      <c r="K427" s="612">
        <f t="shared" si="73"/>
        <v>0</v>
      </c>
      <c r="L427" s="612">
        <f t="shared" si="73"/>
        <v>0</v>
      </c>
      <c r="M427" s="612">
        <f t="shared" si="73"/>
        <v>0</v>
      </c>
      <c r="N427" s="612">
        <f t="shared" si="73"/>
        <v>5000</v>
      </c>
      <c r="O427" s="588"/>
    </row>
    <row r="428" spans="1:15" ht="27" customHeight="1">
      <c r="A428" s="100" t="s">
        <v>595</v>
      </c>
      <c r="B428" s="81"/>
      <c r="C428" s="404"/>
      <c r="D428" s="75"/>
      <c r="E428" s="335"/>
      <c r="F428" s="74"/>
      <c r="G428" s="74"/>
      <c r="H428" s="74"/>
      <c r="I428" s="74"/>
      <c r="J428" s="74"/>
      <c r="K428" s="74"/>
      <c r="L428" s="74"/>
      <c r="M428" s="74"/>
      <c r="N428" s="74"/>
      <c r="O428" s="76"/>
    </row>
    <row r="429" spans="1:15" ht="40.5" customHeight="1">
      <c r="A429" s="660">
        <v>161001</v>
      </c>
      <c r="B429" s="495" t="s">
        <v>1070</v>
      </c>
      <c r="C429" s="1074" t="s">
        <v>1266</v>
      </c>
      <c r="D429" s="398" t="s">
        <v>572</v>
      </c>
      <c r="E429" s="346">
        <v>15</v>
      </c>
      <c r="F429" s="59">
        <v>8205</v>
      </c>
      <c r="G429" s="59">
        <v>0</v>
      </c>
      <c r="H429" s="59">
        <v>0</v>
      </c>
      <c r="I429" s="59">
        <v>0</v>
      </c>
      <c r="J429" s="59">
        <v>1205</v>
      </c>
      <c r="K429" s="59">
        <v>0</v>
      </c>
      <c r="L429" s="59">
        <v>0</v>
      </c>
      <c r="M429" s="59">
        <v>0</v>
      </c>
      <c r="N429" s="189">
        <f>F429+G429+H429+I429-J429+K429-L429+M429</f>
        <v>7000</v>
      </c>
      <c r="O429" s="29"/>
    </row>
    <row r="430" spans="1:15" ht="19.5" customHeight="1">
      <c r="A430" s="582" t="s">
        <v>66</v>
      </c>
      <c r="B430" s="675"/>
      <c r="C430" s="596"/>
      <c r="D430" s="592"/>
      <c r="E430" s="593"/>
      <c r="F430" s="612">
        <f>F429</f>
        <v>8205</v>
      </c>
      <c r="G430" s="612">
        <f aca="true" t="shared" si="74" ref="G430:M430">G429</f>
        <v>0</v>
      </c>
      <c r="H430" s="612">
        <f t="shared" si="74"/>
        <v>0</v>
      </c>
      <c r="I430" s="612">
        <f t="shared" si="74"/>
        <v>0</v>
      </c>
      <c r="J430" s="612">
        <f>J429</f>
        <v>1205</v>
      </c>
      <c r="K430" s="612">
        <f>K429</f>
        <v>0</v>
      </c>
      <c r="L430" s="612">
        <f t="shared" si="74"/>
        <v>0</v>
      </c>
      <c r="M430" s="612">
        <f t="shared" si="74"/>
        <v>0</v>
      </c>
      <c r="N430" s="612">
        <f>N429</f>
        <v>7000</v>
      </c>
      <c r="O430" s="588"/>
    </row>
    <row r="431" spans="1:15" ht="24" customHeight="1">
      <c r="A431" s="180" t="s">
        <v>66</v>
      </c>
      <c r="B431" s="52"/>
      <c r="C431" s="409"/>
      <c r="D431" s="53"/>
      <c r="E431" s="339"/>
      <c r="F431" s="69">
        <f aca="true" t="shared" si="75" ref="F431:N431">F424+F427+F430</f>
        <v>26492</v>
      </c>
      <c r="G431" s="69">
        <f t="shared" si="75"/>
        <v>0</v>
      </c>
      <c r="H431" s="69">
        <f t="shared" si="75"/>
        <v>0</v>
      </c>
      <c r="I431" s="69">
        <f t="shared" si="75"/>
        <v>0</v>
      </c>
      <c r="J431" s="69">
        <f t="shared" si="75"/>
        <v>3492</v>
      </c>
      <c r="K431" s="69">
        <f t="shared" si="75"/>
        <v>0</v>
      </c>
      <c r="L431" s="69">
        <f t="shared" si="75"/>
        <v>0</v>
      </c>
      <c r="M431" s="69">
        <f t="shared" si="75"/>
        <v>0</v>
      </c>
      <c r="N431" s="69">
        <f t="shared" si="75"/>
        <v>23000</v>
      </c>
      <c r="O431" s="69"/>
    </row>
    <row r="432" spans="1:15" ht="16.5" customHeight="1">
      <c r="A432" s="21"/>
      <c r="B432" s="8"/>
      <c r="C432" s="410"/>
      <c r="D432" s="8"/>
      <c r="E432" s="315"/>
      <c r="F432" s="8"/>
      <c r="G432" s="8"/>
      <c r="H432" s="8"/>
      <c r="I432" s="8"/>
      <c r="J432" s="8"/>
      <c r="K432" s="8"/>
      <c r="L432" s="8"/>
      <c r="M432" s="8"/>
      <c r="N432" s="8"/>
      <c r="O432" s="31"/>
    </row>
    <row r="433" spans="1:15" s="187" customFormat="1" ht="18">
      <c r="A433" s="17"/>
      <c r="B433" s="1"/>
      <c r="C433" s="406"/>
      <c r="D433" s="1"/>
      <c r="E433" s="321"/>
      <c r="F433" s="1"/>
      <c r="G433" s="1"/>
      <c r="H433" s="1"/>
      <c r="I433" s="1"/>
      <c r="J433" s="1"/>
      <c r="K433" s="1"/>
      <c r="L433" s="1"/>
      <c r="M433" s="1"/>
      <c r="N433" s="1"/>
      <c r="O433" s="30"/>
    </row>
    <row r="434" spans="1:15" s="187" customFormat="1" ht="18.75">
      <c r="A434" s="437"/>
      <c r="B434" s="438"/>
      <c r="C434" s="438"/>
      <c r="D434" s="438" t="s">
        <v>473</v>
      </c>
      <c r="E434" s="439"/>
      <c r="F434" s="438"/>
      <c r="G434" s="438"/>
      <c r="H434" s="438"/>
      <c r="J434" s="443" t="s">
        <v>474</v>
      </c>
      <c r="K434" s="438"/>
      <c r="L434" s="438"/>
      <c r="M434" s="438"/>
      <c r="N434" s="438" t="s">
        <v>474</v>
      </c>
      <c r="O434" s="440"/>
    </row>
    <row r="435" spans="1:15" ht="18.75">
      <c r="A435" s="437"/>
      <c r="B435" s="438"/>
      <c r="C435" s="438"/>
      <c r="D435" s="438"/>
      <c r="E435" s="439"/>
      <c r="F435" s="438"/>
      <c r="G435" s="438"/>
      <c r="H435" s="438"/>
      <c r="I435" s="438"/>
      <c r="J435" s="437"/>
      <c r="K435" s="438"/>
      <c r="L435" s="437"/>
      <c r="M435" s="438"/>
      <c r="N435" s="438"/>
      <c r="O435" s="441"/>
    </row>
    <row r="436" spans="1:15" ht="18.75">
      <c r="A436" s="437" t="s">
        <v>482</v>
      </c>
      <c r="B436" s="438"/>
      <c r="C436" s="438" t="s">
        <v>1378</v>
      </c>
      <c r="D436" s="438"/>
      <c r="E436" s="439"/>
      <c r="F436" s="438"/>
      <c r="G436" s="438"/>
      <c r="H436" s="438"/>
      <c r="J436" s="443" t="s">
        <v>1038</v>
      </c>
      <c r="K436" s="438"/>
      <c r="L436" s="437"/>
      <c r="M436" s="438" t="s">
        <v>1034</v>
      </c>
      <c r="N436" s="438"/>
      <c r="O436" s="441"/>
    </row>
    <row r="437" spans="1:15" ht="15" customHeight="1">
      <c r="A437" s="437"/>
      <c r="B437" s="438"/>
      <c r="C437" s="438" t="s">
        <v>616</v>
      </c>
      <c r="D437" s="438"/>
      <c r="E437" s="439"/>
      <c r="F437" s="438"/>
      <c r="G437" s="438"/>
      <c r="H437" s="438"/>
      <c r="J437" s="442" t="s">
        <v>471</v>
      </c>
      <c r="L437" s="442"/>
      <c r="M437" s="438" t="s">
        <v>472</v>
      </c>
      <c r="N437" s="438"/>
      <c r="O437" s="440"/>
    </row>
    <row r="438" spans="1:15" ht="33.75">
      <c r="A438" s="183" t="s">
        <v>0</v>
      </c>
      <c r="B438" s="20"/>
      <c r="C438" s="169" t="s">
        <v>640</v>
      </c>
      <c r="D438" s="169"/>
      <c r="E438" s="325"/>
      <c r="F438" s="4"/>
      <c r="G438" s="4"/>
      <c r="H438" s="4"/>
      <c r="I438" s="4"/>
      <c r="J438" s="4"/>
      <c r="K438" s="4"/>
      <c r="L438" s="4"/>
      <c r="M438" s="4"/>
      <c r="N438" s="4"/>
      <c r="O438" s="27"/>
    </row>
    <row r="439" spans="1:15" ht="20.25">
      <c r="A439" s="6"/>
      <c r="B439" s="177" t="s">
        <v>364</v>
      </c>
      <c r="C439" s="401"/>
      <c r="D439" s="7"/>
      <c r="E439" s="315"/>
      <c r="F439" s="7"/>
      <c r="G439" s="7"/>
      <c r="H439" s="7"/>
      <c r="I439" s="8"/>
      <c r="J439" s="7"/>
      <c r="K439" s="7"/>
      <c r="L439" s="8"/>
      <c r="M439" s="7"/>
      <c r="N439" s="7"/>
      <c r="O439" s="391" t="s">
        <v>1498</v>
      </c>
    </row>
    <row r="440" spans="1:15" s="70" customFormat="1" ht="31.5" customHeight="1">
      <c r="A440" s="10"/>
      <c r="B440" s="44"/>
      <c r="C440" s="402"/>
      <c r="D440" s="95" t="s">
        <v>1472</v>
      </c>
      <c r="E440" s="316"/>
      <c r="F440" s="12"/>
      <c r="G440" s="12"/>
      <c r="H440" s="12"/>
      <c r="I440" s="12"/>
      <c r="J440" s="12"/>
      <c r="K440" s="12"/>
      <c r="L440" s="12"/>
      <c r="M440" s="12"/>
      <c r="N440" s="12"/>
      <c r="O440" s="28"/>
    </row>
    <row r="441" spans="1:15" ht="39.75" customHeight="1" thickBot="1">
      <c r="A441" s="46" t="s">
        <v>436</v>
      </c>
      <c r="B441" s="62" t="s">
        <v>437</v>
      </c>
      <c r="C441" s="403" t="s">
        <v>1</v>
      </c>
      <c r="D441" s="62" t="s">
        <v>435</v>
      </c>
      <c r="E441" s="337" t="s">
        <v>444</v>
      </c>
      <c r="F441" s="26" t="s">
        <v>432</v>
      </c>
      <c r="G441" s="26" t="s">
        <v>433</v>
      </c>
      <c r="H441" s="26" t="s">
        <v>33</v>
      </c>
      <c r="I441" s="26" t="s">
        <v>434</v>
      </c>
      <c r="J441" s="26" t="s">
        <v>17</v>
      </c>
      <c r="K441" s="26" t="s">
        <v>18</v>
      </c>
      <c r="L441" s="26" t="s">
        <v>441</v>
      </c>
      <c r="M441" s="26" t="s">
        <v>30</v>
      </c>
      <c r="N441" s="26" t="s">
        <v>438</v>
      </c>
      <c r="O441" s="63" t="s">
        <v>19</v>
      </c>
    </row>
    <row r="442" spans="1:15" ht="30" customHeight="1" thickTop="1">
      <c r="A442" s="100" t="s">
        <v>200</v>
      </c>
      <c r="B442" s="74"/>
      <c r="C442" s="404"/>
      <c r="D442" s="77"/>
      <c r="E442" s="338"/>
      <c r="F442" s="77"/>
      <c r="G442" s="77"/>
      <c r="H442" s="77"/>
      <c r="I442" s="77"/>
      <c r="J442" s="77"/>
      <c r="K442" s="77"/>
      <c r="L442" s="77"/>
      <c r="M442" s="77"/>
      <c r="N442" s="77"/>
      <c r="O442" s="76"/>
    </row>
    <row r="443" spans="1:15" ht="42" customHeight="1">
      <c r="A443" s="170">
        <v>15100100</v>
      </c>
      <c r="B443" s="14" t="s">
        <v>1071</v>
      </c>
      <c r="C443" s="657" t="s">
        <v>1144</v>
      </c>
      <c r="D443" s="43" t="s">
        <v>365</v>
      </c>
      <c r="E443" s="346">
        <v>15</v>
      </c>
      <c r="F443" s="59">
        <v>6934</v>
      </c>
      <c r="G443" s="59">
        <v>0</v>
      </c>
      <c r="H443" s="59">
        <v>0</v>
      </c>
      <c r="I443" s="59">
        <v>0</v>
      </c>
      <c r="J443" s="59">
        <v>934</v>
      </c>
      <c r="K443" s="59">
        <v>0</v>
      </c>
      <c r="L443" s="14">
        <v>1000</v>
      </c>
      <c r="M443" s="59">
        <v>0</v>
      </c>
      <c r="N443" s="189">
        <f>F443+G443+H443+I443-J443+K443-L443+M443</f>
        <v>5000</v>
      </c>
      <c r="O443" s="29"/>
    </row>
    <row r="444" spans="1:15" ht="18">
      <c r="A444" s="582" t="s">
        <v>66</v>
      </c>
      <c r="B444" s="606"/>
      <c r="C444" s="596"/>
      <c r="D444" s="607"/>
      <c r="E444" s="608"/>
      <c r="F444" s="609">
        <f>F443</f>
        <v>6934</v>
      </c>
      <c r="G444" s="609">
        <f aca="true" t="shared" si="76" ref="G444:N444">G443</f>
        <v>0</v>
      </c>
      <c r="H444" s="609">
        <f t="shared" si="76"/>
        <v>0</v>
      </c>
      <c r="I444" s="609">
        <f t="shared" si="76"/>
        <v>0</v>
      </c>
      <c r="J444" s="609">
        <f t="shared" si="76"/>
        <v>934</v>
      </c>
      <c r="K444" s="609">
        <f t="shared" si="76"/>
        <v>0</v>
      </c>
      <c r="L444" s="594">
        <f t="shared" si="76"/>
        <v>1000</v>
      </c>
      <c r="M444" s="609">
        <f t="shared" si="76"/>
        <v>0</v>
      </c>
      <c r="N444" s="609">
        <f t="shared" si="76"/>
        <v>5000</v>
      </c>
      <c r="O444" s="588"/>
    </row>
    <row r="445" spans="1:15" ht="30" customHeight="1">
      <c r="A445" s="100" t="s">
        <v>201</v>
      </c>
      <c r="B445" s="74"/>
      <c r="C445" s="404"/>
      <c r="D445" s="75"/>
      <c r="E445" s="335"/>
      <c r="F445" s="74"/>
      <c r="G445" s="74"/>
      <c r="H445" s="74"/>
      <c r="I445" s="74"/>
      <c r="J445" s="74"/>
      <c r="K445" s="74"/>
      <c r="L445" s="74"/>
      <c r="M445" s="74"/>
      <c r="N445" s="74"/>
      <c r="O445" s="76"/>
    </row>
    <row r="446" spans="1:15" ht="45" customHeight="1">
      <c r="A446" s="120">
        <v>1100101</v>
      </c>
      <c r="B446" s="59" t="s">
        <v>1132</v>
      </c>
      <c r="C446" s="166" t="s">
        <v>1213</v>
      </c>
      <c r="D446" s="398" t="s">
        <v>567</v>
      </c>
      <c r="E446" s="346">
        <v>15</v>
      </c>
      <c r="F446" s="59">
        <v>4420</v>
      </c>
      <c r="G446" s="59">
        <v>0</v>
      </c>
      <c r="H446" s="59">
        <v>0</v>
      </c>
      <c r="I446" s="59">
        <v>0</v>
      </c>
      <c r="J446" s="59">
        <v>420</v>
      </c>
      <c r="K446" s="59">
        <v>0</v>
      </c>
      <c r="L446" s="59">
        <v>0</v>
      </c>
      <c r="M446" s="59">
        <v>0</v>
      </c>
      <c r="N446" s="189">
        <f>F446+G446+H446+I446-J446+K446-L446+M446</f>
        <v>4000</v>
      </c>
      <c r="O446" s="29"/>
    </row>
    <row r="447" spans="1:15" ht="42" customHeight="1">
      <c r="A447" s="120">
        <v>10100102</v>
      </c>
      <c r="B447" s="59" t="s">
        <v>1428</v>
      </c>
      <c r="C447" s="166" t="s">
        <v>202</v>
      </c>
      <c r="D447" s="398" t="s">
        <v>2</v>
      </c>
      <c r="E447" s="346">
        <v>15</v>
      </c>
      <c r="F447" s="59">
        <v>3390</v>
      </c>
      <c r="G447" s="59">
        <v>0</v>
      </c>
      <c r="H447" s="59">
        <v>0</v>
      </c>
      <c r="I447" s="59">
        <v>0</v>
      </c>
      <c r="J447" s="59">
        <v>140</v>
      </c>
      <c r="K447" s="59">
        <v>0</v>
      </c>
      <c r="L447" s="59">
        <v>0</v>
      </c>
      <c r="M447" s="59">
        <v>0</v>
      </c>
      <c r="N447" s="189">
        <f>F447+G447+H447+I447-J447+K447-L447+M447</f>
        <v>3250</v>
      </c>
      <c r="O447" s="29"/>
    </row>
    <row r="448" spans="1:15" ht="18">
      <c r="A448" s="582" t="s">
        <v>66</v>
      </c>
      <c r="B448" s="606"/>
      <c r="C448" s="596"/>
      <c r="D448" s="607"/>
      <c r="E448" s="608"/>
      <c r="F448" s="612">
        <f>SUM(F446:F447)</f>
        <v>7810</v>
      </c>
      <c r="G448" s="612">
        <f aca="true" t="shared" si="77" ref="G448:N448">SUM(G446:G447)</f>
        <v>0</v>
      </c>
      <c r="H448" s="612">
        <f t="shared" si="77"/>
        <v>0</v>
      </c>
      <c r="I448" s="612">
        <f t="shared" si="77"/>
        <v>0</v>
      </c>
      <c r="J448" s="612">
        <f t="shared" si="77"/>
        <v>560</v>
      </c>
      <c r="K448" s="612">
        <f t="shared" si="77"/>
        <v>0</v>
      </c>
      <c r="L448" s="612">
        <f t="shared" si="77"/>
        <v>0</v>
      </c>
      <c r="M448" s="612">
        <f t="shared" si="77"/>
        <v>0</v>
      </c>
      <c r="N448" s="612">
        <f t="shared" si="77"/>
        <v>7250</v>
      </c>
      <c r="O448" s="588"/>
    </row>
    <row r="449" spans="1:15" ht="30" customHeight="1">
      <c r="A449" s="100" t="s">
        <v>394</v>
      </c>
      <c r="B449" s="74"/>
      <c r="C449" s="404"/>
      <c r="D449" s="75"/>
      <c r="E449" s="335"/>
      <c r="F449" s="74"/>
      <c r="G449" s="74"/>
      <c r="H449" s="74"/>
      <c r="I449" s="74"/>
      <c r="J449" s="74"/>
      <c r="K449" s="74"/>
      <c r="L449" s="74"/>
      <c r="M449" s="74"/>
      <c r="N449" s="74"/>
      <c r="O449" s="76"/>
    </row>
    <row r="450" spans="1:15" s="41" customFormat="1" ht="38.25" customHeight="1">
      <c r="A450" s="197">
        <v>2100103</v>
      </c>
      <c r="B450" s="189" t="s">
        <v>76</v>
      </c>
      <c r="C450" s="285" t="s">
        <v>411</v>
      </c>
      <c r="D450" s="396" t="s">
        <v>77</v>
      </c>
      <c r="E450" s="312">
        <v>15</v>
      </c>
      <c r="F450" s="65">
        <v>2020</v>
      </c>
      <c r="G450" s="65">
        <v>0</v>
      </c>
      <c r="H450" s="65">
        <v>0</v>
      </c>
      <c r="I450" s="65">
        <v>0</v>
      </c>
      <c r="J450" s="65">
        <v>0</v>
      </c>
      <c r="K450" s="65">
        <v>70</v>
      </c>
      <c r="L450" s="65">
        <v>500</v>
      </c>
      <c r="M450" s="65">
        <v>0</v>
      </c>
      <c r="N450" s="189">
        <f>F450+G450+H450+I450-J450+K450-L450+M450</f>
        <v>1590</v>
      </c>
      <c r="O450" s="14"/>
    </row>
    <row r="451" spans="1:15" s="23" customFormat="1" ht="18">
      <c r="A451" s="582" t="s">
        <v>66</v>
      </c>
      <c r="B451" s="606"/>
      <c r="C451" s="596"/>
      <c r="D451" s="607"/>
      <c r="E451" s="608"/>
      <c r="F451" s="609">
        <f aca="true" t="shared" si="78" ref="F451:N451">SUM(F450:F450)</f>
        <v>2020</v>
      </c>
      <c r="G451" s="609">
        <f t="shared" si="78"/>
        <v>0</v>
      </c>
      <c r="H451" s="609">
        <f t="shared" si="78"/>
        <v>0</v>
      </c>
      <c r="I451" s="609">
        <f t="shared" si="78"/>
        <v>0</v>
      </c>
      <c r="J451" s="609">
        <f t="shared" si="78"/>
        <v>0</v>
      </c>
      <c r="K451" s="609">
        <f t="shared" si="78"/>
        <v>70</v>
      </c>
      <c r="L451" s="609">
        <f t="shared" si="78"/>
        <v>500</v>
      </c>
      <c r="M451" s="609">
        <f t="shared" si="78"/>
        <v>0</v>
      </c>
      <c r="N451" s="609">
        <f t="shared" si="78"/>
        <v>1590</v>
      </c>
      <c r="O451" s="588"/>
    </row>
    <row r="452" spans="1:15" ht="22.5">
      <c r="A452" s="56"/>
      <c r="B452" s="181" t="s">
        <v>31</v>
      </c>
      <c r="C452" s="413"/>
      <c r="D452" s="61"/>
      <c r="E452" s="347"/>
      <c r="F452" s="71">
        <f aca="true" t="shared" si="79" ref="F452:N452">F444+F448+F451</f>
        <v>16764</v>
      </c>
      <c r="G452" s="71">
        <f t="shared" si="79"/>
        <v>0</v>
      </c>
      <c r="H452" s="71">
        <f t="shared" si="79"/>
        <v>0</v>
      </c>
      <c r="I452" s="71">
        <f t="shared" si="79"/>
        <v>0</v>
      </c>
      <c r="J452" s="71">
        <f t="shared" si="79"/>
        <v>1494</v>
      </c>
      <c r="K452" s="71">
        <f t="shared" si="79"/>
        <v>70</v>
      </c>
      <c r="L452" s="71">
        <f t="shared" si="79"/>
        <v>1500</v>
      </c>
      <c r="M452" s="71">
        <f t="shared" si="79"/>
        <v>0</v>
      </c>
      <c r="N452" s="71">
        <f t="shared" si="79"/>
        <v>13840</v>
      </c>
      <c r="O452" s="57"/>
    </row>
    <row r="455" spans="1:15" s="187" customFormat="1" ht="18.75">
      <c r="A455" s="437"/>
      <c r="B455" s="438"/>
      <c r="C455" s="438"/>
      <c r="D455" s="438" t="s">
        <v>473</v>
      </c>
      <c r="E455" s="439"/>
      <c r="F455" s="438"/>
      <c r="G455" s="438"/>
      <c r="H455" s="438"/>
      <c r="J455" s="443" t="s">
        <v>474</v>
      </c>
      <c r="K455" s="443"/>
      <c r="L455" s="438"/>
      <c r="M455" s="438"/>
      <c r="N455" s="438" t="s">
        <v>474</v>
      </c>
      <c r="O455" s="440"/>
    </row>
    <row r="456" spans="1:15" s="187" customFormat="1" ht="18.75">
      <c r="A456" s="437"/>
      <c r="B456" s="438"/>
      <c r="C456" s="438"/>
      <c r="D456" s="438"/>
      <c r="E456" s="439"/>
      <c r="F456" s="438"/>
      <c r="G456" s="438"/>
      <c r="H456" s="438"/>
      <c r="J456" s="452"/>
      <c r="K456" s="460"/>
      <c r="L456" s="437"/>
      <c r="M456" s="438"/>
      <c r="N456" s="438"/>
      <c r="O456" s="441"/>
    </row>
    <row r="457" spans="1:15" ht="18.75">
      <c r="A457" s="437" t="s">
        <v>482</v>
      </c>
      <c r="B457" s="438"/>
      <c r="C457" s="438" t="s">
        <v>1378</v>
      </c>
      <c r="D457" s="438"/>
      <c r="E457" s="439"/>
      <c r="F457" s="438"/>
      <c r="G457" s="438"/>
      <c r="H457" s="438"/>
      <c r="J457" s="443" t="s">
        <v>1038</v>
      </c>
      <c r="K457" s="460"/>
      <c r="L457" s="437"/>
      <c r="M457" s="438" t="s">
        <v>1034</v>
      </c>
      <c r="N457" s="438"/>
      <c r="O457" s="441"/>
    </row>
    <row r="458" spans="1:15" ht="18.75">
      <c r="A458" s="437"/>
      <c r="B458" s="438"/>
      <c r="C458" s="438" t="s">
        <v>616</v>
      </c>
      <c r="D458" s="438"/>
      <c r="E458" s="439"/>
      <c r="F458" s="438"/>
      <c r="G458" s="438"/>
      <c r="H458" s="438"/>
      <c r="J458" s="442" t="s">
        <v>471</v>
      </c>
      <c r="K458" s="442"/>
      <c r="L458" s="438"/>
      <c r="M458" s="438" t="s">
        <v>472</v>
      </c>
      <c r="N458" s="438"/>
      <c r="O458" s="440"/>
    </row>
    <row r="459" ht="27.75" customHeight="1"/>
    <row r="460" spans="1:15" ht="28.5" customHeight="1">
      <c r="A460" s="183" t="s">
        <v>0</v>
      </c>
      <c r="B460" s="33"/>
      <c r="C460" s="169" t="s">
        <v>640</v>
      </c>
      <c r="D460" s="169"/>
      <c r="E460" s="325"/>
      <c r="F460" s="4"/>
      <c r="G460" s="4"/>
      <c r="H460" s="4"/>
      <c r="I460" s="4"/>
      <c r="J460" s="4"/>
      <c r="K460" s="4"/>
      <c r="L460" s="4"/>
      <c r="M460" s="4"/>
      <c r="N460" s="4"/>
      <c r="O460" s="27"/>
    </row>
    <row r="461" spans="1:15" ht="20.25">
      <c r="A461" s="6"/>
      <c r="B461" s="177" t="s">
        <v>206</v>
      </c>
      <c r="C461" s="401"/>
      <c r="D461" s="7"/>
      <c r="E461" s="315"/>
      <c r="F461" s="7"/>
      <c r="G461" s="7"/>
      <c r="H461" s="7"/>
      <c r="I461" s="8"/>
      <c r="J461" s="7"/>
      <c r="K461" s="7"/>
      <c r="L461" s="8"/>
      <c r="M461" s="7"/>
      <c r="N461" s="7"/>
      <c r="O461" s="391" t="s">
        <v>1499</v>
      </c>
    </row>
    <row r="462" spans="1:15" s="70" customFormat="1" ht="24.75" customHeight="1">
      <c r="A462" s="206"/>
      <c r="B462" s="259"/>
      <c r="C462" s="419"/>
      <c r="D462" s="242" t="s">
        <v>1472</v>
      </c>
      <c r="E462" s="358"/>
      <c r="F462" s="7"/>
      <c r="G462" s="7"/>
      <c r="H462" s="7"/>
      <c r="I462" s="7"/>
      <c r="J462" s="7"/>
      <c r="K462" s="7"/>
      <c r="L462" s="7"/>
      <c r="M462" s="7"/>
      <c r="N462" s="7"/>
      <c r="O462" s="144"/>
    </row>
    <row r="463" spans="1:15" ht="33.75" customHeight="1">
      <c r="A463" s="264" t="s">
        <v>436</v>
      </c>
      <c r="B463" s="260" t="s">
        <v>437</v>
      </c>
      <c r="C463" s="424" t="s">
        <v>1</v>
      </c>
      <c r="D463" s="260" t="s">
        <v>435</v>
      </c>
      <c r="E463" s="481" t="s">
        <v>444</v>
      </c>
      <c r="F463" s="243" t="s">
        <v>432</v>
      </c>
      <c r="G463" s="243" t="s">
        <v>433</v>
      </c>
      <c r="H463" s="243" t="s">
        <v>33</v>
      </c>
      <c r="I463" s="243" t="s">
        <v>434</v>
      </c>
      <c r="J463" s="243" t="s">
        <v>17</v>
      </c>
      <c r="K463" s="243" t="s">
        <v>18</v>
      </c>
      <c r="L463" s="482" t="s">
        <v>441</v>
      </c>
      <c r="M463" s="243" t="s">
        <v>30</v>
      </c>
      <c r="N463" s="243" t="s">
        <v>438</v>
      </c>
      <c r="O463" s="265" t="s">
        <v>19</v>
      </c>
    </row>
    <row r="464" spans="1:15" ht="27" customHeight="1">
      <c r="A464" s="266" t="s">
        <v>207</v>
      </c>
      <c r="B464" s="221"/>
      <c r="C464" s="388"/>
      <c r="D464" s="221"/>
      <c r="E464" s="365"/>
      <c r="F464" s="126"/>
      <c r="G464" s="126"/>
      <c r="H464" s="126"/>
      <c r="I464" s="126"/>
      <c r="J464" s="126"/>
      <c r="K464" s="126"/>
      <c r="L464" s="126"/>
      <c r="M464" s="221"/>
      <c r="N464" s="221"/>
      <c r="O464" s="136"/>
    </row>
    <row r="465" spans="1:15" ht="36" customHeight="1">
      <c r="A465" s="697">
        <v>1110001</v>
      </c>
      <c r="B465" s="130" t="s">
        <v>1072</v>
      </c>
      <c r="C465" s="1075" t="s">
        <v>1182</v>
      </c>
      <c r="D465" s="131" t="s">
        <v>356</v>
      </c>
      <c r="E465" s="351">
        <v>15</v>
      </c>
      <c r="F465" s="130">
        <v>4420</v>
      </c>
      <c r="G465" s="130">
        <v>0</v>
      </c>
      <c r="H465" s="130">
        <v>0</v>
      </c>
      <c r="I465" s="130">
        <v>0</v>
      </c>
      <c r="J465" s="130">
        <v>420</v>
      </c>
      <c r="K465" s="130">
        <v>0</v>
      </c>
      <c r="L465" s="130">
        <v>0</v>
      </c>
      <c r="M465" s="130">
        <v>0</v>
      </c>
      <c r="N465" s="130">
        <f>F465+G465+H465+I465-J465+K465-L465+M465</f>
        <v>4000</v>
      </c>
      <c r="O465" s="133"/>
    </row>
    <row r="466" spans="1:15" ht="36" customHeight="1">
      <c r="A466" s="697">
        <v>1110002</v>
      </c>
      <c r="B466" s="382" t="s">
        <v>1073</v>
      </c>
      <c r="C466" s="1075" t="s">
        <v>1331</v>
      </c>
      <c r="D466" s="131" t="s">
        <v>568</v>
      </c>
      <c r="E466" s="351">
        <v>15</v>
      </c>
      <c r="F466" s="130">
        <v>3467</v>
      </c>
      <c r="G466" s="130">
        <v>0</v>
      </c>
      <c r="H466" s="130">
        <v>0</v>
      </c>
      <c r="I466" s="130">
        <v>0</v>
      </c>
      <c r="J466" s="130">
        <v>148</v>
      </c>
      <c r="K466" s="130">
        <v>0</v>
      </c>
      <c r="L466" s="130">
        <v>0</v>
      </c>
      <c r="M466" s="130">
        <v>0</v>
      </c>
      <c r="N466" s="130">
        <f>F466+G466+H466+I466-J466+K466-L466+M466</f>
        <v>3319</v>
      </c>
      <c r="O466" s="698"/>
    </row>
    <row r="467" spans="1:15" ht="36" customHeight="1">
      <c r="A467" s="547">
        <v>3130104</v>
      </c>
      <c r="B467" s="480" t="s">
        <v>102</v>
      </c>
      <c r="C467" s="421" t="s">
        <v>103</v>
      </c>
      <c r="D467" s="141" t="s">
        <v>52</v>
      </c>
      <c r="E467" s="385">
        <v>15</v>
      </c>
      <c r="F467" s="480">
        <v>4214</v>
      </c>
      <c r="G467" s="480">
        <v>0</v>
      </c>
      <c r="H467" s="480">
        <v>0</v>
      </c>
      <c r="I467" s="480">
        <v>0</v>
      </c>
      <c r="J467" s="480">
        <v>383</v>
      </c>
      <c r="K467" s="480">
        <v>0</v>
      </c>
      <c r="L467" s="480">
        <v>0</v>
      </c>
      <c r="M467" s="480">
        <v>0</v>
      </c>
      <c r="N467" s="130">
        <f>F467+G467+H467+I467-J467+K467-L467+M467</f>
        <v>3831</v>
      </c>
      <c r="O467" s="142"/>
    </row>
    <row r="468" spans="1:15" ht="18.75" customHeight="1">
      <c r="A468" s="555" t="s">
        <v>66</v>
      </c>
      <c r="B468" s="936"/>
      <c r="C468" s="557"/>
      <c r="D468" s="561"/>
      <c r="E468" s="558"/>
      <c r="F468" s="937">
        <f>SUM(F465:F467)</f>
        <v>12101</v>
      </c>
      <c r="G468" s="937">
        <f aca="true" t="shared" si="80" ref="G468:M468">SUM(G465:G467)</f>
        <v>0</v>
      </c>
      <c r="H468" s="937">
        <f t="shared" si="80"/>
        <v>0</v>
      </c>
      <c r="I468" s="937">
        <f t="shared" si="80"/>
        <v>0</v>
      </c>
      <c r="J468" s="937">
        <f>SUM(J465:J467)</f>
        <v>951</v>
      </c>
      <c r="K468" s="937">
        <f t="shared" si="80"/>
        <v>0</v>
      </c>
      <c r="L468" s="937">
        <f t="shared" si="80"/>
        <v>0</v>
      </c>
      <c r="M468" s="937">
        <f t="shared" si="80"/>
        <v>0</v>
      </c>
      <c r="N468" s="937">
        <f>SUM(N465:N467)</f>
        <v>11150</v>
      </c>
      <c r="O468" s="559"/>
    </row>
    <row r="469" spans="1:15" ht="27" customHeight="1">
      <c r="A469" s="266" t="s">
        <v>208</v>
      </c>
      <c r="B469" s="266" t="s">
        <v>208</v>
      </c>
      <c r="C469" s="388"/>
      <c r="D469" s="135"/>
      <c r="E469" s="352"/>
      <c r="F469" s="221"/>
      <c r="G469" s="221"/>
      <c r="H469" s="221"/>
      <c r="I469" s="221"/>
      <c r="J469" s="221"/>
      <c r="K469" s="221"/>
      <c r="L469" s="221"/>
      <c r="M469" s="221"/>
      <c r="N469" s="221"/>
      <c r="O469" s="136"/>
    </row>
    <row r="470" spans="1:15" ht="36" customHeight="1">
      <c r="A470" s="129">
        <v>8100204</v>
      </c>
      <c r="B470" s="262" t="s">
        <v>188</v>
      </c>
      <c r="C470" s="386" t="s">
        <v>189</v>
      </c>
      <c r="D470" s="131" t="s">
        <v>10</v>
      </c>
      <c r="E470" s="351">
        <v>15</v>
      </c>
      <c r="F470" s="262">
        <v>3354</v>
      </c>
      <c r="G470" s="262">
        <v>600</v>
      </c>
      <c r="H470" s="262">
        <v>0</v>
      </c>
      <c r="I470" s="262">
        <v>0</v>
      </c>
      <c r="J470" s="262">
        <v>136</v>
      </c>
      <c r="K470" s="262">
        <v>0</v>
      </c>
      <c r="L470" s="262">
        <v>0</v>
      </c>
      <c r="M470" s="262">
        <v>0</v>
      </c>
      <c r="N470" s="130">
        <f aca="true" t="shared" si="81" ref="N470:N478">F470+G470+H470+I470-J470+K470-L470+M470</f>
        <v>3818</v>
      </c>
      <c r="O470" s="133"/>
    </row>
    <row r="471" spans="1:15" ht="36" customHeight="1">
      <c r="A471" s="129">
        <v>11100206</v>
      </c>
      <c r="B471" s="262" t="s">
        <v>403</v>
      </c>
      <c r="C471" s="386" t="s">
        <v>404</v>
      </c>
      <c r="D471" s="131" t="s">
        <v>10</v>
      </c>
      <c r="E471" s="351">
        <v>15</v>
      </c>
      <c r="F471" s="262">
        <v>2621</v>
      </c>
      <c r="G471" s="262">
        <v>500</v>
      </c>
      <c r="H471" s="262">
        <v>0</v>
      </c>
      <c r="I471" s="262">
        <v>0</v>
      </c>
      <c r="J471" s="262">
        <v>21</v>
      </c>
      <c r="K471" s="262">
        <v>0</v>
      </c>
      <c r="L471" s="262">
        <v>400</v>
      </c>
      <c r="M471" s="262">
        <v>0</v>
      </c>
      <c r="N471" s="130">
        <f t="shared" si="81"/>
        <v>2700</v>
      </c>
      <c r="O471" s="133"/>
    </row>
    <row r="472" spans="1:15" ht="36" customHeight="1">
      <c r="A472" s="129">
        <v>11100207</v>
      </c>
      <c r="B472" s="262" t="s">
        <v>46</v>
      </c>
      <c r="C472" s="386" t="s">
        <v>431</v>
      </c>
      <c r="D472" s="261" t="s">
        <v>11</v>
      </c>
      <c r="E472" s="351">
        <v>15</v>
      </c>
      <c r="F472" s="262">
        <v>2509</v>
      </c>
      <c r="G472" s="262">
        <v>0</v>
      </c>
      <c r="H472" s="262">
        <v>0</v>
      </c>
      <c r="I472" s="262">
        <v>0</v>
      </c>
      <c r="J472" s="262">
        <v>9</v>
      </c>
      <c r="K472" s="262">
        <v>0</v>
      </c>
      <c r="L472" s="262">
        <v>0</v>
      </c>
      <c r="M472" s="262">
        <v>0</v>
      </c>
      <c r="N472" s="130">
        <f t="shared" si="81"/>
        <v>2500</v>
      </c>
      <c r="O472" s="310"/>
    </row>
    <row r="473" spans="1:15" ht="36" customHeight="1">
      <c r="A473" s="129">
        <v>11100208</v>
      </c>
      <c r="B473" s="262" t="s">
        <v>212</v>
      </c>
      <c r="C473" s="386" t="s">
        <v>213</v>
      </c>
      <c r="D473" s="131" t="s">
        <v>9</v>
      </c>
      <c r="E473" s="351">
        <v>15</v>
      </c>
      <c r="F473" s="262">
        <v>2746</v>
      </c>
      <c r="G473" s="262">
        <v>550</v>
      </c>
      <c r="H473" s="262">
        <v>0</v>
      </c>
      <c r="I473" s="262">
        <v>0</v>
      </c>
      <c r="J473" s="262">
        <v>49</v>
      </c>
      <c r="K473" s="262">
        <v>0</v>
      </c>
      <c r="L473" s="262">
        <v>0</v>
      </c>
      <c r="M473" s="262">
        <v>0</v>
      </c>
      <c r="N473" s="130">
        <f t="shared" si="81"/>
        <v>3247</v>
      </c>
      <c r="O473" s="133"/>
    </row>
    <row r="474" spans="1:18" ht="36" customHeight="1">
      <c r="A474" s="474">
        <v>11100211</v>
      </c>
      <c r="B474" s="130" t="s">
        <v>414</v>
      </c>
      <c r="C474" s="386" t="s">
        <v>415</v>
      </c>
      <c r="D474" s="131" t="s">
        <v>10</v>
      </c>
      <c r="E474" s="351">
        <v>15</v>
      </c>
      <c r="F474" s="262">
        <v>2371</v>
      </c>
      <c r="G474" s="262">
        <v>0</v>
      </c>
      <c r="H474" s="262">
        <v>0</v>
      </c>
      <c r="I474" s="262">
        <v>0</v>
      </c>
      <c r="J474" s="262">
        <v>0</v>
      </c>
      <c r="K474" s="262">
        <v>6</v>
      </c>
      <c r="L474" s="262">
        <v>0</v>
      </c>
      <c r="M474" s="262">
        <v>0</v>
      </c>
      <c r="N474" s="130">
        <f t="shared" si="81"/>
        <v>2377</v>
      </c>
      <c r="O474" s="310"/>
      <c r="P474" s="37"/>
      <c r="Q474" s="37"/>
      <c r="R474" s="37"/>
    </row>
    <row r="475" spans="1:18" ht="36" customHeight="1">
      <c r="A475" s="474">
        <v>11100212</v>
      </c>
      <c r="B475" s="130" t="s">
        <v>1220</v>
      </c>
      <c r="C475" s="386" t="s">
        <v>1267</v>
      </c>
      <c r="D475" s="131" t="s">
        <v>1166</v>
      </c>
      <c r="E475" s="351">
        <v>15</v>
      </c>
      <c r="F475" s="262">
        <v>2542</v>
      </c>
      <c r="G475" s="262">
        <v>1500</v>
      </c>
      <c r="H475" s="262">
        <v>0</v>
      </c>
      <c r="I475" s="262">
        <v>0</v>
      </c>
      <c r="J475" s="262">
        <v>12</v>
      </c>
      <c r="K475" s="262">
        <v>0</v>
      </c>
      <c r="L475" s="262">
        <v>0</v>
      </c>
      <c r="M475" s="262">
        <v>0</v>
      </c>
      <c r="N475" s="130">
        <f t="shared" si="81"/>
        <v>4030</v>
      </c>
      <c r="O475" s="310"/>
      <c r="P475" s="37"/>
      <c r="Q475" s="37"/>
      <c r="R475" s="37"/>
    </row>
    <row r="476" spans="1:15" ht="36" customHeight="1">
      <c r="A476" s="129">
        <v>11100306</v>
      </c>
      <c r="B476" s="262" t="s">
        <v>218</v>
      </c>
      <c r="C476" s="386" t="s">
        <v>219</v>
      </c>
      <c r="D476" s="131" t="s">
        <v>9</v>
      </c>
      <c r="E476" s="351">
        <v>15</v>
      </c>
      <c r="F476" s="262">
        <v>1993</v>
      </c>
      <c r="G476" s="262">
        <v>400</v>
      </c>
      <c r="H476" s="262">
        <v>0</v>
      </c>
      <c r="I476" s="262">
        <v>0</v>
      </c>
      <c r="J476" s="262">
        <v>0</v>
      </c>
      <c r="K476" s="262">
        <v>72</v>
      </c>
      <c r="L476" s="262">
        <v>0</v>
      </c>
      <c r="M476" s="262">
        <v>0</v>
      </c>
      <c r="N476" s="130">
        <f t="shared" si="81"/>
        <v>2465</v>
      </c>
      <c r="O476" s="133"/>
    </row>
    <row r="477" spans="1:15" ht="36" customHeight="1">
      <c r="A477" s="129">
        <v>11100307</v>
      </c>
      <c r="B477" s="262" t="s">
        <v>220</v>
      </c>
      <c r="C477" s="386" t="s">
        <v>974</v>
      </c>
      <c r="D477" s="131" t="s">
        <v>11</v>
      </c>
      <c r="E477" s="351">
        <v>15</v>
      </c>
      <c r="F477" s="262">
        <v>1837</v>
      </c>
      <c r="G477" s="262">
        <v>0</v>
      </c>
      <c r="H477" s="262">
        <v>0</v>
      </c>
      <c r="I477" s="262">
        <v>0</v>
      </c>
      <c r="J477" s="262">
        <v>0</v>
      </c>
      <c r="K477" s="262">
        <v>82</v>
      </c>
      <c r="L477" s="262">
        <v>0</v>
      </c>
      <c r="M477" s="262">
        <v>0</v>
      </c>
      <c r="N477" s="130">
        <f t="shared" si="81"/>
        <v>1919</v>
      </c>
      <c r="O477" s="133"/>
    </row>
    <row r="478" spans="1:15" ht="36" customHeight="1">
      <c r="A478" s="129">
        <v>11100308</v>
      </c>
      <c r="B478" s="130" t="s">
        <v>221</v>
      </c>
      <c r="C478" s="386" t="s">
        <v>975</v>
      </c>
      <c r="D478" s="131" t="s">
        <v>11</v>
      </c>
      <c r="E478" s="351">
        <v>15</v>
      </c>
      <c r="F478" s="130">
        <v>1837</v>
      </c>
      <c r="G478" s="130">
        <v>0</v>
      </c>
      <c r="H478" s="130">
        <v>0</v>
      </c>
      <c r="I478" s="130">
        <v>0</v>
      </c>
      <c r="J478" s="130">
        <v>0</v>
      </c>
      <c r="K478" s="130">
        <v>82</v>
      </c>
      <c r="L478" s="130">
        <v>0</v>
      </c>
      <c r="M478" s="130">
        <v>0</v>
      </c>
      <c r="N478" s="130">
        <f t="shared" si="81"/>
        <v>1919</v>
      </c>
      <c r="O478" s="133"/>
    </row>
    <row r="479" spans="1:15" s="220" customFormat="1" ht="18" hidden="1">
      <c r="A479" s="171"/>
      <c r="B479" s="263" t="s">
        <v>374</v>
      </c>
      <c r="C479" s="423"/>
      <c r="D479" s="172"/>
      <c r="E479" s="367"/>
      <c r="F479" s="263">
        <f aca="true" t="shared" si="82" ref="F479:N479">SUM(F470:F478)</f>
        <v>21810</v>
      </c>
      <c r="G479" s="263">
        <f t="shared" si="82"/>
        <v>3550</v>
      </c>
      <c r="H479" s="263">
        <f t="shared" si="82"/>
        <v>0</v>
      </c>
      <c r="I479" s="263">
        <f t="shared" si="82"/>
        <v>0</v>
      </c>
      <c r="J479" s="263">
        <f t="shared" si="82"/>
        <v>227</v>
      </c>
      <c r="K479" s="263">
        <f t="shared" si="82"/>
        <v>242</v>
      </c>
      <c r="L479" s="263">
        <f t="shared" si="82"/>
        <v>400</v>
      </c>
      <c r="M479" s="263">
        <f t="shared" si="82"/>
        <v>0</v>
      </c>
      <c r="N479" s="263">
        <f t="shared" si="82"/>
        <v>24975</v>
      </c>
      <c r="O479" s="173"/>
    </row>
    <row r="480" spans="1:15" ht="20.25" customHeight="1">
      <c r="A480" s="227"/>
      <c r="B480" s="228" t="s">
        <v>31</v>
      </c>
      <c r="C480" s="417"/>
      <c r="D480" s="267"/>
      <c r="E480" s="368"/>
      <c r="F480" s="267">
        <f aca="true" t="shared" si="83" ref="F480:N480">F468+F479</f>
        <v>33911</v>
      </c>
      <c r="G480" s="267">
        <f t="shared" si="83"/>
        <v>3550</v>
      </c>
      <c r="H480" s="267">
        <f t="shared" si="83"/>
        <v>0</v>
      </c>
      <c r="I480" s="267">
        <f t="shared" si="83"/>
        <v>0</v>
      </c>
      <c r="J480" s="267">
        <f t="shared" si="83"/>
        <v>1178</v>
      </c>
      <c r="K480" s="267">
        <f t="shared" si="83"/>
        <v>242</v>
      </c>
      <c r="L480" s="267">
        <f t="shared" si="83"/>
        <v>400</v>
      </c>
      <c r="M480" s="267">
        <f t="shared" si="83"/>
        <v>0</v>
      </c>
      <c r="N480" s="267">
        <f t="shared" si="83"/>
        <v>36125</v>
      </c>
      <c r="O480" s="231"/>
    </row>
    <row r="481" spans="1:15" s="187" customFormat="1" ht="17.25" customHeight="1">
      <c r="A481" s="437"/>
      <c r="B481" s="438"/>
      <c r="C481" s="438"/>
      <c r="D481" s="438" t="s">
        <v>473</v>
      </c>
      <c r="E481" s="439"/>
      <c r="F481" s="438"/>
      <c r="G481" s="438"/>
      <c r="H481" s="438"/>
      <c r="J481" s="443" t="s">
        <v>474</v>
      </c>
      <c r="K481" s="438"/>
      <c r="L481" s="438"/>
      <c r="M481" s="443"/>
      <c r="N481" s="438" t="s">
        <v>474</v>
      </c>
      <c r="O481" s="440"/>
    </row>
    <row r="482" spans="1:15" s="187" customFormat="1" ht="8.25" customHeight="1">
      <c r="A482" s="437"/>
      <c r="B482" s="438"/>
      <c r="C482" s="438"/>
      <c r="D482" s="438"/>
      <c r="E482" s="439"/>
      <c r="F482" s="438"/>
      <c r="G482" s="438"/>
      <c r="H482" s="438"/>
      <c r="J482" s="443"/>
      <c r="K482" s="438"/>
      <c r="L482" s="437"/>
      <c r="M482" s="443"/>
      <c r="N482" s="438"/>
      <c r="O482" s="441"/>
    </row>
    <row r="483" spans="1:15" ht="18" customHeight="1">
      <c r="A483" s="437" t="s">
        <v>482</v>
      </c>
      <c r="B483" s="438"/>
      <c r="C483" s="438" t="s">
        <v>1378</v>
      </c>
      <c r="D483" s="438"/>
      <c r="E483" s="439"/>
      <c r="F483" s="438"/>
      <c r="G483" s="438"/>
      <c r="H483" s="438"/>
      <c r="J483" s="443" t="s">
        <v>1038</v>
      </c>
      <c r="K483" s="438"/>
      <c r="L483" s="437"/>
      <c r="M483" s="438" t="s">
        <v>1034</v>
      </c>
      <c r="N483" s="438"/>
      <c r="O483" s="441"/>
    </row>
    <row r="484" spans="1:15" ht="12.75" customHeight="1">
      <c r="A484" s="437"/>
      <c r="B484" s="438"/>
      <c r="C484" s="438" t="s">
        <v>616</v>
      </c>
      <c r="D484" s="438"/>
      <c r="E484" s="439"/>
      <c r="F484" s="438"/>
      <c r="G484" s="438"/>
      <c r="H484" s="438"/>
      <c r="J484" s="442" t="s">
        <v>471</v>
      </c>
      <c r="K484" s="438"/>
      <c r="L484" s="438"/>
      <c r="M484" s="438" t="s">
        <v>472</v>
      </c>
      <c r="N484" s="438"/>
      <c r="O484" s="440"/>
    </row>
    <row r="485" spans="1:15" ht="23.25" customHeight="1">
      <c r="A485" s="183" t="s">
        <v>0</v>
      </c>
      <c r="B485" s="33"/>
      <c r="C485" s="169" t="s">
        <v>640</v>
      </c>
      <c r="D485" s="169"/>
      <c r="E485" s="325"/>
      <c r="F485" s="4"/>
      <c r="G485" s="4"/>
      <c r="H485" s="4"/>
      <c r="I485" s="4"/>
      <c r="J485" s="4"/>
      <c r="K485" s="4"/>
      <c r="L485" s="4"/>
      <c r="M485" s="4"/>
      <c r="N485" s="4"/>
      <c r="O485" s="400" t="s">
        <v>1500</v>
      </c>
    </row>
    <row r="486" spans="1:15" ht="19.5" customHeight="1">
      <c r="A486" s="6"/>
      <c r="B486" s="177" t="s">
        <v>206</v>
      </c>
      <c r="C486" s="401"/>
      <c r="D486" s="7"/>
      <c r="E486" s="315"/>
      <c r="F486" s="7"/>
      <c r="G486" s="7"/>
      <c r="H486" s="7"/>
      <c r="I486" s="8"/>
      <c r="J486" s="7"/>
      <c r="K486" s="7"/>
      <c r="L486" s="8"/>
      <c r="M486" s="7"/>
      <c r="N486" s="7"/>
      <c r="O486" s="144"/>
    </row>
    <row r="487" spans="1:15" s="70" customFormat="1" ht="21" customHeight="1">
      <c r="A487" s="206"/>
      <c r="B487" s="259"/>
      <c r="C487" s="419"/>
      <c r="D487" s="242" t="s">
        <v>1472</v>
      </c>
      <c r="E487" s="358"/>
      <c r="F487" s="7"/>
      <c r="G487" s="7"/>
      <c r="H487" s="7"/>
      <c r="I487" s="7"/>
      <c r="J487" s="7"/>
      <c r="K487" s="7"/>
      <c r="L487" s="7"/>
      <c r="M487" s="7"/>
      <c r="N487" s="7"/>
      <c r="O487" s="144"/>
    </row>
    <row r="488" spans="1:15" s="37" customFormat="1" ht="25.5" customHeight="1">
      <c r="A488" s="264" t="s">
        <v>436</v>
      </c>
      <c r="B488" s="260" t="s">
        <v>437</v>
      </c>
      <c r="C488" s="424" t="s">
        <v>1</v>
      </c>
      <c r="D488" s="260" t="s">
        <v>435</v>
      </c>
      <c r="E488" s="364" t="s">
        <v>444</v>
      </c>
      <c r="F488" s="243" t="s">
        <v>432</v>
      </c>
      <c r="G488" s="243" t="s">
        <v>433</v>
      </c>
      <c r="H488" s="243" t="s">
        <v>33</v>
      </c>
      <c r="I488" s="243" t="s">
        <v>434</v>
      </c>
      <c r="J488" s="243" t="s">
        <v>17</v>
      </c>
      <c r="K488" s="243" t="s">
        <v>18</v>
      </c>
      <c r="L488" s="243" t="s">
        <v>16</v>
      </c>
      <c r="M488" s="243" t="s">
        <v>30</v>
      </c>
      <c r="N488" s="243" t="s">
        <v>438</v>
      </c>
      <c r="O488" s="265" t="s">
        <v>19</v>
      </c>
    </row>
    <row r="489" spans="1:15" ht="24" customHeight="1">
      <c r="A489" s="266" t="s">
        <v>208</v>
      </c>
      <c r="B489" s="268"/>
      <c r="C489" s="425"/>
      <c r="D489" s="269"/>
      <c r="E489" s="369"/>
      <c r="F489" s="270"/>
      <c r="G489" s="303"/>
      <c r="H489" s="304"/>
      <c r="I489" s="305"/>
      <c r="J489" s="306"/>
      <c r="K489" s="272"/>
      <c r="L489" s="305"/>
      <c r="M489" s="272"/>
      <c r="N489" s="271"/>
      <c r="O489" s="279"/>
    </row>
    <row r="490" spans="1:15" ht="36" customHeight="1">
      <c r="A490" s="129">
        <v>11100315</v>
      </c>
      <c r="B490" s="130" t="s">
        <v>225</v>
      </c>
      <c r="C490" s="386" t="s">
        <v>979</v>
      </c>
      <c r="D490" s="131" t="s">
        <v>10</v>
      </c>
      <c r="E490" s="351">
        <v>15</v>
      </c>
      <c r="F490" s="130">
        <v>1837</v>
      </c>
      <c r="G490" s="130">
        <v>1500</v>
      </c>
      <c r="H490" s="130">
        <v>0</v>
      </c>
      <c r="I490" s="130">
        <v>0</v>
      </c>
      <c r="J490" s="130">
        <v>0</v>
      </c>
      <c r="K490" s="130">
        <v>82</v>
      </c>
      <c r="L490" s="130">
        <v>0</v>
      </c>
      <c r="M490" s="130">
        <v>0</v>
      </c>
      <c r="N490" s="130">
        <f aca="true" t="shared" si="84" ref="N490:N496">F490+G490+H490+I490-J490+K490-L490+M490</f>
        <v>3419</v>
      </c>
      <c r="O490" s="133"/>
    </row>
    <row r="491" spans="1:15" ht="36" customHeight="1">
      <c r="A491" s="129">
        <v>11100317</v>
      </c>
      <c r="B491" s="130" t="s">
        <v>226</v>
      </c>
      <c r="C491" s="386" t="s">
        <v>980</v>
      </c>
      <c r="D491" s="131" t="s">
        <v>10</v>
      </c>
      <c r="E491" s="351">
        <v>15</v>
      </c>
      <c r="F491" s="130">
        <v>2031</v>
      </c>
      <c r="G491" s="130">
        <v>400</v>
      </c>
      <c r="H491" s="130">
        <v>0</v>
      </c>
      <c r="I491" s="130">
        <v>0</v>
      </c>
      <c r="J491" s="130">
        <v>0</v>
      </c>
      <c r="K491" s="130">
        <v>70</v>
      </c>
      <c r="L491" s="130">
        <v>0</v>
      </c>
      <c r="M491" s="130">
        <v>0</v>
      </c>
      <c r="N491" s="130">
        <f>F491+G491+H491+I491-J491+K491-L491+M491</f>
        <v>2501</v>
      </c>
      <c r="O491" s="133"/>
    </row>
    <row r="492" spans="1:15" ht="36" customHeight="1">
      <c r="A492" s="129">
        <v>11100318</v>
      </c>
      <c r="B492" s="130" t="s">
        <v>227</v>
      </c>
      <c r="C492" s="386" t="s">
        <v>228</v>
      </c>
      <c r="D492" s="131" t="s">
        <v>10</v>
      </c>
      <c r="E492" s="351">
        <v>15</v>
      </c>
      <c r="F492" s="130">
        <v>1837</v>
      </c>
      <c r="G492" s="130">
        <v>1500</v>
      </c>
      <c r="H492" s="130">
        <v>0</v>
      </c>
      <c r="I492" s="130">
        <v>0</v>
      </c>
      <c r="J492" s="130">
        <v>0</v>
      </c>
      <c r="K492" s="130">
        <v>82</v>
      </c>
      <c r="L492" s="130">
        <v>0</v>
      </c>
      <c r="M492" s="130">
        <v>0</v>
      </c>
      <c r="N492" s="130">
        <f t="shared" si="84"/>
        <v>3419</v>
      </c>
      <c r="O492" s="133"/>
    </row>
    <row r="493" spans="1:15" ht="36" customHeight="1">
      <c r="A493" s="129">
        <v>11100319</v>
      </c>
      <c r="B493" s="130" t="s">
        <v>229</v>
      </c>
      <c r="C493" s="386" t="s">
        <v>230</v>
      </c>
      <c r="D493" s="131" t="s">
        <v>11</v>
      </c>
      <c r="E493" s="351">
        <v>15</v>
      </c>
      <c r="F493" s="130">
        <v>2862</v>
      </c>
      <c r="G493" s="130">
        <v>0</v>
      </c>
      <c r="H493" s="130">
        <v>0</v>
      </c>
      <c r="I493" s="130">
        <v>0</v>
      </c>
      <c r="J493" s="130">
        <v>62</v>
      </c>
      <c r="K493" s="130">
        <v>0</v>
      </c>
      <c r="L493" s="130">
        <v>0</v>
      </c>
      <c r="M493" s="130">
        <v>0</v>
      </c>
      <c r="N493" s="130">
        <f t="shared" si="84"/>
        <v>2800</v>
      </c>
      <c r="O493" s="133"/>
    </row>
    <row r="494" spans="1:15" ht="36" customHeight="1">
      <c r="A494" s="129">
        <v>11100322</v>
      </c>
      <c r="B494" s="130" t="s">
        <v>235</v>
      </c>
      <c r="C494" s="386" t="s">
        <v>981</v>
      </c>
      <c r="D494" s="131" t="s">
        <v>11</v>
      </c>
      <c r="E494" s="351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0</v>
      </c>
      <c r="M494" s="130">
        <v>0</v>
      </c>
      <c r="N494" s="130">
        <f t="shared" si="84"/>
        <v>1919</v>
      </c>
      <c r="O494" s="133"/>
    </row>
    <row r="495" spans="1:15" ht="36" customHeight="1">
      <c r="A495" s="129">
        <v>11100325</v>
      </c>
      <c r="B495" s="130" t="s">
        <v>237</v>
      </c>
      <c r="C495" s="386" t="s">
        <v>982</v>
      </c>
      <c r="D495" s="131" t="s">
        <v>10</v>
      </c>
      <c r="E495" s="351">
        <v>15</v>
      </c>
      <c r="F495" s="130">
        <v>2509</v>
      </c>
      <c r="G495" s="130">
        <v>500</v>
      </c>
      <c r="H495" s="130">
        <v>0</v>
      </c>
      <c r="I495" s="130">
        <v>0</v>
      </c>
      <c r="J495" s="130">
        <v>9</v>
      </c>
      <c r="K495" s="130">
        <v>0</v>
      </c>
      <c r="L495" s="130">
        <v>0</v>
      </c>
      <c r="M495" s="130">
        <v>0</v>
      </c>
      <c r="N495" s="130">
        <f>F495+G495+H495+I495-J495+K495-L495+M495</f>
        <v>3000</v>
      </c>
      <c r="O495" s="133"/>
    </row>
    <row r="496" spans="1:15" ht="36" customHeight="1">
      <c r="A496" s="129">
        <v>11100326</v>
      </c>
      <c r="B496" s="130" t="s">
        <v>238</v>
      </c>
      <c r="C496" s="386" t="s">
        <v>239</v>
      </c>
      <c r="D496" s="131" t="s">
        <v>10</v>
      </c>
      <c r="E496" s="351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t="shared" si="84"/>
        <v>1919</v>
      </c>
      <c r="O496" s="133"/>
    </row>
    <row r="497" spans="1:15" ht="36" customHeight="1">
      <c r="A497" s="129">
        <v>11100329</v>
      </c>
      <c r="B497" s="130" t="s">
        <v>240</v>
      </c>
      <c r="C497" s="386" t="s">
        <v>412</v>
      </c>
      <c r="D497" s="433" t="s">
        <v>248</v>
      </c>
      <c r="E497" s="351">
        <v>15</v>
      </c>
      <c r="F497" s="130">
        <v>2995</v>
      </c>
      <c r="G497" s="130">
        <v>0</v>
      </c>
      <c r="H497" s="130">
        <v>0</v>
      </c>
      <c r="I497" s="130">
        <v>0</v>
      </c>
      <c r="J497" s="130">
        <v>76</v>
      </c>
      <c r="K497" s="130">
        <v>0</v>
      </c>
      <c r="L497" s="130">
        <v>0</v>
      </c>
      <c r="M497" s="130">
        <v>0</v>
      </c>
      <c r="N497" s="130">
        <f>F497+G497+H497+I497-J497+K497-L497+M497</f>
        <v>2919</v>
      </c>
      <c r="O497" s="133"/>
    </row>
    <row r="498" spans="1:15" s="23" customFormat="1" ht="36" customHeight="1">
      <c r="A498" s="129">
        <v>11100501</v>
      </c>
      <c r="B498" s="262" t="s">
        <v>246</v>
      </c>
      <c r="C498" s="386" t="s">
        <v>247</v>
      </c>
      <c r="D498" s="261" t="s">
        <v>10</v>
      </c>
      <c r="E498" s="366">
        <v>15</v>
      </c>
      <c r="F498" s="262">
        <v>2091</v>
      </c>
      <c r="G498" s="262">
        <v>400</v>
      </c>
      <c r="H498" s="262">
        <v>0</v>
      </c>
      <c r="I498" s="262">
        <v>0</v>
      </c>
      <c r="J498" s="262">
        <v>0</v>
      </c>
      <c r="K498" s="262">
        <v>65</v>
      </c>
      <c r="L498" s="262">
        <v>0</v>
      </c>
      <c r="M498" s="262">
        <v>0</v>
      </c>
      <c r="N498" s="130">
        <f>F498+G498+H498+I498-J498+K498-L498+M498</f>
        <v>2556</v>
      </c>
      <c r="O498" s="133"/>
    </row>
    <row r="499" spans="1:15" ht="16.5" customHeight="1">
      <c r="A499" s="468"/>
      <c r="B499" s="228" t="s">
        <v>31</v>
      </c>
      <c r="C499" s="417"/>
      <c r="D499" s="280"/>
      <c r="E499" s="371"/>
      <c r="F499" s="281">
        <f aca="true" t="shared" si="85" ref="F499:N499">SUM(F490:F498)</f>
        <v>19836</v>
      </c>
      <c r="G499" s="281">
        <f t="shared" si="85"/>
        <v>4300</v>
      </c>
      <c r="H499" s="281">
        <f t="shared" si="85"/>
        <v>0</v>
      </c>
      <c r="I499" s="281">
        <f t="shared" si="85"/>
        <v>0</v>
      </c>
      <c r="J499" s="281">
        <f t="shared" si="85"/>
        <v>147</v>
      </c>
      <c r="K499" s="281">
        <f t="shared" si="85"/>
        <v>463</v>
      </c>
      <c r="L499" s="281">
        <f t="shared" si="85"/>
        <v>0</v>
      </c>
      <c r="M499" s="281">
        <f t="shared" si="85"/>
        <v>0</v>
      </c>
      <c r="N499" s="281">
        <f t="shared" si="85"/>
        <v>24452</v>
      </c>
      <c r="O499" s="252"/>
    </row>
    <row r="500" spans="1:15" s="187" customFormat="1" ht="21.75" customHeight="1">
      <c r="A500" s="437"/>
      <c r="B500" s="438"/>
      <c r="C500" s="438"/>
      <c r="D500" s="438" t="s">
        <v>473</v>
      </c>
      <c r="E500" s="439"/>
      <c r="F500" s="438"/>
      <c r="G500" s="438"/>
      <c r="H500" s="438"/>
      <c r="J500" s="443" t="s">
        <v>474</v>
      </c>
      <c r="K500" s="443"/>
      <c r="L500" s="438"/>
      <c r="M500" s="443"/>
      <c r="N500" s="438" t="s">
        <v>474</v>
      </c>
      <c r="O500" s="440"/>
    </row>
    <row r="501" spans="1:15" s="187" customFormat="1" ht="11.25" customHeight="1">
      <c r="A501" s="437"/>
      <c r="B501" s="438"/>
      <c r="C501" s="438"/>
      <c r="D501" s="438"/>
      <c r="E501" s="439"/>
      <c r="F501" s="438"/>
      <c r="G501" s="438"/>
      <c r="H501" s="438"/>
      <c r="J501" s="452"/>
      <c r="K501" s="460"/>
      <c r="L501" s="437"/>
      <c r="M501" s="443"/>
      <c r="N501" s="438"/>
      <c r="O501" s="441"/>
    </row>
    <row r="502" spans="1:15" s="84" customFormat="1" ht="14.25" customHeight="1">
      <c r="A502" s="437" t="s">
        <v>482</v>
      </c>
      <c r="B502" s="438"/>
      <c r="C502" s="438" t="s">
        <v>1378</v>
      </c>
      <c r="D502" s="438"/>
      <c r="E502" s="439"/>
      <c r="F502" s="438"/>
      <c r="G502" s="438"/>
      <c r="H502" s="438"/>
      <c r="J502" s="443" t="s">
        <v>1038</v>
      </c>
      <c r="K502" s="460"/>
      <c r="L502" s="437"/>
      <c r="M502" s="438" t="s">
        <v>1034</v>
      </c>
      <c r="N502" s="438"/>
      <c r="O502" s="441"/>
    </row>
    <row r="503" spans="1:15" ht="13.5" customHeight="1">
      <c r="A503" s="437"/>
      <c r="B503" s="438"/>
      <c r="C503" s="438" t="s">
        <v>616</v>
      </c>
      <c r="D503" s="438"/>
      <c r="E503" s="439"/>
      <c r="F503" s="438"/>
      <c r="G503" s="438"/>
      <c r="H503" s="438"/>
      <c r="J503" s="442" t="s">
        <v>471</v>
      </c>
      <c r="K503" s="442"/>
      <c r="L503" s="438"/>
      <c r="M503" s="438" t="s">
        <v>472</v>
      </c>
      <c r="N503" s="438"/>
      <c r="O503" s="440"/>
    </row>
    <row r="504" spans="1:15" ht="27.75" customHeight="1">
      <c r="A504" s="183" t="s">
        <v>0</v>
      </c>
      <c r="B504" s="33"/>
      <c r="C504" s="169" t="s">
        <v>640</v>
      </c>
      <c r="D504" s="169"/>
      <c r="E504" s="325"/>
      <c r="F504" s="4"/>
      <c r="G504" s="4"/>
      <c r="H504" s="4"/>
      <c r="I504" s="4"/>
      <c r="J504" s="4"/>
      <c r="K504" s="4"/>
      <c r="L504" s="4"/>
      <c r="M504" s="4"/>
      <c r="N504" s="4"/>
      <c r="O504" s="27"/>
    </row>
    <row r="505" spans="1:15" ht="20.25" customHeight="1">
      <c r="A505" s="6"/>
      <c r="B505" s="177" t="s">
        <v>206</v>
      </c>
      <c r="C505" s="401"/>
      <c r="D505" s="7"/>
      <c r="E505" s="315"/>
      <c r="F505" s="7"/>
      <c r="G505" s="7"/>
      <c r="H505" s="7"/>
      <c r="I505" s="8"/>
      <c r="J505" s="7"/>
      <c r="K505" s="7"/>
      <c r="L505" s="8"/>
      <c r="M505" s="7"/>
      <c r="N505" s="7"/>
      <c r="O505" s="391" t="s">
        <v>1501</v>
      </c>
    </row>
    <row r="506" spans="1:15" s="255" customFormat="1" ht="23.25" customHeight="1">
      <c r="A506" s="206"/>
      <c r="B506" s="259"/>
      <c r="C506" s="419"/>
      <c r="D506" s="242" t="s">
        <v>1472</v>
      </c>
      <c r="E506" s="358"/>
      <c r="F506" s="7"/>
      <c r="G506" s="7"/>
      <c r="H506" s="7"/>
      <c r="I506" s="7"/>
      <c r="J506" s="7"/>
      <c r="K506" s="7"/>
      <c r="L506" s="7"/>
      <c r="M506" s="7"/>
      <c r="N506" s="7"/>
      <c r="O506" s="144"/>
    </row>
    <row r="507" spans="1:15" s="37" customFormat="1" ht="24" customHeight="1">
      <c r="A507" s="277" t="s">
        <v>436</v>
      </c>
      <c r="B507" s="275" t="s">
        <v>437</v>
      </c>
      <c r="C507" s="426" t="s">
        <v>1</v>
      </c>
      <c r="D507" s="275" t="s">
        <v>435</v>
      </c>
      <c r="E507" s="370" t="s">
        <v>444</v>
      </c>
      <c r="F507" s="276" t="s">
        <v>432</v>
      </c>
      <c r="G507" s="276" t="s">
        <v>433</v>
      </c>
      <c r="H507" s="276" t="s">
        <v>33</v>
      </c>
      <c r="I507" s="276" t="s">
        <v>434</v>
      </c>
      <c r="J507" s="276" t="s">
        <v>17</v>
      </c>
      <c r="K507" s="276" t="s">
        <v>18</v>
      </c>
      <c r="L507" s="276" t="s">
        <v>441</v>
      </c>
      <c r="M507" s="276" t="s">
        <v>30</v>
      </c>
      <c r="N507" s="276" t="s">
        <v>438</v>
      </c>
      <c r="O507" s="278" t="s">
        <v>19</v>
      </c>
    </row>
    <row r="508" spans="1:15" ht="22.5" customHeight="1">
      <c r="A508" s="266" t="s">
        <v>208</v>
      </c>
      <c r="B508" s="268"/>
      <c r="C508" s="425"/>
      <c r="D508" s="269"/>
      <c r="E508" s="369"/>
      <c r="F508" s="270"/>
      <c r="G508" s="303"/>
      <c r="H508" s="304"/>
      <c r="I508" s="305"/>
      <c r="J508" s="306"/>
      <c r="K508" s="272"/>
      <c r="L508" s="305"/>
      <c r="M508" s="272"/>
      <c r="N508" s="271"/>
      <c r="O508" s="279"/>
    </row>
    <row r="509" spans="1:15" ht="36" customHeight="1">
      <c r="A509" s="129">
        <v>11100509</v>
      </c>
      <c r="B509" s="262" t="s">
        <v>253</v>
      </c>
      <c r="C509" s="386" t="s">
        <v>986</v>
      </c>
      <c r="D509" s="261" t="s">
        <v>10</v>
      </c>
      <c r="E509" s="366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>F509+G509+H509+I509-J509+K509-L509+M509</f>
        <v>2156</v>
      </c>
      <c r="O509" s="133"/>
    </row>
    <row r="510" spans="1:15" s="395" customFormat="1" ht="36" customHeight="1">
      <c r="A510" s="129">
        <v>15100205</v>
      </c>
      <c r="B510" s="262" t="s">
        <v>284</v>
      </c>
      <c r="C510" s="386" t="s">
        <v>285</v>
      </c>
      <c r="D510" s="261" t="s">
        <v>11</v>
      </c>
      <c r="E510" s="366">
        <v>15</v>
      </c>
      <c r="F510" s="262">
        <v>1364</v>
      </c>
      <c r="G510" s="262">
        <v>0</v>
      </c>
      <c r="H510" s="262">
        <v>0</v>
      </c>
      <c r="I510" s="262">
        <v>0</v>
      </c>
      <c r="J510" s="262">
        <v>0</v>
      </c>
      <c r="K510" s="262">
        <v>124</v>
      </c>
      <c r="L510" s="262">
        <v>0</v>
      </c>
      <c r="M510" s="262">
        <v>0</v>
      </c>
      <c r="N510" s="130">
        <f>F510+G510+H510+I510-J510+K510-L510+M510</f>
        <v>1488</v>
      </c>
      <c r="O510" s="133"/>
    </row>
    <row r="511" spans="1:15" ht="17.25" customHeight="1" hidden="1">
      <c r="A511" s="253"/>
      <c r="B511" s="244"/>
      <c r="C511" s="423"/>
      <c r="D511" s="244"/>
      <c r="E511" s="360"/>
      <c r="F511" s="244">
        <f aca="true" t="shared" si="86" ref="F511:N511">SUM(F509:F510)</f>
        <v>3455</v>
      </c>
      <c r="G511" s="244">
        <f t="shared" si="86"/>
        <v>0</v>
      </c>
      <c r="H511" s="244">
        <f t="shared" si="86"/>
        <v>0</v>
      </c>
      <c r="I511" s="244">
        <f t="shared" si="86"/>
        <v>0</v>
      </c>
      <c r="J511" s="244">
        <f t="shared" si="86"/>
        <v>0</v>
      </c>
      <c r="K511" s="244">
        <f t="shared" si="86"/>
        <v>189</v>
      </c>
      <c r="L511" s="244">
        <f t="shared" si="86"/>
        <v>0</v>
      </c>
      <c r="M511" s="244">
        <f t="shared" si="86"/>
        <v>0</v>
      </c>
      <c r="N511" s="244">
        <f t="shared" si="86"/>
        <v>3644</v>
      </c>
      <c r="O511" s="254"/>
    </row>
    <row r="512" spans="1:15" ht="19.5" customHeight="1">
      <c r="A512" s="555" t="s">
        <v>66</v>
      </c>
      <c r="B512" s="560"/>
      <c r="C512" s="557"/>
      <c r="D512" s="561"/>
      <c r="E512" s="558"/>
      <c r="F512" s="556">
        <f aca="true" t="shared" si="87" ref="F512:N512">F479+F499+F511</f>
        <v>45101</v>
      </c>
      <c r="G512" s="556">
        <f t="shared" si="87"/>
        <v>7850</v>
      </c>
      <c r="H512" s="556">
        <f t="shared" si="87"/>
        <v>0</v>
      </c>
      <c r="I512" s="556">
        <f t="shared" si="87"/>
        <v>0</v>
      </c>
      <c r="J512" s="556">
        <f t="shared" si="87"/>
        <v>374</v>
      </c>
      <c r="K512" s="556">
        <f t="shared" si="87"/>
        <v>894</v>
      </c>
      <c r="L512" s="556">
        <f t="shared" si="87"/>
        <v>400</v>
      </c>
      <c r="M512" s="556">
        <f t="shared" si="87"/>
        <v>0</v>
      </c>
      <c r="N512" s="556">
        <f t="shared" si="87"/>
        <v>53071</v>
      </c>
      <c r="O512" s="559"/>
    </row>
    <row r="513" spans="1:15" ht="22.5" customHeight="1">
      <c r="A513" s="266" t="s">
        <v>245</v>
      </c>
      <c r="B513" s="273"/>
      <c r="C513" s="388"/>
      <c r="D513" s="135"/>
      <c r="E513" s="352"/>
      <c r="F513" s="274"/>
      <c r="G513" s="274"/>
      <c r="H513" s="274"/>
      <c r="I513" s="274"/>
      <c r="J513" s="274"/>
      <c r="K513" s="274"/>
      <c r="L513" s="274"/>
      <c r="M513" s="274"/>
      <c r="N513" s="274"/>
      <c r="O513" s="136"/>
    </row>
    <row r="514" spans="1:15" ht="36" customHeight="1">
      <c r="A514" s="129">
        <v>8100206</v>
      </c>
      <c r="B514" s="130" t="s">
        <v>190</v>
      </c>
      <c r="C514" s="386" t="s">
        <v>191</v>
      </c>
      <c r="D514" s="433" t="s">
        <v>187</v>
      </c>
      <c r="E514" s="351">
        <v>15</v>
      </c>
      <c r="F514" s="130">
        <v>3354</v>
      </c>
      <c r="G514" s="130">
        <v>0</v>
      </c>
      <c r="H514" s="130">
        <v>0</v>
      </c>
      <c r="I514" s="130">
        <v>0</v>
      </c>
      <c r="J514" s="130">
        <v>136</v>
      </c>
      <c r="K514" s="130">
        <v>0</v>
      </c>
      <c r="L514" s="130">
        <v>0</v>
      </c>
      <c r="M514" s="130">
        <v>0</v>
      </c>
      <c r="N514" s="130">
        <f aca="true" t="shared" si="88" ref="N514:N520">F514+G514+H514+I514-J514+K514-L514+M514</f>
        <v>3218</v>
      </c>
      <c r="O514" s="133"/>
    </row>
    <row r="515" spans="1:15" ht="36" customHeight="1">
      <c r="A515" s="129">
        <v>11100323</v>
      </c>
      <c r="B515" s="130" t="s">
        <v>509</v>
      </c>
      <c r="C515" s="386" t="s">
        <v>236</v>
      </c>
      <c r="D515" s="433" t="s">
        <v>248</v>
      </c>
      <c r="E515" s="351">
        <v>15</v>
      </c>
      <c r="F515" s="130">
        <v>2184</v>
      </c>
      <c r="G515" s="130">
        <v>0</v>
      </c>
      <c r="H515" s="130">
        <v>0</v>
      </c>
      <c r="I515" s="130">
        <v>0</v>
      </c>
      <c r="J515" s="130">
        <v>0</v>
      </c>
      <c r="K515" s="130">
        <v>55</v>
      </c>
      <c r="L515" s="130">
        <v>0</v>
      </c>
      <c r="M515" s="130">
        <v>0</v>
      </c>
      <c r="N515" s="130">
        <f>F515+G515+H515+I515-J515+K515-L515+M515</f>
        <v>2239</v>
      </c>
      <c r="O515" s="133"/>
    </row>
    <row r="516" spans="1:15" ht="36" customHeight="1">
      <c r="A516" s="129">
        <v>11100502</v>
      </c>
      <c r="B516" s="130" t="s">
        <v>249</v>
      </c>
      <c r="C516" s="386" t="s">
        <v>987</v>
      </c>
      <c r="D516" s="433" t="s">
        <v>428</v>
      </c>
      <c r="E516" s="351">
        <v>15</v>
      </c>
      <c r="F516" s="130">
        <v>3992</v>
      </c>
      <c r="G516" s="130">
        <v>300</v>
      </c>
      <c r="H516" s="130">
        <v>0</v>
      </c>
      <c r="I516" s="130">
        <v>0</v>
      </c>
      <c r="J516" s="130">
        <v>348</v>
      </c>
      <c r="K516" s="130">
        <v>0</v>
      </c>
      <c r="L516" s="130">
        <v>0</v>
      </c>
      <c r="M516" s="130">
        <v>0</v>
      </c>
      <c r="N516" s="130">
        <f>F516+G516+H516+I516-J516+K516-L516+M516</f>
        <v>3944</v>
      </c>
      <c r="O516" s="133"/>
    </row>
    <row r="517" spans="1:15" ht="36" customHeight="1">
      <c r="A517" s="129">
        <v>11100510</v>
      </c>
      <c r="B517" s="262" t="s">
        <v>254</v>
      </c>
      <c r="C517" s="386" t="s">
        <v>255</v>
      </c>
      <c r="D517" s="261" t="s">
        <v>256</v>
      </c>
      <c r="E517" s="366">
        <v>15</v>
      </c>
      <c r="F517" s="262">
        <v>2091</v>
      </c>
      <c r="G517" s="262">
        <v>100</v>
      </c>
      <c r="H517" s="262">
        <v>0</v>
      </c>
      <c r="I517" s="262">
        <v>0</v>
      </c>
      <c r="J517" s="262">
        <v>0</v>
      </c>
      <c r="K517" s="262">
        <v>65</v>
      </c>
      <c r="L517" s="262">
        <v>0</v>
      </c>
      <c r="M517" s="262">
        <v>0</v>
      </c>
      <c r="N517" s="130">
        <f t="shared" si="88"/>
        <v>2256</v>
      </c>
      <c r="O517" s="133"/>
    </row>
    <row r="518" spans="1:15" ht="36" customHeight="1">
      <c r="A518" s="129">
        <v>11100513</v>
      </c>
      <c r="B518" s="262" t="s">
        <v>257</v>
      </c>
      <c r="C518" s="386" t="s">
        <v>988</v>
      </c>
      <c r="D518" s="261" t="s">
        <v>11</v>
      </c>
      <c r="E518" s="366">
        <v>15</v>
      </c>
      <c r="F518" s="262">
        <v>2637</v>
      </c>
      <c r="G518" s="262">
        <v>0</v>
      </c>
      <c r="H518" s="262">
        <v>0</v>
      </c>
      <c r="I518" s="262">
        <v>0</v>
      </c>
      <c r="J518" s="262">
        <v>37</v>
      </c>
      <c r="K518" s="262">
        <v>0</v>
      </c>
      <c r="L518" s="262">
        <v>0</v>
      </c>
      <c r="M518" s="262">
        <v>0</v>
      </c>
      <c r="N518" s="130">
        <f t="shared" si="88"/>
        <v>2600</v>
      </c>
      <c r="O518" s="133"/>
    </row>
    <row r="519" spans="1:15" ht="36" customHeight="1">
      <c r="A519" s="129">
        <v>11100517</v>
      </c>
      <c r="B519" s="130" t="s">
        <v>243</v>
      </c>
      <c r="C519" s="386" t="s">
        <v>244</v>
      </c>
      <c r="D519" s="131" t="s">
        <v>248</v>
      </c>
      <c r="E519" s="351">
        <v>15</v>
      </c>
      <c r="F519" s="130">
        <v>4268</v>
      </c>
      <c r="G519" s="130">
        <v>0</v>
      </c>
      <c r="H519" s="130">
        <v>0</v>
      </c>
      <c r="I519" s="130">
        <v>0</v>
      </c>
      <c r="J519" s="130">
        <v>392</v>
      </c>
      <c r="K519" s="130">
        <v>0</v>
      </c>
      <c r="L519" s="130">
        <v>0</v>
      </c>
      <c r="M519" s="130">
        <v>0</v>
      </c>
      <c r="N519" s="130">
        <f t="shared" si="88"/>
        <v>3876</v>
      </c>
      <c r="O519" s="133"/>
    </row>
    <row r="520" spans="1:15" ht="36" customHeight="1">
      <c r="A520" s="129">
        <v>17100202</v>
      </c>
      <c r="B520" s="130" t="s">
        <v>259</v>
      </c>
      <c r="C520" s="386" t="s">
        <v>260</v>
      </c>
      <c r="D520" s="131" t="s">
        <v>248</v>
      </c>
      <c r="E520" s="351">
        <v>15</v>
      </c>
      <c r="F520" s="130">
        <v>3822</v>
      </c>
      <c r="G520" s="130">
        <v>0</v>
      </c>
      <c r="H520" s="130">
        <v>0</v>
      </c>
      <c r="I520" s="130">
        <v>0</v>
      </c>
      <c r="J520" s="130">
        <v>321</v>
      </c>
      <c r="K520" s="130">
        <v>0</v>
      </c>
      <c r="L520" s="130">
        <v>0</v>
      </c>
      <c r="M520" s="130">
        <v>0</v>
      </c>
      <c r="N520" s="130">
        <f t="shared" si="88"/>
        <v>3501</v>
      </c>
      <c r="O520" s="133"/>
    </row>
    <row r="521" spans="1:15" s="23" customFormat="1" ht="20.25" customHeight="1">
      <c r="A521" s="555" t="s">
        <v>66</v>
      </c>
      <c r="B521" s="560"/>
      <c r="C521" s="557"/>
      <c r="D521" s="561"/>
      <c r="E521" s="558"/>
      <c r="F521" s="556">
        <f aca="true" t="shared" si="89" ref="F521:N521">SUM(F514:F520)</f>
        <v>22348</v>
      </c>
      <c r="G521" s="556">
        <f t="shared" si="89"/>
        <v>400</v>
      </c>
      <c r="H521" s="556">
        <f t="shared" si="89"/>
        <v>0</v>
      </c>
      <c r="I521" s="556">
        <f t="shared" si="89"/>
        <v>0</v>
      </c>
      <c r="J521" s="556">
        <f t="shared" si="89"/>
        <v>1234</v>
      </c>
      <c r="K521" s="556">
        <f t="shared" si="89"/>
        <v>120</v>
      </c>
      <c r="L521" s="556">
        <f t="shared" si="89"/>
        <v>0</v>
      </c>
      <c r="M521" s="556">
        <f t="shared" si="89"/>
        <v>0</v>
      </c>
      <c r="N521" s="556">
        <f t="shared" si="89"/>
        <v>21634</v>
      </c>
      <c r="O521" s="559"/>
    </row>
    <row r="522" spans="1:15" s="187" customFormat="1" ht="19.5" customHeight="1">
      <c r="A522" s="227"/>
      <c r="B522" s="228" t="s">
        <v>31</v>
      </c>
      <c r="C522" s="417"/>
      <c r="D522" s="280"/>
      <c r="E522" s="371"/>
      <c r="F522" s="281">
        <f aca="true" t="shared" si="90" ref="F522:N522">F511+F521</f>
        <v>25803</v>
      </c>
      <c r="G522" s="281">
        <f t="shared" si="90"/>
        <v>400</v>
      </c>
      <c r="H522" s="281">
        <f t="shared" si="90"/>
        <v>0</v>
      </c>
      <c r="I522" s="281">
        <f t="shared" si="90"/>
        <v>0</v>
      </c>
      <c r="J522" s="281">
        <f t="shared" si="90"/>
        <v>1234</v>
      </c>
      <c r="K522" s="281">
        <f t="shared" si="90"/>
        <v>309</v>
      </c>
      <c r="L522" s="281">
        <f t="shared" si="90"/>
        <v>0</v>
      </c>
      <c r="M522" s="281">
        <f t="shared" si="90"/>
        <v>0</v>
      </c>
      <c r="N522" s="281">
        <f t="shared" si="90"/>
        <v>25278</v>
      </c>
      <c r="O522" s="252"/>
    </row>
    <row r="523" spans="1:15" s="187" customFormat="1" ht="25.5" customHeight="1">
      <c r="A523" s="24"/>
      <c r="B523" s="699"/>
      <c r="C523" s="700"/>
      <c r="D523" s="701"/>
      <c r="E523" s="702"/>
      <c r="F523" s="644"/>
      <c r="G523" s="644"/>
      <c r="H523" s="644"/>
      <c r="I523" s="644"/>
      <c r="J523" s="644"/>
      <c r="K523" s="644"/>
      <c r="L523" s="644"/>
      <c r="M523" s="644"/>
      <c r="N523" s="644"/>
      <c r="O523" s="703"/>
    </row>
    <row r="524" spans="1:15" s="187" customFormat="1" ht="14.25" customHeight="1">
      <c r="A524" s="437"/>
      <c r="B524" s="438"/>
      <c r="C524" s="438"/>
      <c r="D524" s="438" t="s">
        <v>473</v>
      </c>
      <c r="E524" s="439"/>
      <c r="F524" s="438"/>
      <c r="G524" s="438"/>
      <c r="H524" s="438"/>
      <c r="J524" s="443" t="s">
        <v>474</v>
      </c>
      <c r="K524" s="443"/>
      <c r="L524" s="438"/>
      <c r="N524" s="438" t="s">
        <v>474</v>
      </c>
      <c r="O524" s="440"/>
    </row>
    <row r="525" spans="1:15" s="37" customFormat="1" ht="12.75" customHeight="1">
      <c r="A525" s="437" t="s">
        <v>482</v>
      </c>
      <c r="B525" s="438"/>
      <c r="C525" s="438" t="s">
        <v>1378</v>
      </c>
      <c r="D525" s="438"/>
      <c r="E525" s="439"/>
      <c r="F525" s="438"/>
      <c r="G525" s="438"/>
      <c r="H525" s="438"/>
      <c r="J525" s="443" t="s">
        <v>1038</v>
      </c>
      <c r="K525" s="460"/>
      <c r="L525" s="437"/>
      <c r="M525" s="438" t="s">
        <v>1034</v>
      </c>
      <c r="N525" s="443"/>
      <c r="O525" s="441"/>
    </row>
    <row r="526" spans="1:15" ht="13.5" customHeight="1">
      <c r="A526" s="437"/>
      <c r="B526" s="438"/>
      <c r="C526" s="438" t="s">
        <v>616</v>
      </c>
      <c r="D526" s="438"/>
      <c r="E526" s="439"/>
      <c r="F526" s="438"/>
      <c r="G526" s="438"/>
      <c r="H526" s="438"/>
      <c r="J526" s="442" t="s">
        <v>471</v>
      </c>
      <c r="K526" s="442"/>
      <c r="L526" s="438"/>
      <c r="M526" s="438" t="s">
        <v>472</v>
      </c>
      <c r="N526" s="443"/>
      <c r="O526" s="440"/>
    </row>
    <row r="527" spans="1:15" ht="27.75" customHeight="1">
      <c r="A527" s="183" t="s">
        <v>0</v>
      </c>
      <c r="B527" s="33"/>
      <c r="C527" s="169" t="s">
        <v>640</v>
      </c>
      <c r="D527" s="169"/>
      <c r="E527" s="325"/>
      <c r="F527" s="4"/>
      <c r="G527" s="4"/>
      <c r="H527" s="4"/>
      <c r="I527" s="4"/>
      <c r="J527" s="4"/>
      <c r="K527" s="4"/>
      <c r="L527" s="4"/>
      <c r="M527" s="4"/>
      <c r="N527" s="4"/>
      <c r="O527" s="27"/>
    </row>
    <row r="528" spans="1:15" ht="20.25" customHeight="1">
      <c r="A528" s="6"/>
      <c r="B528" s="177" t="s">
        <v>807</v>
      </c>
      <c r="C528" s="401"/>
      <c r="D528" s="7"/>
      <c r="E528" s="315"/>
      <c r="F528" s="7"/>
      <c r="G528" s="7"/>
      <c r="H528" s="7"/>
      <c r="I528" s="8"/>
      <c r="J528" s="7"/>
      <c r="K528" s="7"/>
      <c r="L528" s="8"/>
      <c r="M528" s="7"/>
      <c r="N528" s="7"/>
      <c r="O528" s="391" t="s">
        <v>1502</v>
      </c>
    </row>
    <row r="529" spans="1:15" ht="24.75">
      <c r="A529" s="10"/>
      <c r="B529" s="44"/>
      <c r="C529" s="11"/>
      <c r="D529" s="95" t="s">
        <v>1472</v>
      </c>
      <c r="E529" s="316"/>
      <c r="F529" s="12"/>
      <c r="G529" s="12"/>
      <c r="H529" s="12"/>
      <c r="I529" s="12"/>
      <c r="J529" s="12"/>
      <c r="K529" s="12"/>
      <c r="L529" s="13"/>
      <c r="M529" s="12"/>
      <c r="N529" s="12"/>
      <c r="O529" s="766"/>
    </row>
    <row r="530" spans="1:15" s="64" customFormat="1" ht="35.25" customHeight="1" thickBot="1">
      <c r="A530" s="46" t="s">
        <v>436</v>
      </c>
      <c r="B530" s="62" t="s">
        <v>437</v>
      </c>
      <c r="C530" s="62" t="s">
        <v>1</v>
      </c>
      <c r="D530" s="62" t="s">
        <v>435</v>
      </c>
      <c r="E530" s="337" t="s">
        <v>444</v>
      </c>
      <c r="F530" s="26" t="s">
        <v>432</v>
      </c>
      <c r="G530" s="26" t="s">
        <v>433</v>
      </c>
      <c r="H530" s="26" t="s">
        <v>33</v>
      </c>
      <c r="I530" s="26" t="s">
        <v>350</v>
      </c>
      <c r="J530" s="26" t="s">
        <v>17</v>
      </c>
      <c r="K530" s="26" t="s">
        <v>18</v>
      </c>
      <c r="L530" s="26" t="s">
        <v>441</v>
      </c>
      <c r="M530" s="26" t="s">
        <v>30</v>
      </c>
      <c r="N530" s="26" t="s">
        <v>29</v>
      </c>
      <c r="O530" s="63" t="s">
        <v>19</v>
      </c>
    </row>
    <row r="531" spans="1:15" ht="30" customHeight="1" thickTop="1">
      <c r="A531" s="100" t="s">
        <v>696</v>
      </c>
      <c r="B531" s="79"/>
      <c r="C531" s="81"/>
      <c r="D531" s="82"/>
      <c r="E531" s="341"/>
      <c r="F531" s="79"/>
      <c r="G531" s="79"/>
      <c r="H531" s="79"/>
      <c r="I531" s="79"/>
      <c r="J531" s="79"/>
      <c r="K531" s="79"/>
      <c r="L531" s="79"/>
      <c r="M531" s="79"/>
      <c r="N531" s="79"/>
      <c r="O531" s="76"/>
    </row>
    <row r="532" spans="1:15" ht="42" customHeight="1">
      <c r="A532" s="696">
        <v>1200001</v>
      </c>
      <c r="B532" s="716" t="s">
        <v>1074</v>
      </c>
      <c r="C532" s="166" t="s">
        <v>1145</v>
      </c>
      <c r="D532" s="398" t="s">
        <v>356</v>
      </c>
      <c r="E532" s="375">
        <v>15</v>
      </c>
      <c r="F532" s="65">
        <v>5662</v>
      </c>
      <c r="G532" s="65">
        <v>0</v>
      </c>
      <c r="H532" s="65">
        <v>0</v>
      </c>
      <c r="I532" s="65">
        <v>0</v>
      </c>
      <c r="J532" s="65">
        <v>662</v>
      </c>
      <c r="K532" s="65">
        <v>0</v>
      </c>
      <c r="L532" s="14">
        <v>1500</v>
      </c>
      <c r="M532" s="65">
        <v>0</v>
      </c>
      <c r="N532" s="59">
        <f aca="true" t="shared" si="91" ref="N532:N539">F532+G532+H532+I532-J532+K532-L532+M532</f>
        <v>3500</v>
      </c>
      <c r="O532" s="29"/>
    </row>
    <row r="533" spans="1:15" ht="42" customHeight="1">
      <c r="A533" s="696">
        <v>1200002</v>
      </c>
      <c r="B533" s="716" t="s">
        <v>1088</v>
      </c>
      <c r="C533" s="166" t="s">
        <v>1332</v>
      </c>
      <c r="D533" s="398" t="s">
        <v>730</v>
      </c>
      <c r="E533" s="375">
        <v>15</v>
      </c>
      <c r="F533" s="65">
        <v>5535</v>
      </c>
      <c r="G533" s="65">
        <v>0</v>
      </c>
      <c r="H533" s="65">
        <v>0</v>
      </c>
      <c r="I533" s="65">
        <v>0</v>
      </c>
      <c r="J533" s="65">
        <v>635</v>
      </c>
      <c r="K533" s="65">
        <v>0</v>
      </c>
      <c r="L533" s="65">
        <v>0</v>
      </c>
      <c r="M533" s="65">
        <v>0</v>
      </c>
      <c r="N533" s="59">
        <f t="shared" si="91"/>
        <v>4900</v>
      </c>
      <c r="O533" s="29"/>
    </row>
    <row r="534" spans="1:15" ht="42" customHeight="1">
      <c r="A534" s="120">
        <v>5200102</v>
      </c>
      <c r="B534" s="59" t="s">
        <v>110</v>
      </c>
      <c r="C534" s="166" t="s">
        <v>111</v>
      </c>
      <c r="D534" s="398" t="s">
        <v>2</v>
      </c>
      <c r="E534" s="346">
        <v>15</v>
      </c>
      <c r="F534" s="59">
        <v>3342</v>
      </c>
      <c r="G534" s="59">
        <v>0</v>
      </c>
      <c r="H534" s="59">
        <v>0</v>
      </c>
      <c r="I534" s="59">
        <v>0</v>
      </c>
      <c r="J534" s="59">
        <v>134</v>
      </c>
      <c r="K534" s="59">
        <v>0</v>
      </c>
      <c r="L534" s="59">
        <v>0</v>
      </c>
      <c r="M534" s="59">
        <v>0</v>
      </c>
      <c r="N534" s="59">
        <f t="shared" si="91"/>
        <v>3208</v>
      </c>
      <c r="O534" s="122"/>
    </row>
    <row r="535" spans="1:15" ht="42" customHeight="1">
      <c r="A535" s="696">
        <v>12000101</v>
      </c>
      <c r="B535" s="716" t="s">
        <v>697</v>
      </c>
      <c r="C535" s="166" t="s">
        <v>765</v>
      </c>
      <c r="D535" s="398" t="s">
        <v>698</v>
      </c>
      <c r="E535" s="375">
        <v>15</v>
      </c>
      <c r="F535" s="65">
        <v>2315</v>
      </c>
      <c r="G535" s="65">
        <v>0</v>
      </c>
      <c r="H535" s="65">
        <v>0</v>
      </c>
      <c r="I535" s="65">
        <v>0</v>
      </c>
      <c r="J535" s="65">
        <v>0</v>
      </c>
      <c r="K535" s="65">
        <v>27</v>
      </c>
      <c r="L535" s="65">
        <v>0</v>
      </c>
      <c r="M535" s="65">
        <v>0</v>
      </c>
      <c r="N535" s="59">
        <f t="shared" si="91"/>
        <v>2342</v>
      </c>
      <c r="O535" s="29"/>
    </row>
    <row r="536" spans="1:15" ht="42" customHeight="1">
      <c r="A536" s="696">
        <v>12000103</v>
      </c>
      <c r="B536" s="716" t="s">
        <v>713</v>
      </c>
      <c r="C536" s="166" t="s">
        <v>768</v>
      </c>
      <c r="D536" s="398" t="s">
        <v>698</v>
      </c>
      <c r="E536" s="375">
        <v>15</v>
      </c>
      <c r="F536" s="65">
        <v>2315</v>
      </c>
      <c r="G536" s="65">
        <v>0</v>
      </c>
      <c r="H536" s="65">
        <v>0</v>
      </c>
      <c r="I536" s="65">
        <v>0</v>
      </c>
      <c r="J536" s="65">
        <v>0</v>
      </c>
      <c r="K536" s="65">
        <v>27</v>
      </c>
      <c r="L536" s="65">
        <v>0</v>
      </c>
      <c r="M536" s="65">
        <v>0</v>
      </c>
      <c r="N536" s="59">
        <f t="shared" si="91"/>
        <v>2342</v>
      </c>
      <c r="O536" s="29"/>
    </row>
    <row r="537" spans="1:15" ht="42" customHeight="1">
      <c r="A537" s="696">
        <v>120000104</v>
      </c>
      <c r="B537" s="716" t="s">
        <v>731</v>
      </c>
      <c r="C537" s="166" t="s">
        <v>769</v>
      </c>
      <c r="D537" s="398" t="s">
        <v>698</v>
      </c>
      <c r="E537" s="375">
        <v>15</v>
      </c>
      <c r="F537" s="65">
        <v>3333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 t="shared" si="91"/>
        <v>3200</v>
      </c>
      <c r="O537" s="29"/>
    </row>
    <row r="538" spans="1:15" ht="42" customHeight="1">
      <c r="A538" s="696">
        <v>12000105</v>
      </c>
      <c r="B538" s="716" t="s">
        <v>732</v>
      </c>
      <c r="C538" s="166" t="s">
        <v>790</v>
      </c>
      <c r="D538" s="398" t="s">
        <v>719</v>
      </c>
      <c r="E538" s="375">
        <v>15</v>
      </c>
      <c r="F538" s="65">
        <v>5600</v>
      </c>
      <c r="G538" s="65">
        <v>0</v>
      </c>
      <c r="H538" s="65">
        <v>0</v>
      </c>
      <c r="I538" s="65">
        <v>0</v>
      </c>
      <c r="J538" s="65">
        <v>649</v>
      </c>
      <c r="K538" s="65">
        <v>0</v>
      </c>
      <c r="L538" s="65">
        <v>0</v>
      </c>
      <c r="M538" s="65">
        <v>0</v>
      </c>
      <c r="N538" s="59">
        <f t="shared" si="91"/>
        <v>4951</v>
      </c>
      <c r="O538" s="29"/>
    </row>
    <row r="539" spans="1:15" ht="42" customHeight="1">
      <c r="A539" s="696">
        <v>12000107</v>
      </c>
      <c r="B539" s="716" t="s">
        <v>744</v>
      </c>
      <c r="C539" s="166" t="s">
        <v>782</v>
      </c>
      <c r="D539" s="398" t="s">
        <v>698</v>
      </c>
      <c r="E539" s="375">
        <v>15</v>
      </c>
      <c r="F539" s="65">
        <v>3331</v>
      </c>
      <c r="G539" s="65">
        <v>0</v>
      </c>
      <c r="H539" s="65">
        <v>0</v>
      </c>
      <c r="I539" s="65">
        <v>0</v>
      </c>
      <c r="J539" s="65">
        <v>133</v>
      </c>
      <c r="K539" s="65">
        <v>0</v>
      </c>
      <c r="L539" s="65">
        <v>0</v>
      </c>
      <c r="M539" s="65">
        <v>0</v>
      </c>
      <c r="N539" s="59">
        <f t="shared" si="91"/>
        <v>3198</v>
      </c>
      <c r="O539" s="29"/>
    </row>
    <row r="540" spans="1:15" ht="24.75" customHeight="1">
      <c r="A540" s="590" t="s">
        <v>66</v>
      </c>
      <c r="B540" s="591"/>
      <c r="C540" s="595"/>
      <c r="D540" s="614"/>
      <c r="E540" s="615"/>
      <c r="F540" s="616">
        <f aca="true" t="shared" si="92" ref="F540:N540">SUM(F532:F539)</f>
        <v>31433</v>
      </c>
      <c r="G540" s="616">
        <f t="shared" si="92"/>
        <v>0</v>
      </c>
      <c r="H540" s="616">
        <f t="shared" si="92"/>
        <v>0</v>
      </c>
      <c r="I540" s="616">
        <f t="shared" si="92"/>
        <v>0</v>
      </c>
      <c r="J540" s="616">
        <f t="shared" si="92"/>
        <v>2346</v>
      </c>
      <c r="K540" s="616">
        <f t="shared" si="92"/>
        <v>54</v>
      </c>
      <c r="L540" s="594">
        <f t="shared" si="92"/>
        <v>1500</v>
      </c>
      <c r="M540" s="616">
        <f t="shared" si="92"/>
        <v>0</v>
      </c>
      <c r="N540" s="616">
        <f t="shared" si="92"/>
        <v>27641</v>
      </c>
      <c r="O540" s="588"/>
    </row>
    <row r="541" spans="1:15" s="103" customFormat="1" ht="33" customHeight="1">
      <c r="A541" s="56"/>
      <c r="B541" s="52" t="s">
        <v>31</v>
      </c>
      <c r="C541" s="68"/>
      <c r="D541" s="68"/>
      <c r="E541" s="373"/>
      <c r="F541" s="69">
        <f>F540</f>
        <v>31433</v>
      </c>
      <c r="G541" s="69">
        <f>G540</f>
        <v>0</v>
      </c>
      <c r="H541" s="69">
        <f aca="true" t="shared" si="93" ref="H541:M541">H540</f>
        <v>0</v>
      </c>
      <c r="I541" s="69">
        <f t="shared" si="93"/>
        <v>0</v>
      </c>
      <c r="J541" s="69">
        <f>J540</f>
        <v>2346</v>
      </c>
      <c r="K541" s="69">
        <f t="shared" si="93"/>
        <v>54</v>
      </c>
      <c r="L541" s="69">
        <f t="shared" si="93"/>
        <v>1500</v>
      </c>
      <c r="M541" s="69">
        <f t="shared" si="93"/>
        <v>0</v>
      </c>
      <c r="N541" s="69">
        <f>N540</f>
        <v>27641</v>
      </c>
      <c r="O541" s="58"/>
    </row>
    <row r="542" spans="1:15" s="103" customFormat="1" ht="21.75">
      <c r="A542" s="17"/>
      <c r="B542" s="1"/>
      <c r="C542" s="1"/>
      <c r="D542" s="1"/>
      <c r="E542" s="321"/>
      <c r="F542" s="1"/>
      <c r="G542" s="1"/>
      <c r="H542" s="1"/>
      <c r="I542" s="1"/>
      <c r="J542" s="1"/>
      <c r="K542" s="1"/>
      <c r="L542" s="19"/>
      <c r="M542" s="1"/>
      <c r="N542" s="1"/>
      <c r="O542" s="30"/>
    </row>
    <row r="543" spans="1:15" s="103" customFormat="1" ht="21.75">
      <c r="A543" s="437"/>
      <c r="B543" s="438"/>
      <c r="C543" s="438"/>
      <c r="D543" s="438" t="s">
        <v>473</v>
      </c>
      <c r="F543" s="439"/>
      <c r="G543" s="438"/>
      <c r="H543" s="438"/>
      <c r="J543" s="443" t="s">
        <v>474</v>
      </c>
      <c r="K543" s="438"/>
      <c r="L543" s="438"/>
      <c r="N543" s="438" t="s">
        <v>474</v>
      </c>
      <c r="O543" s="440"/>
    </row>
    <row r="544" spans="1:15" s="103" customFormat="1" ht="15.75" customHeight="1">
      <c r="A544" s="437" t="s">
        <v>482</v>
      </c>
      <c r="B544" s="438"/>
      <c r="C544" s="438"/>
      <c r="D544" s="443" t="s">
        <v>1378</v>
      </c>
      <c r="E544" s="438"/>
      <c r="F544" s="439"/>
      <c r="G544" s="438"/>
      <c r="H544" s="438"/>
      <c r="J544" s="443" t="s">
        <v>1038</v>
      </c>
      <c r="K544" s="438"/>
      <c r="L544" s="437"/>
      <c r="N544" s="443" t="s">
        <v>1034</v>
      </c>
      <c r="O544" s="441"/>
    </row>
    <row r="545" spans="1:15" s="103" customFormat="1" ht="15.75" customHeight="1">
      <c r="A545" s="437"/>
      <c r="B545" s="438"/>
      <c r="C545" s="438"/>
      <c r="D545" s="443" t="s">
        <v>615</v>
      </c>
      <c r="E545" s="438"/>
      <c r="F545" s="439"/>
      <c r="G545" s="438"/>
      <c r="H545" s="438"/>
      <c r="J545" s="442" t="s">
        <v>471</v>
      </c>
      <c r="K545" s="438"/>
      <c r="L545" s="438"/>
      <c r="N545" s="443" t="s">
        <v>472</v>
      </c>
      <c r="O545" s="440"/>
    </row>
    <row r="546" spans="1:15" ht="27.75" customHeight="1">
      <c r="A546" s="183" t="s">
        <v>0</v>
      </c>
      <c r="B546" s="33"/>
      <c r="C546" s="169" t="s">
        <v>640</v>
      </c>
      <c r="D546" s="169"/>
      <c r="E546" s="325"/>
      <c r="F546" s="4"/>
      <c r="G546" s="4"/>
      <c r="H546" s="4"/>
      <c r="I546" s="4"/>
      <c r="J546" s="4"/>
      <c r="K546" s="4"/>
      <c r="L546" s="4"/>
      <c r="M546" s="4"/>
      <c r="N546" s="4"/>
      <c r="O546" s="27"/>
    </row>
    <row r="547" spans="1:15" ht="20.25" customHeight="1">
      <c r="A547" s="6"/>
      <c r="B547" s="177" t="s">
        <v>807</v>
      </c>
      <c r="C547" s="401"/>
      <c r="D547" s="7"/>
      <c r="E547" s="315"/>
      <c r="F547" s="7"/>
      <c r="G547" s="7"/>
      <c r="H547" s="7"/>
      <c r="I547" s="8"/>
      <c r="J547" s="7"/>
      <c r="K547" s="7"/>
      <c r="L547" s="8"/>
      <c r="M547" s="7"/>
      <c r="N547" s="7"/>
      <c r="O547" s="391" t="s">
        <v>1503</v>
      </c>
    </row>
    <row r="548" spans="1:15" ht="24.75">
      <c r="A548" s="10"/>
      <c r="B548" s="44"/>
      <c r="C548" s="11"/>
      <c r="D548" s="95" t="s">
        <v>1472</v>
      </c>
      <c r="E548" s="316"/>
      <c r="F548" s="12"/>
      <c r="G548" s="12"/>
      <c r="H548" s="12"/>
      <c r="I548" s="12"/>
      <c r="J548" s="12"/>
      <c r="K548" s="12"/>
      <c r="L548" s="13"/>
      <c r="M548" s="12"/>
      <c r="N548" s="12"/>
      <c r="O548" s="766"/>
    </row>
    <row r="549" spans="1:15" s="64" customFormat="1" ht="29.25" customHeight="1" thickBot="1">
      <c r="A549" s="46" t="s">
        <v>436</v>
      </c>
      <c r="B549" s="62" t="s">
        <v>437</v>
      </c>
      <c r="C549" s="62" t="s">
        <v>1</v>
      </c>
      <c r="D549" s="62" t="s">
        <v>435</v>
      </c>
      <c r="E549" s="337" t="s">
        <v>444</v>
      </c>
      <c r="F549" s="26" t="s">
        <v>432</v>
      </c>
      <c r="G549" s="26" t="s">
        <v>433</v>
      </c>
      <c r="H549" s="26" t="s">
        <v>33</v>
      </c>
      <c r="I549" s="26" t="s">
        <v>350</v>
      </c>
      <c r="J549" s="26" t="s">
        <v>17</v>
      </c>
      <c r="K549" s="26" t="s">
        <v>18</v>
      </c>
      <c r="L549" s="26" t="s">
        <v>441</v>
      </c>
      <c r="M549" s="26" t="s">
        <v>30</v>
      </c>
      <c r="N549" s="26" t="s">
        <v>29</v>
      </c>
      <c r="O549" s="63" t="s">
        <v>19</v>
      </c>
    </row>
    <row r="550" spans="1:15" ht="22.5" customHeight="1" thickTop="1">
      <c r="A550" s="100" t="s">
        <v>706</v>
      </c>
      <c r="B550" s="79"/>
      <c r="C550" s="81"/>
      <c r="D550" s="82"/>
      <c r="E550" s="341"/>
      <c r="F550" s="79"/>
      <c r="G550" s="79"/>
      <c r="H550" s="79"/>
      <c r="I550" s="79"/>
      <c r="J550" s="79"/>
      <c r="K550" s="79"/>
      <c r="L550" s="79"/>
      <c r="M550" s="79"/>
      <c r="N550" s="79"/>
      <c r="O550" s="76"/>
    </row>
    <row r="551" spans="1:15" ht="34.5" customHeight="1">
      <c r="A551" s="696">
        <v>12100101</v>
      </c>
      <c r="B551" s="15" t="s">
        <v>699</v>
      </c>
      <c r="C551" s="43" t="s">
        <v>792</v>
      </c>
      <c r="D551" s="398" t="s">
        <v>700</v>
      </c>
      <c r="E551" s="375">
        <v>15</v>
      </c>
      <c r="F551" s="65">
        <v>3150</v>
      </c>
      <c r="G551" s="65">
        <v>0</v>
      </c>
      <c r="H551" s="65">
        <v>0</v>
      </c>
      <c r="I551" s="65">
        <v>0</v>
      </c>
      <c r="J551" s="65">
        <v>114</v>
      </c>
      <c r="K551" s="65">
        <v>0</v>
      </c>
      <c r="L551" s="65">
        <v>0</v>
      </c>
      <c r="M551" s="65">
        <v>0</v>
      </c>
      <c r="N551" s="59">
        <f aca="true" t="shared" si="94" ref="N551:N559">F551+G551+H551+I551-J551+K551-L551+M551</f>
        <v>3036</v>
      </c>
      <c r="O551" s="29"/>
    </row>
    <row r="552" spans="1:15" ht="34.5" customHeight="1">
      <c r="A552" s="696">
        <v>12100103</v>
      </c>
      <c r="B552" s="716" t="s">
        <v>704</v>
      </c>
      <c r="C552" s="43" t="s">
        <v>784</v>
      </c>
      <c r="D552" s="398" t="s">
        <v>746</v>
      </c>
      <c r="E552" s="375">
        <v>15</v>
      </c>
      <c r="F552" s="65">
        <v>2509</v>
      </c>
      <c r="G552" s="65">
        <v>0</v>
      </c>
      <c r="H552" s="65">
        <v>0</v>
      </c>
      <c r="I552" s="65">
        <v>0</v>
      </c>
      <c r="J552" s="65">
        <v>9</v>
      </c>
      <c r="K552" s="65">
        <v>0</v>
      </c>
      <c r="L552" s="65">
        <v>0</v>
      </c>
      <c r="M552" s="65">
        <v>0</v>
      </c>
      <c r="N552" s="59">
        <f>F552+G552+H552+I552-J552+K552-L552+M552</f>
        <v>2500</v>
      </c>
      <c r="O552" s="29"/>
    </row>
    <row r="553" spans="1:15" ht="34.5" customHeight="1">
      <c r="A553" s="696">
        <v>12100105</v>
      </c>
      <c r="B553" s="716" t="s">
        <v>708</v>
      </c>
      <c r="C553" s="43" t="s">
        <v>786</v>
      </c>
      <c r="D553" s="398" t="s">
        <v>725</v>
      </c>
      <c r="E553" s="375">
        <v>15</v>
      </c>
      <c r="F553" s="65">
        <v>6298</v>
      </c>
      <c r="G553" s="65">
        <v>0</v>
      </c>
      <c r="H553" s="65">
        <v>0</v>
      </c>
      <c r="I553" s="65">
        <v>0</v>
      </c>
      <c r="J553" s="65">
        <v>798</v>
      </c>
      <c r="K553" s="65">
        <v>0</v>
      </c>
      <c r="L553" s="65">
        <v>0</v>
      </c>
      <c r="M553" s="65">
        <v>0</v>
      </c>
      <c r="N553" s="59">
        <f t="shared" si="94"/>
        <v>5500</v>
      </c>
      <c r="O553" s="29"/>
    </row>
    <row r="554" spans="1:15" ht="34.5" customHeight="1">
      <c r="A554" s="696">
        <v>12100106</v>
      </c>
      <c r="B554" s="15" t="s">
        <v>710</v>
      </c>
      <c r="C554" s="43" t="s">
        <v>787</v>
      </c>
      <c r="D554" s="398" t="s">
        <v>711</v>
      </c>
      <c r="E554" s="375">
        <v>15</v>
      </c>
      <c r="F554" s="65">
        <v>1910</v>
      </c>
      <c r="G554" s="65">
        <v>0</v>
      </c>
      <c r="H554" s="65">
        <v>0</v>
      </c>
      <c r="I554" s="65">
        <v>0</v>
      </c>
      <c r="J554" s="65">
        <v>0</v>
      </c>
      <c r="K554" s="65">
        <v>77</v>
      </c>
      <c r="L554" s="65">
        <v>0</v>
      </c>
      <c r="M554" s="65">
        <v>0</v>
      </c>
      <c r="N554" s="59">
        <f t="shared" si="94"/>
        <v>1987</v>
      </c>
      <c r="O554" s="29"/>
    </row>
    <row r="555" spans="1:15" ht="34.5" customHeight="1">
      <c r="A555" s="696">
        <v>12100108</v>
      </c>
      <c r="B555" s="108" t="s">
        <v>724</v>
      </c>
      <c r="C555" s="43" t="s">
        <v>764</v>
      </c>
      <c r="D555" s="398" t="s">
        <v>725</v>
      </c>
      <c r="E555" s="375">
        <v>15</v>
      </c>
      <c r="F555" s="65">
        <v>4724</v>
      </c>
      <c r="G555" s="65">
        <v>0</v>
      </c>
      <c r="H555" s="65">
        <v>0</v>
      </c>
      <c r="I555" s="65">
        <v>0</v>
      </c>
      <c r="J555" s="65">
        <v>474</v>
      </c>
      <c r="K555" s="65">
        <v>0</v>
      </c>
      <c r="L555" s="65">
        <v>0</v>
      </c>
      <c r="M555" s="65">
        <v>0</v>
      </c>
      <c r="N555" s="59">
        <f t="shared" si="94"/>
        <v>4250</v>
      </c>
      <c r="O555" s="29"/>
    </row>
    <row r="556" spans="1:15" ht="34.5" customHeight="1">
      <c r="A556" s="696">
        <v>12100148</v>
      </c>
      <c r="B556" s="15" t="s">
        <v>726</v>
      </c>
      <c r="C556" s="43" t="s">
        <v>1001</v>
      </c>
      <c r="D556" s="398" t="s">
        <v>727</v>
      </c>
      <c r="E556" s="375">
        <v>15</v>
      </c>
      <c r="F556" s="65">
        <v>1160</v>
      </c>
      <c r="G556" s="65">
        <v>0</v>
      </c>
      <c r="H556" s="65">
        <v>0</v>
      </c>
      <c r="I556" s="65">
        <v>0</v>
      </c>
      <c r="J556" s="65">
        <v>0</v>
      </c>
      <c r="K556" s="65">
        <v>137</v>
      </c>
      <c r="L556" s="65">
        <v>0</v>
      </c>
      <c r="M556" s="65">
        <v>0</v>
      </c>
      <c r="N556" s="59">
        <f t="shared" si="94"/>
        <v>1297</v>
      </c>
      <c r="O556" s="29"/>
    </row>
    <row r="557" spans="1:15" ht="34.5" customHeight="1">
      <c r="A557" s="696">
        <v>12100110</v>
      </c>
      <c r="B557" s="15" t="s">
        <v>734</v>
      </c>
      <c r="C557" s="43" t="s">
        <v>791</v>
      </c>
      <c r="D557" s="398" t="s">
        <v>735</v>
      </c>
      <c r="E557" s="375">
        <v>15</v>
      </c>
      <c r="F557" s="65">
        <v>2772</v>
      </c>
      <c r="G557" s="65">
        <v>0</v>
      </c>
      <c r="H557" s="65">
        <v>0</v>
      </c>
      <c r="I557" s="65">
        <v>0</v>
      </c>
      <c r="J557" s="65">
        <v>52</v>
      </c>
      <c r="K557" s="65">
        <v>0</v>
      </c>
      <c r="L557" s="65">
        <v>0</v>
      </c>
      <c r="M557" s="65">
        <v>0</v>
      </c>
      <c r="N557" s="59">
        <f t="shared" si="94"/>
        <v>2720</v>
      </c>
      <c r="O557" s="29"/>
    </row>
    <row r="558" spans="1:15" ht="34.5" customHeight="1">
      <c r="A558" s="696">
        <v>12100111</v>
      </c>
      <c r="B558" s="15" t="s">
        <v>736</v>
      </c>
      <c r="C558" s="43" t="s">
        <v>778</v>
      </c>
      <c r="D558" s="398" t="s">
        <v>737</v>
      </c>
      <c r="E558" s="375">
        <v>15</v>
      </c>
      <c r="F558" s="65">
        <v>3177</v>
      </c>
      <c r="G558" s="65">
        <v>0</v>
      </c>
      <c r="H558" s="65">
        <v>0</v>
      </c>
      <c r="I558" s="65">
        <v>0</v>
      </c>
      <c r="J558" s="65">
        <v>117</v>
      </c>
      <c r="K558" s="65">
        <v>0</v>
      </c>
      <c r="L558" s="65">
        <v>0</v>
      </c>
      <c r="M558" s="65">
        <v>0</v>
      </c>
      <c r="N558" s="59">
        <f t="shared" si="94"/>
        <v>3060</v>
      </c>
      <c r="O558" s="29"/>
    </row>
    <row r="559" spans="1:15" ht="34.5" customHeight="1">
      <c r="A559" s="696">
        <v>12100112</v>
      </c>
      <c r="B559" s="15" t="s">
        <v>741</v>
      </c>
      <c r="C559" s="43" t="s">
        <v>781</v>
      </c>
      <c r="D559" s="398" t="s">
        <v>742</v>
      </c>
      <c r="E559" s="375">
        <v>15</v>
      </c>
      <c r="F559" s="65">
        <v>1910</v>
      </c>
      <c r="G559" s="65">
        <v>0</v>
      </c>
      <c r="H559" s="65">
        <v>0</v>
      </c>
      <c r="I559" s="65">
        <v>0</v>
      </c>
      <c r="J559" s="65">
        <v>0</v>
      </c>
      <c r="K559" s="65">
        <v>77</v>
      </c>
      <c r="L559" s="65">
        <v>0</v>
      </c>
      <c r="M559" s="65">
        <v>0</v>
      </c>
      <c r="N559" s="59">
        <f t="shared" si="94"/>
        <v>1987</v>
      </c>
      <c r="O559" s="29"/>
    </row>
    <row r="560" spans="1:15" ht="34.5" customHeight="1">
      <c r="A560" s="696">
        <v>12100113</v>
      </c>
      <c r="B560" s="15" t="s">
        <v>745</v>
      </c>
      <c r="C560" s="43" t="s">
        <v>783</v>
      </c>
      <c r="D560" s="398" t="s">
        <v>709</v>
      </c>
      <c r="E560" s="375">
        <v>15</v>
      </c>
      <c r="F560" s="65">
        <v>4052</v>
      </c>
      <c r="G560" s="65">
        <v>0</v>
      </c>
      <c r="H560" s="65">
        <v>0</v>
      </c>
      <c r="I560" s="65">
        <v>0</v>
      </c>
      <c r="J560" s="65">
        <v>357</v>
      </c>
      <c r="K560" s="65">
        <v>0</v>
      </c>
      <c r="L560" s="65">
        <v>0</v>
      </c>
      <c r="M560" s="65">
        <v>0</v>
      </c>
      <c r="N560" s="59">
        <f>F560+G560+H560+I560-J560+K560-L560+M560</f>
        <v>3695</v>
      </c>
      <c r="O560" s="29"/>
    </row>
    <row r="561" spans="1:15" ht="21" customHeight="1">
      <c r="A561" s="590" t="s">
        <v>66</v>
      </c>
      <c r="B561" s="591"/>
      <c r="C561" s="595"/>
      <c r="D561" s="614"/>
      <c r="E561" s="615"/>
      <c r="F561" s="594">
        <f aca="true" t="shared" si="95" ref="F561:N561">SUM(F551:F560)</f>
        <v>31662</v>
      </c>
      <c r="G561" s="594">
        <f t="shared" si="95"/>
        <v>0</v>
      </c>
      <c r="H561" s="594">
        <f t="shared" si="95"/>
        <v>0</v>
      </c>
      <c r="I561" s="594">
        <f t="shared" si="95"/>
        <v>0</v>
      </c>
      <c r="J561" s="594">
        <f t="shared" si="95"/>
        <v>1921</v>
      </c>
      <c r="K561" s="594">
        <f t="shared" si="95"/>
        <v>291</v>
      </c>
      <c r="L561" s="594">
        <f t="shared" si="95"/>
        <v>0</v>
      </c>
      <c r="M561" s="594">
        <f t="shared" si="95"/>
        <v>0</v>
      </c>
      <c r="N561" s="594">
        <f t="shared" si="95"/>
        <v>30032</v>
      </c>
      <c r="O561" s="588"/>
    </row>
    <row r="562" spans="1:15" s="103" customFormat="1" ht="22.5" customHeight="1">
      <c r="A562" s="56"/>
      <c r="B562" s="52" t="s">
        <v>31</v>
      </c>
      <c r="C562" s="68"/>
      <c r="D562" s="68"/>
      <c r="E562" s="373"/>
      <c r="F562" s="69">
        <f>F561</f>
        <v>31662</v>
      </c>
      <c r="G562" s="69">
        <f>G561</f>
        <v>0</v>
      </c>
      <c r="H562" s="69">
        <f aca="true" t="shared" si="96" ref="H562:M562">H561</f>
        <v>0</v>
      </c>
      <c r="I562" s="69">
        <f t="shared" si="96"/>
        <v>0</v>
      </c>
      <c r="J562" s="69">
        <f t="shared" si="96"/>
        <v>1921</v>
      </c>
      <c r="K562" s="69">
        <f t="shared" si="96"/>
        <v>291</v>
      </c>
      <c r="L562" s="69">
        <f t="shared" si="96"/>
        <v>0</v>
      </c>
      <c r="M562" s="69">
        <f t="shared" si="96"/>
        <v>0</v>
      </c>
      <c r="N562" s="69">
        <f>N561</f>
        <v>30032</v>
      </c>
      <c r="O562" s="58"/>
    </row>
    <row r="563" spans="1:15" s="103" customFormat="1" ht="44.25" customHeight="1">
      <c r="A563" s="437"/>
      <c r="B563" s="438"/>
      <c r="C563" s="438"/>
      <c r="D563" s="438" t="s">
        <v>473</v>
      </c>
      <c r="F563" s="439"/>
      <c r="G563" s="438"/>
      <c r="H563" s="438"/>
      <c r="J563" s="443" t="s">
        <v>474</v>
      </c>
      <c r="K563" s="438"/>
      <c r="L563" s="438"/>
      <c r="N563" s="438" t="s">
        <v>474</v>
      </c>
      <c r="O563" s="440"/>
    </row>
    <row r="564" spans="1:15" s="103" customFormat="1" ht="15.75" customHeight="1">
      <c r="A564" s="437" t="s">
        <v>482</v>
      </c>
      <c r="B564" s="438"/>
      <c r="C564" s="438"/>
      <c r="D564" s="443" t="s">
        <v>1378</v>
      </c>
      <c r="E564" s="438"/>
      <c r="F564" s="439"/>
      <c r="G564" s="438"/>
      <c r="H564" s="438"/>
      <c r="J564" s="443" t="s">
        <v>1038</v>
      </c>
      <c r="K564" s="438"/>
      <c r="L564" s="437"/>
      <c r="N564" s="443" t="s">
        <v>1034</v>
      </c>
      <c r="O564" s="441"/>
    </row>
    <row r="565" spans="1:15" s="103" customFormat="1" ht="16.5" customHeight="1">
      <c r="A565" s="437"/>
      <c r="B565" s="438"/>
      <c r="C565" s="438"/>
      <c r="D565" s="443" t="s">
        <v>615</v>
      </c>
      <c r="E565" s="438"/>
      <c r="F565" s="439"/>
      <c r="G565" s="438"/>
      <c r="H565" s="438"/>
      <c r="J565" s="442" t="s">
        <v>471</v>
      </c>
      <c r="K565" s="438"/>
      <c r="L565" s="438"/>
      <c r="N565" s="443" t="s">
        <v>472</v>
      </c>
      <c r="O565" s="440"/>
    </row>
    <row r="566" spans="1:15" ht="27.75" customHeight="1">
      <c r="A566" s="183" t="s">
        <v>0</v>
      </c>
      <c r="B566" s="33"/>
      <c r="C566" s="169" t="s">
        <v>640</v>
      </c>
      <c r="D566" s="169"/>
      <c r="E566" s="325"/>
      <c r="F566" s="4"/>
      <c r="G566" s="4"/>
      <c r="H566" s="4"/>
      <c r="I566" s="4"/>
      <c r="J566" s="4"/>
      <c r="K566" s="4"/>
      <c r="L566" s="4"/>
      <c r="M566" s="4"/>
      <c r="N566" s="4"/>
      <c r="O566" s="27"/>
    </row>
    <row r="567" spans="1:15" ht="20.25" customHeight="1">
      <c r="A567" s="6"/>
      <c r="B567" s="177" t="s">
        <v>807</v>
      </c>
      <c r="C567" s="401"/>
      <c r="D567" s="7"/>
      <c r="E567" s="315"/>
      <c r="F567" s="7"/>
      <c r="G567" s="7"/>
      <c r="H567" s="7"/>
      <c r="I567" s="8"/>
      <c r="J567" s="7"/>
      <c r="K567" s="7"/>
      <c r="L567" s="8"/>
      <c r="M567" s="7"/>
      <c r="N567" s="7"/>
      <c r="O567" s="391" t="s">
        <v>1504</v>
      </c>
    </row>
    <row r="568" spans="1:15" ht="24.75">
      <c r="A568" s="10"/>
      <c r="B568" s="44"/>
      <c r="C568" s="11"/>
      <c r="D568" s="95" t="s">
        <v>1472</v>
      </c>
      <c r="E568" s="316"/>
      <c r="F568" s="12"/>
      <c r="G568" s="12"/>
      <c r="H568" s="12"/>
      <c r="I568" s="12"/>
      <c r="J568" s="12"/>
      <c r="K568" s="12"/>
      <c r="L568" s="13"/>
      <c r="M568" s="12"/>
      <c r="N568" s="12"/>
      <c r="O568" s="766"/>
    </row>
    <row r="569" spans="1:15" s="64" customFormat="1" ht="30.75" customHeight="1" thickBot="1">
      <c r="A569" s="46" t="s">
        <v>436</v>
      </c>
      <c r="B569" s="62" t="s">
        <v>437</v>
      </c>
      <c r="C569" s="62" t="s">
        <v>1</v>
      </c>
      <c r="D569" s="62" t="s">
        <v>435</v>
      </c>
      <c r="E569" s="337" t="s">
        <v>444</v>
      </c>
      <c r="F569" s="26" t="s">
        <v>432</v>
      </c>
      <c r="G569" s="26" t="s">
        <v>433</v>
      </c>
      <c r="H569" s="26" t="s">
        <v>33</v>
      </c>
      <c r="I569" s="26" t="s">
        <v>350</v>
      </c>
      <c r="J569" s="26" t="s">
        <v>17</v>
      </c>
      <c r="K569" s="26" t="s">
        <v>18</v>
      </c>
      <c r="L569" s="26" t="s">
        <v>441</v>
      </c>
      <c r="M569" s="26" t="s">
        <v>30</v>
      </c>
      <c r="N569" s="26" t="s">
        <v>29</v>
      </c>
      <c r="O569" s="63" t="s">
        <v>19</v>
      </c>
    </row>
    <row r="570" spans="1:15" ht="25.5" customHeight="1" thickTop="1">
      <c r="A570" s="100" t="s">
        <v>707</v>
      </c>
      <c r="B570" s="79"/>
      <c r="C570" s="81"/>
      <c r="D570" s="82"/>
      <c r="E570" s="341"/>
      <c r="F570" s="79"/>
      <c r="G570" s="79"/>
      <c r="H570" s="79"/>
      <c r="I570" s="79"/>
      <c r="J570" s="79"/>
      <c r="K570" s="79"/>
      <c r="L570" s="79"/>
      <c r="M570" s="79"/>
      <c r="N570" s="79"/>
      <c r="O570" s="76"/>
    </row>
    <row r="571" spans="1:15" ht="40.5" customHeight="1">
      <c r="A571" s="696">
        <v>12200101</v>
      </c>
      <c r="B571" s="716" t="s">
        <v>702</v>
      </c>
      <c r="C571" s="43" t="s">
        <v>776</v>
      </c>
      <c r="D571" s="398" t="s">
        <v>703</v>
      </c>
      <c r="E571" s="375">
        <v>15</v>
      </c>
      <c r="F571" s="65">
        <v>3707</v>
      </c>
      <c r="G571" s="65">
        <v>0</v>
      </c>
      <c r="H571" s="65">
        <v>0</v>
      </c>
      <c r="I571" s="65">
        <v>0</v>
      </c>
      <c r="J571" s="65">
        <v>302</v>
      </c>
      <c r="K571" s="65">
        <v>0</v>
      </c>
      <c r="L571" s="59">
        <v>0</v>
      </c>
      <c r="M571" s="65">
        <v>0</v>
      </c>
      <c r="N571" s="59">
        <f aca="true" t="shared" si="97" ref="N571:N577">F571+G571+H571+I571-J571+K571-L571+M571</f>
        <v>3405</v>
      </c>
      <c r="O571" s="29"/>
    </row>
    <row r="572" spans="1:15" s="41" customFormat="1" ht="40.5" customHeight="1">
      <c r="A572" s="696">
        <v>12200103</v>
      </c>
      <c r="B572" s="59" t="s">
        <v>714</v>
      </c>
      <c r="C572" s="43" t="s">
        <v>770</v>
      </c>
      <c r="D572" s="398" t="s">
        <v>715</v>
      </c>
      <c r="E572" s="375">
        <v>15</v>
      </c>
      <c r="F572" s="65">
        <v>2235</v>
      </c>
      <c r="G572" s="65">
        <v>0</v>
      </c>
      <c r="H572" s="65">
        <v>0</v>
      </c>
      <c r="I572" s="65">
        <v>0</v>
      </c>
      <c r="J572" s="65">
        <v>0</v>
      </c>
      <c r="K572" s="65">
        <v>36</v>
      </c>
      <c r="L572" s="65">
        <v>0</v>
      </c>
      <c r="M572" s="65">
        <v>0</v>
      </c>
      <c r="N572" s="59">
        <f t="shared" si="97"/>
        <v>2271</v>
      </c>
      <c r="O572" s="104"/>
    </row>
    <row r="573" spans="1:15" s="41" customFormat="1" ht="40.5" customHeight="1">
      <c r="A573" s="696">
        <v>12200104</v>
      </c>
      <c r="B573" s="59" t="s">
        <v>716</v>
      </c>
      <c r="C573" s="43" t="s">
        <v>771</v>
      </c>
      <c r="D573" s="398" t="s">
        <v>717</v>
      </c>
      <c r="E573" s="375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7"/>
        <v>2271</v>
      </c>
      <c r="O573" s="104"/>
    </row>
    <row r="574" spans="1:15" s="41" customFormat="1" ht="40.5" customHeight="1">
      <c r="A574" s="696">
        <v>12200105</v>
      </c>
      <c r="B574" s="59" t="s">
        <v>718</v>
      </c>
      <c r="C574" s="43" t="s">
        <v>772</v>
      </c>
      <c r="D574" s="398" t="s">
        <v>715</v>
      </c>
      <c r="E574" s="375">
        <v>15</v>
      </c>
      <c r="F574" s="65">
        <v>2146</v>
      </c>
      <c r="G574" s="65">
        <v>0</v>
      </c>
      <c r="H574" s="65">
        <v>0</v>
      </c>
      <c r="I574" s="65">
        <v>0</v>
      </c>
      <c r="J574" s="65">
        <v>0</v>
      </c>
      <c r="K574" s="65">
        <v>59</v>
      </c>
      <c r="L574" s="65">
        <v>0</v>
      </c>
      <c r="M574" s="65">
        <v>0</v>
      </c>
      <c r="N574" s="59">
        <f t="shared" si="97"/>
        <v>2205</v>
      </c>
      <c r="O574" s="104"/>
    </row>
    <row r="575" spans="1:15" s="41" customFormat="1" ht="40.5" customHeight="1">
      <c r="A575" s="696">
        <v>12200107</v>
      </c>
      <c r="B575" s="59" t="s">
        <v>720</v>
      </c>
      <c r="C575" s="43" t="s">
        <v>773</v>
      </c>
      <c r="D575" s="398" t="s">
        <v>715</v>
      </c>
      <c r="E575" s="375">
        <v>15</v>
      </c>
      <c r="F575" s="65">
        <v>2235</v>
      </c>
      <c r="G575" s="65">
        <v>0</v>
      </c>
      <c r="H575" s="65">
        <v>0</v>
      </c>
      <c r="I575" s="65">
        <v>0</v>
      </c>
      <c r="J575" s="65">
        <v>0</v>
      </c>
      <c r="K575" s="65">
        <v>36</v>
      </c>
      <c r="L575" s="65">
        <v>0</v>
      </c>
      <c r="M575" s="65">
        <v>0</v>
      </c>
      <c r="N575" s="59">
        <f t="shared" si="97"/>
        <v>2271</v>
      </c>
      <c r="O575" s="104"/>
    </row>
    <row r="576" spans="1:15" s="41" customFormat="1" ht="40.5" customHeight="1">
      <c r="A576" s="696">
        <v>12200108</v>
      </c>
      <c r="B576" s="14" t="s">
        <v>723</v>
      </c>
      <c r="C576" s="43" t="s">
        <v>788</v>
      </c>
      <c r="D576" s="398" t="s">
        <v>717</v>
      </c>
      <c r="E576" s="375">
        <v>15</v>
      </c>
      <c r="F576" s="65">
        <v>2235</v>
      </c>
      <c r="G576" s="65">
        <v>0</v>
      </c>
      <c r="H576" s="65">
        <v>0</v>
      </c>
      <c r="I576" s="65">
        <v>0</v>
      </c>
      <c r="J576" s="65">
        <v>0</v>
      </c>
      <c r="K576" s="65">
        <v>36</v>
      </c>
      <c r="L576" s="65">
        <v>0</v>
      </c>
      <c r="M576" s="65">
        <v>0</v>
      </c>
      <c r="N576" s="59">
        <f t="shared" si="97"/>
        <v>2271</v>
      </c>
      <c r="O576" s="104"/>
    </row>
    <row r="577" spans="1:15" ht="40.5" customHeight="1">
      <c r="A577" s="696">
        <v>12200148</v>
      </c>
      <c r="B577" s="15" t="s">
        <v>733</v>
      </c>
      <c r="C577" s="43" t="s">
        <v>777</v>
      </c>
      <c r="D577" s="398" t="s">
        <v>719</v>
      </c>
      <c r="E577" s="375">
        <v>15</v>
      </c>
      <c r="F577" s="65">
        <v>3000</v>
      </c>
      <c r="G577" s="65">
        <v>0</v>
      </c>
      <c r="H577" s="65">
        <v>0</v>
      </c>
      <c r="I577" s="65">
        <v>0</v>
      </c>
      <c r="J577" s="65">
        <v>77</v>
      </c>
      <c r="K577" s="65">
        <v>0</v>
      </c>
      <c r="L577" s="65">
        <v>0</v>
      </c>
      <c r="M577" s="65">
        <v>0</v>
      </c>
      <c r="N577" s="59">
        <f t="shared" si="97"/>
        <v>2923</v>
      </c>
      <c r="O577" s="29"/>
    </row>
    <row r="578" spans="1:15" ht="21.75" customHeight="1">
      <c r="A578" s="590" t="s">
        <v>66</v>
      </c>
      <c r="B578" s="591"/>
      <c r="C578" s="595"/>
      <c r="D578" s="595"/>
      <c r="E578" s="615"/>
      <c r="F578" s="594">
        <f aca="true" t="shared" si="98" ref="F578:M578">SUM(F571:F577)</f>
        <v>17793</v>
      </c>
      <c r="G578" s="594">
        <f>SUM(G571:G577)</f>
        <v>0</v>
      </c>
      <c r="H578" s="594">
        <f t="shared" si="98"/>
        <v>0</v>
      </c>
      <c r="I578" s="594">
        <f t="shared" si="98"/>
        <v>0</v>
      </c>
      <c r="J578" s="594">
        <f t="shared" si="98"/>
        <v>379</v>
      </c>
      <c r="K578" s="594">
        <f t="shared" si="98"/>
        <v>203</v>
      </c>
      <c r="L578" s="594">
        <f t="shared" si="98"/>
        <v>0</v>
      </c>
      <c r="M578" s="594">
        <f t="shared" si="98"/>
        <v>0</v>
      </c>
      <c r="N578" s="594">
        <f>SUM(N571:N577)</f>
        <v>17617</v>
      </c>
      <c r="O578" s="588"/>
    </row>
    <row r="579" spans="1:15" s="23" customFormat="1" ht="23.25" customHeight="1">
      <c r="A579" s="92"/>
      <c r="B579" s="52" t="s">
        <v>31</v>
      </c>
      <c r="C579" s="71"/>
      <c r="D579" s="71"/>
      <c r="E579" s="343"/>
      <c r="F579" s="71">
        <f aca="true" t="shared" si="99" ref="F579:M579">F578</f>
        <v>17793</v>
      </c>
      <c r="G579" s="71">
        <f>G578</f>
        <v>0</v>
      </c>
      <c r="H579" s="71">
        <f t="shared" si="99"/>
        <v>0</v>
      </c>
      <c r="I579" s="71">
        <f t="shared" si="99"/>
        <v>0</v>
      </c>
      <c r="J579" s="71">
        <f t="shared" si="99"/>
        <v>379</v>
      </c>
      <c r="K579" s="71">
        <f t="shared" si="99"/>
        <v>203</v>
      </c>
      <c r="L579" s="71">
        <f t="shared" si="99"/>
        <v>0</v>
      </c>
      <c r="M579" s="71">
        <f t="shared" si="99"/>
        <v>0</v>
      </c>
      <c r="N579" s="71">
        <f>N578</f>
        <v>17617</v>
      </c>
      <c r="O579" s="58"/>
    </row>
    <row r="580" spans="1:15" s="37" customFormat="1" ht="26.25" customHeight="1">
      <c r="A580" s="24"/>
      <c r="B580" s="72"/>
      <c r="C580" s="8"/>
      <c r="D580" s="8"/>
      <c r="E580" s="315"/>
      <c r="F580" s="25"/>
      <c r="G580" s="25"/>
      <c r="H580" s="25"/>
      <c r="I580" s="25"/>
      <c r="J580" s="25"/>
      <c r="K580" s="25"/>
      <c r="L580" s="25"/>
      <c r="M580" s="25"/>
      <c r="N580" s="25"/>
      <c r="O580" s="31"/>
    </row>
    <row r="581" spans="1:15" ht="17.25" customHeight="1">
      <c r="A581" s="437"/>
      <c r="B581" s="438"/>
      <c r="C581" s="438"/>
      <c r="D581" s="438" t="s">
        <v>762</v>
      </c>
      <c r="F581" s="439"/>
      <c r="G581" s="438"/>
      <c r="H581" s="438"/>
      <c r="J581" s="452" t="s">
        <v>474</v>
      </c>
      <c r="K581" s="1107"/>
      <c r="L581" s="1107"/>
      <c r="M581" s="2"/>
      <c r="N581" s="438" t="s">
        <v>474</v>
      </c>
      <c r="O581" s="440"/>
    </row>
    <row r="582" spans="1:15" s="103" customFormat="1" ht="14.25" customHeight="1">
      <c r="A582" s="437" t="s">
        <v>482</v>
      </c>
      <c r="B582" s="438"/>
      <c r="C582" s="438"/>
      <c r="D582" s="443" t="s">
        <v>1378</v>
      </c>
      <c r="E582" s="438"/>
      <c r="F582" s="439"/>
      <c r="G582" s="438"/>
      <c r="H582" s="1107" t="s">
        <v>1038</v>
      </c>
      <c r="I582" s="1107"/>
      <c r="J582" s="1107"/>
      <c r="K582" s="1107"/>
      <c r="L582" s="437"/>
      <c r="M582" s="438" t="s">
        <v>1034</v>
      </c>
      <c r="N582" s="438"/>
      <c r="O582" s="441"/>
    </row>
    <row r="583" spans="1:15" s="103" customFormat="1" ht="14.25" customHeight="1">
      <c r="A583" s="437"/>
      <c r="B583" s="438"/>
      <c r="C583" s="438"/>
      <c r="D583" s="443" t="s">
        <v>615</v>
      </c>
      <c r="E583" s="438"/>
      <c r="F583" s="439"/>
      <c r="G583" s="438"/>
      <c r="H583" s="1108" t="s">
        <v>471</v>
      </c>
      <c r="I583" s="1108"/>
      <c r="J583" s="1108"/>
      <c r="K583" s="1108"/>
      <c r="L583" s="451"/>
      <c r="M583" s="438" t="s">
        <v>472</v>
      </c>
      <c r="N583" s="438"/>
      <c r="O583" s="440"/>
    </row>
    <row r="584" spans="1:15" ht="33" customHeight="1">
      <c r="A584" s="183" t="s">
        <v>0</v>
      </c>
      <c r="B584" s="33"/>
      <c r="C584" s="169" t="s">
        <v>640</v>
      </c>
      <c r="D584" s="169"/>
      <c r="E584" s="325"/>
      <c r="F584" s="4"/>
      <c r="G584" s="4"/>
      <c r="H584" s="4"/>
      <c r="I584" s="4"/>
      <c r="J584" s="4"/>
      <c r="K584" s="4"/>
      <c r="L584" s="4"/>
      <c r="M584" s="4"/>
      <c r="N584" s="4"/>
      <c r="O584" s="27"/>
    </row>
    <row r="585" spans="1:15" ht="19.5" customHeight="1">
      <c r="A585" s="6"/>
      <c r="B585" s="177" t="s">
        <v>24</v>
      </c>
      <c r="C585" s="401"/>
      <c r="D585" s="7"/>
      <c r="E585" s="315"/>
      <c r="F585" s="7"/>
      <c r="G585" s="7"/>
      <c r="H585" s="7"/>
      <c r="I585" s="8"/>
      <c r="J585" s="7"/>
      <c r="K585" s="7"/>
      <c r="L585" s="8"/>
      <c r="M585" s="7"/>
      <c r="N585" s="7"/>
      <c r="O585" s="391" t="s">
        <v>1505</v>
      </c>
    </row>
    <row r="586" spans="1:15" s="218" customFormat="1" ht="25.5" customHeight="1">
      <c r="A586" s="10"/>
      <c r="B586" s="44"/>
      <c r="C586" s="402"/>
      <c r="D586" s="95" t="s">
        <v>1472</v>
      </c>
      <c r="E586" s="316"/>
      <c r="F586" s="12"/>
      <c r="G586" s="12"/>
      <c r="H586" s="12"/>
      <c r="I586" s="12"/>
      <c r="J586" s="12"/>
      <c r="K586" s="12"/>
      <c r="L586" s="12"/>
      <c r="M586" s="12"/>
      <c r="N586" s="12"/>
      <c r="O586" s="28"/>
    </row>
    <row r="587" spans="1:15" ht="27.75" customHeight="1">
      <c r="A587" s="211" t="s">
        <v>436</v>
      </c>
      <c r="B587" s="212" t="s">
        <v>437</v>
      </c>
      <c r="C587" s="412" t="s">
        <v>1</v>
      </c>
      <c r="D587" s="212" t="s">
        <v>435</v>
      </c>
      <c r="E587" s="363" t="s">
        <v>444</v>
      </c>
      <c r="F587" s="239" t="s">
        <v>432</v>
      </c>
      <c r="G587" s="239" t="s">
        <v>433</v>
      </c>
      <c r="H587" s="239" t="s">
        <v>33</v>
      </c>
      <c r="I587" s="239" t="s">
        <v>434</v>
      </c>
      <c r="J587" s="239" t="s">
        <v>17</v>
      </c>
      <c r="K587" s="301" t="s">
        <v>18</v>
      </c>
      <c r="L587" s="239" t="s">
        <v>441</v>
      </c>
      <c r="M587" s="234" t="s">
        <v>30</v>
      </c>
      <c r="N587" s="234" t="s">
        <v>438</v>
      </c>
      <c r="O587" s="258" t="s">
        <v>19</v>
      </c>
    </row>
    <row r="588" spans="1:15" ht="22.5" customHeight="1">
      <c r="A588" s="100" t="s">
        <v>261</v>
      </c>
      <c r="B588" s="77"/>
      <c r="C588" s="404"/>
      <c r="D588" s="77"/>
      <c r="E588" s="338"/>
      <c r="F588" s="77"/>
      <c r="G588" s="77"/>
      <c r="H588" s="77"/>
      <c r="I588" s="77"/>
      <c r="J588" s="77"/>
      <c r="K588" s="77"/>
      <c r="L588" s="77"/>
      <c r="M588" s="77"/>
      <c r="N588" s="77"/>
      <c r="O588" s="76"/>
    </row>
    <row r="589" spans="1:15" ht="33" customHeight="1" hidden="1">
      <c r="A589" s="170">
        <v>1300001</v>
      </c>
      <c r="B589" s="14" t="s">
        <v>1075</v>
      </c>
      <c r="C589" s="657" t="s">
        <v>1146</v>
      </c>
      <c r="D589" s="398" t="s">
        <v>569</v>
      </c>
      <c r="E589" s="346">
        <v>15</v>
      </c>
      <c r="F589" s="59"/>
      <c r="G589" s="59">
        <v>0</v>
      </c>
      <c r="H589" s="59">
        <v>0</v>
      </c>
      <c r="I589" s="59">
        <v>0</v>
      </c>
      <c r="J589" s="59"/>
      <c r="K589" s="59">
        <v>0</v>
      </c>
      <c r="L589" s="59">
        <v>0</v>
      </c>
      <c r="M589" s="59">
        <v>0</v>
      </c>
      <c r="N589" s="59">
        <f>F589+G589+H589+I589-J589+K589-L589+M589</f>
        <v>0</v>
      </c>
      <c r="O589" s="29"/>
    </row>
    <row r="590" spans="1:15" ht="33" customHeight="1">
      <c r="A590" s="120">
        <v>15200202</v>
      </c>
      <c r="B590" s="14" t="s">
        <v>263</v>
      </c>
      <c r="C590" s="166" t="s">
        <v>1148</v>
      </c>
      <c r="D590" s="398" t="s">
        <v>264</v>
      </c>
      <c r="E590" s="346">
        <v>15</v>
      </c>
      <c r="F590" s="59">
        <v>1806</v>
      </c>
      <c r="G590" s="59">
        <v>0</v>
      </c>
      <c r="H590" s="59">
        <v>0</v>
      </c>
      <c r="I590" s="59">
        <v>0</v>
      </c>
      <c r="J590" s="59">
        <v>0</v>
      </c>
      <c r="K590" s="59">
        <v>84</v>
      </c>
      <c r="L590" s="59">
        <v>0</v>
      </c>
      <c r="M590" s="59">
        <v>0</v>
      </c>
      <c r="N590" s="59">
        <f>F590+G590+H590+I590-J590+K590-L590+M590</f>
        <v>1890</v>
      </c>
      <c r="O590" s="29"/>
    </row>
    <row r="591" spans="1:15" ht="21" customHeight="1">
      <c r="A591" s="582" t="s">
        <v>66</v>
      </c>
      <c r="B591" s="606"/>
      <c r="C591" s="596"/>
      <c r="D591" s="607"/>
      <c r="E591" s="608"/>
      <c r="F591" s="612">
        <f>SUM(F589:F590)</f>
        <v>1806</v>
      </c>
      <c r="G591" s="612">
        <f aca="true" t="shared" si="100" ref="G591:N591">SUM(G589:G590)</f>
        <v>0</v>
      </c>
      <c r="H591" s="612">
        <f t="shared" si="100"/>
        <v>0</v>
      </c>
      <c r="I591" s="612">
        <f t="shared" si="100"/>
        <v>0</v>
      </c>
      <c r="J591" s="612">
        <f t="shared" si="100"/>
        <v>0</v>
      </c>
      <c r="K591" s="612">
        <f t="shared" si="100"/>
        <v>84</v>
      </c>
      <c r="L591" s="612">
        <f t="shared" si="100"/>
        <v>0</v>
      </c>
      <c r="M591" s="612">
        <f t="shared" si="100"/>
        <v>0</v>
      </c>
      <c r="N591" s="612">
        <f t="shared" si="100"/>
        <v>1890</v>
      </c>
      <c r="O591" s="588"/>
    </row>
    <row r="592" spans="1:15" ht="22.5" customHeight="1">
      <c r="A592" s="100" t="s">
        <v>266</v>
      </c>
      <c r="B592" s="74"/>
      <c r="C592" s="404"/>
      <c r="D592" s="75"/>
      <c r="E592" s="335"/>
      <c r="F592" s="74"/>
      <c r="G592" s="74"/>
      <c r="H592" s="74"/>
      <c r="I592" s="74"/>
      <c r="J592" s="74"/>
      <c r="K592" s="74"/>
      <c r="L592" s="74"/>
      <c r="M592" s="74"/>
      <c r="N592" s="74"/>
      <c r="O592" s="76"/>
    </row>
    <row r="593" spans="1:15" ht="33" customHeight="1">
      <c r="A593" s="120">
        <v>13100202</v>
      </c>
      <c r="B593" s="59" t="s">
        <v>268</v>
      </c>
      <c r="C593" s="166" t="s">
        <v>269</v>
      </c>
      <c r="D593" s="398" t="s">
        <v>377</v>
      </c>
      <c r="E593" s="346">
        <v>15</v>
      </c>
      <c r="F593" s="59">
        <v>4000</v>
      </c>
      <c r="G593" s="14">
        <v>0</v>
      </c>
      <c r="H593" s="59">
        <v>0</v>
      </c>
      <c r="I593" s="59">
        <v>0</v>
      </c>
      <c r="J593" s="59">
        <v>349</v>
      </c>
      <c r="K593" s="59">
        <v>0</v>
      </c>
      <c r="L593" s="59">
        <v>0</v>
      </c>
      <c r="M593" s="59">
        <v>0</v>
      </c>
      <c r="N593" s="59">
        <f>F593+G593+H593+I593-J593+K593-L593+M593</f>
        <v>3651</v>
      </c>
      <c r="O593" s="29"/>
    </row>
    <row r="594" spans="1:15" ht="33" customHeight="1">
      <c r="A594" s="120">
        <v>13100203</v>
      </c>
      <c r="B594" s="59" t="s">
        <v>270</v>
      </c>
      <c r="C594" s="166" t="s">
        <v>271</v>
      </c>
      <c r="D594" s="398" t="s">
        <v>377</v>
      </c>
      <c r="E594" s="346">
        <v>15</v>
      </c>
      <c r="F594" s="59">
        <v>2174</v>
      </c>
      <c r="G594" s="59">
        <v>0</v>
      </c>
      <c r="H594" s="59">
        <v>0</v>
      </c>
      <c r="I594" s="59">
        <v>0</v>
      </c>
      <c r="J594" s="59">
        <v>0</v>
      </c>
      <c r="K594" s="59">
        <v>56</v>
      </c>
      <c r="L594" s="59">
        <v>0</v>
      </c>
      <c r="M594" s="59">
        <v>0</v>
      </c>
      <c r="N594" s="59">
        <f>F594+G594+H594+I594-J594+K594-L594+M594</f>
        <v>2230</v>
      </c>
      <c r="O594" s="29"/>
    </row>
    <row r="595" spans="1:15" ht="33" customHeight="1">
      <c r="A595" s="696">
        <v>13100204</v>
      </c>
      <c r="B595" s="14" t="s">
        <v>430</v>
      </c>
      <c r="C595" s="43" t="s">
        <v>1147</v>
      </c>
      <c r="D595" s="398" t="s">
        <v>377</v>
      </c>
      <c r="E595" s="346">
        <v>15</v>
      </c>
      <c r="F595" s="59">
        <v>4000</v>
      </c>
      <c r="G595" s="59">
        <v>0</v>
      </c>
      <c r="H595" s="59">
        <v>0</v>
      </c>
      <c r="I595" s="59">
        <v>0</v>
      </c>
      <c r="J595" s="59">
        <v>349</v>
      </c>
      <c r="K595" s="59">
        <v>0</v>
      </c>
      <c r="L595" s="59">
        <v>0</v>
      </c>
      <c r="M595" s="59">
        <v>0</v>
      </c>
      <c r="N595" s="59">
        <f>F595+G595+H595+I595-J595+K595-L595+M595</f>
        <v>3651</v>
      </c>
      <c r="O595" s="29"/>
    </row>
    <row r="596" spans="1:15" ht="21" customHeight="1">
      <c r="A596" s="582" t="s">
        <v>66</v>
      </c>
      <c r="B596" s="606"/>
      <c r="C596" s="596"/>
      <c r="D596" s="607"/>
      <c r="E596" s="608"/>
      <c r="F596" s="612">
        <f aca="true" t="shared" si="101" ref="F596:N596">SUM(F593:F595)</f>
        <v>10174</v>
      </c>
      <c r="G596" s="612">
        <f t="shared" si="101"/>
        <v>0</v>
      </c>
      <c r="H596" s="612">
        <f t="shared" si="101"/>
        <v>0</v>
      </c>
      <c r="I596" s="612">
        <f t="shared" si="101"/>
        <v>0</v>
      </c>
      <c r="J596" s="612">
        <f t="shared" si="101"/>
        <v>698</v>
      </c>
      <c r="K596" s="612">
        <f t="shared" si="101"/>
        <v>56</v>
      </c>
      <c r="L596" s="612">
        <f t="shared" si="101"/>
        <v>0</v>
      </c>
      <c r="M596" s="612">
        <f t="shared" si="101"/>
        <v>0</v>
      </c>
      <c r="N596" s="612">
        <f t="shared" si="101"/>
        <v>9532</v>
      </c>
      <c r="O596" s="588"/>
    </row>
    <row r="597" spans="1:15" ht="22.5" customHeight="1">
      <c r="A597" s="100" t="s">
        <v>543</v>
      </c>
      <c r="B597" s="77"/>
      <c r="C597" s="404"/>
      <c r="D597" s="77"/>
      <c r="E597" s="338"/>
      <c r="F597" s="77"/>
      <c r="G597" s="77"/>
      <c r="H597" s="77"/>
      <c r="I597" s="77"/>
      <c r="J597" s="77"/>
      <c r="K597" s="77"/>
      <c r="L597" s="77"/>
      <c r="M597" s="77"/>
      <c r="N597" s="589"/>
      <c r="O597" s="76"/>
    </row>
    <row r="598" spans="1:15" ht="33" customHeight="1">
      <c r="A598" s="120">
        <v>11100520</v>
      </c>
      <c r="B598" s="59" t="s">
        <v>481</v>
      </c>
      <c r="C598" s="166" t="s">
        <v>544</v>
      </c>
      <c r="D598" s="43" t="s">
        <v>545</v>
      </c>
      <c r="E598" s="346">
        <v>15</v>
      </c>
      <c r="F598" s="59">
        <v>2858</v>
      </c>
      <c r="G598" s="59">
        <v>0</v>
      </c>
      <c r="H598" s="59">
        <v>0</v>
      </c>
      <c r="I598" s="59">
        <v>0</v>
      </c>
      <c r="J598" s="59">
        <v>62</v>
      </c>
      <c r="K598" s="59">
        <v>0</v>
      </c>
      <c r="L598" s="59">
        <v>0</v>
      </c>
      <c r="M598" s="59">
        <v>0</v>
      </c>
      <c r="N598" s="59">
        <f>F598+G598+H598+I598-J598+K598-L598+M598</f>
        <v>2796</v>
      </c>
      <c r="O598" s="29"/>
    </row>
    <row r="599" spans="1:15" s="23" customFormat="1" ht="21" customHeight="1">
      <c r="A599" s="582" t="s">
        <v>66</v>
      </c>
      <c r="B599" s="606"/>
      <c r="C599" s="596"/>
      <c r="D599" s="607"/>
      <c r="E599" s="608"/>
      <c r="F599" s="612">
        <f aca="true" t="shared" si="102" ref="F599:N599">F598</f>
        <v>2858</v>
      </c>
      <c r="G599" s="612">
        <f t="shared" si="102"/>
        <v>0</v>
      </c>
      <c r="H599" s="612">
        <f t="shared" si="102"/>
        <v>0</v>
      </c>
      <c r="I599" s="612">
        <f t="shared" si="102"/>
        <v>0</v>
      </c>
      <c r="J599" s="612">
        <f t="shared" si="102"/>
        <v>62</v>
      </c>
      <c r="K599" s="612">
        <f t="shared" si="102"/>
        <v>0</v>
      </c>
      <c r="L599" s="612">
        <f t="shared" si="102"/>
        <v>0</v>
      </c>
      <c r="M599" s="612">
        <f t="shared" si="102"/>
        <v>0</v>
      </c>
      <c r="N599" s="612">
        <f t="shared" si="102"/>
        <v>2796</v>
      </c>
      <c r="O599" s="588"/>
    </row>
    <row r="600" spans="1:15" ht="22.5" customHeight="1">
      <c r="A600" s="100" t="s">
        <v>366</v>
      </c>
      <c r="B600" s="77"/>
      <c r="C600" s="404"/>
      <c r="D600" s="77"/>
      <c r="E600" s="338"/>
      <c r="F600" s="77"/>
      <c r="G600" s="77"/>
      <c r="H600" s="77"/>
      <c r="I600" s="77"/>
      <c r="J600" s="77"/>
      <c r="K600" s="77"/>
      <c r="L600" s="77"/>
      <c r="M600" s="77"/>
      <c r="N600" s="77"/>
      <c r="O600" s="76"/>
    </row>
    <row r="601" spans="1:15" ht="33" customHeight="1">
      <c r="A601" s="170">
        <v>131001</v>
      </c>
      <c r="B601" s="14" t="s">
        <v>1076</v>
      </c>
      <c r="C601" s="657" t="s">
        <v>1150</v>
      </c>
      <c r="D601" s="43" t="s">
        <v>579</v>
      </c>
      <c r="E601" s="346">
        <v>15</v>
      </c>
      <c r="F601" s="59">
        <v>3109</v>
      </c>
      <c r="G601" s="59">
        <v>0</v>
      </c>
      <c r="H601" s="59">
        <v>0</v>
      </c>
      <c r="I601" s="59">
        <v>0</v>
      </c>
      <c r="J601" s="59">
        <v>109</v>
      </c>
      <c r="K601" s="59">
        <v>0</v>
      </c>
      <c r="L601" s="59">
        <v>0</v>
      </c>
      <c r="M601" s="59">
        <v>0</v>
      </c>
      <c r="N601" s="59">
        <f>F601+G601+H601+I601-J601+K601-L601+M601</f>
        <v>3000</v>
      </c>
      <c r="O601" s="29"/>
    </row>
    <row r="602" spans="1:15" s="23" customFormat="1" ht="21" customHeight="1">
      <c r="A602" s="582" t="s">
        <v>66</v>
      </c>
      <c r="B602" s="606"/>
      <c r="C602" s="596"/>
      <c r="D602" s="607"/>
      <c r="E602" s="608"/>
      <c r="F602" s="612">
        <f aca="true" t="shared" si="103" ref="F602:M602">F601</f>
        <v>3109</v>
      </c>
      <c r="G602" s="612">
        <f t="shared" si="103"/>
        <v>0</v>
      </c>
      <c r="H602" s="612">
        <f t="shared" si="103"/>
        <v>0</v>
      </c>
      <c r="I602" s="612">
        <f t="shared" si="103"/>
        <v>0</v>
      </c>
      <c r="J602" s="612">
        <f>J601</f>
        <v>109</v>
      </c>
      <c r="K602" s="612">
        <f t="shared" si="103"/>
        <v>0</v>
      </c>
      <c r="L602" s="612">
        <f t="shared" si="103"/>
        <v>0</v>
      </c>
      <c r="M602" s="612">
        <f t="shared" si="103"/>
        <v>0</v>
      </c>
      <c r="N602" s="612">
        <f>N601</f>
        <v>3000</v>
      </c>
      <c r="O602" s="588"/>
    </row>
    <row r="603" spans="1:15" ht="24" customHeight="1">
      <c r="A603" s="56"/>
      <c r="B603" s="181" t="s">
        <v>31</v>
      </c>
      <c r="C603" s="413"/>
      <c r="D603" s="61"/>
      <c r="E603" s="347"/>
      <c r="F603" s="71">
        <f aca="true" t="shared" si="104" ref="F603:N603">F591+F596+F599+F602</f>
        <v>17947</v>
      </c>
      <c r="G603" s="71">
        <f t="shared" si="104"/>
        <v>0</v>
      </c>
      <c r="H603" s="71">
        <f t="shared" si="104"/>
        <v>0</v>
      </c>
      <c r="I603" s="71">
        <f t="shared" si="104"/>
        <v>0</v>
      </c>
      <c r="J603" s="71">
        <f t="shared" si="104"/>
        <v>869</v>
      </c>
      <c r="K603" s="71">
        <f t="shared" si="104"/>
        <v>140</v>
      </c>
      <c r="L603" s="71">
        <f t="shared" si="104"/>
        <v>0</v>
      </c>
      <c r="M603" s="71">
        <f t="shared" si="104"/>
        <v>0</v>
      </c>
      <c r="N603" s="71">
        <f t="shared" si="104"/>
        <v>17218</v>
      </c>
      <c r="O603" s="58"/>
    </row>
    <row r="604" spans="1:15" s="187" customFormat="1" ht="48.75" customHeight="1">
      <c r="A604" s="437"/>
      <c r="B604" s="438"/>
      <c r="C604" s="438"/>
      <c r="D604" s="438" t="s">
        <v>473</v>
      </c>
      <c r="E604" s="439"/>
      <c r="F604" s="438"/>
      <c r="G604" s="438"/>
      <c r="H604" s="438"/>
      <c r="J604" s="443" t="s">
        <v>474</v>
      </c>
      <c r="K604" s="443"/>
      <c r="L604" s="438"/>
      <c r="M604" s="438"/>
      <c r="N604" s="438" t="s">
        <v>474</v>
      </c>
      <c r="O604" s="440"/>
    </row>
    <row r="605" spans="1:15" ht="15" customHeight="1">
      <c r="A605" s="437" t="s">
        <v>482</v>
      </c>
      <c r="B605" s="438"/>
      <c r="C605" s="438" t="s">
        <v>1378</v>
      </c>
      <c r="D605" s="438"/>
      <c r="E605" s="439"/>
      <c r="F605" s="438"/>
      <c r="G605" s="438"/>
      <c r="H605" s="438"/>
      <c r="J605" s="443" t="s">
        <v>1038</v>
      </c>
      <c r="K605" s="460"/>
      <c r="L605" s="437"/>
      <c r="M605" s="438" t="s">
        <v>1034</v>
      </c>
      <c r="N605" s="438"/>
      <c r="O605" s="441"/>
    </row>
    <row r="606" spans="1:15" ht="14.25" customHeight="1">
      <c r="A606" s="437"/>
      <c r="B606" s="438"/>
      <c r="C606" s="438" t="s">
        <v>616</v>
      </c>
      <c r="D606" s="438"/>
      <c r="E606" s="439"/>
      <c r="F606" s="438"/>
      <c r="G606" s="438"/>
      <c r="H606" s="438"/>
      <c r="J606" s="442" t="s">
        <v>471</v>
      </c>
      <c r="K606" s="442"/>
      <c r="L606" s="438"/>
      <c r="M606" s="438" t="s">
        <v>472</v>
      </c>
      <c r="N606" s="438"/>
      <c r="O606" s="440"/>
    </row>
    <row r="607" spans="1:15" ht="3" customHeight="1">
      <c r="A607" s="86"/>
      <c r="B607" s="87"/>
      <c r="C607" s="418"/>
      <c r="D607" s="87"/>
      <c r="E607" s="355"/>
      <c r="F607" s="87"/>
      <c r="G607" s="87"/>
      <c r="H607" s="87"/>
      <c r="I607" s="87"/>
      <c r="J607" s="87"/>
      <c r="K607" s="87"/>
      <c r="L607" s="87"/>
      <c r="M607" s="87"/>
      <c r="N607" s="87"/>
      <c r="O607" s="89"/>
    </row>
    <row r="608" spans="1:15" ht="27.75" customHeight="1">
      <c r="A608" s="183" t="s">
        <v>0</v>
      </c>
      <c r="B608" s="33"/>
      <c r="C608" s="169" t="s">
        <v>640</v>
      </c>
      <c r="D608" s="169"/>
      <c r="E608" s="325"/>
      <c r="F608" s="55"/>
      <c r="G608" s="4"/>
      <c r="H608" s="4"/>
      <c r="I608" s="4"/>
      <c r="J608" s="4"/>
      <c r="K608" s="4"/>
      <c r="L608" s="4"/>
      <c r="M608" s="4"/>
      <c r="N608" s="4"/>
      <c r="O608" s="27"/>
    </row>
    <row r="609" spans="1:15" ht="15" customHeight="1">
      <c r="A609" s="6"/>
      <c r="B609" s="96" t="s">
        <v>25</v>
      </c>
      <c r="C609" s="401"/>
      <c r="D609" s="7"/>
      <c r="E609" s="315"/>
      <c r="F609" s="7"/>
      <c r="G609" s="7"/>
      <c r="H609" s="7"/>
      <c r="I609" s="8"/>
      <c r="J609" s="7"/>
      <c r="K609" s="7"/>
      <c r="L609" s="8"/>
      <c r="M609" s="7"/>
      <c r="N609" s="7"/>
      <c r="O609" s="391" t="s">
        <v>1506</v>
      </c>
    </row>
    <row r="610" spans="1:15" s="255" customFormat="1" ht="19.5" customHeight="1">
      <c r="A610" s="206"/>
      <c r="B610" s="241"/>
      <c r="C610" s="419"/>
      <c r="D610" s="242" t="s">
        <v>1472</v>
      </c>
      <c r="E610" s="358"/>
      <c r="F610" s="7"/>
      <c r="G610" s="7"/>
      <c r="H610" s="7"/>
      <c r="I610" s="7"/>
      <c r="J610" s="7"/>
      <c r="K610" s="7"/>
      <c r="L610" s="7"/>
      <c r="M610" s="7"/>
      <c r="N610" s="7"/>
      <c r="O610" s="144"/>
    </row>
    <row r="611" spans="1:15" ht="26.25" customHeight="1">
      <c r="A611" s="669" t="s">
        <v>436</v>
      </c>
      <c r="B611" s="275" t="s">
        <v>437</v>
      </c>
      <c r="C611" s="426" t="s">
        <v>1</v>
      </c>
      <c r="D611" s="275" t="s">
        <v>435</v>
      </c>
      <c r="E611" s="370" t="s">
        <v>444</v>
      </c>
      <c r="F611" s="276" t="s">
        <v>432</v>
      </c>
      <c r="G611" s="276" t="s">
        <v>433</v>
      </c>
      <c r="H611" s="276" t="s">
        <v>33</v>
      </c>
      <c r="I611" s="276" t="s">
        <v>434</v>
      </c>
      <c r="J611" s="276" t="s">
        <v>17</v>
      </c>
      <c r="K611" s="276" t="s">
        <v>18</v>
      </c>
      <c r="L611" s="276" t="s">
        <v>441</v>
      </c>
      <c r="M611" s="276" t="s">
        <v>30</v>
      </c>
      <c r="N611" s="276" t="s">
        <v>438</v>
      </c>
      <c r="O611" s="670" t="s">
        <v>19</v>
      </c>
    </row>
    <row r="612" spans="1:15" ht="19.5" customHeight="1">
      <c r="A612" s="671" t="s">
        <v>272</v>
      </c>
      <c r="B612" s="221"/>
      <c r="C612" s="388"/>
      <c r="D612" s="221"/>
      <c r="E612" s="365"/>
      <c r="F612" s="221"/>
      <c r="G612" s="221"/>
      <c r="H612" s="221"/>
      <c r="I612" s="221"/>
      <c r="J612" s="221"/>
      <c r="K612" s="221"/>
      <c r="L612" s="221"/>
      <c r="M612" s="221"/>
      <c r="N612" s="221"/>
      <c r="O612" s="534"/>
    </row>
    <row r="613" spans="1:15" ht="37.5" customHeight="1">
      <c r="A613" s="222">
        <v>1400001</v>
      </c>
      <c r="B613" s="130" t="s">
        <v>1269</v>
      </c>
      <c r="C613" s="386" t="s">
        <v>1268</v>
      </c>
      <c r="D613" s="131" t="s">
        <v>356</v>
      </c>
      <c r="E613" s="351">
        <v>15</v>
      </c>
      <c r="F613" s="130">
        <v>10763</v>
      </c>
      <c r="G613" s="130">
        <v>0</v>
      </c>
      <c r="H613" s="130">
        <v>0</v>
      </c>
      <c r="I613" s="130">
        <v>0</v>
      </c>
      <c r="J613" s="130">
        <v>1763</v>
      </c>
      <c r="K613" s="130">
        <v>0</v>
      </c>
      <c r="L613" s="130">
        <v>0</v>
      </c>
      <c r="M613" s="130">
        <v>0</v>
      </c>
      <c r="N613" s="130">
        <f>F613+G613+H613+I613-J613+K613-L613+M613</f>
        <v>9000</v>
      </c>
      <c r="O613" s="542"/>
    </row>
    <row r="614" spans="1:15" ht="37.5" customHeight="1">
      <c r="A614" s="1037">
        <v>140002</v>
      </c>
      <c r="B614" s="140" t="s">
        <v>1258</v>
      </c>
      <c r="C614" s="421" t="s">
        <v>1334</v>
      </c>
      <c r="D614" s="141" t="s">
        <v>610</v>
      </c>
      <c r="E614" s="385">
        <v>15</v>
      </c>
      <c r="F614" s="140">
        <v>6348</v>
      </c>
      <c r="G614" s="140">
        <v>0</v>
      </c>
      <c r="H614" s="140">
        <v>300</v>
      </c>
      <c r="I614" s="140">
        <v>0</v>
      </c>
      <c r="J614" s="140">
        <v>809</v>
      </c>
      <c r="K614" s="140">
        <v>0</v>
      </c>
      <c r="L614" s="140">
        <v>0</v>
      </c>
      <c r="M614" s="140">
        <v>0</v>
      </c>
      <c r="N614" s="140">
        <f>F614+G614+H614+I614-J614+K614-L614+M614</f>
        <v>5839</v>
      </c>
      <c r="O614" s="1038"/>
    </row>
    <row r="615" spans="1:15" ht="37.5" customHeight="1">
      <c r="A615" s="535">
        <v>3130101</v>
      </c>
      <c r="B615" s="476" t="s">
        <v>383</v>
      </c>
      <c r="C615" s="477" t="s">
        <v>98</v>
      </c>
      <c r="D615" s="743" t="s">
        <v>52</v>
      </c>
      <c r="E615" s="479">
        <v>15</v>
      </c>
      <c r="F615" s="476">
        <v>3549</v>
      </c>
      <c r="G615" s="476">
        <v>0</v>
      </c>
      <c r="H615" s="476">
        <v>0</v>
      </c>
      <c r="I615" s="476">
        <v>0</v>
      </c>
      <c r="J615" s="476">
        <v>175</v>
      </c>
      <c r="K615" s="476">
        <v>0</v>
      </c>
      <c r="L615" s="476">
        <v>0</v>
      </c>
      <c r="M615" s="476">
        <v>0</v>
      </c>
      <c r="N615" s="476">
        <f>F615+G615+H615+I615-J615+K615-L615+M615</f>
        <v>3374</v>
      </c>
      <c r="O615" s="131"/>
    </row>
    <row r="616" spans="1:15" ht="18" customHeight="1">
      <c r="A616" s="1039" t="s">
        <v>66</v>
      </c>
      <c r="B616" s="1032"/>
      <c r="C616" s="518"/>
      <c r="D616" s="518"/>
      <c r="E616" s="520"/>
      <c r="F616" s="1040">
        <f>SUM(F613:F615)</f>
        <v>20660</v>
      </c>
      <c r="G616" s="1040">
        <f aca="true" t="shared" si="105" ref="G616:N616">SUM(G613:G615)</f>
        <v>0</v>
      </c>
      <c r="H616" s="1040">
        <f t="shared" si="105"/>
        <v>300</v>
      </c>
      <c r="I616" s="1040">
        <f t="shared" si="105"/>
        <v>0</v>
      </c>
      <c r="J616" s="1040">
        <f t="shared" si="105"/>
        <v>2747</v>
      </c>
      <c r="K616" s="1040">
        <f t="shared" si="105"/>
        <v>0</v>
      </c>
      <c r="L616" s="1040">
        <f t="shared" si="105"/>
        <v>0</v>
      </c>
      <c r="M616" s="1040">
        <f t="shared" si="105"/>
        <v>0</v>
      </c>
      <c r="N616" s="1040">
        <f t="shared" si="105"/>
        <v>18213</v>
      </c>
      <c r="O616" s="1041"/>
    </row>
    <row r="617" spans="1:15" ht="19.5" customHeight="1">
      <c r="A617" s="671" t="s">
        <v>12</v>
      </c>
      <c r="B617" s="134"/>
      <c r="C617" s="388"/>
      <c r="D617" s="388"/>
      <c r="E617" s="352"/>
      <c r="F617" s="221"/>
      <c r="G617" s="221"/>
      <c r="H617" s="221"/>
      <c r="I617" s="221"/>
      <c r="J617" s="221"/>
      <c r="K617" s="221"/>
      <c r="L617" s="221"/>
      <c r="M617" s="221"/>
      <c r="N617" s="221"/>
      <c r="O617" s="534"/>
    </row>
    <row r="618" spans="1:15" ht="37.5" customHeight="1">
      <c r="A618" s="222">
        <v>14100101</v>
      </c>
      <c r="B618" s="382" t="s">
        <v>493</v>
      </c>
      <c r="C618" s="386" t="s">
        <v>494</v>
      </c>
      <c r="D618" s="433" t="s">
        <v>42</v>
      </c>
      <c r="E618" s="351">
        <v>15</v>
      </c>
      <c r="F618" s="130">
        <v>4242</v>
      </c>
      <c r="G618" s="130">
        <v>0</v>
      </c>
      <c r="H618" s="130">
        <v>0</v>
      </c>
      <c r="I618" s="130">
        <v>0</v>
      </c>
      <c r="J618" s="130">
        <v>388</v>
      </c>
      <c r="K618" s="130">
        <v>0</v>
      </c>
      <c r="L618" s="130">
        <v>0</v>
      </c>
      <c r="M618" s="130">
        <v>0</v>
      </c>
      <c r="N618" s="130">
        <f aca="true" t="shared" si="106" ref="N618:N624">F618+G618+H618+I618-J618+K618-L618+M618</f>
        <v>3854</v>
      </c>
      <c r="O618" s="542"/>
    </row>
    <row r="619" spans="1:15" ht="37.5" customHeight="1">
      <c r="A619" s="222">
        <v>14100201</v>
      </c>
      <c r="B619" s="130" t="s">
        <v>274</v>
      </c>
      <c r="C619" s="386" t="s">
        <v>647</v>
      </c>
      <c r="D619" s="433" t="s">
        <v>275</v>
      </c>
      <c r="E619" s="351">
        <v>15</v>
      </c>
      <c r="F619" s="130">
        <v>2542</v>
      </c>
      <c r="G619" s="132">
        <v>1000</v>
      </c>
      <c r="H619" s="130">
        <v>300</v>
      </c>
      <c r="I619" s="130">
        <v>0</v>
      </c>
      <c r="J619" s="130">
        <v>174</v>
      </c>
      <c r="K619" s="130">
        <v>0</v>
      </c>
      <c r="L619" s="130">
        <v>0</v>
      </c>
      <c r="M619" s="130">
        <v>0</v>
      </c>
      <c r="N619" s="130">
        <f t="shared" si="106"/>
        <v>3668</v>
      </c>
      <c r="O619" s="542"/>
    </row>
    <row r="620" spans="1:15" ht="37.5" customHeight="1">
      <c r="A620" s="222">
        <v>14100203</v>
      </c>
      <c r="B620" s="130" t="s">
        <v>276</v>
      </c>
      <c r="C620" s="386" t="s">
        <v>646</v>
      </c>
      <c r="D620" s="433" t="s">
        <v>275</v>
      </c>
      <c r="E620" s="351">
        <v>15</v>
      </c>
      <c r="F620" s="130">
        <v>2542</v>
      </c>
      <c r="G620" s="130">
        <v>1000</v>
      </c>
      <c r="H620" s="130">
        <v>300</v>
      </c>
      <c r="I620" s="130">
        <v>0</v>
      </c>
      <c r="J620" s="130">
        <v>174</v>
      </c>
      <c r="K620" s="130">
        <v>0</v>
      </c>
      <c r="L620" s="130">
        <v>0</v>
      </c>
      <c r="M620" s="130">
        <v>0</v>
      </c>
      <c r="N620" s="130">
        <f t="shared" si="106"/>
        <v>3668</v>
      </c>
      <c r="O620" s="542"/>
    </row>
    <row r="621" spans="1:15" ht="37.5" customHeight="1">
      <c r="A621" s="222">
        <v>14100401</v>
      </c>
      <c r="B621" s="130" t="s">
        <v>277</v>
      </c>
      <c r="C621" s="386" t="s">
        <v>644</v>
      </c>
      <c r="D621" s="433" t="s">
        <v>13</v>
      </c>
      <c r="E621" s="351">
        <v>15</v>
      </c>
      <c r="F621" s="130">
        <v>2730</v>
      </c>
      <c r="G621" s="130">
        <v>1500</v>
      </c>
      <c r="H621" s="130">
        <v>300</v>
      </c>
      <c r="I621" s="130">
        <v>0</v>
      </c>
      <c r="J621" s="130">
        <v>386</v>
      </c>
      <c r="K621" s="130">
        <v>0</v>
      </c>
      <c r="L621" s="130">
        <v>0</v>
      </c>
      <c r="M621" s="130">
        <v>0</v>
      </c>
      <c r="N621" s="130">
        <f>F621+G621+H621+I621-J621+K621-L621+M621</f>
        <v>4144</v>
      </c>
      <c r="O621" s="542"/>
    </row>
    <row r="622" spans="1:15" ht="37.5" customHeight="1">
      <c r="A622" s="222">
        <v>14100402</v>
      </c>
      <c r="B622" s="130" t="s">
        <v>278</v>
      </c>
      <c r="C622" s="386" t="s">
        <v>645</v>
      </c>
      <c r="D622" s="131" t="s">
        <v>13</v>
      </c>
      <c r="E622" s="351">
        <v>15</v>
      </c>
      <c r="F622" s="130">
        <v>2730</v>
      </c>
      <c r="G622" s="130">
        <v>1500</v>
      </c>
      <c r="H622" s="130">
        <v>300</v>
      </c>
      <c r="I622" s="130">
        <v>0</v>
      </c>
      <c r="J622" s="130">
        <v>386</v>
      </c>
      <c r="K622" s="130">
        <v>0</v>
      </c>
      <c r="L622" s="130">
        <v>0</v>
      </c>
      <c r="M622" s="130">
        <v>0</v>
      </c>
      <c r="N622" s="130">
        <f>F622+G622+H622+I622-J622+K622-L622+M622</f>
        <v>4144</v>
      </c>
      <c r="O622" s="542"/>
    </row>
    <row r="623" spans="1:15" ht="37.5" customHeight="1">
      <c r="A623" s="546">
        <v>14100403</v>
      </c>
      <c r="B623" s="130" t="s">
        <v>669</v>
      </c>
      <c r="C623" s="386" t="s">
        <v>670</v>
      </c>
      <c r="D623" s="131" t="s">
        <v>13</v>
      </c>
      <c r="E623" s="351">
        <v>15</v>
      </c>
      <c r="F623" s="130">
        <v>2730</v>
      </c>
      <c r="G623" s="130">
        <v>0</v>
      </c>
      <c r="H623" s="130">
        <v>300</v>
      </c>
      <c r="I623" s="382">
        <v>0</v>
      </c>
      <c r="J623" s="130">
        <v>48</v>
      </c>
      <c r="K623" s="130">
        <v>0</v>
      </c>
      <c r="L623" s="130">
        <v>0</v>
      </c>
      <c r="M623" s="130">
        <v>0</v>
      </c>
      <c r="N623" s="130">
        <f>F623+G623+H623+I623-J623+K623-L623+M623</f>
        <v>2982</v>
      </c>
      <c r="O623" s="542"/>
    </row>
    <row r="624" spans="1:15" s="23" customFormat="1" ht="37.5" customHeight="1">
      <c r="A624" s="222">
        <v>14100412</v>
      </c>
      <c r="B624" s="130" t="s">
        <v>279</v>
      </c>
      <c r="C624" s="386" t="s">
        <v>643</v>
      </c>
      <c r="D624" s="131" t="s">
        <v>273</v>
      </c>
      <c r="E624" s="351">
        <v>15</v>
      </c>
      <c r="F624" s="130">
        <v>6347</v>
      </c>
      <c r="G624" s="130">
        <v>2200</v>
      </c>
      <c r="H624" s="130">
        <v>300</v>
      </c>
      <c r="I624" s="130">
        <v>0</v>
      </c>
      <c r="J624" s="130">
        <v>1278</v>
      </c>
      <c r="K624" s="130">
        <v>0</v>
      </c>
      <c r="L624" s="130">
        <v>0</v>
      </c>
      <c r="M624" s="130">
        <v>0</v>
      </c>
      <c r="N624" s="130">
        <f t="shared" si="106"/>
        <v>7569</v>
      </c>
      <c r="O624" s="542"/>
    </row>
    <row r="625" spans="1:15" s="41" customFormat="1" ht="21" customHeight="1">
      <c r="A625" s="1000" t="s">
        <v>66</v>
      </c>
      <c r="B625" s="1001"/>
      <c r="C625" s="1002"/>
      <c r="D625" s="1003"/>
      <c r="E625" s="1004"/>
      <c r="F625" s="1005">
        <f aca="true" t="shared" si="107" ref="F625:N625">SUM(F618:F624)</f>
        <v>23863</v>
      </c>
      <c r="G625" s="1005">
        <f t="shared" si="107"/>
        <v>7200</v>
      </c>
      <c r="H625" s="1005">
        <f t="shared" si="107"/>
        <v>1800</v>
      </c>
      <c r="I625" s="1005">
        <f t="shared" si="107"/>
        <v>0</v>
      </c>
      <c r="J625" s="1005">
        <f t="shared" si="107"/>
        <v>2834</v>
      </c>
      <c r="K625" s="1005">
        <f t="shared" si="107"/>
        <v>0</v>
      </c>
      <c r="L625" s="1005">
        <f t="shared" si="107"/>
        <v>0</v>
      </c>
      <c r="M625" s="1005">
        <f t="shared" si="107"/>
        <v>0</v>
      </c>
      <c r="N625" s="1005">
        <f t="shared" si="107"/>
        <v>30029</v>
      </c>
      <c r="O625" s="1006"/>
    </row>
    <row r="626" spans="1:15" s="187" customFormat="1" ht="18.75" customHeight="1">
      <c r="A626" s="649"/>
      <c r="B626" s="543" t="s">
        <v>31</v>
      </c>
      <c r="C626" s="544"/>
      <c r="D626" s="650"/>
      <c r="E626" s="651"/>
      <c r="F626" s="650">
        <f aca="true" t="shared" si="108" ref="F626:N626">F616+F625</f>
        <v>44523</v>
      </c>
      <c r="G626" s="545">
        <f t="shared" si="108"/>
        <v>7200</v>
      </c>
      <c r="H626" s="650">
        <f t="shared" si="108"/>
        <v>2100</v>
      </c>
      <c r="I626" s="650">
        <f t="shared" si="108"/>
        <v>0</v>
      </c>
      <c r="J626" s="650">
        <f t="shared" si="108"/>
        <v>5581</v>
      </c>
      <c r="K626" s="650">
        <f t="shared" si="108"/>
        <v>0</v>
      </c>
      <c r="L626" s="650">
        <f t="shared" si="108"/>
        <v>0</v>
      </c>
      <c r="M626" s="650">
        <f t="shared" si="108"/>
        <v>0</v>
      </c>
      <c r="N626" s="650">
        <f t="shared" si="108"/>
        <v>48242</v>
      </c>
      <c r="O626" s="652"/>
    </row>
    <row r="627" spans="1:15" ht="33.75" customHeight="1">
      <c r="A627" s="437"/>
      <c r="B627" s="438"/>
      <c r="C627" s="438" t="s">
        <v>473</v>
      </c>
      <c r="E627" s="439"/>
      <c r="F627" s="438"/>
      <c r="G627" s="438"/>
      <c r="H627" s="443" t="s">
        <v>474</v>
      </c>
      <c r="I627" s="443"/>
      <c r="K627" s="438"/>
      <c r="L627" s="438"/>
      <c r="M627" s="438"/>
      <c r="N627" s="438" t="s">
        <v>474</v>
      </c>
      <c r="O627" s="440"/>
    </row>
    <row r="628" spans="1:15" ht="15" customHeight="1">
      <c r="A628" s="437"/>
      <c r="B628" s="438"/>
      <c r="C628" s="438"/>
      <c r="D628" s="438"/>
      <c r="E628" s="439"/>
      <c r="F628" s="438"/>
      <c r="G628" s="438"/>
      <c r="H628" s="443"/>
      <c r="I628" s="470"/>
      <c r="K628" s="438"/>
      <c r="L628" s="437"/>
      <c r="M628" s="438"/>
      <c r="N628" s="438"/>
      <c r="O628" s="441"/>
    </row>
    <row r="629" spans="1:15" ht="18.75">
      <c r="A629" s="437" t="s">
        <v>482</v>
      </c>
      <c r="B629" s="438"/>
      <c r="C629" s="443" t="s">
        <v>1378</v>
      </c>
      <c r="D629" s="438"/>
      <c r="E629" s="439"/>
      <c r="F629" s="438"/>
      <c r="G629" s="438"/>
      <c r="H629" s="443" t="s">
        <v>1038</v>
      </c>
      <c r="I629" s="470"/>
      <c r="K629" s="438"/>
      <c r="M629" s="438" t="s">
        <v>1034</v>
      </c>
      <c r="N629" s="438"/>
      <c r="O629" s="441"/>
    </row>
    <row r="630" spans="1:15" ht="15" customHeight="1">
      <c r="A630" s="437"/>
      <c r="B630" s="438"/>
      <c r="C630" s="438" t="s">
        <v>617</v>
      </c>
      <c r="D630" s="438"/>
      <c r="E630" s="439"/>
      <c r="F630" s="438"/>
      <c r="G630" s="438"/>
      <c r="H630" s="442" t="s">
        <v>471</v>
      </c>
      <c r="I630" s="442"/>
      <c r="K630" s="438"/>
      <c r="M630" s="438" t="s">
        <v>472</v>
      </c>
      <c r="N630" s="438"/>
      <c r="O630" s="440"/>
    </row>
    <row r="631" spans="1:15" ht="33.75">
      <c r="A631" s="183" t="s">
        <v>0</v>
      </c>
      <c r="B631" s="33"/>
      <c r="C631" s="169" t="s">
        <v>640</v>
      </c>
      <c r="D631" s="169"/>
      <c r="E631" s="325"/>
      <c r="F631" s="4"/>
      <c r="G631" s="4"/>
      <c r="H631" s="4"/>
      <c r="I631" s="4"/>
      <c r="J631" s="4"/>
      <c r="K631" s="4"/>
      <c r="L631" s="4"/>
      <c r="M631" s="4"/>
      <c r="N631" s="4"/>
      <c r="O631" s="27"/>
    </row>
    <row r="632" spans="1:15" ht="20.25">
      <c r="A632" s="6"/>
      <c r="B632" s="177" t="s">
        <v>26</v>
      </c>
      <c r="C632" s="401"/>
      <c r="D632" s="7"/>
      <c r="E632" s="315"/>
      <c r="F632" s="7"/>
      <c r="G632" s="7"/>
      <c r="H632" s="7"/>
      <c r="I632" s="8"/>
      <c r="J632" s="7"/>
      <c r="K632" s="7"/>
      <c r="L632" s="8"/>
      <c r="M632" s="7"/>
      <c r="N632" s="7"/>
      <c r="O632" s="391" t="s">
        <v>1507</v>
      </c>
    </row>
    <row r="633" spans="1:15" s="255" customFormat="1" ht="33.75" customHeight="1">
      <c r="A633" s="10"/>
      <c r="B633" s="44"/>
      <c r="C633" s="402"/>
      <c r="D633" s="95" t="s">
        <v>1472</v>
      </c>
      <c r="E633" s="316"/>
      <c r="F633" s="12"/>
      <c r="G633" s="12"/>
      <c r="H633" s="12"/>
      <c r="I633" s="12"/>
      <c r="J633" s="12"/>
      <c r="K633" s="12"/>
      <c r="L633" s="12"/>
      <c r="M633" s="12"/>
      <c r="N633" s="12"/>
      <c r="O633" s="28"/>
    </row>
    <row r="634" spans="1:15" ht="30" customHeight="1">
      <c r="A634" s="211" t="s">
        <v>436</v>
      </c>
      <c r="B634" s="212" t="s">
        <v>437</v>
      </c>
      <c r="C634" s="412" t="s">
        <v>1</v>
      </c>
      <c r="D634" s="212" t="s">
        <v>435</v>
      </c>
      <c r="E634" s="372" t="s">
        <v>444</v>
      </c>
      <c r="F634" s="239" t="s">
        <v>432</v>
      </c>
      <c r="G634" s="239" t="s">
        <v>433</v>
      </c>
      <c r="H634" s="239" t="s">
        <v>33</v>
      </c>
      <c r="I634" s="239" t="s">
        <v>434</v>
      </c>
      <c r="J634" s="239" t="s">
        <v>17</v>
      </c>
      <c r="K634" s="239" t="s">
        <v>18</v>
      </c>
      <c r="L634" s="393" t="s">
        <v>441</v>
      </c>
      <c r="M634" s="239" t="s">
        <v>30</v>
      </c>
      <c r="N634" s="239" t="s">
        <v>438</v>
      </c>
      <c r="O634" s="258" t="s">
        <v>19</v>
      </c>
    </row>
    <row r="635" spans="1:15" ht="30" customHeight="1">
      <c r="A635" s="282" t="s">
        <v>280</v>
      </c>
      <c r="B635" s="283"/>
      <c r="C635" s="411"/>
      <c r="D635" s="283"/>
      <c r="E635" s="332"/>
      <c r="F635" s="283"/>
      <c r="G635" s="283"/>
      <c r="H635" s="283"/>
      <c r="I635" s="283"/>
      <c r="J635" s="283"/>
      <c r="K635" s="283"/>
      <c r="L635" s="283"/>
      <c r="M635" s="283"/>
      <c r="N635" s="283"/>
      <c r="O635" s="284"/>
    </row>
    <row r="636" spans="1:15" ht="39" customHeight="1">
      <c r="A636" s="120">
        <v>15100203</v>
      </c>
      <c r="B636" s="14" t="s">
        <v>283</v>
      </c>
      <c r="C636" s="166" t="s">
        <v>1003</v>
      </c>
      <c r="D636" s="43" t="s">
        <v>282</v>
      </c>
      <c r="E636" s="346">
        <v>15</v>
      </c>
      <c r="F636" s="59">
        <v>1641</v>
      </c>
      <c r="G636" s="59">
        <v>0</v>
      </c>
      <c r="H636" s="59">
        <v>0</v>
      </c>
      <c r="I636" s="59">
        <v>0</v>
      </c>
      <c r="J636" s="59">
        <v>0</v>
      </c>
      <c r="K636" s="59">
        <v>107</v>
      </c>
      <c r="L636" s="59">
        <v>0</v>
      </c>
      <c r="M636" s="59">
        <v>0</v>
      </c>
      <c r="N636" s="59">
        <f>F636+G636+H636+I636-J636+K636-L636+M636</f>
        <v>1748</v>
      </c>
      <c r="O636" s="29"/>
    </row>
    <row r="637" spans="1:15" ht="39" customHeight="1">
      <c r="A637" s="120">
        <v>15100208</v>
      </c>
      <c r="B637" s="14" t="s">
        <v>541</v>
      </c>
      <c r="C637" s="166" t="s">
        <v>542</v>
      </c>
      <c r="D637" s="43" t="s">
        <v>353</v>
      </c>
      <c r="E637" s="346">
        <v>15</v>
      </c>
      <c r="F637" s="59">
        <v>3820</v>
      </c>
      <c r="G637" s="59">
        <v>0</v>
      </c>
      <c r="H637" s="59">
        <v>0</v>
      </c>
      <c r="I637" s="59">
        <v>0</v>
      </c>
      <c r="J637" s="59">
        <v>320</v>
      </c>
      <c r="K637" s="59">
        <v>0</v>
      </c>
      <c r="L637" s="59">
        <v>0</v>
      </c>
      <c r="M637" s="59">
        <v>0</v>
      </c>
      <c r="N637" s="59">
        <f>F637+G637+H637+I637-J637+K637-L637+M637</f>
        <v>3500</v>
      </c>
      <c r="O637" s="29"/>
    </row>
    <row r="638" spans="1:15" ht="18">
      <c r="A638" s="503" t="s">
        <v>66</v>
      </c>
      <c r="B638" s="554"/>
      <c r="C638" s="513"/>
      <c r="D638" s="524"/>
      <c r="E638" s="525"/>
      <c r="F638" s="527">
        <f aca="true" t="shared" si="109" ref="F638:N638">SUM(F636:F637)</f>
        <v>5461</v>
      </c>
      <c r="G638" s="527">
        <f t="shared" si="109"/>
        <v>0</v>
      </c>
      <c r="H638" s="527">
        <f t="shared" si="109"/>
        <v>0</v>
      </c>
      <c r="I638" s="527">
        <f t="shared" si="109"/>
        <v>0</v>
      </c>
      <c r="J638" s="527">
        <f t="shared" si="109"/>
        <v>320</v>
      </c>
      <c r="K638" s="527">
        <f t="shared" si="109"/>
        <v>107</v>
      </c>
      <c r="L638" s="527">
        <f t="shared" si="109"/>
        <v>0</v>
      </c>
      <c r="M638" s="527">
        <f t="shared" si="109"/>
        <v>0</v>
      </c>
      <c r="N638" s="527">
        <f t="shared" si="109"/>
        <v>5248</v>
      </c>
      <c r="O638" s="511"/>
    </row>
    <row r="639" spans="1:15" ht="33" customHeight="1">
      <c r="A639" s="100" t="s">
        <v>367</v>
      </c>
      <c r="B639" s="81"/>
      <c r="C639" s="404"/>
      <c r="D639" s="75"/>
      <c r="E639" s="335"/>
      <c r="F639" s="74"/>
      <c r="G639" s="74"/>
      <c r="H639" s="74"/>
      <c r="I639" s="74"/>
      <c r="J639" s="74"/>
      <c r="K639" s="74"/>
      <c r="L639" s="74"/>
      <c r="M639" s="74"/>
      <c r="N639" s="74"/>
      <c r="O639" s="76"/>
    </row>
    <row r="640" spans="1:15" ht="39.75" customHeight="1">
      <c r="A640" s="660">
        <v>1510001</v>
      </c>
      <c r="B640" s="668" t="s">
        <v>1079</v>
      </c>
      <c r="C640" s="657" t="s">
        <v>1183</v>
      </c>
      <c r="D640" s="398" t="s">
        <v>570</v>
      </c>
      <c r="E640" s="346">
        <v>15</v>
      </c>
      <c r="F640" s="59">
        <v>5662</v>
      </c>
      <c r="G640" s="59">
        <v>0</v>
      </c>
      <c r="H640" s="59">
        <v>0</v>
      </c>
      <c r="I640" s="59">
        <v>0</v>
      </c>
      <c r="J640" s="59">
        <v>662</v>
      </c>
      <c r="K640" s="59">
        <v>0</v>
      </c>
      <c r="L640" s="59">
        <v>0</v>
      </c>
      <c r="M640" s="59">
        <v>0</v>
      </c>
      <c r="N640" s="59">
        <f>F640+G640+H640+I640-J640+K640-L640+M640</f>
        <v>5000</v>
      </c>
      <c r="O640" s="29"/>
    </row>
    <row r="641" spans="1:15" ht="18">
      <c r="A641" s="503" t="s">
        <v>66</v>
      </c>
      <c r="B641" s="554"/>
      <c r="C641" s="513"/>
      <c r="D641" s="528"/>
      <c r="E641" s="525"/>
      <c r="F641" s="526">
        <f aca="true" t="shared" si="110" ref="F641:M641">SUM(F640:F640)</f>
        <v>5662</v>
      </c>
      <c r="G641" s="526">
        <f t="shared" si="110"/>
        <v>0</v>
      </c>
      <c r="H641" s="526">
        <f t="shared" si="110"/>
        <v>0</v>
      </c>
      <c r="I641" s="526">
        <f t="shared" si="110"/>
        <v>0</v>
      </c>
      <c r="J641" s="526">
        <f>SUM(J640:J640)</f>
        <v>662</v>
      </c>
      <c r="K641" s="526">
        <f t="shared" si="110"/>
        <v>0</v>
      </c>
      <c r="L641" s="526">
        <f t="shared" si="110"/>
        <v>0</v>
      </c>
      <c r="M641" s="526">
        <f t="shared" si="110"/>
        <v>0</v>
      </c>
      <c r="N641" s="526">
        <f>SUM(N640:N640)</f>
        <v>5000</v>
      </c>
      <c r="O641" s="511"/>
    </row>
    <row r="642" spans="1:15" ht="33.75" customHeight="1">
      <c r="A642" s="100" t="s">
        <v>368</v>
      </c>
      <c r="B642" s="81"/>
      <c r="C642" s="404"/>
      <c r="D642" s="431"/>
      <c r="E642" s="335"/>
      <c r="F642" s="74"/>
      <c r="G642" s="74"/>
      <c r="H642" s="74"/>
      <c r="I642" s="74"/>
      <c r="J642" s="74"/>
      <c r="K642" s="74"/>
      <c r="L642" s="74"/>
      <c r="M642" s="74"/>
      <c r="N642" s="74"/>
      <c r="O642" s="76"/>
    </row>
    <row r="643" spans="1:15" ht="39.75" customHeight="1">
      <c r="A643" s="170">
        <v>1520001</v>
      </c>
      <c r="B643" s="14" t="s">
        <v>1080</v>
      </c>
      <c r="C643" s="657" t="s">
        <v>1184</v>
      </c>
      <c r="D643" s="398" t="s">
        <v>571</v>
      </c>
      <c r="E643" s="329">
        <v>15</v>
      </c>
      <c r="F643" s="59">
        <v>5662</v>
      </c>
      <c r="G643" s="59">
        <v>0</v>
      </c>
      <c r="H643" s="59">
        <v>0</v>
      </c>
      <c r="I643" s="59">
        <v>0</v>
      </c>
      <c r="J643" s="59">
        <v>662</v>
      </c>
      <c r="K643" s="59">
        <v>0</v>
      </c>
      <c r="L643" s="59">
        <v>0</v>
      </c>
      <c r="M643" s="59">
        <v>0</v>
      </c>
      <c r="N643" s="59">
        <f>F643+G643+H643+I643-J643+K643-L643+M643</f>
        <v>5000</v>
      </c>
      <c r="O643" s="29"/>
    </row>
    <row r="644" spans="1:15" ht="39.75" customHeight="1">
      <c r="A644" s="120">
        <v>15100206</v>
      </c>
      <c r="B644" s="14" t="s">
        <v>286</v>
      </c>
      <c r="C644" s="166" t="s">
        <v>287</v>
      </c>
      <c r="D644" s="398" t="s">
        <v>52</v>
      </c>
      <c r="E644" s="329">
        <v>15</v>
      </c>
      <c r="F644" s="59">
        <v>1363</v>
      </c>
      <c r="G644" s="59">
        <v>0</v>
      </c>
      <c r="H644" s="59">
        <v>0</v>
      </c>
      <c r="I644" s="59">
        <v>0</v>
      </c>
      <c r="J644" s="59">
        <v>0</v>
      </c>
      <c r="K644" s="59">
        <v>124</v>
      </c>
      <c r="L644" s="59">
        <v>0</v>
      </c>
      <c r="M644" s="59">
        <v>0</v>
      </c>
      <c r="N644" s="59">
        <f>F644+G644+H644+I644-J644+K644-L644+M644</f>
        <v>1487</v>
      </c>
      <c r="O644" s="29"/>
    </row>
    <row r="645" spans="1:15" ht="18">
      <c r="A645" s="503" t="s">
        <v>66</v>
      </c>
      <c r="B645" s="523"/>
      <c r="C645" s="513"/>
      <c r="D645" s="524"/>
      <c r="E645" s="525"/>
      <c r="F645" s="527">
        <f aca="true" t="shared" si="111" ref="F645:N645">SUM(F643:F644)</f>
        <v>7025</v>
      </c>
      <c r="G645" s="527">
        <f t="shared" si="111"/>
        <v>0</v>
      </c>
      <c r="H645" s="527">
        <f t="shared" si="111"/>
        <v>0</v>
      </c>
      <c r="I645" s="527">
        <f t="shared" si="111"/>
        <v>0</v>
      </c>
      <c r="J645" s="527">
        <f t="shared" si="111"/>
        <v>662</v>
      </c>
      <c r="K645" s="527">
        <f t="shared" si="111"/>
        <v>124</v>
      </c>
      <c r="L645" s="527">
        <f t="shared" si="111"/>
        <v>0</v>
      </c>
      <c r="M645" s="527">
        <f t="shared" si="111"/>
        <v>0</v>
      </c>
      <c r="N645" s="527">
        <f t="shared" si="111"/>
        <v>6487</v>
      </c>
      <c r="O645" s="511"/>
    </row>
    <row r="646" spans="1:15" ht="22.5">
      <c r="A646" s="56"/>
      <c r="B646" s="181" t="s">
        <v>31</v>
      </c>
      <c r="C646" s="413"/>
      <c r="D646" s="68"/>
      <c r="E646" s="373"/>
      <c r="F646" s="69">
        <f aca="true" t="shared" si="112" ref="F646:N646">F638+F641+F645</f>
        <v>18148</v>
      </c>
      <c r="G646" s="69">
        <f t="shared" si="112"/>
        <v>0</v>
      </c>
      <c r="H646" s="69">
        <f t="shared" si="112"/>
        <v>0</v>
      </c>
      <c r="I646" s="69">
        <f t="shared" si="112"/>
        <v>0</v>
      </c>
      <c r="J646" s="69">
        <f t="shared" si="112"/>
        <v>1644</v>
      </c>
      <c r="K646" s="69">
        <f t="shared" si="112"/>
        <v>231</v>
      </c>
      <c r="L646" s="69">
        <f t="shared" si="112"/>
        <v>0</v>
      </c>
      <c r="M646" s="69">
        <f t="shared" si="112"/>
        <v>0</v>
      </c>
      <c r="N646" s="69">
        <f t="shared" si="112"/>
        <v>16735</v>
      </c>
      <c r="O646" s="58"/>
    </row>
    <row r="647" spans="1:15" s="187" customFormat="1" ht="18">
      <c r="A647" s="17"/>
      <c r="B647" s="1"/>
      <c r="C647" s="406"/>
      <c r="D647" s="1"/>
      <c r="E647" s="321"/>
      <c r="F647" s="1"/>
      <c r="G647" s="1"/>
      <c r="H647" s="1"/>
      <c r="I647" s="1"/>
      <c r="J647" s="1"/>
      <c r="K647" s="1"/>
      <c r="L647" s="1"/>
      <c r="M647" s="1"/>
      <c r="N647" s="1"/>
      <c r="O647" s="30"/>
    </row>
    <row r="648" spans="1:15" s="187" customFormat="1" ht="14.25">
      <c r="A648" s="437"/>
      <c r="B648" s="438"/>
      <c r="C648" s="438" t="s">
        <v>473</v>
      </c>
      <c r="E648" s="439"/>
      <c r="F648" s="438"/>
      <c r="G648" s="438"/>
      <c r="H648" s="438"/>
      <c r="K648" s="443" t="s">
        <v>474</v>
      </c>
      <c r="L648" s="443"/>
      <c r="M648" s="438"/>
      <c r="O648" s="438" t="s">
        <v>474</v>
      </c>
    </row>
    <row r="649" spans="1:15" ht="18.75">
      <c r="A649" s="437"/>
      <c r="B649" s="438"/>
      <c r="C649" s="438"/>
      <c r="D649" s="438"/>
      <c r="E649" s="439"/>
      <c r="F649" s="438"/>
      <c r="G649" s="438"/>
      <c r="H649" s="438"/>
      <c r="K649" s="443"/>
      <c r="L649" s="470"/>
      <c r="M649" s="438"/>
      <c r="N649" s="438"/>
      <c r="O649" s="441"/>
    </row>
    <row r="650" spans="1:15" ht="18.75">
      <c r="A650" s="437" t="s">
        <v>482</v>
      </c>
      <c r="B650" s="438"/>
      <c r="C650" s="443" t="s">
        <v>1378</v>
      </c>
      <c r="D650" s="438"/>
      <c r="E650" s="439"/>
      <c r="F650" s="438"/>
      <c r="G650" s="438"/>
      <c r="H650" s="438"/>
      <c r="K650" s="443" t="s">
        <v>1038</v>
      </c>
      <c r="L650" s="470"/>
      <c r="N650" s="438" t="s">
        <v>1035</v>
      </c>
      <c r="O650" s="441"/>
    </row>
    <row r="651" spans="1:15" ht="14.25" customHeight="1">
      <c r="A651" s="437"/>
      <c r="B651" s="438"/>
      <c r="C651" s="438" t="s">
        <v>617</v>
      </c>
      <c r="D651" s="438"/>
      <c r="E651" s="439"/>
      <c r="F651" s="438"/>
      <c r="G651" s="438"/>
      <c r="H651" s="438"/>
      <c r="K651" s="442" t="s">
        <v>471</v>
      </c>
      <c r="L651" s="442"/>
      <c r="N651" s="438" t="s">
        <v>625</v>
      </c>
      <c r="O651" s="440"/>
    </row>
    <row r="652" spans="1:15" ht="33.75">
      <c r="A652" s="183" t="s">
        <v>0</v>
      </c>
      <c r="B652" s="33"/>
      <c r="C652" s="169" t="s">
        <v>640</v>
      </c>
      <c r="D652" s="169"/>
      <c r="E652" s="325"/>
      <c r="F652" s="4"/>
      <c r="G652" s="4"/>
      <c r="H652" s="4"/>
      <c r="I652" s="4"/>
      <c r="J652" s="4"/>
      <c r="K652" s="4"/>
      <c r="L652" s="4"/>
      <c r="M652" s="4"/>
      <c r="N652" s="4"/>
      <c r="O652" s="27"/>
    </row>
    <row r="653" spans="1:15" ht="20.25">
      <c r="A653" s="6"/>
      <c r="B653" s="96" t="s">
        <v>294</v>
      </c>
      <c r="C653" s="401"/>
      <c r="D653" s="7"/>
      <c r="E653" s="315"/>
      <c r="F653" s="7"/>
      <c r="G653" s="7"/>
      <c r="H653" s="7"/>
      <c r="I653" s="8"/>
      <c r="J653" s="7"/>
      <c r="K653" s="7"/>
      <c r="L653" s="8"/>
      <c r="M653" s="7"/>
      <c r="N653" s="7"/>
      <c r="O653" s="391" t="s">
        <v>1508</v>
      </c>
    </row>
    <row r="654" spans="1:15" s="255" customFormat="1" ht="35.25" customHeight="1">
      <c r="A654" s="10"/>
      <c r="B654" s="11"/>
      <c r="C654" s="402"/>
      <c r="D654" s="95" t="s">
        <v>1472</v>
      </c>
      <c r="E654" s="316"/>
      <c r="F654" s="12"/>
      <c r="G654" s="12"/>
      <c r="H654" s="12"/>
      <c r="I654" s="12"/>
      <c r="J654" s="12"/>
      <c r="K654" s="12"/>
      <c r="L654" s="12"/>
      <c r="M654" s="12"/>
      <c r="N654" s="12"/>
      <c r="O654" s="28"/>
    </row>
    <row r="655" spans="1:15" ht="36" customHeight="1">
      <c r="A655" s="211" t="s">
        <v>436</v>
      </c>
      <c r="B655" s="212" t="s">
        <v>437</v>
      </c>
      <c r="C655" s="412" t="s">
        <v>1</v>
      </c>
      <c r="D655" s="212" t="s">
        <v>435</v>
      </c>
      <c r="E655" s="363" t="s">
        <v>444</v>
      </c>
      <c r="F655" s="234" t="s">
        <v>432</v>
      </c>
      <c r="G655" s="234" t="s">
        <v>433</v>
      </c>
      <c r="H655" s="234" t="s">
        <v>33</v>
      </c>
      <c r="I655" s="234" t="s">
        <v>434</v>
      </c>
      <c r="J655" s="301" t="s">
        <v>17</v>
      </c>
      <c r="K655" s="234" t="s">
        <v>18</v>
      </c>
      <c r="L655" s="234" t="s">
        <v>441</v>
      </c>
      <c r="M655" s="234" t="s">
        <v>30</v>
      </c>
      <c r="N655" s="234" t="s">
        <v>438</v>
      </c>
      <c r="O655" s="258" t="s">
        <v>19</v>
      </c>
    </row>
    <row r="656" spans="1:15" ht="25.5" customHeight="1">
      <c r="A656" s="102" t="s">
        <v>369</v>
      </c>
      <c r="B656" s="77"/>
      <c r="C656" s="404"/>
      <c r="D656" s="77"/>
      <c r="E656" s="338"/>
      <c r="F656" s="77"/>
      <c r="G656" s="77"/>
      <c r="H656" s="77"/>
      <c r="I656" s="77"/>
      <c r="J656" s="77"/>
      <c r="K656" s="77"/>
      <c r="L656" s="77"/>
      <c r="M656" s="77"/>
      <c r="N656" s="77"/>
      <c r="O656" s="76"/>
    </row>
    <row r="657" spans="1:15" ht="42" customHeight="1">
      <c r="A657" s="170">
        <v>170001</v>
      </c>
      <c r="B657" s="59" t="s">
        <v>1081</v>
      </c>
      <c r="C657" s="657" t="s">
        <v>1151</v>
      </c>
      <c r="D657" s="398" t="s">
        <v>573</v>
      </c>
      <c r="E657" s="346">
        <v>15</v>
      </c>
      <c r="F657" s="59">
        <v>5662</v>
      </c>
      <c r="G657" s="59">
        <v>0</v>
      </c>
      <c r="H657" s="59">
        <v>0</v>
      </c>
      <c r="I657" s="59">
        <v>0</v>
      </c>
      <c r="J657" s="59">
        <v>662</v>
      </c>
      <c r="K657" s="59">
        <v>0</v>
      </c>
      <c r="L657" s="59">
        <v>0</v>
      </c>
      <c r="M657" s="59">
        <v>0</v>
      </c>
      <c r="N657" s="59">
        <f>F657+G657+H657+I657-J657+K657-L657+M657</f>
        <v>5000</v>
      </c>
      <c r="O657" s="29"/>
    </row>
    <row r="658" spans="1:15" ht="46.5" customHeight="1">
      <c r="A658" s="120">
        <v>1700002</v>
      </c>
      <c r="B658" s="59" t="s">
        <v>370</v>
      </c>
      <c r="C658" s="166" t="s">
        <v>1004</v>
      </c>
      <c r="D658" s="43" t="s">
        <v>2</v>
      </c>
      <c r="E658" s="346">
        <v>15</v>
      </c>
      <c r="F658" s="59">
        <v>4013</v>
      </c>
      <c r="G658" s="59">
        <v>0</v>
      </c>
      <c r="H658" s="59">
        <v>0</v>
      </c>
      <c r="I658" s="59">
        <v>0</v>
      </c>
      <c r="J658" s="59">
        <v>351</v>
      </c>
      <c r="K658" s="59">
        <v>0</v>
      </c>
      <c r="L658" s="59">
        <v>0</v>
      </c>
      <c r="M658" s="59">
        <v>0</v>
      </c>
      <c r="N658" s="59">
        <f>F658+G658+H658+I658-J658+K658-L658+M658</f>
        <v>3662</v>
      </c>
      <c r="O658" s="29"/>
    </row>
    <row r="659" spans="1:15" ht="42" customHeight="1">
      <c r="A659" s="108">
        <v>1700004</v>
      </c>
      <c r="B659" s="59" t="s">
        <v>51</v>
      </c>
      <c r="C659" s="43" t="s">
        <v>994</v>
      </c>
      <c r="D659" s="398" t="s">
        <v>52</v>
      </c>
      <c r="E659" s="346">
        <v>15</v>
      </c>
      <c r="F659" s="59">
        <v>4013</v>
      </c>
      <c r="G659" s="59">
        <v>0</v>
      </c>
      <c r="H659" s="59">
        <v>0</v>
      </c>
      <c r="I659" s="59">
        <v>0</v>
      </c>
      <c r="J659" s="59">
        <v>351</v>
      </c>
      <c r="K659" s="59">
        <v>0</v>
      </c>
      <c r="L659" s="59">
        <v>0</v>
      </c>
      <c r="M659" s="59">
        <v>0</v>
      </c>
      <c r="N659" s="59">
        <f>F659+G659+H659+I659-J659+K659-L659+M659</f>
        <v>3662</v>
      </c>
      <c r="O659" s="29"/>
    </row>
    <row r="660" spans="1:15" ht="18">
      <c r="A660" s="582" t="s">
        <v>66</v>
      </c>
      <c r="B660" s="606"/>
      <c r="C660" s="596"/>
      <c r="D660" s="607"/>
      <c r="E660" s="608"/>
      <c r="F660" s="612">
        <f>SUM(F657:F659)</f>
        <v>13688</v>
      </c>
      <c r="G660" s="612">
        <f aca="true" t="shared" si="113" ref="G660:N660">SUM(G657:G659)</f>
        <v>0</v>
      </c>
      <c r="H660" s="612">
        <f t="shared" si="113"/>
        <v>0</v>
      </c>
      <c r="I660" s="612">
        <f t="shared" si="113"/>
        <v>0</v>
      </c>
      <c r="J660" s="612">
        <f t="shared" si="113"/>
        <v>1364</v>
      </c>
      <c r="K660" s="612">
        <f t="shared" si="113"/>
        <v>0</v>
      </c>
      <c r="L660" s="612">
        <f t="shared" si="113"/>
        <v>0</v>
      </c>
      <c r="M660" s="612">
        <f t="shared" si="113"/>
        <v>0</v>
      </c>
      <c r="N660" s="612">
        <f t="shared" si="113"/>
        <v>12324</v>
      </c>
      <c r="O660" s="588"/>
    </row>
    <row r="661" spans="1:15" ht="27.75" customHeight="1">
      <c r="A661" s="102" t="s">
        <v>14</v>
      </c>
      <c r="B661" s="74"/>
      <c r="C661" s="404"/>
      <c r="D661" s="75"/>
      <c r="E661" s="335"/>
      <c r="F661" s="74"/>
      <c r="G661" s="74"/>
      <c r="H661" s="74"/>
      <c r="I661" s="74"/>
      <c r="J661" s="74"/>
      <c r="K661" s="74"/>
      <c r="L661" s="74"/>
      <c r="M661" s="74"/>
      <c r="N661" s="74"/>
      <c r="O661" s="76"/>
    </row>
    <row r="662" spans="1:16" ht="46.5" customHeight="1">
      <c r="A662" s="170">
        <v>1720001</v>
      </c>
      <c r="B662" s="14" t="s">
        <v>1082</v>
      </c>
      <c r="C662" s="657" t="s">
        <v>1185</v>
      </c>
      <c r="D662" s="398" t="s">
        <v>1223</v>
      </c>
      <c r="E662" s="346">
        <v>15</v>
      </c>
      <c r="F662" s="59">
        <v>4420</v>
      </c>
      <c r="G662" s="59">
        <v>0</v>
      </c>
      <c r="H662" s="59">
        <v>0</v>
      </c>
      <c r="I662" s="59">
        <v>0</v>
      </c>
      <c r="J662" s="59">
        <v>420</v>
      </c>
      <c r="K662" s="59">
        <v>0</v>
      </c>
      <c r="L662" s="59">
        <v>0</v>
      </c>
      <c r="M662" s="59">
        <v>0</v>
      </c>
      <c r="N662" s="59">
        <f>F662+G662+H662+I662-J662+K662-L662+M662</f>
        <v>4000</v>
      </c>
      <c r="O662" s="658"/>
      <c r="P662" s="31"/>
    </row>
    <row r="663" spans="1:15" ht="46.5" customHeight="1">
      <c r="A663" s="120">
        <v>17100401</v>
      </c>
      <c r="B663" s="59" t="s">
        <v>295</v>
      </c>
      <c r="C663" s="166" t="s">
        <v>296</v>
      </c>
      <c r="D663" s="43" t="s">
        <v>11</v>
      </c>
      <c r="E663" s="346">
        <v>15</v>
      </c>
      <c r="F663" s="59">
        <v>1772</v>
      </c>
      <c r="G663" s="59">
        <v>0</v>
      </c>
      <c r="H663" s="59">
        <v>0</v>
      </c>
      <c r="I663" s="59">
        <v>0</v>
      </c>
      <c r="J663" s="59">
        <v>0</v>
      </c>
      <c r="K663" s="59">
        <v>86</v>
      </c>
      <c r="L663" s="59">
        <v>0</v>
      </c>
      <c r="M663" s="59">
        <v>0</v>
      </c>
      <c r="N663" s="59">
        <f>F663+G663+H663+I663-J663+K663-L663+M663</f>
        <v>1858</v>
      </c>
      <c r="O663" s="29"/>
    </row>
    <row r="664" spans="1:15" s="23" customFormat="1" ht="18">
      <c r="A664" s="582" t="s">
        <v>66</v>
      </c>
      <c r="B664" s="592"/>
      <c r="C664" s="596"/>
      <c r="D664" s="607"/>
      <c r="E664" s="608"/>
      <c r="F664" s="609">
        <f aca="true" t="shared" si="114" ref="F664:N664">SUM(F662:F663)</f>
        <v>6192</v>
      </c>
      <c r="G664" s="609">
        <f t="shared" si="114"/>
        <v>0</v>
      </c>
      <c r="H664" s="609">
        <f t="shared" si="114"/>
        <v>0</v>
      </c>
      <c r="I664" s="609">
        <f t="shared" si="114"/>
        <v>0</v>
      </c>
      <c r="J664" s="609">
        <f t="shared" si="114"/>
        <v>420</v>
      </c>
      <c r="K664" s="609">
        <f t="shared" si="114"/>
        <v>86</v>
      </c>
      <c r="L664" s="609">
        <f t="shared" si="114"/>
        <v>0</v>
      </c>
      <c r="M664" s="609">
        <f t="shared" si="114"/>
        <v>0</v>
      </c>
      <c r="N664" s="609">
        <f t="shared" si="114"/>
        <v>5858</v>
      </c>
      <c r="O664" s="588"/>
    </row>
    <row r="665" spans="1:15" ht="22.5">
      <c r="A665" s="56"/>
      <c r="B665" s="181" t="s">
        <v>31</v>
      </c>
      <c r="C665" s="413"/>
      <c r="D665" s="57"/>
      <c r="E665" s="336"/>
      <c r="F665" s="71">
        <f aca="true" t="shared" si="115" ref="F665:M665">F660+F664</f>
        <v>19880</v>
      </c>
      <c r="G665" s="71">
        <f t="shared" si="115"/>
        <v>0</v>
      </c>
      <c r="H665" s="71">
        <f t="shared" si="115"/>
        <v>0</v>
      </c>
      <c r="I665" s="71">
        <f t="shared" si="115"/>
        <v>0</v>
      </c>
      <c r="J665" s="71">
        <f t="shared" si="115"/>
        <v>1784</v>
      </c>
      <c r="K665" s="71">
        <f t="shared" si="115"/>
        <v>86</v>
      </c>
      <c r="L665" s="71">
        <f>L660+L664</f>
        <v>0</v>
      </c>
      <c r="M665" s="71">
        <f t="shared" si="115"/>
        <v>0</v>
      </c>
      <c r="N665" s="71">
        <f>N660+N664</f>
        <v>18182</v>
      </c>
      <c r="O665" s="58"/>
    </row>
    <row r="666" spans="1:15" ht="18">
      <c r="A666" s="24"/>
      <c r="B666" s="8"/>
      <c r="C666" s="410"/>
      <c r="D666" s="8"/>
      <c r="E666" s="315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">
      <c r="A667" s="24"/>
      <c r="B667" s="8"/>
      <c r="C667" s="410"/>
      <c r="D667" s="8"/>
      <c r="E667" s="315"/>
      <c r="F667" s="38"/>
      <c r="G667" s="38"/>
      <c r="H667" s="38"/>
      <c r="I667" s="38"/>
      <c r="J667" s="38"/>
      <c r="K667" s="38"/>
      <c r="L667" s="38"/>
      <c r="M667" s="38"/>
      <c r="N667" s="38"/>
      <c r="O667" s="31"/>
    </row>
    <row r="668" spans="1:15" ht="18">
      <c r="A668" s="24"/>
      <c r="B668" s="8"/>
      <c r="C668" s="410"/>
      <c r="D668" s="8"/>
      <c r="E668" s="315"/>
      <c r="F668" s="38"/>
      <c r="G668" s="38"/>
      <c r="H668" s="38"/>
      <c r="I668" s="38"/>
      <c r="J668" s="38"/>
      <c r="K668" s="38"/>
      <c r="L668" s="38"/>
      <c r="M668" s="38"/>
      <c r="N668" s="38"/>
      <c r="O668" s="31"/>
    </row>
    <row r="669" spans="1:15" ht="18.75">
      <c r="A669" s="437"/>
      <c r="B669" s="438"/>
      <c r="C669" s="438" t="s">
        <v>473</v>
      </c>
      <c r="E669" s="439"/>
      <c r="F669" s="438"/>
      <c r="G669" s="438"/>
      <c r="H669" s="438"/>
      <c r="J669" s="443" t="s">
        <v>474</v>
      </c>
      <c r="K669" s="467"/>
      <c r="L669" s="438"/>
      <c r="M669" s="438"/>
      <c r="N669" s="438" t="s">
        <v>474</v>
      </c>
      <c r="O669" s="440"/>
    </row>
    <row r="670" spans="1:15" s="187" customFormat="1" ht="18.75">
      <c r="A670" s="437"/>
      <c r="B670" s="438"/>
      <c r="C670" s="438"/>
      <c r="D670" s="438"/>
      <c r="E670" s="439"/>
      <c r="F670" s="438"/>
      <c r="G670" s="438"/>
      <c r="H670" s="438"/>
      <c r="J670" s="443"/>
      <c r="K670" s="469"/>
      <c r="L670" s="437"/>
      <c r="M670" s="438"/>
      <c r="N670" s="438"/>
      <c r="O670" s="441"/>
    </row>
    <row r="671" spans="1:15" s="187" customFormat="1" ht="18.75">
      <c r="A671" s="437" t="s">
        <v>482</v>
      </c>
      <c r="B671" s="438"/>
      <c r="C671" s="443" t="s">
        <v>1378</v>
      </c>
      <c r="D671" s="438"/>
      <c r="E671" s="439"/>
      <c r="F671" s="438"/>
      <c r="G671" s="438"/>
      <c r="H671" s="438"/>
      <c r="J671" s="443" t="s">
        <v>1038</v>
      </c>
      <c r="K671" s="469"/>
      <c r="L671" s="437"/>
      <c r="M671" s="438" t="s">
        <v>1034</v>
      </c>
      <c r="N671" s="438"/>
      <c r="O671" s="441"/>
    </row>
    <row r="672" spans="1:15" ht="18.75">
      <c r="A672" s="437"/>
      <c r="B672" s="438"/>
      <c r="C672" s="438" t="s">
        <v>617</v>
      </c>
      <c r="D672" s="438"/>
      <c r="E672" s="439"/>
      <c r="F672" s="438"/>
      <c r="G672" s="438"/>
      <c r="H672" s="438"/>
      <c r="J672" s="442" t="s">
        <v>471</v>
      </c>
      <c r="K672" s="459"/>
      <c r="L672" s="438"/>
      <c r="M672" s="438" t="s">
        <v>472</v>
      </c>
      <c r="N672" s="438"/>
      <c r="O672" s="440"/>
    </row>
    <row r="673" spans="1:15" ht="14.25" customHeight="1">
      <c r="A673" s="86"/>
      <c r="B673" s="143"/>
      <c r="C673" s="418"/>
      <c r="D673" s="143"/>
      <c r="E673" s="357"/>
      <c r="F673" s="143"/>
      <c r="G673" s="143"/>
      <c r="H673" s="143"/>
      <c r="I673" s="143"/>
      <c r="J673" s="143"/>
      <c r="K673" s="143"/>
      <c r="L673" s="143"/>
      <c r="M673" s="143"/>
      <c r="N673" s="143"/>
      <c r="O673" s="89"/>
    </row>
    <row r="674" spans="1:15" ht="33.75">
      <c r="A674" s="183" t="s">
        <v>0</v>
      </c>
      <c r="B674" s="20"/>
      <c r="C674" s="169" t="s">
        <v>640</v>
      </c>
      <c r="D674" s="169"/>
      <c r="E674" s="325"/>
      <c r="F674" s="4"/>
      <c r="G674" s="4"/>
      <c r="H674" s="4"/>
      <c r="I674" s="4"/>
      <c r="J674" s="4"/>
      <c r="K674" s="4"/>
      <c r="L674" s="4"/>
      <c r="M674" s="4"/>
      <c r="N674" s="4"/>
      <c r="O674" s="27"/>
    </row>
    <row r="675" spans="1:15" ht="20.25">
      <c r="A675" s="6"/>
      <c r="B675" s="96" t="s">
        <v>297</v>
      </c>
      <c r="C675" s="401"/>
      <c r="D675" s="7"/>
      <c r="E675" s="315"/>
      <c r="F675" s="7"/>
      <c r="G675" s="7"/>
      <c r="H675" s="7"/>
      <c r="I675" s="8"/>
      <c r="J675" s="7"/>
      <c r="K675" s="7"/>
      <c r="L675" s="8"/>
      <c r="M675" s="7"/>
      <c r="N675" s="7"/>
      <c r="O675" s="391" t="s">
        <v>1509</v>
      </c>
    </row>
    <row r="676" spans="1:15" s="255" customFormat="1" ht="27.75" customHeight="1">
      <c r="A676" s="10"/>
      <c r="B676" s="44"/>
      <c r="C676" s="402"/>
      <c r="D676" s="95" t="s">
        <v>1472</v>
      </c>
      <c r="E676" s="316"/>
      <c r="F676" s="12"/>
      <c r="G676" s="12"/>
      <c r="H676" s="12"/>
      <c r="I676" s="12"/>
      <c r="J676" s="12"/>
      <c r="K676" s="12"/>
      <c r="L676" s="12"/>
      <c r="M676" s="12"/>
      <c r="N676" s="12"/>
      <c r="O676" s="28"/>
    </row>
    <row r="677" spans="1:15" ht="27.75" customHeight="1">
      <c r="A677" s="211" t="s">
        <v>436</v>
      </c>
      <c r="B677" s="212" t="s">
        <v>437</v>
      </c>
      <c r="C677" s="412" t="s">
        <v>1</v>
      </c>
      <c r="D677" s="212" t="s">
        <v>435</v>
      </c>
      <c r="E677" s="363" t="s">
        <v>444</v>
      </c>
      <c r="F677" s="234" t="s">
        <v>432</v>
      </c>
      <c r="G677" s="234" t="s">
        <v>433</v>
      </c>
      <c r="H677" s="234" t="s">
        <v>33</v>
      </c>
      <c r="I677" s="234" t="s">
        <v>434</v>
      </c>
      <c r="J677" s="301" t="s">
        <v>17</v>
      </c>
      <c r="K677" s="234" t="s">
        <v>18</v>
      </c>
      <c r="L677" s="234" t="s">
        <v>441</v>
      </c>
      <c r="M677" s="234" t="s">
        <v>30</v>
      </c>
      <c r="N677" s="234" t="s">
        <v>438</v>
      </c>
      <c r="O677" s="258" t="s">
        <v>19</v>
      </c>
    </row>
    <row r="678" spans="1:15" ht="30" customHeight="1">
      <c r="A678" s="102" t="s">
        <v>371</v>
      </c>
      <c r="B678" s="77"/>
      <c r="C678" s="404"/>
      <c r="D678" s="77"/>
      <c r="E678" s="338"/>
      <c r="F678" s="77"/>
      <c r="G678" s="77"/>
      <c r="H678" s="77"/>
      <c r="I678" s="77"/>
      <c r="J678" s="77"/>
      <c r="K678" s="77"/>
      <c r="L678" s="77"/>
      <c r="M678" s="77"/>
      <c r="N678" s="77"/>
      <c r="O678" s="76"/>
    </row>
    <row r="679" spans="1:15" ht="40.5" customHeight="1">
      <c r="A679" s="170">
        <v>1900001</v>
      </c>
      <c r="B679" s="14" t="s">
        <v>575</v>
      </c>
      <c r="C679" s="657" t="s">
        <v>580</v>
      </c>
      <c r="D679" s="666" t="s">
        <v>356</v>
      </c>
      <c r="E679" s="667">
        <v>15</v>
      </c>
      <c r="F679" s="59">
        <v>4420</v>
      </c>
      <c r="G679" s="59">
        <v>0</v>
      </c>
      <c r="H679" s="59">
        <v>0</v>
      </c>
      <c r="I679" s="59">
        <v>0</v>
      </c>
      <c r="J679" s="59">
        <v>420</v>
      </c>
      <c r="K679" s="59">
        <v>0</v>
      </c>
      <c r="L679" s="59">
        <v>0</v>
      </c>
      <c r="M679" s="59">
        <v>0</v>
      </c>
      <c r="N679" s="59">
        <f>F679+G679+H679+I679-J679+K679-L679+M679</f>
        <v>4000</v>
      </c>
      <c r="O679" s="29"/>
    </row>
    <row r="680" spans="1:15" ht="40.5" customHeight="1">
      <c r="A680" s="120">
        <v>19000101</v>
      </c>
      <c r="B680" s="59" t="s">
        <v>298</v>
      </c>
      <c r="C680" s="166" t="s">
        <v>299</v>
      </c>
      <c r="D680" s="398" t="s">
        <v>2</v>
      </c>
      <c r="E680" s="346">
        <v>15</v>
      </c>
      <c r="F680" s="59">
        <v>2699</v>
      </c>
      <c r="G680" s="59">
        <v>0</v>
      </c>
      <c r="H680" s="59">
        <v>0</v>
      </c>
      <c r="I680" s="59">
        <v>0</v>
      </c>
      <c r="J680" s="59">
        <v>44</v>
      </c>
      <c r="K680" s="59">
        <v>0</v>
      </c>
      <c r="L680" s="59">
        <v>0</v>
      </c>
      <c r="M680" s="59">
        <v>0</v>
      </c>
      <c r="N680" s="59">
        <f>F680+G680+H680+I680-J680+K680-L680+M680</f>
        <v>2655</v>
      </c>
      <c r="O680" s="29"/>
    </row>
    <row r="681" spans="1:15" ht="18">
      <c r="A681" s="582" t="s">
        <v>66</v>
      </c>
      <c r="B681" s="606"/>
      <c r="C681" s="596"/>
      <c r="D681" s="607"/>
      <c r="E681" s="608"/>
      <c r="F681" s="609">
        <f aca="true" t="shared" si="116" ref="F681:N681">SUM(F679:F680)</f>
        <v>7119</v>
      </c>
      <c r="G681" s="609">
        <f t="shared" si="116"/>
        <v>0</v>
      </c>
      <c r="H681" s="609">
        <f t="shared" si="116"/>
        <v>0</v>
      </c>
      <c r="I681" s="609">
        <f t="shared" si="116"/>
        <v>0</v>
      </c>
      <c r="J681" s="609">
        <f t="shared" si="116"/>
        <v>464</v>
      </c>
      <c r="K681" s="609">
        <f t="shared" si="116"/>
        <v>0</v>
      </c>
      <c r="L681" s="609">
        <f t="shared" si="116"/>
        <v>0</v>
      </c>
      <c r="M681" s="609">
        <f t="shared" si="116"/>
        <v>0</v>
      </c>
      <c r="N681" s="609">
        <f t="shared" si="116"/>
        <v>6655</v>
      </c>
      <c r="O681" s="588"/>
    </row>
    <row r="682" spans="1:15" ht="30" customHeight="1">
      <c r="A682" s="102" t="s">
        <v>300</v>
      </c>
      <c r="B682" s="74"/>
      <c r="C682" s="404"/>
      <c r="D682" s="75"/>
      <c r="E682" s="335"/>
      <c r="F682" s="74"/>
      <c r="G682" s="74"/>
      <c r="H682" s="74"/>
      <c r="I682" s="74"/>
      <c r="J682" s="74"/>
      <c r="K682" s="74"/>
      <c r="L682" s="74"/>
      <c r="M682" s="74"/>
      <c r="N682" s="74"/>
      <c r="O682" s="76"/>
    </row>
    <row r="683" spans="1:15" ht="40.5" customHeight="1">
      <c r="A683" s="120">
        <v>19100001</v>
      </c>
      <c r="B683" s="59" t="s">
        <v>301</v>
      </c>
      <c r="C683" s="166" t="s">
        <v>302</v>
      </c>
      <c r="D683" s="398" t="s">
        <v>387</v>
      </c>
      <c r="E683" s="346">
        <v>15</v>
      </c>
      <c r="F683" s="59">
        <v>4541</v>
      </c>
      <c r="G683" s="59">
        <v>2400</v>
      </c>
      <c r="H683" s="59">
        <v>300</v>
      </c>
      <c r="I683" s="59">
        <v>0</v>
      </c>
      <c r="J683" s="59">
        <v>441</v>
      </c>
      <c r="K683" s="59">
        <v>0</v>
      </c>
      <c r="L683" s="59">
        <v>0</v>
      </c>
      <c r="M683" s="59">
        <v>0</v>
      </c>
      <c r="N683" s="59">
        <f>F683+G683+H683+I683-J683+K683-L683+M683</f>
        <v>6800</v>
      </c>
      <c r="O683" s="29"/>
    </row>
    <row r="684" spans="1:15" ht="18">
      <c r="A684" s="582" t="s">
        <v>66</v>
      </c>
      <c r="B684" s="606"/>
      <c r="C684" s="596"/>
      <c r="D684" s="607"/>
      <c r="E684" s="608"/>
      <c r="F684" s="609">
        <f aca="true" t="shared" si="117" ref="F684:M684">F683</f>
        <v>4541</v>
      </c>
      <c r="G684" s="609">
        <f>G683</f>
        <v>2400</v>
      </c>
      <c r="H684" s="609">
        <f t="shared" si="117"/>
        <v>300</v>
      </c>
      <c r="I684" s="609">
        <f t="shared" si="117"/>
        <v>0</v>
      </c>
      <c r="J684" s="609">
        <f t="shared" si="117"/>
        <v>441</v>
      </c>
      <c r="K684" s="609">
        <f t="shared" si="117"/>
        <v>0</v>
      </c>
      <c r="L684" s="609">
        <f t="shared" si="117"/>
        <v>0</v>
      </c>
      <c r="M684" s="609">
        <f t="shared" si="117"/>
        <v>0</v>
      </c>
      <c r="N684" s="609">
        <f>N683</f>
        <v>6800</v>
      </c>
      <c r="O684" s="588"/>
    </row>
    <row r="685" spans="1:15" ht="30.75" customHeight="1">
      <c r="A685" s="102" t="s">
        <v>303</v>
      </c>
      <c r="B685" s="74"/>
      <c r="C685" s="404"/>
      <c r="D685" s="75"/>
      <c r="E685" s="335"/>
      <c r="F685" s="74"/>
      <c r="G685" s="74"/>
      <c r="H685" s="74"/>
      <c r="I685" s="74"/>
      <c r="J685" s="74"/>
      <c r="K685" s="74"/>
      <c r="L685" s="74"/>
      <c r="M685" s="74"/>
      <c r="N685" s="74"/>
      <c r="O685" s="76"/>
    </row>
    <row r="686" spans="1:15" ht="40.5" customHeight="1">
      <c r="A686" s="696">
        <v>14100404</v>
      </c>
      <c r="B686" s="59" t="s">
        <v>927</v>
      </c>
      <c r="C686" s="166" t="s">
        <v>928</v>
      </c>
      <c r="D686" s="43" t="s">
        <v>13</v>
      </c>
      <c r="E686" s="346">
        <v>15</v>
      </c>
      <c r="F686" s="59">
        <v>2730</v>
      </c>
      <c r="G686" s="59">
        <v>0</v>
      </c>
      <c r="H686" s="59">
        <v>300</v>
      </c>
      <c r="I686" s="14">
        <v>0</v>
      </c>
      <c r="J686" s="59">
        <v>48</v>
      </c>
      <c r="K686" s="59">
        <v>0</v>
      </c>
      <c r="L686" s="59">
        <v>0</v>
      </c>
      <c r="M686" s="59">
        <v>0</v>
      </c>
      <c r="N686" s="59">
        <f aca="true" t="shared" si="118" ref="N686:N691">F686+G686+H686+I686-J686+K686-L686+M686</f>
        <v>2982</v>
      </c>
      <c r="O686" s="29"/>
    </row>
    <row r="687" spans="1:15" ht="40.5" customHeight="1">
      <c r="A687" s="120">
        <v>19200001</v>
      </c>
      <c r="B687" s="59" t="s">
        <v>1089</v>
      </c>
      <c r="C687" s="166" t="s">
        <v>305</v>
      </c>
      <c r="D687" s="398" t="s">
        <v>388</v>
      </c>
      <c r="E687" s="346">
        <v>15</v>
      </c>
      <c r="F687" s="59">
        <v>4541</v>
      </c>
      <c r="G687" s="59">
        <v>1200</v>
      </c>
      <c r="H687" s="59">
        <v>300</v>
      </c>
      <c r="I687" s="59">
        <v>0</v>
      </c>
      <c r="J687" s="59">
        <v>441</v>
      </c>
      <c r="K687" s="59">
        <v>0</v>
      </c>
      <c r="L687" s="59">
        <v>0</v>
      </c>
      <c r="M687" s="59">
        <v>0</v>
      </c>
      <c r="N687" s="59">
        <f t="shared" si="118"/>
        <v>5600</v>
      </c>
      <c r="O687" s="29"/>
    </row>
    <row r="688" spans="1:15" ht="40.5" customHeight="1">
      <c r="A688" s="120">
        <v>19300006</v>
      </c>
      <c r="B688" s="59" t="s">
        <v>306</v>
      </c>
      <c r="C688" s="166" t="s">
        <v>307</v>
      </c>
      <c r="D688" s="398" t="s">
        <v>377</v>
      </c>
      <c r="E688" s="346">
        <v>15</v>
      </c>
      <c r="F688" s="59">
        <v>2730</v>
      </c>
      <c r="G688" s="59">
        <v>1100</v>
      </c>
      <c r="H688" s="59">
        <v>300</v>
      </c>
      <c r="I688" s="59">
        <v>0</v>
      </c>
      <c r="J688" s="59">
        <v>48</v>
      </c>
      <c r="K688" s="59">
        <v>0</v>
      </c>
      <c r="L688" s="59">
        <v>0</v>
      </c>
      <c r="M688" s="59">
        <v>0</v>
      </c>
      <c r="N688" s="59">
        <f t="shared" si="118"/>
        <v>4082</v>
      </c>
      <c r="O688" s="29"/>
    </row>
    <row r="689" spans="1:15" ht="40.5" customHeight="1">
      <c r="A689" s="120">
        <v>19300012</v>
      </c>
      <c r="B689" s="59" t="s">
        <v>308</v>
      </c>
      <c r="C689" s="166" t="s">
        <v>309</v>
      </c>
      <c r="D689" s="398" t="s">
        <v>15</v>
      </c>
      <c r="E689" s="346">
        <v>15</v>
      </c>
      <c r="F689" s="59">
        <v>3276</v>
      </c>
      <c r="G689" s="59">
        <v>1300</v>
      </c>
      <c r="H689" s="59">
        <v>300</v>
      </c>
      <c r="I689" s="59">
        <v>0</v>
      </c>
      <c r="J689" s="59">
        <v>127</v>
      </c>
      <c r="K689" s="59">
        <v>0</v>
      </c>
      <c r="L689" s="59">
        <v>0</v>
      </c>
      <c r="M689" s="59">
        <v>0</v>
      </c>
      <c r="N689" s="59">
        <f t="shared" si="118"/>
        <v>4749</v>
      </c>
      <c r="O689" s="29"/>
    </row>
    <row r="690" spans="1:15" ht="40.5" customHeight="1">
      <c r="A690" s="120">
        <v>19300013</v>
      </c>
      <c r="B690" s="59" t="s">
        <v>836</v>
      </c>
      <c r="C690" s="166" t="s">
        <v>311</v>
      </c>
      <c r="D690" s="398" t="s">
        <v>15</v>
      </c>
      <c r="E690" s="346">
        <v>15</v>
      </c>
      <c r="F690" s="59">
        <v>2730</v>
      </c>
      <c r="G690" s="59">
        <v>980</v>
      </c>
      <c r="H690" s="59">
        <v>300</v>
      </c>
      <c r="I690" s="59">
        <v>0</v>
      </c>
      <c r="J690" s="59">
        <v>48</v>
      </c>
      <c r="K690" s="59">
        <v>0</v>
      </c>
      <c r="L690" s="59">
        <v>0</v>
      </c>
      <c r="M690" s="59">
        <v>0</v>
      </c>
      <c r="N690" s="59">
        <f t="shared" si="118"/>
        <v>3962</v>
      </c>
      <c r="O690" s="29"/>
    </row>
    <row r="691" spans="1:15" ht="40.5" customHeight="1">
      <c r="A691" s="696">
        <v>19300014</v>
      </c>
      <c r="B691" s="59" t="s">
        <v>510</v>
      </c>
      <c r="C691" s="43" t="s">
        <v>511</v>
      </c>
      <c r="D691" s="398" t="s">
        <v>512</v>
      </c>
      <c r="E691" s="346">
        <v>15</v>
      </c>
      <c r="F691" s="59">
        <v>2509</v>
      </c>
      <c r="G691" s="59">
        <v>0</v>
      </c>
      <c r="H691" s="59">
        <v>0</v>
      </c>
      <c r="I691" s="59">
        <v>0</v>
      </c>
      <c r="J691" s="59">
        <v>9</v>
      </c>
      <c r="K691" s="59">
        <v>0</v>
      </c>
      <c r="L691" s="59">
        <v>0</v>
      </c>
      <c r="M691" s="59">
        <v>0</v>
      </c>
      <c r="N691" s="59">
        <f t="shared" si="118"/>
        <v>2500</v>
      </c>
      <c r="O691" s="29"/>
    </row>
    <row r="692" spans="1:15" ht="18">
      <c r="A692" s="582" t="s">
        <v>66</v>
      </c>
      <c r="B692" s="606"/>
      <c r="C692" s="596"/>
      <c r="D692" s="611"/>
      <c r="E692" s="608"/>
      <c r="F692" s="612">
        <f>SUM(F686:F691)</f>
        <v>18516</v>
      </c>
      <c r="G692" s="612">
        <f aca="true" t="shared" si="119" ref="G692:N692">SUM(G686:G691)</f>
        <v>4580</v>
      </c>
      <c r="H692" s="612">
        <f t="shared" si="119"/>
        <v>1500</v>
      </c>
      <c r="I692" s="612">
        <f t="shared" si="119"/>
        <v>0</v>
      </c>
      <c r="J692" s="612">
        <f t="shared" si="119"/>
        <v>721</v>
      </c>
      <c r="K692" s="612">
        <f t="shared" si="119"/>
        <v>0</v>
      </c>
      <c r="L692" s="612">
        <f t="shared" si="119"/>
        <v>0</v>
      </c>
      <c r="M692" s="612">
        <f t="shared" si="119"/>
        <v>0</v>
      </c>
      <c r="N692" s="612">
        <f t="shared" si="119"/>
        <v>23875</v>
      </c>
      <c r="O692" s="588"/>
    </row>
    <row r="693" spans="1:15" ht="22.5" customHeight="1">
      <c r="A693" s="56"/>
      <c r="B693" s="181" t="s">
        <v>31</v>
      </c>
      <c r="C693" s="413"/>
      <c r="D693" s="57"/>
      <c r="E693" s="336"/>
      <c r="F693" s="69">
        <f aca="true" t="shared" si="120" ref="F693:M693">F681+F684+F692</f>
        <v>30176</v>
      </c>
      <c r="G693" s="69">
        <f>G681+G684+G692</f>
        <v>6980</v>
      </c>
      <c r="H693" s="69">
        <f t="shared" si="120"/>
        <v>1800</v>
      </c>
      <c r="I693" s="69">
        <f t="shared" si="120"/>
        <v>0</v>
      </c>
      <c r="J693" s="69">
        <f t="shared" si="120"/>
        <v>1626</v>
      </c>
      <c r="K693" s="69">
        <f t="shared" si="120"/>
        <v>0</v>
      </c>
      <c r="L693" s="69">
        <f t="shared" si="120"/>
        <v>0</v>
      </c>
      <c r="M693" s="69">
        <f t="shared" si="120"/>
        <v>0</v>
      </c>
      <c r="N693" s="69">
        <f>N681+N684+N692</f>
        <v>37330</v>
      </c>
      <c r="O693" s="58"/>
    </row>
    <row r="694" spans="1:15" s="187" customFormat="1" ht="9.75" customHeight="1">
      <c r="A694" s="17"/>
      <c r="B694" s="1"/>
      <c r="C694" s="406"/>
      <c r="D694" s="1"/>
      <c r="E694" s="321"/>
      <c r="F694" s="1"/>
      <c r="G694" s="1"/>
      <c r="H694" s="1"/>
      <c r="I694" s="1"/>
      <c r="J694" s="1"/>
      <c r="K694" s="1"/>
      <c r="L694" s="1"/>
      <c r="M694" s="1"/>
      <c r="N694" s="1"/>
      <c r="O694" s="30"/>
    </row>
    <row r="695" spans="1:15" s="187" customFormat="1" ht="13.5" customHeight="1">
      <c r="A695" s="437"/>
      <c r="B695" s="438"/>
      <c r="C695" s="443" t="s">
        <v>473</v>
      </c>
      <c r="E695" s="439"/>
      <c r="F695" s="438"/>
      <c r="G695" s="438"/>
      <c r="H695" s="438"/>
      <c r="J695" s="443" t="s">
        <v>474</v>
      </c>
      <c r="K695" s="438"/>
      <c r="L695" s="438"/>
      <c r="M695" s="438"/>
      <c r="N695" s="438" t="s">
        <v>474</v>
      </c>
      <c r="O695" s="440"/>
    </row>
    <row r="696" spans="1:15" ht="18.75">
      <c r="A696" s="437" t="s">
        <v>482</v>
      </c>
      <c r="B696" s="438"/>
      <c r="C696" s="443" t="s">
        <v>1378</v>
      </c>
      <c r="D696" s="438"/>
      <c r="E696" s="439"/>
      <c r="F696" s="438"/>
      <c r="G696" s="438"/>
      <c r="H696" s="438"/>
      <c r="J696" s="443" t="s">
        <v>1038</v>
      </c>
      <c r="K696" s="438"/>
      <c r="L696" s="437"/>
      <c r="M696" s="438" t="s">
        <v>1034</v>
      </c>
      <c r="N696" s="438"/>
      <c r="O696" s="441"/>
    </row>
    <row r="697" spans="1:15" ht="15.75" customHeight="1">
      <c r="A697" s="437"/>
      <c r="B697" s="438"/>
      <c r="C697" s="438" t="s">
        <v>615</v>
      </c>
      <c r="D697" s="438"/>
      <c r="E697" s="439"/>
      <c r="F697" s="438"/>
      <c r="G697" s="438"/>
      <c r="H697" s="438"/>
      <c r="J697" s="442" t="s">
        <v>471</v>
      </c>
      <c r="K697" s="438"/>
      <c r="L697" s="438"/>
      <c r="M697" s="438" t="s">
        <v>472</v>
      </c>
      <c r="N697" s="438"/>
      <c r="O697" s="440"/>
    </row>
    <row r="698" spans="1:15" ht="25.5" customHeight="1">
      <c r="A698" s="183" t="s">
        <v>0</v>
      </c>
      <c r="B698" s="33"/>
      <c r="C698" s="169" t="s">
        <v>640</v>
      </c>
      <c r="D698" s="169"/>
      <c r="E698" s="325"/>
      <c r="F698" s="4"/>
      <c r="G698" s="4"/>
      <c r="H698" s="4"/>
      <c r="I698" s="4"/>
      <c r="J698" s="4"/>
      <c r="K698" s="4"/>
      <c r="L698" s="4"/>
      <c r="M698" s="4"/>
      <c r="N698" s="4"/>
      <c r="O698" s="27"/>
    </row>
    <row r="699" spans="1:15" ht="20.25">
      <c r="A699" s="6"/>
      <c r="B699" s="96" t="s">
        <v>27</v>
      </c>
      <c r="C699" s="401"/>
      <c r="D699" s="7"/>
      <c r="E699" s="315"/>
      <c r="F699" s="7"/>
      <c r="G699" s="7"/>
      <c r="H699" s="7"/>
      <c r="I699" s="8"/>
      <c r="J699" s="7"/>
      <c r="K699" s="7"/>
      <c r="L699" s="8"/>
      <c r="M699" s="7"/>
      <c r="N699" s="7"/>
      <c r="O699" s="391" t="s">
        <v>1510</v>
      </c>
    </row>
    <row r="700" spans="1:15" s="70" customFormat="1" ht="21" customHeight="1">
      <c r="A700" s="10"/>
      <c r="B700" s="44"/>
      <c r="C700" s="402"/>
      <c r="D700" s="95" t="s">
        <v>1472</v>
      </c>
      <c r="E700" s="316"/>
      <c r="F700" s="12"/>
      <c r="G700" s="12"/>
      <c r="H700" s="12"/>
      <c r="I700" s="12"/>
      <c r="J700" s="12"/>
      <c r="K700" s="12"/>
      <c r="L700" s="12"/>
      <c r="M700" s="12"/>
      <c r="N700" s="12"/>
      <c r="O700" s="28"/>
    </row>
    <row r="701" spans="1:15" ht="30" customHeight="1">
      <c r="A701" s="124" t="s">
        <v>436</v>
      </c>
      <c r="B701" s="146" t="s">
        <v>437</v>
      </c>
      <c r="C701" s="427" t="s">
        <v>1</v>
      </c>
      <c r="D701" s="146" t="s">
        <v>435</v>
      </c>
      <c r="E701" s="374" t="s">
        <v>444</v>
      </c>
      <c r="F701" s="138" t="s">
        <v>432</v>
      </c>
      <c r="G701" s="138" t="s">
        <v>433</v>
      </c>
      <c r="H701" s="138" t="s">
        <v>33</v>
      </c>
      <c r="I701" s="138" t="s">
        <v>434</v>
      </c>
      <c r="J701" s="309" t="s">
        <v>17</v>
      </c>
      <c r="K701" s="138" t="s">
        <v>18</v>
      </c>
      <c r="L701" s="308" t="s">
        <v>441</v>
      </c>
      <c r="M701" s="138" t="s">
        <v>30</v>
      </c>
      <c r="N701" s="138" t="s">
        <v>438</v>
      </c>
      <c r="O701" s="147" t="s">
        <v>19</v>
      </c>
    </row>
    <row r="702" spans="1:15" ht="30" customHeight="1">
      <c r="A702" s="676" t="s">
        <v>63</v>
      </c>
      <c r="B702" s="677"/>
      <c r="C702" s="678"/>
      <c r="D702" s="677"/>
      <c r="E702" s="679"/>
      <c r="F702" s="677"/>
      <c r="G702" s="677"/>
      <c r="H702" s="677"/>
      <c r="I702" s="677"/>
      <c r="J702" s="677"/>
      <c r="K702" s="677"/>
      <c r="L702" s="677"/>
      <c r="M702" s="677"/>
      <c r="N702" s="677"/>
      <c r="O702" s="681"/>
    </row>
    <row r="703" spans="1:15" ht="45" customHeight="1">
      <c r="A703" s="170">
        <v>2310001</v>
      </c>
      <c r="B703" s="59" t="s">
        <v>1083</v>
      </c>
      <c r="C703" s="657" t="s">
        <v>1214</v>
      </c>
      <c r="D703" s="398" t="s">
        <v>356</v>
      </c>
      <c r="E703" s="346">
        <v>15</v>
      </c>
      <c r="F703" s="59">
        <v>8205</v>
      </c>
      <c r="G703" s="59">
        <v>0</v>
      </c>
      <c r="H703" s="59">
        <v>0</v>
      </c>
      <c r="I703" s="59">
        <v>0</v>
      </c>
      <c r="J703" s="59">
        <v>1205</v>
      </c>
      <c r="K703" s="59">
        <v>0</v>
      </c>
      <c r="L703" s="59">
        <v>0</v>
      </c>
      <c r="M703" s="59">
        <v>0</v>
      </c>
      <c r="N703" s="59">
        <f aca="true" t="shared" si="121" ref="N703:N708">F703+G703+H703+I703-J703+K703-L703+M703</f>
        <v>7000</v>
      </c>
      <c r="O703" s="43"/>
    </row>
    <row r="704" spans="1:15" ht="45" customHeight="1">
      <c r="A704" s="170">
        <v>231005</v>
      </c>
      <c r="B704" s="59" t="s">
        <v>1133</v>
      </c>
      <c r="C704" s="657" t="s">
        <v>1375</v>
      </c>
      <c r="D704" s="398" t="s">
        <v>1134</v>
      </c>
      <c r="E704" s="346">
        <v>15</v>
      </c>
      <c r="F704" s="59">
        <v>3820</v>
      </c>
      <c r="G704" s="59">
        <v>0</v>
      </c>
      <c r="H704" s="59">
        <v>0</v>
      </c>
      <c r="I704" s="59">
        <v>0</v>
      </c>
      <c r="J704" s="59">
        <v>320</v>
      </c>
      <c r="K704" s="59">
        <v>0</v>
      </c>
      <c r="L704" s="59">
        <v>0</v>
      </c>
      <c r="M704" s="59">
        <v>0</v>
      </c>
      <c r="N704" s="59">
        <f t="shared" si="121"/>
        <v>3500</v>
      </c>
      <c r="O704" s="43"/>
    </row>
    <row r="705" spans="1:15" ht="45" customHeight="1">
      <c r="A705" s="120">
        <v>5400204</v>
      </c>
      <c r="B705" s="59" t="s">
        <v>312</v>
      </c>
      <c r="C705" s="166" t="s">
        <v>1002</v>
      </c>
      <c r="D705" s="435" t="s">
        <v>6</v>
      </c>
      <c r="E705" s="375">
        <v>15</v>
      </c>
      <c r="F705" s="65">
        <v>3169</v>
      </c>
      <c r="G705" s="65">
        <v>0</v>
      </c>
      <c r="H705" s="65">
        <v>0</v>
      </c>
      <c r="I705" s="65">
        <v>0</v>
      </c>
      <c r="J705" s="65">
        <v>116</v>
      </c>
      <c r="K705" s="65">
        <v>0</v>
      </c>
      <c r="L705" s="65">
        <v>0</v>
      </c>
      <c r="M705" s="65">
        <v>0</v>
      </c>
      <c r="N705" s="59">
        <f t="shared" si="121"/>
        <v>3053</v>
      </c>
      <c r="O705" s="43"/>
    </row>
    <row r="706" spans="1:15" ht="45" customHeight="1">
      <c r="A706" s="120">
        <v>8100205</v>
      </c>
      <c r="B706" s="59" t="s">
        <v>461</v>
      </c>
      <c r="C706" s="166" t="s">
        <v>462</v>
      </c>
      <c r="D706" s="435" t="s">
        <v>463</v>
      </c>
      <c r="E706" s="375">
        <v>15</v>
      </c>
      <c r="F706" s="65">
        <v>8841</v>
      </c>
      <c r="G706" s="65">
        <v>0</v>
      </c>
      <c r="H706" s="65">
        <v>0</v>
      </c>
      <c r="I706" s="65">
        <v>0</v>
      </c>
      <c r="J706" s="65">
        <v>1341</v>
      </c>
      <c r="K706" s="65">
        <v>0</v>
      </c>
      <c r="L706" s="65">
        <v>0</v>
      </c>
      <c r="M706" s="65">
        <v>0</v>
      </c>
      <c r="N706" s="59">
        <f t="shared" si="121"/>
        <v>7500</v>
      </c>
      <c r="O706" s="496"/>
    </row>
    <row r="707" spans="1:15" ht="45" customHeight="1">
      <c r="A707" s="120">
        <v>8100208</v>
      </c>
      <c r="B707" s="59" t="s">
        <v>313</v>
      </c>
      <c r="C707" s="166" t="s">
        <v>314</v>
      </c>
      <c r="D707" s="435" t="s">
        <v>389</v>
      </c>
      <c r="E707" s="375">
        <v>15</v>
      </c>
      <c r="F707" s="65">
        <v>3762</v>
      </c>
      <c r="G707" s="65">
        <v>0</v>
      </c>
      <c r="H707" s="65">
        <v>0</v>
      </c>
      <c r="I707" s="65">
        <v>0</v>
      </c>
      <c r="J707" s="65">
        <v>311</v>
      </c>
      <c r="K707" s="65">
        <v>0</v>
      </c>
      <c r="L707" s="65">
        <v>0</v>
      </c>
      <c r="M707" s="65">
        <v>0</v>
      </c>
      <c r="N707" s="59">
        <f t="shared" si="121"/>
        <v>3451</v>
      </c>
      <c r="O707" s="65"/>
    </row>
    <row r="708" spans="1:15" ht="45" customHeight="1">
      <c r="A708" s="696">
        <v>13000102</v>
      </c>
      <c r="B708" s="59" t="s">
        <v>581</v>
      </c>
      <c r="C708" s="166" t="s">
        <v>829</v>
      </c>
      <c r="D708" s="398" t="s">
        <v>2</v>
      </c>
      <c r="E708" s="312">
        <v>15</v>
      </c>
      <c r="F708" s="189">
        <v>3366</v>
      </c>
      <c r="G708" s="189">
        <v>0</v>
      </c>
      <c r="H708" s="189">
        <v>0</v>
      </c>
      <c r="I708" s="189">
        <v>0</v>
      </c>
      <c r="J708" s="189">
        <v>137</v>
      </c>
      <c r="K708" s="189">
        <v>0</v>
      </c>
      <c r="L708" s="189">
        <v>0</v>
      </c>
      <c r="M708" s="189">
        <v>0</v>
      </c>
      <c r="N708" s="189">
        <f t="shared" si="121"/>
        <v>3229</v>
      </c>
      <c r="O708" s="655"/>
    </row>
    <row r="709" spans="1:15" ht="45" customHeight="1">
      <c r="A709" s="120">
        <v>20000300</v>
      </c>
      <c r="B709" s="59" t="s">
        <v>315</v>
      </c>
      <c r="C709" s="166" t="s">
        <v>413</v>
      </c>
      <c r="D709" s="435" t="s">
        <v>390</v>
      </c>
      <c r="E709" s="375">
        <v>15</v>
      </c>
      <c r="F709" s="65">
        <v>3900</v>
      </c>
      <c r="G709" s="65">
        <v>0</v>
      </c>
      <c r="H709" s="65">
        <v>0</v>
      </c>
      <c r="I709" s="65">
        <v>0</v>
      </c>
      <c r="J709" s="65">
        <v>333</v>
      </c>
      <c r="K709" s="65">
        <v>0</v>
      </c>
      <c r="L709" s="65">
        <v>0</v>
      </c>
      <c r="M709" s="65">
        <v>0.2</v>
      </c>
      <c r="N709" s="59">
        <f>F709+G709+H709+I709-J709+K709-L709-M709</f>
        <v>3566.8</v>
      </c>
      <c r="O709" s="65"/>
    </row>
    <row r="710" spans="1:15" ht="18">
      <c r="A710" s="582" t="s">
        <v>66</v>
      </c>
      <c r="B710" s="606"/>
      <c r="C710" s="596"/>
      <c r="D710" s="607"/>
      <c r="E710" s="608"/>
      <c r="F710" s="612">
        <f aca="true" t="shared" si="122" ref="F710:N710">SUM(F703:F709)</f>
        <v>35063</v>
      </c>
      <c r="G710" s="612">
        <f t="shared" si="122"/>
        <v>0</v>
      </c>
      <c r="H710" s="612">
        <f t="shared" si="122"/>
        <v>0</v>
      </c>
      <c r="I710" s="612">
        <f t="shared" si="122"/>
        <v>0</v>
      </c>
      <c r="J710" s="612">
        <f t="shared" si="122"/>
        <v>3763</v>
      </c>
      <c r="K710" s="612">
        <f t="shared" si="122"/>
        <v>0</v>
      </c>
      <c r="L710" s="612">
        <f t="shared" si="122"/>
        <v>0</v>
      </c>
      <c r="M710" s="612">
        <f t="shared" si="122"/>
        <v>0.2</v>
      </c>
      <c r="N710" s="612">
        <f t="shared" si="122"/>
        <v>31299.8</v>
      </c>
      <c r="O710" s="588"/>
    </row>
    <row r="711" spans="1:15" ht="21" customHeight="1">
      <c r="A711" s="182" t="s">
        <v>31</v>
      </c>
      <c r="B711" s="73"/>
      <c r="C711" s="409"/>
      <c r="D711" s="53"/>
      <c r="E711" s="339"/>
      <c r="F711" s="71">
        <f aca="true" t="shared" si="123" ref="F711:N711">F710</f>
        <v>35063</v>
      </c>
      <c r="G711" s="71">
        <f t="shared" si="123"/>
        <v>0</v>
      </c>
      <c r="H711" s="71">
        <f t="shared" si="123"/>
        <v>0</v>
      </c>
      <c r="I711" s="71">
        <f t="shared" si="123"/>
        <v>0</v>
      </c>
      <c r="J711" s="71">
        <f t="shared" si="123"/>
        <v>3763</v>
      </c>
      <c r="K711" s="71">
        <f t="shared" si="123"/>
        <v>0</v>
      </c>
      <c r="L711" s="71">
        <f t="shared" si="123"/>
        <v>0</v>
      </c>
      <c r="M711" s="71">
        <f t="shared" si="123"/>
        <v>0.2</v>
      </c>
      <c r="N711" s="71">
        <f t="shared" si="123"/>
        <v>31299.8</v>
      </c>
      <c r="O711" s="71"/>
    </row>
    <row r="712" spans="1:15" ht="15.75" customHeight="1">
      <c r="A712" s="643"/>
      <c r="B712" s="72"/>
      <c r="C712" s="410"/>
      <c r="D712" s="8"/>
      <c r="E712" s="315"/>
      <c r="F712" s="644"/>
      <c r="G712" s="644"/>
      <c r="H712" s="644"/>
      <c r="I712" s="644"/>
      <c r="J712" s="644"/>
      <c r="K712" s="644"/>
      <c r="L712" s="644"/>
      <c r="M712" s="644"/>
      <c r="N712" s="644"/>
      <c r="O712" s="72"/>
    </row>
    <row r="713" spans="1:15" s="37" customFormat="1" ht="18">
      <c r="A713" s="24"/>
      <c r="B713" s="72"/>
      <c r="C713" s="410"/>
      <c r="D713" s="8"/>
      <c r="E713" s="315"/>
      <c r="F713" s="25"/>
      <c r="G713" s="25"/>
      <c r="H713" s="25"/>
      <c r="I713" s="25"/>
      <c r="J713" s="25"/>
      <c r="K713" s="25"/>
      <c r="L713" s="25"/>
      <c r="M713" s="25"/>
      <c r="N713" s="25"/>
      <c r="O713" s="31"/>
    </row>
    <row r="714" spans="1:15" s="187" customFormat="1" ht="18.75">
      <c r="A714" s="437"/>
      <c r="B714" s="438"/>
      <c r="C714" s="438"/>
      <c r="D714" s="438" t="s">
        <v>473</v>
      </c>
      <c r="E714" s="439"/>
      <c r="F714" s="438"/>
      <c r="G714" s="438"/>
      <c r="H714" s="438"/>
      <c r="J714" s="467" t="s">
        <v>474</v>
      </c>
      <c r="K714" s="438"/>
      <c r="L714" s="438"/>
      <c r="M714" s="438"/>
      <c r="N714" s="438" t="s">
        <v>474</v>
      </c>
      <c r="O714" s="440"/>
    </row>
    <row r="715" spans="1:15" s="187" customFormat="1" ht="18.75">
      <c r="A715" s="437"/>
      <c r="B715" s="438"/>
      <c r="C715" s="438"/>
      <c r="D715" s="438"/>
      <c r="E715" s="439"/>
      <c r="F715" s="438"/>
      <c r="G715" s="438"/>
      <c r="H715" s="438"/>
      <c r="J715" s="467"/>
      <c r="K715" s="438"/>
      <c r="L715" s="437"/>
      <c r="M715" s="438"/>
      <c r="N715" s="438"/>
      <c r="O715" s="441"/>
    </row>
    <row r="716" spans="1:15" ht="18.75">
      <c r="A716" s="437" t="s">
        <v>482</v>
      </c>
      <c r="B716" s="438"/>
      <c r="C716" s="438" t="s">
        <v>1378</v>
      </c>
      <c r="D716" s="438"/>
      <c r="E716" s="439"/>
      <c r="F716" s="438"/>
      <c r="G716" s="438"/>
      <c r="H716" s="438"/>
      <c r="J716" s="443" t="s">
        <v>1038</v>
      </c>
      <c r="K716" s="438"/>
      <c r="L716" s="437"/>
      <c r="M716" s="438" t="s">
        <v>1034</v>
      </c>
      <c r="N716" s="438"/>
      <c r="O716" s="441"/>
    </row>
    <row r="717" spans="1:15" ht="18.75">
      <c r="A717" s="437"/>
      <c r="B717" s="438"/>
      <c r="C717" s="438" t="s">
        <v>619</v>
      </c>
      <c r="D717" s="438"/>
      <c r="E717" s="439"/>
      <c r="F717" s="438"/>
      <c r="G717" s="438"/>
      <c r="H717" s="438"/>
      <c r="J717" s="442" t="s">
        <v>471</v>
      </c>
      <c r="K717" s="438"/>
      <c r="L717" s="438"/>
      <c r="M717" s="438" t="s">
        <v>472</v>
      </c>
      <c r="N717" s="438"/>
      <c r="O717" s="440"/>
    </row>
    <row r="718" spans="1:15" ht="33.75">
      <c r="A718" s="183" t="s">
        <v>0</v>
      </c>
      <c r="B718" s="33"/>
      <c r="C718" s="93" t="s">
        <v>878</v>
      </c>
      <c r="D718" s="93"/>
      <c r="E718" s="325"/>
      <c r="F718" s="4"/>
      <c r="G718" s="4"/>
      <c r="H718" s="4"/>
      <c r="I718" s="4"/>
      <c r="J718" s="4"/>
      <c r="K718" s="4"/>
      <c r="L718" s="4"/>
      <c r="M718" s="4"/>
      <c r="N718" s="4"/>
      <c r="O718" s="27"/>
    </row>
    <row r="719" spans="1:15" ht="20.25">
      <c r="A719" s="6"/>
      <c r="B719" s="96" t="s">
        <v>32</v>
      </c>
      <c r="C719" s="401"/>
      <c r="D719" s="7"/>
      <c r="E719" s="315"/>
      <c r="F719" s="7"/>
      <c r="G719" s="7"/>
      <c r="H719" s="7"/>
      <c r="I719" s="8"/>
      <c r="J719" s="7"/>
      <c r="K719" s="7"/>
      <c r="L719" s="8"/>
      <c r="M719" s="7"/>
      <c r="N719" s="7"/>
      <c r="O719" s="391" t="s">
        <v>1511</v>
      </c>
    </row>
    <row r="720" spans="1:15" s="218" customFormat="1" ht="34.5" customHeight="1">
      <c r="A720" s="653"/>
      <c r="B720" s="44"/>
      <c r="C720" s="402"/>
      <c r="D720" s="95" t="s">
        <v>1472</v>
      </c>
      <c r="E720" s="316"/>
      <c r="F720" s="12"/>
      <c r="G720" s="12"/>
      <c r="H720" s="12"/>
      <c r="I720" s="12"/>
      <c r="J720" s="12"/>
      <c r="K720" s="12"/>
      <c r="L720" s="12"/>
      <c r="M720" s="12"/>
      <c r="N720" s="12"/>
      <c r="O720" s="28"/>
    </row>
    <row r="721" spans="1:15" s="41" customFormat="1" ht="36" customHeight="1">
      <c r="A721" s="211" t="s">
        <v>436</v>
      </c>
      <c r="B721" s="212" t="s">
        <v>437</v>
      </c>
      <c r="C721" s="412" t="s">
        <v>1</v>
      </c>
      <c r="D721" s="212" t="s">
        <v>435</v>
      </c>
      <c r="E721" s="372" t="s">
        <v>444</v>
      </c>
      <c r="F721" s="239" t="s">
        <v>432</v>
      </c>
      <c r="G721" s="239" t="s">
        <v>433</v>
      </c>
      <c r="H721" s="239" t="s">
        <v>33</v>
      </c>
      <c r="I721" s="239" t="s">
        <v>434</v>
      </c>
      <c r="J721" s="239" t="s">
        <v>17</v>
      </c>
      <c r="K721" s="239" t="s">
        <v>18</v>
      </c>
      <c r="L721" s="239" t="s">
        <v>441</v>
      </c>
      <c r="M721" s="239" t="s">
        <v>30</v>
      </c>
      <c r="N721" s="239" t="s">
        <v>438</v>
      </c>
      <c r="O721" s="258" t="s">
        <v>19</v>
      </c>
    </row>
    <row r="722" spans="1:15" ht="25.5" customHeight="1">
      <c r="A722" s="102" t="s">
        <v>576</v>
      </c>
      <c r="B722" s="968"/>
      <c r="C722" s="404"/>
      <c r="D722" s="969"/>
      <c r="E722" s="970"/>
      <c r="F722" s="969"/>
      <c r="G722" s="969"/>
      <c r="H722" s="969"/>
      <c r="I722" s="969"/>
      <c r="J722" s="969"/>
      <c r="K722" s="969"/>
      <c r="L722" s="969"/>
      <c r="M722" s="969"/>
      <c r="N722" s="969"/>
      <c r="O722" s="969"/>
    </row>
    <row r="723" spans="1:15" ht="45" customHeight="1">
      <c r="A723" s="170">
        <v>3330002</v>
      </c>
      <c r="B723" s="15" t="s">
        <v>1186</v>
      </c>
      <c r="C723" s="657" t="s">
        <v>1187</v>
      </c>
      <c r="D723" s="398" t="s">
        <v>879</v>
      </c>
      <c r="E723" s="346">
        <v>15</v>
      </c>
      <c r="F723" s="59">
        <v>4420</v>
      </c>
      <c r="G723" s="59">
        <v>0</v>
      </c>
      <c r="H723" s="59">
        <v>0</v>
      </c>
      <c r="I723" s="59">
        <v>0</v>
      </c>
      <c r="J723" s="59">
        <v>420</v>
      </c>
      <c r="K723" s="59">
        <v>0</v>
      </c>
      <c r="L723" s="59">
        <v>0</v>
      </c>
      <c r="M723" s="59">
        <v>0</v>
      </c>
      <c r="N723" s="59">
        <f>F723+G723+H723+I723-J723+K723-L723+M723</f>
        <v>4000</v>
      </c>
      <c r="O723" s="59"/>
    </row>
    <row r="724" spans="1:15" s="37" customFormat="1" ht="27" customHeight="1">
      <c r="A724" s="180" t="s">
        <v>66</v>
      </c>
      <c r="B724" s="654"/>
      <c r="C724" s="409"/>
      <c r="D724" s="53"/>
      <c r="E724" s="339"/>
      <c r="F724" s="71">
        <f aca="true" t="shared" si="124" ref="F724:K724">SUM(F723:F723)</f>
        <v>4420</v>
      </c>
      <c r="G724" s="71">
        <f t="shared" si="124"/>
        <v>0</v>
      </c>
      <c r="H724" s="71">
        <f t="shared" si="124"/>
        <v>0</v>
      </c>
      <c r="I724" s="71">
        <f t="shared" si="124"/>
        <v>0</v>
      </c>
      <c r="J724" s="71">
        <f>SUM(J723:J723)</f>
        <v>420</v>
      </c>
      <c r="K724" s="71">
        <f t="shared" si="124"/>
        <v>0</v>
      </c>
      <c r="L724" s="71">
        <f>SUM(L723:L723)</f>
        <v>0</v>
      </c>
      <c r="M724" s="71">
        <f>SUM(M723:M723)</f>
        <v>0</v>
      </c>
      <c r="N724" s="71">
        <f>SUM(N723:N723)</f>
        <v>4000</v>
      </c>
      <c r="O724" s="71"/>
    </row>
    <row r="725" spans="1:15" s="23" customFormat="1" ht="18">
      <c r="A725" s="473"/>
      <c r="B725" s="1"/>
      <c r="C725" s="406"/>
      <c r="D725" s="1"/>
      <c r="E725" s="321"/>
      <c r="F725" s="1"/>
      <c r="G725" s="1"/>
      <c r="H725" s="1"/>
      <c r="I725" s="1"/>
      <c r="J725" s="1"/>
      <c r="K725" s="1"/>
      <c r="L725" s="1"/>
      <c r="M725" s="1"/>
      <c r="N725" s="1"/>
      <c r="O725" s="30"/>
    </row>
    <row r="726" spans="1:15" s="37" customFormat="1" ht="18">
      <c r="A726" s="24"/>
      <c r="B726" s="656"/>
      <c r="C726" s="410"/>
      <c r="D726" s="8"/>
      <c r="E726" s="315"/>
      <c r="F726" s="25"/>
      <c r="G726" s="25"/>
      <c r="H726" s="25"/>
      <c r="I726" s="25"/>
      <c r="J726" s="25"/>
      <c r="K726" s="25"/>
      <c r="L726" s="25"/>
      <c r="M726" s="25"/>
      <c r="N726" s="25"/>
      <c r="O726" s="31"/>
    </row>
    <row r="727" spans="1:15" s="37" customFormat="1" ht="18">
      <c r="A727" s="24"/>
      <c r="B727" s="656"/>
      <c r="C727" s="410"/>
      <c r="D727" s="8"/>
      <c r="E727" s="315"/>
      <c r="F727" s="25"/>
      <c r="G727" s="25"/>
      <c r="H727" s="25"/>
      <c r="I727" s="25"/>
      <c r="J727" s="25"/>
      <c r="K727" s="25"/>
      <c r="L727" s="25"/>
      <c r="M727" s="25"/>
      <c r="N727" s="25"/>
      <c r="O727" s="31"/>
    </row>
    <row r="728" spans="1:15" s="647" customFormat="1" ht="26.25" customHeight="1">
      <c r="A728" s="24"/>
      <c r="B728" s="656"/>
      <c r="C728" s="410"/>
      <c r="D728" s="8"/>
      <c r="E728" s="315"/>
      <c r="F728" s="25"/>
      <c r="G728" s="25"/>
      <c r="H728" s="25"/>
      <c r="I728" s="25"/>
      <c r="J728" s="25"/>
      <c r="K728" s="25"/>
      <c r="L728" s="25"/>
      <c r="M728" s="25"/>
      <c r="N728" s="25"/>
      <c r="O728" s="31"/>
    </row>
    <row r="729" spans="1:15" s="37" customFormat="1" ht="29.25" customHeight="1">
      <c r="A729" s="548"/>
      <c r="B729" s="549" t="s">
        <v>35</v>
      </c>
      <c r="C729" s="550"/>
      <c r="D729" s="551"/>
      <c r="E729" s="552"/>
      <c r="F729" s="553">
        <f aca="true" t="shared" si="125" ref="F729:N729">SUM(F17+F34+F53+F88+F117+F138+F158+F187+F214+F238+F251+F279+F303+F326+F349+F371+F391+F412+F431+F452+F480+F499+F522+F541+F562+F579+F603+F626+F646+F665+F693+F711+F724)</f>
        <v>1201608</v>
      </c>
      <c r="G729" s="553">
        <f t="shared" si="125"/>
        <v>46330</v>
      </c>
      <c r="H729" s="553">
        <f t="shared" si="125"/>
        <v>18300</v>
      </c>
      <c r="I729" s="553">
        <f t="shared" si="125"/>
        <v>0</v>
      </c>
      <c r="J729" s="553">
        <f t="shared" si="125"/>
        <v>123703</v>
      </c>
      <c r="K729" s="553">
        <f t="shared" si="125"/>
        <v>3242</v>
      </c>
      <c r="L729" s="553">
        <f t="shared" si="125"/>
        <v>5200</v>
      </c>
      <c r="M729" s="553">
        <f t="shared" si="125"/>
        <v>0.2</v>
      </c>
      <c r="N729" s="553">
        <f t="shared" si="125"/>
        <v>1140576.8</v>
      </c>
      <c r="O729" s="551"/>
    </row>
    <row r="730" spans="1:15" ht="18">
      <c r="A730" s="645"/>
      <c r="B730" s="8"/>
      <c r="C730" s="410"/>
      <c r="D730" s="8"/>
      <c r="E730" s="315"/>
      <c r="F730" s="8"/>
      <c r="G730" s="8"/>
      <c r="H730" s="8"/>
      <c r="I730" s="8"/>
      <c r="J730" s="8"/>
      <c r="K730" s="8"/>
      <c r="L730" s="8"/>
      <c r="M730" s="8"/>
      <c r="N730" s="8"/>
      <c r="O730" s="31"/>
    </row>
    <row r="731" spans="1:15" s="41" customFormat="1" ht="24.75" customHeight="1">
      <c r="A731" s="473"/>
      <c r="B731" s="1"/>
      <c r="C731" s="406"/>
      <c r="D731" s="1"/>
      <c r="E731" s="321"/>
      <c r="F731" s="1"/>
      <c r="G731" s="1"/>
      <c r="H731" s="1"/>
      <c r="I731" s="1"/>
      <c r="J731" s="1"/>
      <c r="K731" s="1"/>
      <c r="L731" s="1"/>
      <c r="M731" s="1"/>
      <c r="N731" s="1"/>
      <c r="O731" s="30"/>
    </row>
    <row r="732" ht="18">
      <c r="A732" s="473"/>
    </row>
    <row r="733" ht="18">
      <c r="A733" s="473"/>
    </row>
    <row r="734" ht="18">
      <c r="A734" s="473"/>
    </row>
    <row r="735" spans="1:15" s="187" customFormat="1" ht="18.75">
      <c r="A735" s="437"/>
      <c r="B735" s="438"/>
      <c r="C735" s="438"/>
      <c r="D735" s="438" t="s">
        <v>473</v>
      </c>
      <c r="E735" s="439"/>
      <c r="F735" s="438"/>
      <c r="G735" s="438"/>
      <c r="H735" s="438"/>
      <c r="J735" s="467" t="s">
        <v>474</v>
      </c>
      <c r="K735" s="438"/>
      <c r="L735" s="438"/>
      <c r="M735" s="438"/>
      <c r="N735" s="438" t="s">
        <v>474</v>
      </c>
      <c r="O735" s="440"/>
    </row>
    <row r="736" spans="1:15" s="187" customFormat="1" ht="18.75">
      <c r="A736" s="437"/>
      <c r="B736" s="438"/>
      <c r="C736" s="438"/>
      <c r="D736" s="438"/>
      <c r="E736" s="439"/>
      <c r="F736" s="438"/>
      <c r="G736" s="438"/>
      <c r="H736" s="438"/>
      <c r="J736" s="467"/>
      <c r="K736" s="438"/>
      <c r="L736" s="437"/>
      <c r="M736" s="438"/>
      <c r="N736" s="438"/>
      <c r="O736" s="441"/>
    </row>
    <row r="737" spans="1:15" ht="18.75">
      <c r="A737" s="437" t="s">
        <v>482</v>
      </c>
      <c r="B737" s="438"/>
      <c r="C737" s="438" t="s">
        <v>1378</v>
      </c>
      <c r="D737" s="438"/>
      <c r="E737" s="439"/>
      <c r="F737" s="438"/>
      <c r="G737" s="438"/>
      <c r="H737" s="438"/>
      <c r="J737" s="443" t="s">
        <v>1038</v>
      </c>
      <c r="K737" s="438"/>
      <c r="L737" s="437"/>
      <c r="M737" s="438" t="s">
        <v>1034</v>
      </c>
      <c r="N737" s="438"/>
      <c r="O737" s="441"/>
    </row>
    <row r="738" spans="1:15" ht="18.75">
      <c r="A738" s="437"/>
      <c r="B738" s="438"/>
      <c r="C738" s="438" t="s">
        <v>618</v>
      </c>
      <c r="D738" s="438"/>
      <c r="E738" s="439"/>
      <c r="F738" s="438"/>
      <c r="G738" s="438"/>
      <c r="H738" s="438"/>
      <c r="J738" s="442" t="s">
        <v>471</v>
      </c>
      <c r="K738" s="438"/>
      <c r="L738" s="438"/>
      <c r="M738" s="438" t="s">
        <v>472</v>
      </c>
      <c r="N738" s="438"/>
      <c r="O738" s="440"/>
    </row>
    <row r="739" spans="1:15" s="23" customFormat="1" ht="18">
      <c r="A739" s="473"/>
      <c r="B739" s="1"/>
      <c r="C739" s="406"/>
      <c r="D739" s="1"/>
      <c r="E739" s="321"/>
      <c r="F739" s="1"/>
      <c r="G739" s="1"/>
      <c r="H739" s="1"/>
      <c r="I739" s="1"/>
      <c r="J739" s="1"/>
      <c r="K739" s="1"/>
      <c r="L739" s="1"/>
      <c r="M739" s="1"/>
      <c r="N739" s="1"/>
      <c r="O739" s="30"/>
    </row>
    <row r="740" ht="18">
      <c r="A740" s="473"/>
    </row>
    <row r="741" spans="1:6" ht="18">
      <c r="A741" s="473"/>
      <c r="F741" s="932">
        <f>F729+G729+H729+I729</f>
        <v>1266238</v>
      </c>
    </row>
    <row r="742" ht="18">
      <c r="A742" s="473"/>
    </row>
    <row r="743" spans="2:18" s="41" customFormat="1" ht="21.75" customHeight="1">
      <c r="B743" s="691" t="s">
        <v>507</v>
      </c>
      <c r="C743" s="692"/>
      <c r="D743" s="692"/>
      <c r="E743" s="693"/>
      <c r="F743" s="692">
        <f aca="true" t="shared" si="126" ref="F743:N743">F17+F34+F53+F88+F117+F138+F158+F187+F214+F238+F251+F391+F412+F431+F452+F480+F499+F522+F541+F562+F579+F603+F646+F665+F711+F724</f>
        <v>867209</v>
      </c>
      <c r="G743" s="692">
        <f t="shared" si="126"/>
        <v>10250</v>
      </c>
      <c r="H743" s="692">
        <f t="shared" si="126"/>
        <v>0</v>
      </c>
      <c r="I743" s="692">
        <f t="shared" si="126"/>
        <v>0</v>
      </c>
      <c r="J743" s="692">
        <f t="shared" si="126"/>
        <v>91465</v>
      </c>
      <c r="K743" s="692">
        <f t="shared" si="126"/>
        <v>3171</v>
      </c>
      <c r="L743" s="692">
        <f t="shared" si="126"/>
        <v>4900</v>
      </c>
      <c r="M743" s="692">
        <f t="shared" si="126"/>
        <v>0.2</v>
      </c>
      <c r="N743" s="692">
        <f t="shared" si="126"/>
        <v>784264.8</v>
      </c>
      <c r="O743" s="91" t="s">
        <v>515</v>
      </c>
      <c r="P743" s="84"/>
      <c r="Q743" s="84"/>
      <c r="R743" s="84"/>
    </row>
    <row r="744" spans="2:18" ht="24" customHeight="1">
      <c r="B744" s="168" t="s">
        <v>506</v>
      </c>
      <c r="C744" s="167"/>
      <c r="D744" s="167"/>
      <c r="E744" s="380"/>
      <c r="F744" s="167">
        <f aca="true" t="shared" si="127" ref="F744:N744">F279+F303+F326+F349+F371+F626+F693</f>
        <v>334399</v>
      </c>
      <c r="G744" s="167">
        <f t="shared" si="127"/>
        <v>36080</v>
      </c>
      <c r="H744" s="167">
        <f t="shared" si="127"/>
        <v>18300</v>
      </c>
      <c r="I744" s="167">
        <f t="shared" si="127"/>
        <v>0</v>
      </c>
      <c r="J744" s="167">
        <f t="shared" si="127"/>
        <v>32238</v>
      </c>
      <c r="K744" s="167">
        <f t="shared" si="127"/>
        <v>71</v>
      </c>
      <c r="L744" s="167">
        <f t="shared" si="127"/>
        <v>300</v>
      </c>
      <c r="M744" s="167">
        <f t="shared" si="127"/>
        <v>0</v>
      </c>
      <c r="N744" s="167">
        <f t="shared" si="127"/>
        <v>356312</v>
      </c>
      <c r="O744" s="90" t="s">
        <v>514</v>
      </c>
      <c r="P744" s="37"/>
      <c r="Q744" s="37"/>
      <c r="R744" s="37"/>
    </row>
    <row r="745" spans="3:18" ht="18">
      <c r="C745" s="1"/>
      <c r="L745" s="19"/>
      <c r="P745" s="37"/>
      <c r="Q745" s="37"/>
      <c r="R745" s="37"/>
    </row>
    <row r="746" spans="2:18" ht="18">
      <c r="B746" s="1" t="s">
        <v>831</v>
      </c>
      <c r="C746" s="1"/>
      <c r="F746" s="1">
        <f>F743+F744</f>
        <v>1201608</v>
      </c>
      <c r="G746" s="1">
        <f aca="true" t="shared" si="128" ref="G746:N746">G743+G744</f>
        <v>46330</v>
      </c>
      <c r="H746" s="1">
        <f t="shared" si="128"/>
        <v>18300</v>
      </c>
      <c r="I746" s="1">
        <f t="shared" si="128"/>
        <v>0</v>
      </c>
      <c r="J746" s="1">
        <f t="shared" si="128"/>
        <v>123703</v>
      </c>
      <c r="K746" s="1">
        <f t="shared" si="128"/>
        <v>3242</v>
      </c>
      <c r="L746" s="1">
        <f t="shared" si="128"/>
        <v>5200</v>
      </c>
      <c r="M746" s="1">
        <f t="shared" si="128"/>
        <v>0.2</v>
      </c>
      <c r="N746" s="1">
        <f t="shared" si="128"/>
        <v>1140576.8</v>
      </c>
      <c r="P746" s="37"/>
      <c r="Q746" s="37"/>
      <c r="R746" s="37"/>
    </row>
    <row r="748" spans="2:14" ht="18">
      <c r="B748" s="1" t="s">
        <v>1461</v>
      </c>
      <c r="F748" s="1">
        <f>F729-F746</f>
        <v>0</v>
      </c>
      <c r="G748" s="1">
        <f aca="true" t="shared" si="129" ref="G748:M748">G729-G746</f>
        <v>0</v>
      </c>
      <c r="H748" s="1">
        <f t="shared" si="129"/>
        <v>0</v>
      </c>
      <c r="I748" s="1">
        <f t="shared" si="129"/>
        <v>0</v>
      </c>
      <c r="J748" s="1">
        <f t="shared" si="129"/>
        <v>0</v>
      </c>
      <c r="K748" s="1">
        <f t="shared" si="129"/>
        <v>0</v>
      </c>
      <c r="L748" s="1">
        <f t="shared" si="129"/>
        <v>0</v>
      </c>
      <c r="M748" s="1">
        <f t="shared" si="129"/>
        <v>0</v>
      </c>
      <c r="N748" s="1">
        <f>N729-N746</f>
        <v>0</v>
      </c>
    </row>
    <row r="749" ht="18">
      <c r="J749" s="1" t="s">
        <v>467</v>
      </c>
    </row>
  </sheetData>
  <sheetProtection/>
  <mergeCells count="5">
    <mergeCell ref="K372:L372"/>
    <mergeCell ref="I304:J304"/>
    <mergeCell ref="K581:L581"/>
    <mergeCell ref="H582:K582"/>
    <mergeCell ref="H583:K583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40" max="255" man="1"/>
    <brk id="59" max="255" man="1"/>
    <brk id="91" max="255" man="1"/>
    <brk id="122" max="255" man="1"/>
    <brk id="141" max="255" man="1"/>
    <brk id="163" max="255" man="1"/>
    <brk id="190" max="255" man="1"/>
    <brk id="218" max="255" man="1"/>
    <brk id="242" max="255" man="1"/>
    <brk id="259" max="255" man="1"/>
    <brk id="284" max="255" man="1"/>
    <brk id="307" max="255" man="1"/>
    <brk id="330" max="255" man="1"/>
    <brk id="352" max="255" man="1"/>
    <brk id="374" max="255" man="1"/>
    <brk id="395" max="255" man="1"/>
    <brk id="416" max="255" man="1"/>
    <brk id="437" max="255" man="1"/>
    <brk id="459" max="255" man="1"/>
    <brk id="484" max="255" man="1"/>
    <brk id="503" max="255" man="1"/>
    <brk id="526" max="255" man="1"/>
    <brk id="545" max="255" man="1"/>
    <brk id="565" max="255" man="1"/>
    <brk id="583" max="255" man="1"/>
    <brk id="607" max="255" man="1"/>
    <brk id="630" max="255" man="1"/>
    <brk id="651" max="255" man="1"/>
    <brk id="673" max="255" man="1"/>
    <brk id="697" max="255" man="1"/>
    <brk id="717" max="255" man="1"/>
    <brk id="7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59"/>
  <sheetViews>
    <sheetView zoomScaleSheetLayoutView="100" zoomScalePageLayoutView="0" workbookViewId="0" topLeftCell="A352">
      <selection activeCell="N361" sqref="N361"/>
    </sheetView>
  </sheetViews>
  <sheetFormatPr defaultColWidth="11.421875" defaultRowHeight="12.75"/>
  <cols>
    <col min="1" max="1" width="7.00390625" style="17" customWidth="1"/>
    <col min="2" max="2" width="34.28125" style="1" customWidth="1"/>
    <col min="3" max="3" width="9.8515625" style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13.140625" style="1" customWidth="1"/>
    <col min="10" max="10" width="12.00390625" style="1" customWidth="1"/>
    <col min="11" max="11" width="10.8515625" style="1" customWidth="1"/>
    <col min="12" max="12" width="11.0039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65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72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 t="s">
        <v>1519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1472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436</v>
      </c>
      <c r="B4" s="62" t="s">
        <v>437</v>
      </c>
      <c r="C4" s="62" t="s">
        <v>1</v>
      </c>
      <c r="D4" s="62" t="s">
        <v>435</v>
      </c>
      <c r="E4" s="337" t="s">
        <v>444</v>
      </c>
      <c r="F4" s="26" t="s">
        <v>432</v>
      </c>
      <c r="G4" s="26" t="s">
        <v>433</v>
      </c>
      <c r="H4" s="26" t="s">
        <v>33</v>
      </c>
      <c r="I4" s="26" t="s">
        <v>350</v>
      </c>
      <c r="J4" s="26" t="s">
        <v>17</v>
      </c>
      <c r="K4" s="26" t="s">
        <v>18</v>
      </c>
      <c r="L4" s="26" t="s">
        <v>441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1" t="s">
        <v>609</v>
      </c>
      <c r="B5" s="483"/>
      <c r="C5" s="484"/>
      <c r="D5" s="484"/>
      <c r="E5" s="485"/>
      <c r="F5" s="483"/>
      <c r="G5" s="483"/>
      <c r="H5" s="483"/>
      <c r="I5" s="483"/>
      <c r="J5" s="483"/>
      <c r="K5" s="483"/>
      <c r="L5" s="483"/>
      <c r="M5" s="483"/>
      <c r="N5" s="483"/>
      <c r="O5" s="486"/>
      <c r="P5" s="106"/>
      <c r="Q5" s="106"/>
      <c r="R5" s="106"/>
    </row>
    <row r="6" spans="1:15" ht="52.5" customHeight="1">
      <c r="A6" s="170">
        <v>161</v>
      </c>
      <c r="B6" s="59" t="s">
        <v>1155</v>
      </c>
      <c r="C6" s="43" t="s">
        <v>1215</v>
      </c>
      <c r="D6" s="971" t="s">
        <v>880</v>
      </c>
      <c r="E6" s="346">
        <v>15</v>
      </c>
      <c r="F6" s="59">
        <v>5662</v>
      </c>
      <c r="G6" s="59">
        <v>0</v>
      </c>
      <c r="H6" s="59">
        <v>0</v>
      </c>
      <c r="I6" s="59">
        <v>0</v>
      </c>
      <c r="J6" s="59">
        <v>662</v>
      </c>
      <c r="K6" s="59">
        <v>0</v>
      </c>
      <c r="L6" s="59">
        <v>0</v>
      </c>
      <c r="M6" s="930">
        <v>0</v>
      </c>
      <c r="N6" s="59">
        <f>F6+G6+H6+I6-J6+K6-L6-M6</f>
        <v>5000</v>
      </c>
      <c r="O6" s="658"/>
    </row>
    <row r="7" spans="1:18" s="103" customFormat="1" ht="52.5" customHeight="1">
      <c r="A7" s="108">
        <v>381</v>
      </c>
      <c r="B7" s="59" t="s">
        <v>1254</v>
      </c>
      <c r="C7" s="43" t="s">
        <v>1321</v>
      </c>
      <c r="D7" s="43" t="s">
        <v>886</v>
      </c>
      <c r="E7" s="346">
        <v>15</v>
      </c>
      <c r="F7" s="59">
        <v>8205</v>
      </c>
      <c r="G7" s="59">
        <v>0</v>
      </c>
      <c r="H7" s="59">
        <v>0</v>
      </c>
      <c r="I7" s="59">
        <v>0</v>
      </c>
      <c r="J7" s="59">
        <v>1205</v>
      </c>
      <c r="K7" s="59">
        <v>0</v>
      </c>
      <c r="L7" s="59">
        <v>0</v>
      </c>
      <c r="M7" s="59">
        <v>0</v>
      </c>
      <c r="N7" s="59">
        <f>F7+G7+H7+I7-J7+K7-L7-M7</f>
        <v>7000</v>
      </c>
      <c r="O7" s="29"/>
      <c r="P7" s="106"/>
      <c r="Q7" s="106"/>
      <c r="R7" s="106"/>
    </row>
    <row r="8" spans="1:18" s="103" customFormat="1" ht="52.5" customHeight="1">
      <c r="A8" s="108">
        <v>382</v>
      </c>
      <c r="B8" s="59" t="s">
        <v>1271</v>
      </c>
      <c r="C8" s="43" t="s">
        <v>1270</v>
      </c>
      <c r="D8" s="43" t="s">
        <v>886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24" customHeight="1">
      <c r="A9" s="590" t="s">
        <v>66</v>
      </c>
      <c r="B9" s="606"/>
      <c r="C9" s="607"/>
      <c r="D9" s="607"/>
      <c r="E9" s="608"/>
      <c r="F9" s="609">
        <f>SUM(F6:F8)</f>
        <v>22072</v>
      </c>
      <c r="G9" s="609">
        <f aca="true" t="shared" si="0" ref="G9:N9">SUM(G6:G8)</f>
        <v>0</v>
      </c>
      <c r="H9" s="609">
        <f t="shared" si="0"/>
        <v>0</v>
      </c>
      <c r="I9" s="609">
        <f t="shared" si="0"/>
        <v>0</v>
      </c>
      <c r="J9" s="609">
        <f t="shared" si="0"/>
        <v>3072</v>
      </c>
      <c r="K9" s="609">
        <f t="shared" si="0"/>
        <v>0</v>
      </c>
      <c r="L9" s="609">
        <f t="shared" si="0"/>
        <v>0</v>
      </c>
      <c r="M9" s="609">
        <f t="shared" si="0"/>
        <v>0</v>
      </c>
      <c r="N9" s="609">
        <f t="shared" si="0"/>
        <v>19000</v>
      </c>
      <c r="O9" s="588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3"/>
      <c r="F10" s="69">
        <f aca="true" t="shared" si="1" ref="F10:N10">F9</f>
        <v>22072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3072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19000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1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37"/>
      <c r="B15" s="438"/>
      <c r="C15" s="438"/>
      <c r="D15" s="438" t="s">
        <v>473</v>
      </c>
      <c r="F15" s="439"/>
      <c r="G15" s="438"/>
      <c r="H15" s="438"/>
      <c r="J15" s="443" t="s">
        <v>474</v>
      </c>
      <c r="K15" s="438"/>
      <c r="L15" s="438"/>
      <c r="N15" s="438" t="s">
        <v>474</v>
      </c>
      <c r="O15" s="440"/>
      <c r="P15" s="106"/>
      <c r="Q15" s="106"/>
      <c r="R15" s="106"/>
    </row>
    <row r="16" spans="1:18" s="103" customFormat="1" ht="21.75">
      <c r="A16" s="437"/>
      <c r="B16" s="438"/>
      <c r="C16" s="438"/>
      <c r="D16" s="438"/>
      <c r="E16" s="438"/>
      <c r="F16" s="439"/>
      <c r="G16" s="438"/>
      <c r="H16" s="438"/>
      <c r="J16" s="452"/>
      <c r="K16" s="438"/>
      <c r="L16" s="437"/>
      <c r="M16" s="438"/>
      <c r="N16" s="438"/>
      <c r="O16" s="441"/>
      <c r="P16" s="106"/>
      <c r="Q16" s="106"/>
      <c r="R16" s="106"/>
    </row>
    <row r="17" spans="1:18" s="103" customFormat="1" ht="21.75">
      <c r="A17" s="437" t="s">
        <v>482</v>
      </c>
      <c r="B17" s="438"/>
      <c r="C17" s="438"/>
      <c r="D17" s="443" t="s">
        <v>1378</v>
      </c>
      <c r="E17" s="438"/>
      <c r="F17" s="439"/>
      <c r="G17" s="438"/>
      <c r="H17" s="438"/>
      <c r="J17" s="443" t="s">
        <v>1038</v>
      </c>
      <c r="K17" s="438"/>
      <c r="L17" s="437"/>
      <c r="N17" s="443" t="s">
        <v>1034</v>
      </c>
      <c r="O17" s="441"/>
      <c r="P17" s="106"/>
      <c r="Q17" s="106"/>
      <c r="R17" s="106"/>
    </row>
    <row r="18" spans="1:18" s="103" customFormat="1" ht="21.75">
      <c r="A18" s="437"/>
      <c r="B18" s="438"/>
      <c r="C18" s="438"/>
      <c r="D18" s="443" t="s">
        <v>615</v>
      </c>
      <c r="E18" s="438"/>
      <c r="F18" s="439"/>
      <c r="G18" s="438"/>
      <c r="H18" s="438"/>
      <c r="J18" s="442" t="s">
        <v>471</v>
      </c>
      <c r="K18" s="438"/>
      <c r="L18" s="438"/>
      <c r="N18" s="443" t="s">
        <v>472</v>
      </c>
      <c r="O18" s="440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65</v>
      </c>
      <c r="E20" s="325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5"/>
      <c r="F21" s="7"/>
      <c r="G21" s="7"/>
      <c r="H21" s="7"/>
      <c r="I21" s="8"/>
      <c r="J21" s="7"/>
      <c r="K21" s="7"/>
      <c r="L21" s="9"/>
      <c r="M21" s="7"/>
      <c r="N21" s="7"/>
      <c r="O21" s="391" t="s">
        <v>1520</v>
      </c>
    </row>
    <row r="22" spans="1:15" ht="20.25" customHeight="1">
      <c r="A22" s="732"/>
      <c r="B22" s="733"/>
      <c r="C22" s="733"/>
      <c r="D22" s="734" t="s">
        <v>1472</v>
      </c>
      <c r="E22" s="735"/>
      <c r="F22" s="736"/>
      <c r="G22" s="736"/>
      <c r="H22" s="736"/>
      <c r="I22" s="736"/>
      <c r="J22" s="736"/>
      <c r="K22" s="736"/>
      <c r="L22" s="9"/>
      <c r="M22" s="736"/>
      <c r="N22" s="736"/>
      <c r="O22" s="738"/>
    </row>
    <row r="23" spans="1:18" s="64" customFormat="1" ht="24.75" customHeight="1">
      <c r="A23" s="264" t="s">
        <v>436</v>
      </c>
      <c r="B23" s="260" t="s">
        <v>437</v>
      </c>
      <c r="C23" s="260" t="s">
        <v>1</v>
      </c>
      <c r="D23" s="260" t="s">
        <v>435</v>
      </c>
      <c r="E23" s="364" t="s">
        <v>444</v>
      </c>
      <c r="F23" s="243" t="s">
        <v>432</v>
      </c>
      <c r="G23" s="243" t="s">
        <v>433</v>
      </c>
      <c r="H23" s="243" t="s">
        <v>33</v>
      </c>
      <c r="I23" s="243" t="s">
        <v>350</v>
      </c>
      <c r="J23" s="243" t="s">
        <v>17</v>
      </c>
      <c r="K23" s="938" t="s">
        <v>18</v>
      </c>
      <c r="L23" s="302" t="s">
        <v>441</v>
      </c>
      <c r="M23" s="243" t="s">
        <v>30</v>
      </c>
      <c r="N23" s="243" t="s">
        <v>29</v>
      </c>
      <c r="O23" s="265" t="s">
        <v>19</v>
      </c>
      <c r="P23" s="987"/>
      <c r="Q23" s="987"/>
      <c r="R23" s="987"/>
    </row>
    <row r="24" spans="1:15" ht="17.25" customHeight="1">
      <c r="A24" s="179" t="s">
        <v>3</v>
      </c>
      <c r="B24" s="221"/>
      <c r="C24" s="221"/>
      <c r="D24" s="221"/>
      <c r="E24" s="365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8" s="41" customFormat="1" ht="34.5" customHeight="1">
      <c r="A25" s="381">
        <v>105</v>
      </c>
      <c r="B25" s="382" t="s">
        <v>521</v>
      </c>
      <c r="C25" s="261" t="s">
        <v>426</v>
      </c>
      <c r="D25" s="708" t="s">
        <v>2</v>
      </c>
      <c r="E25" s="366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21"/>
      <c r="P25" s="84"/>
      <c r="Q25" s="84"/>
      <c r="R25" s="84"/>
    </row>
    <row r="26" spans="1:15" ht="34.5" customHeight="1">
      <c r="A26" s="381">
        <v>349</v>
      </c>
      <c r="B26" s="130" t="s">
        <v>1093</v>
      </c>
      <c r="C26" s="131" t="s">
        <v>1368</v>
      </c>
      <c r="D26" s="433" t="s">
        <v>264</v>
      </c>
      <c r="E26" s="351">
        <v>15</v>
      </c>
      <c r="F26" s="130">
        <v>2576</v>
      </c>
      <c r="G26" s="130">
        <v>0</v>
      </c>
      <c r="H26" s="130">
        <v>0</v>
      </c>
      <c r="I26" s="130">
        <v>0</v>
      </c>
      <c r="J26" s="130">
        <v>16</v>
      </c>
      <c r="K26" s="130">
        <v>0</v>
      </c>
      <c r="L26" s="130">
        <v>0</v>
      </c>
      <c r="M26" s="130">
        <v>0</v>
      </c>
      <c r="N26" s="140">
        <f>F26+G26+H26+I26-J26+K26-L26-M26</f>
        <v>2560</v>
      </c>
      <c r="O26" s="133"/>
    </row>
    <row r="27" spans="1:15" ht="34.5" customHeight="1">
      <c r="A27" s="381">
        <v>390</v>
      </c>
      <c r="B27" s="130" t="s">
        <v>1314</v>
      </c>
      <c r="C27" s="131" t="s">
        <v>1315</v>
      </c>
      <c r="D27" s="433" t="s">
        <v>264</v>
      </c>
      <c r="E27" s="351">
        <v>15</v>
      </c>
      <c r="F27" s="130">
        <v>4420</v>
      </c>
      <c r="G27" s="130">
        <v>0</v>
      </c>
      <c r="H27" s="130">
        <v>0</v>
      </c>
      <c r="I27" s="130">
        <v>0</v>
      </c>
      <c r="J27" s="130">
        <v>420</v>
      </c>
      <c r="K27" s="130">
        <v>0</v>
      </c>
      <c r="L27" s="130">
        <v>0</v>
      </c>
      <c r="M27" s="130">
        <v>0</v>
      </c>
      <c r="N27" s="140">
        <f>F27+G27+H27+I27-J27+K27-L27-M27</f>
        <v>4000</v>
      </c>
      <c r="O27" s="133"/>
    </row>
    <row r="28" spans="1:15" ht="15" customHeight="1">
      <c r="A28" s="627" t="s">
        <v>66</v>
      </c>
      <c r="B28" s="706"/>
      <c r="C28" s="628"/>
      <c r="D28" s="707"/>
      <c r="E28" s="629"/>
      <c r="F28" s="566">
        <f aca="true" t="shared" si="2" ref="F28:N28">SUM(F25:F27)</f>
        <v>10054</v>
      </c>
      <c r="G28" s="566">
        <f t="shared" si="2"/>
        <v>0</v>
      </c>
      <c r="H28" s="566">
        <f t="shared" si="2"/>
        <v>0</v>
      </c>
      <c r="I28" s="566">
        <f t="shared" si="2"/>
        <v>0</v>
      </c>
      <c r="J28" s="566">
        <f t="shared" si="2"/>
        <v>519</v>
      </c>
      <c r="K28" s="566">
        <f t="shared" si="2"/>
        <v>0</v>
      </c>
      <c r="L28" s="566">
        <f t="shared" si="2"/>
        <v>0</v>
      </c>
      <c r="M28" s="566">
        <f t="shared" si="2"/>
        <v>0</v>
      </c>
      <c r="N28" s="566">
        <f t="shared" si="2"/>
        <v>9535</v>
      </c>
      <c r="O28" s="630"/>
    </row>
    <row r="29" spans="1:15" ht="17.25" customHeight="1">
      <c r="A29" s="717" t="s">
        <v>28</v>
      </c>
      <c r="B29" s="712"/>
      <c r="C29" s="713"/>
      <c r="D29" s="714"/>
      <c r="E29" s="715"/>
      <c r="F29" s="712"/>
      <c r="G29" s="712"/>
      <c r="H29" s="712"/>
      <c r="I29" s="712"/>
      <c r="J29" s="712"/>
      <c r="K29" s="712"/>
      <c r="L29" s="712"/>
      <c r="M29" s="712"/>
      <c r="N29" s="712"/>
      <c r="O29" s="718"/>
    </row>
    <row r="30" spans="1:18" s="41" customFormat="1" ht="34.5" customHeight="1">
      <c r="A30" s="719">
        <v>24</v>
      </c>
      <c r="B30" s="382" t="s">
        <v>866</v>
      </c>
      <c r="C30" s="131" t="s">
        <v>867</v>
      </c>
      <c r="D30" s="433" t="s">
        <v>868</v>
      </c>
      <c r="E30" s="351">
        <v>15</v>
      </c>
      <c r="F30" s="130">
        <v>975</v>
      </c>
      <c r="G30" s="130">
        <v>0</v>
      </c>
      <c r="H30" s="130">
        <v>0</v>
      </c>
      <c r="I30" s="130">
        <v>0</v>
      </c>
      <c r="J30" s="130">
        <v>0</v>
      </c>
      <c r="K30" s="130">
        <v>149</v>
      </c>
      <c r="L30" s="130">
        <v>0</v>
      </c>
      <c r="M30" s="130">
        <v>0</v>
      </c>
      <c r="N30" s="140">
        <f aca="true" t="shared" si="3" ref="N30:N35">F30+G30+H30+I30-J30+K30-L30-M30</f>
        <v>1124</v>
      </c>
      <c r="O30" s="133"/>
      <c r="P30" s="84"/>
      <c r="Q30" s="84"/>
      <c r="R30" s="84"/>
    </row>
    <row r="31" spans="1:18" s="41" customFormat="1" ht="34.5" customHeight="1">
      <c r="A31" s="719">
        <v>38</v>
      </c>
      <c r="B31" s="382" t="s">
        <v>855</v>
      </c>
      <c r="C31" s="131" t="s">
        <v>1224</v>
      </c>
      <c r="D31" s="433" t="s">
        <v>856</v>
      </c>
      <c r="E31" s="366">
        <v>15</v>
      </c>
      <c r="F31" s="130">
        <v>2363</v>
      </c>
      <c r="G31" s="130">
        <v>0</v>
      </c>
      <c r="H31" s="130">
        <v>0</v>
      </c>
      <c r="I31" s="130">
        <v>0</v>
      </c>
      <c r="J31" s="130">
        <v>0</v>
      </c>
      <c r="K31" s="130">
        <v>7</v>
      </c>
      <c r="L31" s="130">
        <v>0</v>
      </c>
      <c r="M31" s="130">
        <v>0</v>
      </c>
      <c r="N31" s="140">
        <f t="shared" si="3"/>
        <v>2370</v>
      </c>
      <c r="O31" s="720"/>
      <c r="P31" s="84"/>
      <c r="Q31" s="84"/>
      <c r="R31" s="84"/>
    </row>
    <row r="32" spans="1:18" s="41" customFormat="1" ht="34.5" customHeight="1">
      <c r="A32" s="719">
        <v>80</v>
      </c>
      <c r="B32" s="382" t="s">
        <v>392</v>
      </c>
      <c r="C32" s="131" t="s">
        <v>1310</v>
      </c>
      <c r="D32" s="708" t="s">
        <v>393</v>
      </c>
      <c r="E32" s="366">
        <v>15</v>
      </c>
      <c r="F32" s="130">
        <v>2184</v>
      </c>
      <c r="G32" s="130">
        <v>0</v>
      </c>
      <c r="H32" s="130">
        <v>0</v>
      </c>
      <c r="I32" s="130">
        <v>0</v>
      </c>
      <c r="J32" s="130">
        <v>0</v>
      </c>
      <c r="K32" s="130">
        <v>55</v>
      </c>
      <c r="L32" s="130">
        <v>0</v>
      </c>
      <c r="M32" s="130">
        <v>0</v>
      </c>
      <c r="N32" s="140">
        <f t="shared" si="3"/>
        <v>2239</v>
      </c>
      <c r="O32" s="720"/>
      <c r="P32" s="84"/>
      <c r="Q32" s="84"/>
      <c r="R32" s="84"/>
    </row>
    <row r="33" spans="1:18" s="41" customFormat="1" ht="34.5" customHeight="1">
      <c r="A33" s="719">
        <v>337</v>
      </c>
      <c r="B33" s="382" t="s">
        <v>823</v>
      </c>
      <c r="C33" s="131" t="s">
        <v>824</v>
      </c>
      <c r="D33" s="433" t="s">
        <v>11</v>
      </c>
      <c r="E33" s="366">
        <v>15</v>
      </c>
      <c r="F33" s="130">
        <v>2509</v>
      </c>
      <c r="G33" s="130">
        <v>0</v>
      </c>
      <c r="H33" s="130">
        <v>0</v>
      </c>
      <c r="I33" s="130">
        <v>0</v>
      </c>
      <c r="J33" s="130">
        <v>9</v>
      </c>
      <c r="K33" s="130">
        <v>0</v>
      </c>
      <c r="L33" s="130">
        <v>0</v>
      </c>
      <c r="M33" s="130">
        <v>0</v>
      </c>
      <c r="N33" s="130">
        <f t="shared" si="3"/>
        <v>2500</v>
      </c>
      <c r="O33" s="720"/>
      <c r="P33" s="84"/>
      <c r="Q33" s="84"/>
      <c r="R33" s="84"/>
    </row>
    <row r="34" spans="1:18" s="41" customFormat="1" ht="34.5" customHeight="1">
      <c r="A34" s="719">
        <v>360</v>
      </c>
      <c r="B34" s="382" t="s">
        <v>1156</v>
      </c>
      <c r="C34" s="131" t="s">
        <v>1272</v>
      </c>
      <c r="D34" s="433" t="s">
        <v>11</v>
      </c>
      <c r="E34" s="366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30">
        <f t="shared" si="3"/>
        <v>2000</v>
      </c>
      <c r="O34" s="720"/>
      <c r="P34" s="84"/>
      <c r="Q34" s="84"/>
      <c r="R34" s="84"/>
    </row>
    <row r="35" spans="1:18" s="41" customFormat="1" ht="34.5" customHeight="1">
      <c r="A35" s="719">
        <v>398</v>
      </c>
      <c r="B35" s="382" t="s">
        <v>1380</v>
      </c>
      <c r="C35" s="131" t="s">
        <v>1404</v>
      </c>
      <c r="D35" s="433" t="s">
        <v>698</v>
      </c>
      <c r="E35" s="366">
        <v>15</v>
      </c>
      <c r="F35" s="130">
        <v>1923</v>
      </c>
      <c r="G35" s="130">
        <v>0</v>
      </c>
      <c r="H35" s="130">
        <v>0</v>
      </c>
      <c r="I35" s="130">
        <v>0</v>
      </c>
      <c r="J35" s="130">
        <v>0</v>
      </c>
      <c r="K35" s="130">
        <v>77</v>
      </c>
      <c r="L35" s="130">
        <v>0</v>
      </c>
      <c r="M35" s="130">
        <v>0</v>
      </c>
      <c r="N35" s="130">
        <f t="shared" si="3"/>
        <v>2000</v>
      </c>
      <c r="O35" s="720"/>
      <c r="P35" s="84"/>
      <c r="Q35" s="84"/>
      <c r="R35" s="84"/>
    </row>
    <row r="36" spans="1:15" ht="15" customHeight="1">
      <c r="A36" s="688" t="s">
        <v>66</v>
      </c>
      <c r="B36" s="740"/>
      <c r="C36" s="684"/>
      <c r="D36" s="685"/>
      <c r="E36" s="686"/>
      <c r="F36" s="741">
        <f aca="true" t="shared" si="4" ref="F36:N36">SUM(F30:F35)</f>
        <v>11877</v>
      </c>
      <c r="G36" s="741">
        <f t="shared" si="4"/>
        <v>0</v>
      </c>
      <c r="H36" s="741">
        <f t="shared" si="4"/>
        <v>0</v>
      </c>
      <c r="I36" s="741">
        <f t="shared" si="4"/>
        <v>0</v>
      </c>
      <c r="J36" s="741">
        <f t="shared" si="4"/>
        <v>9</v>
      </c>
      <c r="K36" s="741">
        <f t="shared" si="4"/>
        <v>365</v>
      </c>
      <c r="L36" s="741">
        <f t="shared" si="4"/>
        <v>0</v>
      </c>
      <c r="M36" s="741">
        <f t="shared" si="4"/>
        <v>0</v>
      </c>
      <c r="N36" s="741">
        <f t="shared" si="4"/>
        <v>12233</v>
      </c>
      <c r="O36" s="742"/>
    </row>
    <row r="37" spans="1:15" ht="17.25" customHeight="1">
      <c r="A37" s="179" t="s">
        <v>446</v>
      </c>
      <c r="B37" s="221"/>
      <c r="C37" s="135"/>
      <c r="D37" s="434"/>
      <c r="E37" s="352"/>
      <c r="F37" s="221"/>
      <c r="G37" s="221"/>
      <c r="H37" s="221"/>
      <c r="I37" s="221"/>
      <c r="J37" s="221"/>
      <c r="K37" s="221"/>
      <c r="L37" s="221"/>
      <c r="M37" s="221"/>
      <c r="N37" s="221"/>
      <c r="O37" s="136"/>
    </row>
    <row r="38" spans="1:18" s="41" customFormat="1" ht="34.5" customHeight="1">
      <c r="A38" s="719">
        <v>3</v>
      </c>
      <c r="B38" s="382" t="s">
        <v>1512</v>
      </c>
      <c r="C38" s="131" t="s">
        <v>1513</v>
      </c>
      <c r="D38" s="433" t="s">
        <v>248</v>
      </c>
      <c r="E38" s="366">
        <v>15</v>
      </c>
      <c r="F38" s="130">
        <v>2140</v>
      </c>
      <c r="G38" s="130">
        <v>0</v>
      </c>
      <c r="H38" s="130">
        <v>0</v>
      </c>
      <c r="I38" s="130">
        <v>0</v>
      </c>
      <c r="J38" s="130">
        <v>0</v>
      </c>
      <c r="K38" s="130">
        <v>60</v>
      </c>
      <c r="L38" s="130">
        <v>0</v>
      </c>
      <c r="M38" s="130">
        <v>0</v>
      </c>
      <c r="N38" s="140">
        <f>F38+G38+H38+I38-J38+K38-L38-M38</f>
        <v>2200</v>
      </c>
      <c r="O38" s="721"/>
      <c r="P38" s="84"/>
      <c r="Q38" s="84"/>
      <c r="R38" s="84"/>
    </row>
    <row r="39" spans="1:18" s="41" customFormat="1" ht="34.5" customHeight="1">
      <c r="A39" s="719">
        <v>126</v>
      </c>
      <c r="B39" s="382" t="s">
        <v>677</v>
      </c>
      <c r="C39" s="131" t="s">
        <v>678</v>
      </c>
      <c r="D39" s="433" t="s">
        <v>10</v>
      </c>
      <c r="E39" s="366">
        <v>15</v>
      </c>
      <c r="F39" s="130">
        <v>1006</v>
      </c>
      <c r="G39" s="130">
        <v>0</v>
      </c>
      <c r="H39" s="130">
        <v>0</v>
      </c>
      <c r="I39" s="130">
        <v>0</v>
      </c>
      <c r="J39" s="130">
        <v>0</v>
      </c>
      <c r="K39" s="130">
        <v>147</v>
      </c>
      <c r="L39" s="130">
        <v>0</v>
      </c>
      <c r="M39" s="130">
        <v>0</v>
      </c>
      <c r="N39" s="140">
        <f>F39+G39+H39+I39-J39+K39-L39-M39</f>
        <v>1153</v>
      </c>
      <c r="O39" s="721"/>
      <c r="P39" s="84"/>
      <c r="Q39" s="84"/>
      <c r="R39" s="84"/>
    </row>
    <row r="40" spans="1:18" s="41" customFormat="1" ht="28.5" customHeight="1" hidden="1">
      <c r="A40" s="754"/>
      <c r="B40" s="755"/>
      <c r="C40" s="756"/>
      <c r="D40" s="757"/>
      <c r="E40" s="758"/>
      <c r="F40" s="755">
        <f>SUM(F38:F39)</f>
        <v>3146</v>
      </c>
      <c r="G40" s="755">
        <f aca="true" t="shared" si="5" ref="G40:N40">SUM(G38:G39)</f>
        <v>0</v>
      </c>
      <c r="H40" s="755">
        <f t="shared" si="5"/>
        <v>0</v>
      </c>
      <c r="I40" s="755">
        <f t="shared" si="5"/>
        <v>0</v>
      </c>
      <c r="J40" s="755">
        <f t="shared" si="5"/>
        <v>0</v>
      </c>
      <c r="K40" s="755">
        <f t="shared" si="5"/>
        <v>207</v>
      </c>
      <c r="L40" s="755">
        <f t="shared" si="5"/>
        <v>0</v>
      </c>
      <c r="M40" s="755">
        <f t="shared" si="5"/>
        <v>0</v>
      </c>
      <c r="N40" s="755">
        <f t="shared" si="5"/>
        <v>3353</v>
      </c>
      <c r="O40" s="759"/>
      <c r="P40" s="84"/>
      <c r="Q40" s="84"/>
      <c r="R40" s="84"/>
    </row>
    <row r="41" spans="1:18" s="103" customFormat="1" ht="19.5" customHeight="1">
      <c r="A41" s="227"/>
      <c r="B41" s="722" t="s">
        <v>31</v>
      </c>
      <c r="C41" s="230"/>
      <c r="D41" s="230"/>
      <c r="E41" s="354"/>
      <c r="F41" s="251">
        <f aca="true" t="shared" si="6" ref="F41:N41">F28+F36+F40</f>
        <v>25077</v>
      </c>
      <c r="G41" s="251">
        <f t="shared" si="6"/>
        <v>0</v>
      </c>
      <c r="H41" s="251">
        <f t="shared" si="6"/>
        <v>0</v>
      </c>
      <c r="I41" s="251">
        <f t="shared" si="6"/>
        <v>0</v>
      </c>
      <c r="J41" s="251">
        <f t="shared" si="6"/>
        <v>528</v>
      </c>
      <c r="K41" s="251">
        <f t="shared" si="6"/>
        <v>572</v>
      </c>
      <c r="L41" s="251">
        <f t="shared" si="6"/>
        <v>0</v>
      </c>
      <c r="M41" s="251">
        <f t="shared" si="6"/>
        <v>0</v>
      </c>
      <c r="N41" s="251">
        <f t="shared" si="6"/>
        <v>25121</v>
      </c>
      <c r="O41" s="252"/>
      <c r="P41" s="106"/>
      <c r="Q41" s="106"/>
      <c r="R41" s="106"/>
    </row>
    <row r="42" spans="1:18" s="103" customFormat="1" ht="54" customHeight="1">
      <c r="A42" s="437"/>
      <c r="B42" s="438"/>
      <c r="C42" s="438"/>
      <c r="D42" s="438" t="s">
        <v>473</v>
      </c>
      <c r="F42" s="439"/>
      <c r="G42" s="438"/>
      <c r="H42" s="438"/>
      <c r="J42" s="452" t="s">
        <v>474</v>
      </c>
      <c r="K42" s="438"/>
      <c r="L42" s="438"/>
      <c r="N42" s="438" t="s">
        <v>474</v>
      </c>
      <c r="O42" s="440"/>
      <c r="P42" s="106"/>
      <c r="Q42" s="106"/>
      <c r="R42" s="106"/>
    </row>
    <row r="43" spans="1:18" s="103" customFormat="1" ht="15.75" customHeight="1">
      <c r="A43" s="437" t="s">
        <v>482</v>
      </c>
      <c r="B43" s="438"/>
      <c r="C43" s="438"/>
      <c r="D43" s="443" t="s">
        <v>1378</v>
      </c>
      <c r="E43" s="438"/>
      <c r="F43" s="439"/>
      <c r="G43" s="438"/>
      <c r="H43" s="438"/>
      <c r="J43" s="443" t="s">
        <v>1038</v>
      </c>
      <c r="K43" s="438"/>
      <c r="L43" s="437"/>
      <c r="M43" s="438" t="s">
        <v>1034</v>
      </c>
      <c r="N43" s="438"/>
      <c r="O43" s="441"/>
      <c r="P43" s="106"/>
      <c r="Q43" s="106"/>
      <c r="R43" s="106"/>
    </row>
    <row r="44" spans="1:18" s="103" customFormat="1" ht="14.25" customHeight="1">
      <c r="A44" s="437"/>
      <c r="B44" s="438"/>
      <c r="C44" s="438"/>
      <c r="D44" s="443" t="s">
        <v>615</v>
      </c>
      <c r="E44" s="438"/>
      <c r="F44" s="439"/>
      <c r="G44" s="438"/>
      <c r="H44" s="438"/>
      <c r="J44" s="442" t="s">
        <v>471</v>
      </c>
      <c r="K44" s="438"/>
      <c r="L44" s="438"/>
      <c r="M44" s="438" t="s">
        <v>472</v>
      </c>
      <c r="N44" s="438"/>
      <c r="O44" s="440"/>
      <c r="P44" s="106"/>
      <c r="Q44" s="106"/>
      <c r="R44" s="106"/>
    </row>
    <row r="45" spans="1:15" ht="25.5" customHeight="1">
      <c r="A45" s="3" t="s">
        <v>0</v>
      </c>
      <c r="B45" s="33"/>
      <c r="C45" s="4"/>
      <c r="D45" s="93" t="s">
        <v>65</v>
      </c>
      <c r="E45" s="325"/>
      <c r="F45" s="4"/>
      <c r="G45" s="4"/>
      <c r="H45" s="4"/>
      <c r="I45" s="4"/>
      <c r="J45" s="4"/>
      <c r="K45" s="4"/>
      <c r="L45" s="5"/>
      <c r="M45" s="4"/>
      <c r="N45" s="4"/>
      <c r="O45" s="27"/>
    </row>
    <row r="46" spans="1:15" ht="17.25" customHeight="1">
      <c r="A46" s="6"/>
      <c r="B46" s="96" t="s">
        <v>20</v>
      </c>
      <c r="C46" s="7"/>
      <c r="D46" s="7"/>
      <c r="E46" s="315"/>
      <c r="F46" s="7"/>
      <c r="G46" s="7"/>
      <c r="H46" s="7"/>
      <c r="I46" s="8"/>
      <c r="J46" s="7"/>
      <c r="K46" s="7"/>
      <c r="L46" s="9"/>
      <c r="M46" s="7"/>
      <c r="N46" s="7"/>
      <c r="O46" s="391" t="s">
        <v>1521</v>
      </c>
    </row>
    <row r="47" spans="1:15" ht="20.25" customHeight="1">
      <c r="A47" s="732"/>
      <c r="B47" s="733"/>
      <c r="C47" s="733"/>
      <c r="D47" s="734" t="s">
        <v>1472</v>
      </c>
      <c r="E47" s="735"/>
      <c r="F47" s="736"/>
      <c r="G47" s="736"/>
      <c r="H47" s="736"/>
      <c r="I47" s="736"/>
      <c r="J47" s="736"/>
      <c r="K47" s="736"/>
      <c r="L47" s="737"/>
      <c r="M47" s="736"/>
      <c r="N47" s="736"/>
      <c r="O47" s="738"/>
    </row>
    <row r="48" spans="1:18" s="64" customFormat="1" ht="24.75" customHeight="1">
      <c r="A48" s="264" t="s">
        <v>436</v>
      </c>
      <c r="B48" s="260" t="s">
        <v>437</v>
      </c>
      <c r="C48" s="260" t="s">
        <v>1</v>
      </c>
      <c r="D48" s="260" t="s">
        <v>435</v>
      </c>
      <c r="E48" s="364" t="s">
        <v>444</v>
      </c>
      <c r="F48" s="243" t="s">
        <v>432</v>
      </c>
      <c r="G48" s="243" t="s">
        <v>433</v>
      </c>
      <c r="H48" s="243" t="s">
        <v>33</v>
      </c>
      <c r="I48" s="243" t="s">
        <v>350</v>
      </c>
      <c r="J48" s="243" t="s">
        <v>17</v>
      </c>
      <c r="K48" s="938" t="s">
        <v>18</v>
      </c>
      <c r="L48" s="939" t="s">
        <v>441</v>
      </c>
      <c r="M48" s="243" t="s">
        <v>30</v>
      </c>
      <c r="N48" s="243" t="s">
        <v>29</v>
      </c>
      <c r="O48" s="265" t="s">
        <v>19</v>
      </c>
      <c r="P48" s="987"/>
      <c r="Q48" s="987"/>
      <c r="R48" s="987"/>
    </row>
    <row r="49" spans="1:15" ht="16.5" customHeight="1">
      <c r="A49" s="179" t="s">
        <v>446</v>
      </c>
      <c r="B49" s="221"/>
      <c r="C49" s="135"/>
      <c r="D49" s="434"/>
      <c r="E49" s="352"/>
      <c r="F49" s="221"/>
      <c r="G49" s="221"/>
      <c r="H49" s="221"/>
      <c r="I49" s="221"/>
      <c r="J49" s="221"/>
      <c r="K49" s="221"/>
      <c r="L49" s="126"/>
      <c r="M49" s="221"/>
      <c r="N49" s="221"/>
      <c r="O49" s="136"/>
    </row>
    <row r="50" spans="1:18" s="41" customFormat="1" ht="33" customHeight="1">
      <c r="A50" s="719">
        <v>141</v>
      </c>
      <c r="B50" s="382" t="s">
        <v>929</v>
      </c>
      <c r="C50" s="131" t="s">
        <v>930</v>
      </c>
      <c r="D50" s="433" t="s">
        <v>545</v>
      </c>
      <c r="E50" s="366">
        <v>15</v>
      </c>
      <c r="F50" s="130">
        <v>2396</v>
      </c>
      <c r="G50" s="130">
        <v>0</v>
      </c>
      <c r="H50" s="130">
        <v>0</v>
      </c>
      <c r="I50" s="130">
        <v>0</v>
      </c>
      <c r="J50" s="130">
        <v>0</v>
      </c>
      <c r="K50" s="130">
        <v>4</v>
      </c>
      <c r="L50" s="130">
        <v>0</v>
      </c>
      <c r="M50" s="130">
        <v>0</v>
      </c>
      <c r="N50" s="140">
        <f>F50+G50+H50+I50-J50+K50-L50-M50</f>
        <v>2400</v>
      </c>
      <c r="O50" s="721"/>
      <c r="P50" s="84"/>
      <c r="Q50" s="84"/>
      <c r="R50" s="84"/>
    </row>
    <row r="51" spans="1:18" s="41" customFormat="1" ht="33" customHeight="1">
      <c r="A51" s="719">
        <v>142</v>
      </c>
      <c r="B51" s="382" t="s">
        <v>454</v>
      </c>
      <c r="C51" s="261" t="s">
        <v>455</v>
      </c>
      <c r="D51" s="708" t="s">
        <v>11</v>
      </c>
      <c r="E51" s="366">
        <v>15</v>
      </c>
      <c r="F51" s="130">
        <v>1201</v>
      </c>
      <c r="G51" s="130">
        <v>0</v>
      </c>
      <c r="H51" s="130">
        <v>0</v>
      </c>
      <c r="I51" s="130">
        <v>0</v>
      </c>
      <c r="J51" s="130">
        <v>0</v>
      </c>
      <c r="K51" s="130">
        <v>135</v>
      </c>
      <c r="L51" s="130">
        <v>0</v>
      </c>
      <c r="M51" s="130">
        <v>0</v>
      </c>
      <c r="N51" s="140">
        <f>F51+G51+H51+I51-J51+K51-L51-M51</f>
        <v>1336</v>
      </c>
      <c r="O51" s="721"/>
      <c r="P51" s="84"/>
      <c r="Q51" s="84"/>
      <c r="R51" s="84"/>
    </row>
    <row r="52" spans="1:18" s="41" customFormat="1" ht="28.5" customHeight="1" hidden="1">
      <c r="A52" s="760"/>
      <c r="B52" s="761"/>
      <c r="C52" s="725"/>
      <c r="D52" s="762"/>
      <c r="E52" s="763"/>
      <c r="F52" s="761">
        <f aca="true" t="shared" si="7" ref="F52:N52">SUM(F50:F51)</f>
        <v>3597</v>
      </c>
      <c r="G52" s="761">
        <f t="shared" si="7"/>
        <v>0</v>
      </c>
      <c r="H52" s="761">
        <f t="shared" si="7"/>
        <v>0</v>
      </c>
      <c r="I52" s="761">
        <f t="shared" si="7"/>
        <v>0</v>
      </c>
      <c r="J52" s="761">
        <f t="shared" si="7"/>
        <v>0</v>
      </c>
      <c r="K52" s="761">
        <f t="shared" si="7"/>
        <v>139</v>
      </c>
      <c r="L52" s="761">
        <f t="shared" si="7"/>
        <v>0</v>
      </c>
      <c r="M52" s="761">
        <f t="shared" si="7"/>
        <v>0</v>
      </c>
      <c r="N52" s="761">
        <f t="shared" si="7"/>
        <v>3736</v>
      </c>
      <c r="O52" s="764"/>
      <c r="P52" s="84"/>
      <c r="Q52" s="84"/>
      <c r="R52" s="84"/>
    </row>
    <row r="53" spans="1:15" ht="15" customHeight="1">
      <c r="A53" s="627" t="s">
        <v>66</v>
      </c>
      <c r="B53" s="706"/>
      <c r="C53" s="628"/>
      <c r="D53" s="628"/>
      <c r="E53" s="629"/>
      <c r="F53" s="566">
        <f aca="true" t="shared" si="8" ref="F53:N53">F40+F52</f>
        <v>6743</v>
      </c>
      <c r="G53" s="566">
        <f t="shared" si="8"/>
        <v>0</v>
      </c>
      <c r="H53" s="566">
        <f t="shared" si="8"/>
        <v>0</v>
      </c>
      <c r="I53" s="566">
        <f t="shared" si="8"/>
        <v>0</v>
      </c>
      <c r="J53" s="566">
        <f t="shared" si="8"/>
        <v>0</v>
      </c>
      <c r="K53" s="566">
        <f t="shared" si="8"/>
        <v>346</v>
      </c>
      <c r="L53" s="566">
        <f t="shared" si="8"/>
        <v>0</v>
      </c>
      <c r="M53" s="566">
        <f t="shared" si="8"/>
        <v>0</v>
      </c>
      <c r="N53" s="566">
        <f t="shared" si="8"/>
        <v>7089</v>
      </c>
      <c r="O53" s="630"/>
    </row>
    <row r="54" spans="1:15" ht="16.5" customHeight="1">
      <c r="A54" s="179" t="s">
        <v>4</v>
      </c>
      <c r="B54" s="221"/>
      <c r="C54" s="135"/>
      <c r="D54" s="135"/>
      <c r="E54" s="352"/>
      <c r="F54" s="221"/>
      <c r="G54" s="221"/>
      <c r="H54" s="221"/>
      <c r="I54" s="221"/>
      <c r="J54" s="221"/>
      <c r="K54" s="221"/>
      <c r="L54" s="221"/>
      <c r="M54" s="221"/>
      <c r="N54" s="221"/>
      <c r="O54" s="136"/>
    </row>
    <row r="55" spans="1:15" ht="33" customHeight="1">
      <c r="A55" s="996">
        <v>114</v>
      </c>
      <c r="B55" s="648" t="s">
        <v>1094</v>
      </c>
      <c r="C55" s="141" t="s">
        <v>1189</v>
      </c>
      <c r="D55" s="682" t="s">
        <v>11</v>
      </c>
      <c r="E55" s="385">
        <v>15</v>
      </c>
      <c r="F55" s="140">
        <v>1645</v>
      </c>
      <c r="G55" s="140">
        <v>0</v>
      </c>
      <c r="H55" s="140">
        <v>0</v>
      </c>
      <c r="I55" s="140">
        <v>0</v>
      </c>
      <c r="J55" s="140">
        <v>0</v>
      </c>
      <c r="K55" s="140">
        <v>106</v>
      </c>
      <c r="L55" s="140">
        <v>0</v>
      </c>
      <c r="M55" s="140">
        <v>0</v>
      </c>
      <c r="N55" s="140">
        <f>F55+G55+H55+I55-J55+K55-L55-M55</f>
        <v>1751</v>
      </c>
      <c r="O55" s="142"/>
    </row>
    <row r="56" spans="1:15" ht="33" customHeight="1">
      <c r="A56" s="1019">
        <v>162</v>
      </c>
      <c r="B56" s="382" t="s">
        <v>1095</v>
      </c>
      <c r="C56" s="131" t="s">
        <v>1366</v>
      </c>
      <c r="D56" s="433" t="s">
        <v>11</v>
      </c>
      <c r="E56" s="351">
        <v>15</v>
      </c>
      <c r="F56" s="130">
        <v>1645</v>
      </c>
      <c r="G56" s="130">
        <v>0</v>
      </c>
      <c r="H56" s="130">
        <v>0</v>
      </c>
      <c r="I56" s="130">
        <v>0</v>
      </c>
      <c r="J56" s="130">
        <v>0</v>
      </c>
      <c r="K56" s="130">
        <v>106</v>
      </c>
      <c r="L56" s="130">
        <v>0</v>
      </c>
      <c r="M56" s="130">
        <v>0</v>
      </c>
      <c r="N56" s="130">
        <f>F56+G56+H56+I56-J56+K56-L56-M56</f>
        <v>1751</v>
      </c>
      <c r="O56" s="133"/>
    </row>
    <row r="57" spans="1:15" ht="33" customHeight="1">
      <c r="A57" s="1019">
        <v>164</v>
      </c>
      <c r="B57" s="382" t="s">
        <v>1096</v>
      </c>
      <c r="C57" s="131" t="s">
        <v>1190</v>
      </c>
      <c r="D57" s="433" t="s">
        <v>10</v>
      </c>
      <c r="E57" s="351">
        <v>15</v>
      </c>
      <c r="F57" s="130">
        <v>1924</v>
      </c>
      <c r="G57" s="130">
        <v>0</v>
      </c>
      <c r="H57" s="130">
        <v>0</v>
      </c>
      <c r="I57" s="130">
        <v>0</v>
      </c>
      <c r="J57" s="130">
        <v>0</v>
      </c>
      <c r="K57" s="130">
        <v>77</v>
      </c>
      <c r="L57" s="130">
        <v>0</v>
      </c>
      <c r="M57" s="130">
        <v>0</v>
      </c>
      <c r="N57" s="130">
        <f>F57+G57+H57+I57-J57+K57-L57-M57</f>
        <v>2001</v>
      </c>
      <c r="O57" s="133"/>
    </row>
    <row r="58" spans="1:15" ht="33" customHeight="1">
      <c r="A58" s="1019">
        <v>166</v>
      </c>
      <c r="B58" s="382" t="s">
        <v>1291</v>
      </c>
      <c r="C58" s="743" t="s">
        <v>1371</v>
      </c>
      <c r="D58" s="743" t="s">
        <v>117</v>
      </c>
      <c r="E58" s="479">
        <v>15</v>
      </c>
      <c r="F58" s="476">
        <v>2329</v>
      </c>
      <c r="G58" s="476">
        <v>0</v>
      </c>
      <c r="H58" s="476">
        <v>0</v>
      </c>
      <c r="I58" s="476">
        <v>0</v>
      </c>
      <c r="J58" s="476">
        <v>0</v>
      </c>
      <c r="K58" s="476">
        <v>11</v>
      </c>
      <c r="L58" s="476">
        <v>0</v>
      </c>
      <c r="M58" s="476">
        <v>0</v>
      </c>
      <c r="N58" s="130">
        <f>F58+G58+H58+I58-J58+K58-L58-M58</f>
        <v>2340</v>
      </c>
      <c r="O58" s="133"/>
    </row>
    <row r="59" spans="1:15" ht="33" customHeight="1">
      <c r="A59" s="997">
        <v>167</v>
      </c>
      <c r="B59" s="659" t="s">
        <v>1098</v>
      </c>
      <c r="C59" s="873" t="s">
        <v>1348</v>
      </c>
      <c r="D59" s="873" t="s">
        <v>545</v>
      </c>
      <c r="E59" s="874">
        <v>15</v>
      </c>
      <c r="F59" s="1007">
        <v>2509</v>
      </c>
      <c r="G59" s="1007">
        <v>0</v>
      </c>
      <c r="H59" s="1007">
        <v>0</v>
      </c>
      <c r="I59" s="1007">
        <v>0</v>
      </c>
      <c r="J59" s="1007">
        <v>9</v>
      </c>
      <c r="K59" s="1007">
        <v>0</v>
      </c>
      <c r="L59" s="1007">
        <v>0</v>
      </c>
      <c r="M59" s="1007">
        <v>0</v>
      </c>
      <c r="N59" s="140">
        <f>F59+G59+H59+I59-J59+K59-L59-M59</f>
        <v>2500</v>
      </c>
      <c r="O59" s="384"/>
    </row>
    <row r="60" spans="1:15" ht="15" customHeight="1">
      <c r="A60" s="688" t="s">
        <v>66</v>
      </c>
      <c r="B60" s="740"/>
      <c r="C60" s="684"/>
      <c r="D60" s="685"/>
      <c r="E60" s="686"/>
      <c r="F60" s="741">
        <f aca="true" t="shared" si="9" ref="F60:N60">SUM(F55:F59)</f>
        <v>10052</v>
      </c>
      <c r="G60" s="741">
        <f t="shared" si="9"/>
        <v>0</v>
      </c>
      <c r="H60" s="741">
        <f t="shared" si="9"/>
        <v>0</v>
      </c>
      <c r="I60" s="741">
        <f t="shared" si="9"/>
        <v>0</v>
      </c>
      <c r="J60" s="741">
        <f t="shared" si="9"/>
        <v>9</v>
      </c>
      <c r="K60" s="741">
        <f t="shared" si="9"/>
        <v>300</v>
      </c>
      <c r="L60" s="741">
        <f t="shared" si="9"/>
        <v>0</v>
      </c>
      <c r="M60" s="741">
        <f t="shared" si="9"/>
        <v>0</v>
      </c>
      <c r="N60" s="741">
        <f t="shared" si="9"/>
        <v>10343</v>
      </c>
      <c r="O60" s="742"/>
    </row>
    <row r="61" spans="1:15" ht="16.5" customHeight="1">
      <c r="A61" s="179" t="s">
        <v>442</v>
      </c>
      <c r="B61" s="221"/>
      <c r="C61" s="135"/>
      <c r="D61" s="434"/>
      <c r="E61" s="352"/>
      <c r="F61" s="221"/>
      <c r="G61" s="221"/>
      <c r="H61" s="221"/>
      <c r="I61" s="221"/>
      <c r="J61" s="221"/>
      <c r="K61" s="221"/>
      <c r="L61" s="221"/>
      <c r="M61" s="221"/>
      <c r="N61" s="221"/>
      <c r="O61" s="136"/>
    </row>
    <row r="62" spans="1:15" ht="33" customHeight="1">
      <c r="A62" s="719">
        <v>119</v>
      </c>
      <c r="B62" s="382" t="s">
        <v>443</v>
      </c>
      <c r="C62" s="131" t="s">
        <v>1008</v>
      </c>
      <c r="D62" s="433" t="s">
        <v>10</v>
      </c>
      <c r="E62" s="351">
        <v>15</v>
      </c>
      <c r="F62" s="130">
        <v>1377</v>
      </c>
      <c r="G62" s="130">
        <v>0</v>
      </c>
      <c r="H62" s="130">
        <v>0</v>
      </c>
      <c r="I62" s="130">
        <v>0</v>
      </c>
      <c r="J62" s="130">
        <v>0</v>
      </c>
      <c r="K62" s="130">
        <v>123</v>
      </c>
      <c r="L62" s="130">
        <v>0</v>
      </c>
      <c r="M62" s="130">
        <v>0</v>
      </c>
      <c r="N62" s="140">
        <f>F62+G62+H62+I62-J62+K62-L62-M62</f>
        <v>1500</v>
      </c>
      <c r="O62" s="133"/>
    </row>
    <row r="63" spans="1:15" ht="33" customHeight="1">
      <c r="A63" s="739">
        <v>320</v>
      </c>
      <c r="B63" s="648" t="s">
        <v>1381</v>
      </c>
      <c r="C63" s="141" t="s">
        <v>1382</v>
      </c>
      <c r="D63" s="682" t="s">
        <v>11</v>
      </c>
      <c r="E63" s="385">
        <v>15</v>
      </c>
      <c r="F63" s="140">
        <v>2396</v>
      </c>
      <c r="G63" s="140">
        <v>0</v>
      </c>
      <c r="H63" s="140">
        <v>0</v>
      </c>
      <c r="I63" s="140">
        <v>0</v>
      </c>
      <c r="J63" s="140">
        <v>0</v>
      </c>
      <c r="K63" s="140">
        <v>4</v>
      </c>
      <c r="L63" s="140">
        <v>0</v>
      </c>
      <c r="M63" s="140">
        <v>0</v>
      </c>
      <c r="N63" s="140">
        <f>F63+G63+H63+I63-J63+K63-L63-M63</f>
        <v>2400</v>
      </c>
      <c r="O63" s="142"/>
    </row>
    <row r="64" spans="1:15" ht="33" customHeight="1">
      <c r="A64" s="739">
        <v>407</v>
      </c>
      <c r="B64" s="648" t="s">
        <v>1442</v>
      </c>
      <c r="C64" s="141" t="s">
        <v>1443</v>
      </c>
      <c r="D64" s="682" t="s">
        <v>2</v>
      </c>
      <c r="E64" s="385">
        <v>15</v>
      </c>
      <c r="F64" s="140">
        <v>1817</v>
      </c>
      <c r="G64" s="140">
        <v>0</v>
      </c>
      <c r="H64" s="140">
        <v>0</v>
      </c>
      <c r="I64" s="140">
        <v>0</v>
      </c>
      <c r="J64" s="140">
        <v>0</v>
      </c>
      <c r="K64" s="140">
        <v>83</v>
      </c>
      <c r="L64" s="140">
        <v>0</v>
      </c>
      <c r="M64" s="140">
        <v>0</v>
      </c>
      <c r="N64" s="140">
        <f>F64+G64+H64+I64-J64+K64-L64-M64</f>
        <v>1900</v>
      </c>
      <c r="O64" s="142"/>
    </row>
    <row r="65" spans="1:15" ht="33" customHeight="1">
      <c r="A65" s="739">
        <v>415</v>
      </c>
      <c r="B65" s="648" t="s">
        <v>1449</v>
      </c>
      <c r="C65" s="141" t="s">
        <v>1464</v>
      </c>
      <c r="D65" s="682" t="s">
        <v>545</v>
      </c>
      <c r="E65" s="385">
        <v>15</v>
      </c>
      <c r="F65" s="140">
        <v>2396</v>
      </c>
      <c r="G65" s="140">
        <v>0</v>
      </c>
      <c r="H65" s="140">
        <v>0</v>
      </c>
      <c r="I65" s="140">
        <v>0</v>
      </c>
      <c r="J65" s="140">
        <v>0</v>
      </c>
      <c r="K65" s="140">
        <v>4</v>
      </c>
      <c r="L65" s="140">
        <v>0</v>
      </c>
      <c r="M65" s="140">
        <v>0</v>
      </c>
      <c r="N65" s="140">
        <f>F65+G65+H65+I65-J65+K65-L65-M65</f>
        <v>2400</v>
      </c>
      <c r="O65" s="142"/>
    </row>
    <row r="66" spans="1:15" ht="15" customHeight="1">
      <c r="A66" s="639" t="s">
        <v>66</v>
      </c>
      <c r="B66" s="744"/>
      <c r="C66" s="640"/>
      <c r="D66" s="745"/>
      <c r="E66" s="641"/>
      <c r="F66" s="746">
        <f>SUM(F62:F65)</f>
        <v>7986</v>
      </c>
      <c r="G66" s="746">
        <f aca="true" t="shared" si="10" ref="G66:N66">SUM(G62:G65)</f>
        <v>0</v>
      </c>
      <c r="H66" s="746">
        <f t="shared" si="10"/>
        <v>0</v>
      </c>
      <c r="I66" s="746">
        <f t="shared" si="10"/>
        <v>0</v>
      </c>
      <c r="J66" s="746">
        <f t="shared" si="10"/>
        <v>0</v>
      </c>
      <c r="K66" s="746">
        <f t="shared" si="10"/>
        <v>214</v>
      </c>
      <c r="L66" s="746">
        <f t="shared" si="10"/>
        <v>0</v>
      </c>
      <c r="M66" s="746">
        <f t="shared" si="10"/>
        <v>0</v>
      </c>
      <c r="N66" s="746">
        <f t="shared" si="10"/>
        <v>8200</v>
      </c>
      <c r="O66" s="642"/>
    </row>
    <row r="67" spans="1:18" s="103" customFormat="1" ht="22.5" customHeight="1">
      <c r="A67" s="227"/>
      <c r="B67" s="722" t="s">
        <v>31</v>
      </c>
      <c r="C67" s="230"/>
      <c r="D67" s="230"/>
      <c r="E67" s="354"/>
      <c r="F67" s="251">
        <f aca="true" t="shared" si="11" ref="F67:N67">F52+F60+F66</f>
        <v>21635</v>
      </c>
      <c r="G67" s="251">
        <f t="shared" si="11"/>
        <v>0</v>
      </c>
      <c r="H67" s="251">
        <f t="shared" si="11"/>
        <v>0</v>
      </c>
      <c r="I67" s="251">
        <f t="shared" si="11"/>
        <v>0</v>
      </c>
      <c r="J67" s="251">
        <f t="shared" si="11"/>
        <v>9</v>
      </c>
      <c r="K67" s="251">
        <f t="shared" si="11"/>
        <v>653</v>
      </c>
      <c r="L67" s="251">
        <f t="shared" si="11"/>
        <v>0</v>
      </c>
      <c r="M67" s="251">
        <f t="shared" si="11"/>
        <v>0</v>
      </c>
      <c r="N67" s="251">
        <f t="shared" si="11"/>
        <v>22279</v>
      </c>
      <c r="O67" s="252"/>
      <c r="P67" s="106"/>
      <c r="Q67" s="106"/>
      <c r="R67" s="106"/>
    </row>
    <row r="68" spans="1:18" s="103" customFormat="1" ht="56.25" customHeight="1">
      <c r="A68" s="437"/>
      <c r="B68" s="438"/>
      <c r="C68" s="438"/>
      <c r="D68" s="438" t="s">
        <v>473</v>
      </c>
      <c r="F68" s="439"/>
      <c r="G68" s="438"/>
      <c r="H68" s="438"/>
      <c r="J68" s="452" t="s">
        <v>474</v>
      </c>
      <c r="K68" s="438"/>
      <c r="L68" s="438"/>
      <c r="N68" s="438" t="s">
        <v>474</v>
      </c>
      <c r="O68" s="440"/>
      <c r="P68" s="106"/>
      <c r="Q68" s="106"/>
      <c r="R68" s="106"/>
    </row>
    <row r="69" spans="1:18" s="103" customFormat="1" ht="14.25" customHeight="1">
      <c r="A69" s="437" t="s">
        <v>482</v>
      </c>
      <c r="B69" s="438"/>
      <c r="C69" s="438"/>
      <c r="D69" s="443" t="s">
        <v>1378</v>
      </c>
      <c r="E69" s="438"/>
      <c r="F69" s="439"/>
      <c r="G69" s="438"/>
      <c r="H69" s="438"/>
      <c r="J69" s="443" t="s">
        <v>1038</v>
      </c>
      <c r="K69" s="438"/>
      <c r="L69" s="437"/>
      <c r="M69" s="438" t="s">
        <v>1034</v>
      </c>
      <c r="N69" s="438"/>
      <c r="O69" s="441"/>
      <c r="P69" s="106"/>
      <c r="Q69" s="106"/>
      <c r="R69" s="106"/>
    </row>
    <row r="70" spans="1:18" s="103" customFormat="1" ht="12.75" customHeight="1">
      <c r="A70" s="437"/>
      <c r="B70" s="438"/>
      <c r="C70" s="438"/>
      <c r="D70" s="443" t="s">
        <v>615</v>
      </c>
      <c r="E70" s="438"/>
      <c r="F70" s="439"/>
      <c r="G70" s="438"/>
      <c r="H70" s="438"/>
      <c r="J70" s="442" t="s">
        <v>471</v>
      </c>
      <c r="K70" s="438"/>
      <c r="L70" s="438"/>
      <c r="M70" s="438" t="s">
        <v>472</v>
      </c>
      <c r="N70" s="438"/>
      <c r="O70" s="440"/>
      <c r="P70" s="106"/>
      <c r="Q70" s="106"/>
      <c r="R70" s="106"/>
    </row>
    <row r="71" spans="1:15" ht="25.5" customHeight="1">
      <c r="A71" s="3" t="s">
        <v>0</v>
      </c>
      <c r="B71" s="33"/>
      <c r="C71" s="4"/>
      <c r="D71" s="93" t="s">
        <v>65</v>
      </c>
      <c r="E71" s="325"/>
      <c r="F71" s="4"/>
      <c r="G71" s="4"/>
      <c r="H71" s="4"/>
      <c r="I71" s="4"/>
      <c r="J71" s="4"/>
      <c r="K71" s="4"/>
      <c r="L71" s="5"/>
      <c r="M71" s="4"/>
      <c r="N71" s="4"/>
      <c r="O71" s="27"/>
    </row>
    <row r="72" spans="1:15" ht="15" customHeight="1">
      <c r="A72" s="6"/>
      <c r="B72" s="96" t="s">
        <v>20</v>
      </c>
      <c r="C72" s="7"/>
      <c r="D72" s="7"/>
      <c r="E72" s="315"/>
      <c r="F72" s="7"/>
      <c r="G72" s="7"/>
      <c r="H72" s="7"/>
      <c r="I72" s="8"/>
      <c r="J72" s="7"/>
      <c r="K72" s="7"/>
      <c r="L72" s="9"/>
      <c r="M72" s="7"/>
      <c r="N72" s="7"/>
      <c r="O72" s="391" t="s">
        <v>1522</v>
      </c>
    </row>
    <row r="73" spans="1:15" ht="20.25" customHeight="1">
      <c r="A73" s="732"/>
      <c r="B73" s="733"/>
      <c r="C73" s="733"/>
      <c r="D73" s="734" t="s">
        <v>1472</v>
      </c>
      <c r="E73" s="735"/>
      <c r="F73" s="736"/>
      <c r="G73" s="736"/>
      <c r="H73" s="736"/>
      <c r="I73" s="736"/>
      <c r="J73" s="736"/>
      <c r="K73" s="736"/>
      <c r="L73" s="737"/>
      <c r="M73" s="736"/>
      <c r="N73" s="736"/>
      <c r="O73" s="738"/>
    </row>
    <row r="74" spans="1:18" s="64" customFormat="1" ht="21" customHeight="1">
      <c r="A74" s="264" t="s">
        <v>436</v>
      </c>
      <c r="B74" s="260" t="s">
        <v>437</v>
      </c>
      <c r="C74" s="260" t="s">
        <v>1</v>
      </c>
      <c r="D74" s="260" t="s">
        <v>435</v>
      </c>
      <c r="E74" s="364" t="s">
        <v>444</v>
      </c>
      <c r="F74" s="243" t="s">
        <v>432</v>
      </c>
      <c r="G74" s="243" t="s">
        <v>433</v>
      </c>
      <c r="H74" s="243" t="s">
        <v>33</v>
      </c>
      <c r="I74" s="243" t="s">
        <v>350</v>
      </c>
      <c r="J74" s="243" t="s">
        <v>17</v>
      </c>
      <c r="K74" s="243" t="s">
        <v>18</v>
      </c>
      <c r="L74" s="1078" t="s">
        <v>441</v>
      </c>
      <c r="M74" s="243" t="s">
        <v>30</v>
      </c>
      <c r="N74" s="243" t="s">
        <v>29</v>
      </c>
      <c r="O74" s="265" t="s">
        <v>19</v>
      </c>
      <c r="P74" s="987"/>
      <c r="Q74" s="987"/>
      <c r="R74" s="987"/>
    </row>
    <row r="75" spans="1:15" ht="14.25" customHeight="1">
      <c r="A75" s="179" t="s">
        <v>85</v>
      </c>
      <c r="B75" s="221"/>
      <c r="C75" s="388"/>
      <c r="D75" s="135"/>
      <c r="E75" s="352"/>
      <c r="F75" s="221"/>
      <c r="G75" s="221"/>
      <c r="H75" s="221"/>
      <c r="I75" s="221"/>
      <c r="J75" s="221"/>
      <c r="K75" s="221"/>
      <c r="L75" s="126"/>
      <c r="M75" s="221"/>
      <c r="N75" s="221"/>
      <c r="O75" s="136"/>
    </row>
    <row r="76" spans="1:15" ht="29.25" customHeight="1">
      <c r="A76" s="719">
        <v>52</v>
      </c>
      <c r="B76" s="382" t="s">
        <v>1299</v>
      </c>
      <c r="C76" s="477" t="s">
        <v>1322</v>
      </c>
      <c r="D76" s="743" t="s">
        <v>11</v>
      </c>
      <c r="E76" s="479">
        <v>15</v>
      </c>
      <c r="F76" s="536">
        <v>1483</v>
      </c>
      <c r="G76" s="536">
        <v>0</v>
      </c>
      <c r="H76" s="536">
        <v>0</v>
      </c>
      <c r="I76" s="536">
        <v>0</v>
      </c>
      <c r="J76" s="536">
        <v>0</v>
      </c>
      <c r="K76" s="536">
        <v>117</v>
      </c>
      <c r="L76" s="536">
        <v>0</v>
      </c>
      <c r="M76" s="536">
        <v>0</v>
      </c>
      <c r="N76" s="140">
        <f>F76+G76+H76+I76-J76+K76-L76-M76</f>
        <v>1600</v>
      </c>
      <c r="O76" s="133"/>
    </row>
    <row r="77" spans="1:15" ht="12" customHeight="1">
      <c r="A77" s="562" t="s">
        <v>66</v>
      </c>
      <c r="B77" s="748"/>
      <c r="C77" s="749"/>
      <c r="D77" s="750"/>
      <c r="E77" s="751"/>
      <c r="F77" s="752">
        <f aca="true" t="shared" si="12" ref="F77:N77">SUM(F76:F76)</f>
        <v>1483</v>
      </c>
      <c r="G77" s="752">
        <f t="shared" si="12"/>
        <v>0</v>
      </c>
      <c r="H77" s="752">
        <f t="shared" si="12"/>
        <v>0</v>
      </c>
      <c r="I77" s="752">
        <f t="shared" si="12"/>
        <v>0</v>
      </c>
      <c r="J77" s="752">
        <f t="shared" si="12"/>
        <v>0</v>
      </c>
      <c r="K77" s="752">
        <f t="shared" si="12"/>
        <v>117</v>
      </c>
      <c r="L77" s="752">
        <f t="shared" si="12"/>
        <v>0</v>
      </c>
      <c r="M77" s="752">
        <f t="shared" si="12"/>
        <v>0</v>
      </c>
      <c r="N77" s="752">
        <f t="shared" si="12"/>
        <v>1600</v>
      </c>
      <c r="O77" s="630"/>
    </row>
    <row r="78" spans="1:15" ht="14.25" customHeight="1">
      <c r="A78" s="178" t="s">
        <v>458</v>
      </c>
      <c r="B78" s="126"/>
      <c r="C78" s="257"/>
      <c r="D78" s="747"/>
      <c r="E78" s="359"/>
      <c r="F78" s="126"/>
      <c r="G78" s="126"/>
      <c r="H78" s="126"/>
      <c r="I78" s="126"/>
      <c r="J78" s="126"/>
      <c r="K78" s="126"/>
      <c r="L78" s="126"/>
      <c r="M78" s="126"/>
      <c r="N78" s="126"/>
      <c r="O78" s="128"/>
    </row>
    <row r="79" spans="1:15" ht="30.75" customHeight="1">
      <c r="A79" s="719">
        <v>115</v>
      </c>
      <c r="B79" s="382" t="s">
        <v>1383</v>
      </c>
      <c r="C79" s="386" t="s">
        <v>1384</v>
      </c>
      <c r="D79" s="433" t="s">
        <v>429</v>
      </c>
      <c r="E79" s="351">
        <v>15</v>
      </c>
      <c r="F79" s="130">
        <v>1537</v>
      </c>
      <c r="G79" s="130">
        <v>0</v>
      </c>
      <c r="H79" s="130">
        <v>0</v>
      </c>
      <c r="I79" s="130">
        <v>0</v>
      </c>
      <c r="J79" s="130">
        <v>0</v>
      </c>
      <c r="K79" s="130">
        <v>113</v>
      </c>
      <c r="L79" s="130">
        <v>0</v>
      </c>
      <c r="M79" s="130">
        <v>0</v>
      </c>
      <c r="N79" s="140">
        <f>F79+G79+H79+I79-J79+K79-L79-M79</f>
        <v>1650</v>
      </c>
      <c r="O79" s="133"/>
    </row>
    <row r="80" spans="1:15" s="37" customFormat="1" ht="30.75" customHeight="1">
      <c r="A80" s="719">
        <v>146</v>
      </c>
      <c r="B80" s="382" t="s">
        <v>601</v>
      </c>
      <c r="C80" s="386" t="s">
        <v>602</v>
      </c>
      <c r="D80" s="433" t="s">
        <v>459</v>
      </c>
      <c r="E80" s="351">
        <v>15</v>
      </c>
      <c r="F80" s="130">
        <v>2396</v>
      </c>
      <c r="G80" s="130">
        <v>0</v>
      </c>
      <c r="H80" s="130">
        <v>0</v>
      </c>
      <c r="I80" s="130">
        <v>0</v>
      </c>
      <c r="J80" s="130">
        <v>0</v>
      </c>
      <c r="K80" s="130">
        <v>4</v>
      </c>
      <c r="L80" s="130">
        <v>0</v>
      </c>
      <c r="M80" s="130">
        <v>0</v>
      </c>
      <c r="N80" s="140">
        <f>F80+G80+H80+I80-J80+K80-L80-M80</f>
        <v>2400</v>
      </c>
      <c r="O80" s="133"/>
    </row>
    <row r="81" spans="1:15" s="37" customFormat="1" ht="12" customHeight="1">
      <c r="A81" s="627" t="s">
        <v>66</v>
      </c>
      <c r="B81" s="706"/>
      <c r="C81" s="628"/>
      <c r="D81" s="707"/>
      <c r="E81" s="629"/>
      <c r="F81" s="566">
        <f>SUM(F79:F80)</f>
        <v>3933</v>
      </c>
      <c r="G81" s="566">
        <f aca="true" t="shared" si="13" ref="G81:N81">SUM(G79:G80)</f>
        <v>0</v>
      </c>
      <c r="H81" s="566">
        <f t="shared" si="13"/>
        <v>0</v>
      </c>
      <c r="I81" s="566">
        <f t="shared" si="13"/>
        <v>0</v>
      </c>
      <c r="J81" s="566">
        <f t="shared" si="13"/>
        <v>0</v>
      </c>
      <c r="K81" s="566">
        <f t="shared" si="13"/>
        <v>117</v>
      </c>
      <c r="L81" s="566">
        <f t="shared" si="13"/>
        <v>0</v>
      </c>
      <c r="M81" s="566">
        <f t="shared" si="13"/>
        <v>0</v>
      </c>
      <c r="N81" s="566">
        <f t="shared" si="13"/>
        <v>4050</v>
      </c>
      <c r="O81" s="630"/>
    </row>
    <row r="82" spans="1:15" s="37" customFormat="1" ht="13.5" customHeight="1">
      <c r="A82" s="179" t="s">
        <v>622</v>
      </c>
      <c r="B82" s="221"/>
      <c r="C82" s="135"/>
      <c r="D82" s="434"/>
      <c r="E82" s="352"/>
      <c r="F82" s="221"/>
      <c r="G82" s="221"/>
      <c r="H82" s="221"/>
      <c r="I82" s="221"/>
      <c r="J82" s="221"/>
      <c r="K82" s="221"/>
      <c r="L82" s="221"/>
      <c r="M82" s="221"/>
      <c r="N82" s="221"/>
      <c r="O82" s="136"/>
    </row>
    <row r="83" spans="1:15" s="37" customFormat="1" ht="30" customHeight="1">
      <c r="A83" s="719">
        <v>275</v>
      </c>
      <c r="B83" s="382" t="s">
        <v>680</v>
      </c>
      <c r="C83" s="386" t="s">
        <v>681</v>
      </c>
      <c r="D83" s="433" t="s">
        <v>682</v>
      </c>
      <c r="E83" s="351">
        <v>15</v>
      </c>
      <c r="F83" s="130">
        <v>2396</v>
      </c>
      <c r="G83" s="130">
        <v>0</v>
      </c>
      <c r="H83" s="130">
        <v>0</v>
      </c>
      <c r="I83" s="130">
        <v>0</v>
      </c>
      <c r="J83" s="130">
        <v>0</v>
      </c>
      <c r="K83" s="130">
        <v>4</v>
      </c>
      <c r="L83" s="130">
        <v>0</v>
      </c>
      <c r="M83" s="130">
        <v>0</v>
      </c>
      <c r="N83" s="140">
        <f>F83+G83+H83+I83-J83+K83-L83-M83</f>
        <v>2400</v>
      </c>
      <c r="O83" s="133"/>
    </row>
    <row r="84" spans="1:15" s="37" customFormat="1" ht="12" customHeight="1">
      <c r="A84" s="627" t="s">
        <v>66</v>
      </c>
      <c r="B84" s="706"/>
      <c r="C84" s="628"/>
      <c r="D84" s="707"/>
      <c r="E84" s="629"/>
      <c r="F84" s="566">
        <f aca="true" t="shared" si="14" ref="F84:N84">SUM(F83:F83)</f>
        <v>2396</v>
      </c>
      <c r="G84" s="566">
        <f t="shared" si="14"/>
        <v>0</v>
      </c>
      <c r="H84" s="566">
        <f t="shared" si="14"/>
        <v>0</v>
      </c>
      <c r="I84" s="566">
        <f t="shared" si="14"/>
        <v>0</v>
      </c>
      <c r="J84" s="566">
        <f t="shared" si="14"/>
        <v>0</v>
      </c>
      <c r="K84" s="566">
        <f t="shared" si="14"/>
        <v>4</v>
      </c>
      <c r="L84" s="566">
        <f t="shared" si="14"/>
        <v>0</v>
      </c>
      <c r="M84" s="566">
        <f t="shared" si="14"/>
        <v>0</v>
      </c>
      <c r="N84" s="566">
        <f t="shared" si="14"/>
        <v>2400</v>
      </c>
      <c r="O84" s="630"/>
    </row>
    <row r="85" spans="1:15" s="37" customFormat="1" ht="13.5" customHeight="1">
      <c r="A85" s="179" t="s">
        <v>91</v>
      </c>
      <c r="B85" s="221"/>
      <c r="C85" s="388"/>
      <c r="D85" s="135"/>
      <c r="E85" s="352"/>
      <c r="F85" s="221"/>
      <c r="G85" s="221"/>
      <c r="H85" s="221"/>
      <c r="I85" s="221"/>
      <c r="J85" s="221"/>
      <c r="K85" s="221"/>
      <c r="L85" s="221"/>
      <c r="M85" s="221"/>
      <c r="N85" s="221"/>
      <c r="O85" s="136"/>
    </row>
    <row r="86" spans="1:15" s="37" customFormat="1" ht="29.25" customHeight="1">
      <c r="A86" s="719">
        <v>414</v>
      </c>
      <c r="B86" s="382" t="s">
        <v>1450</v>
      </c>
      <c r="C86" s="477"/>
      <c r="D86" s="478" t="s">
        <v>1451</v>
      </c>
      <c r="E86" s="479">
        <v>15</v>
      </c>
      <c r="F86" s="130">
        <v>1923</v>
      </c>
      <c r="G86" s="130">
        <v>0</v>
      </c>
      <c r="H86" s="130">
        <v>0</v>
      </c>
      <c r="I86" s="130">
        <v>0</v>
      </c>
      <c r="J86" s="130">
        <v>0</v>
      </c>
      <c r="K86" s="130">
        <v>77</v>
      </c>
      <c r="L86" s="130">
        <v>0</v>
      </c>
      <c r="M86" s="130">
        <v>0</v>
      </c>
      <c r="N86" s="140">
        <f>F86+G86+H86+I86-J86+K86-L86-M86</f>
        <v>2000</v>
      </c>
      <c r="O86" s="133"/>
    </row>
    <row r="87" spans="1:15" s="37" customFormat="1" ht="12" customHeight="1">
      <c r="A87" s="562" t="s">
        <v>66</v>
      </c>
      <c r="B87" s="748"/>
      <c r="C87" s="749"/>
      <c r="D87" s="750"/>
      <c r="E87" s="751"/>
      <c r="F87" s="752">
        <f aca="true" t="shared" si="15" ref="F87:N87">SUM(F86:F86)</f>
        <v>1923</v>
      </c>
      <c r="G87" s="752">
        <f t="shared" si="15"/>
        <v>0</v>
      </c>
      <c r="H87" s="752">
        <f t="shared" si="15"/>
        <v>0</v>
      </c>
      <c r="I87" s="752">
        <f t="shared" si="15"/>
        <v>0</v>
      </c>
      <c r="J87" s="752">
        <f t="shared" si="15"/>
        <v>0</v>
      </c>
      <c r="K87" s="752">
        <f t="shared" si="15"/>
        <v>77</v>
      </c>
      <c r="L87" s="752">
        <f t="shared" si="15"/>
        <v>0</v>
      </c>
      <c r="M87" s="752">
        <f t="shared" si="15"/>
        <v>0</v>
      </c>
      <c r="N87" s="752">
        <f t="shared" si="15"/>
        <v>2000</v>
      </c>
      <c r="O87" s="630"/>
    </row>
    <row r="88" spans="1:15" s="37" customFormat="1" ht="12.75" customHeight="1">
      <c r="A88" s="179" t="s">
        <v>92</v>
      </c>
      <c r="B88" s="221"/>
      <c r="C88" s="135"/>
      <c r="D88" s="434"/>
      <c r="E88" s="352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s="37" customFormat="1" ht="30" customHeight="1">
      <c r="A89" s="719">
        <v>82</v>
      </c>
      <c r="B89" s="382" t="s">
        <v>683</v>
      </c>
      <c r="C89" s="386" t="s">
        <v>685</v>
      </c>
      <c r="D89" s="433" t="s">
        <v>684</v>
      </c>
      <c r="E89" s="351">
        <v>15</v>
      </c>
      <c r="F89" s="130">
        <v>961</v>
      </c>
      <c r="G89" s="130">
        <v>0</v>
      </c>
      <c r="H89" s="130">
        <v>0</v>
      </c>
      <c r="I89" s="130">
        <v>0</v>
      </c>
      <c r="J89" s="130">
        <v>0</v>
      </c>
      <c r="K89" s="130">
        <v>150</v>
      </c>
      <c r="L89" s="130">
        <v>0</v>
      </c>
      <c r="M89" s="130">
        <v>0</v>
      </c>
      <c r="N89" s="140">
        <f>F89+G89+H89+I89-J89+K89-L89-M89</f>
        <v>1111</v>
      </c>
      <c r="O89" s="133"/>
    </row>
    <row r="90" spans="1:15" s="37" customFormat="1" ht="30" customHeight="1">
      <c r="A90" s="739">
        <v>277</v>
      </c>
      <c r="B90" s="648" t="s">
        <v>1462</v>
      </c>
      <c r="C90" s="421" t="s">
        <v>1463</v>
      </c>
      <c r="D90" s="433" t="s">
        <v>684</v>
      </c>
      <c r="E90" s="385">
        <v>15</v>
      </c>
      <c r="F90" s="140">
        <v>1924</v>
      </c>
      <c r="G90" s="140">
        <v>0</v>
      </c>
      <c r="H90" s="140">
        <v>0</v>
      </c>
      <c r="I90" s="140">
        <v>0</v>
      </c>
      <c r="J90" s="140">
        <v>0</v>
      </c>
      <c r="K90" s="140">
        <v>77</v>
      </c>
      <c r="L90" s="140">
        <v>0</v>
      </c>
      <c r="M90" s="140">
        <v>0</v>
      </c>
      <c r="N90" s="140">
        <f>F90+G90+H90+I90-J90+K90-L90-M90</f>
        <v>2001</v>
      </c>
      <c r="O90" s="142"/>
    </row>
    <row r="91" spans="1:15" s="37" customFormat="1" ht="12" customHeight="1">
      <c r="A91" s="639" t="s">
        <v>66</v>
      </c>
      <c r="B91" s="744"/>
      <c r="C91" s="640"/>
      <c r="D91" s="745"/>
      <c r="E91" s="641"/>
      <c r="F91" s="746">
        <f aca="true" t="shared" si="16" ref="F91:N91">SUM(F89:F90)</f>
        <v>2885</v>
      </c>
      <c r="G91" s="746">
        <f t="shared" si="16"/>
        <v>0</v>
      </c>
      <c r="H91" s="746">
        <f t="shared" si="16"/>
        <v>0</v>
      </c>
      <c r="I91" s="746">
        <f t="shared" si="16"/>
        <v>0</v>
      </c>
      <c r="J91" s="746">
        <f t="shared" si="16"/>
        <v>0</v>
      </c>
      <c r="K91" s="746">
        <f t="shared" si="16"/>
        <v>227</v>
      </c>
      <c r="L91" s="746">
        <f t="shared" si="16"/>
        <v>0</v>
      </c>
      <c r="M91" s="746">
        <f t="shared" si="16"/>
        <v>0</v>
      </c>
      <c r="N91" s="746">
        <f t="shared" si="16"/>
        <v>3112</v>
      </c>
      <c r="O91" s="642"/>
    </row>
    <row r="92" spans="1:15" s="37" customFormat="1" ht="13.5" customHeight="1">
      <c r="A92" s="179" t="s">
        <v>93</v>
      </c>
      <c r="B92" s="221"/>
      <c r="C92" s="388"/>
      <c r="D92" s="135"/>
      <c r="E92" s="352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ht="30" customHeight="1">
      <c r="A93" s="719">
        <v>149</v>
      </c>
      <c r="B93" s="382" t="s">
        <v>686</v>
      </c>
      <c r="C93" s="477" t="s">
        <v>687</v>
      </c>
      <c r="D93" s="743" t="s">
        <v>11</v>
      </c>
      <c r="E93" s="479">
        <v>15</v>
      </c>
      <c r="F93" s="130">
        <v>1638</v>
      </c>
      <c r="G93" s="130">
        <v>0</v>
      </c>
      <c r="H93" s="130">
        <v>0</v>
      </c>
      <c r="I93" s="130">
        <v>0</v>
      </c>
      <c r="J93" s="130">
        <v>0</v>
      </c>
      <c r="K93" s="130">
        <v>107</v>
      </c>
      <c r="L93" s="130">
        <v>0</v>
      </c>
      <c r="M93" s="130">
        <v>0</v>
      </c>
      <c r="N93" s="140">
        <f>F93+G93+H93+I93-J93+K93-L93-M93</f>
        <v>1745</v>
      </c>
      <c r="O93" s="133"/>
    </row>
    <row r="94" spans="1:15" ht="12" customHeight="1">
      <c r="A94" s="562" t="s">
        <v>66</v>
      </c>
      <c r="B94" s="748"/>
      <c r="C94" s="749"/>
      <c r="D94" s="750"/>
      <c r="E94" s="751"/>
      <c r="F94" s="752">
        <f aca="true" t="shared" si="17" ref="F94:N94">SUM(F93:F93)</f>
        <v>1638</v>
      </c>
      <c r="G94" s="752">
        <f t="shared" si="17"/>
        <v>0</v>
      </c>
      <c r="H94" s="752">
        <f t="shared" si="17"/>
        <v>0</v>
      </c>
      <c r="I94" s="752">
        <f t="shared" si="17"/>
        <v>0</v>
      </c>
      <c r="J94" s="752">
        <f t="shared" si="17"/>
        <v>0</v>
      </c>
      <c r="K94" s="752">
        <f t="shared" si="17"/>
        <v>107</v>
      </c>
      <c r="L94" s="752">
        <f t="shared" si="17"/>
        <v>0</v>
      </c>
      <c r="M94" s="752">
        <f t="shared" si="17"/>
        <v>0</v>
      </c>
      <c r="N94" s="752">
        <f t="shared" si="17"/>
        <v>1745</v>
      </c>
      <c r="O94" s="630"/>
    </row>
    <row r="95" spans="1:15" ht="12" customHeight="1">
      <c r="A95" s="179" t="s">
        <v>97</v>
      </c>
      <c r="B95" s="221"/>
      <c r="C95" s="388"/>
      <c r="D95" s="135"/>
      <c r="E95" s="352"/>
      <c r="F95" s="221"/>
      <c r="G95" s="221"/>
      <c r="H95" s="221"/>
      <c r="I95" s="221"/>
      <c r="J95" s="221"/>
      <c r="K95" s="221"/>
      <c r="L95" s="221"/>
      <c r="M95" s="221"/>
      <c r="N95" s="221"/>
      <c r="O95" s="136"/>
    </row>
    <row r="96" spans="1:15" ht="30.75" customHeight="1">
      <c r="A96" s="719">
        <v>116</v>
      </c>
      <c r="B96" s="382" t="s">
        <v>904</v>
      </c>
      <c r="C96" s="477" t="s">
        <v>905</v>
      </c>
      <c r="D96" s="743" t="s">
        <v>11</v>
      </c>
      <c r="E96" s="479">
        <v>15</v>
      </c>
      <c r="F96" s="130">
        <v>842</v>
      </c>
      <c r="G96" s="130">
        <v>0</v>
      </c>
      <c r="H96" s="130">
        <v>0</v>
      </c>
      <c r="I96" s="130">
        <v>0</v>
      </c>
      <c r="J96" s="130">
        <v>0</v>
      </c>
      <c r="K96" s="130">
        <v>158</v>
      </c>
      <c r="L96" s="130">
        <v>0</v>
      </c>
      <c r="M96" s="130">
        <v>0</v>
      </c>
      <c r="N96" s="140">
        <f>F96+G96+H96+I96-J96+K96-L96-M96</f>
        <v>1000</v>
      </c>
      <c r="O96" s="133"/>
    </row>
    <row r="97" spans="1:15" ht="12" customHeight="1">
      <c r="A97" s="562" t="s">
        <v>66</v>
      </c>
      <c r="B97" s="748"/>
      <c r="C97" s="749"/>
      <c r="D97" s="750"/>
      <c r="E97" s="751"/>
      <c r="F97" s="752">
        <f aca="true" t="shared" si="18" ref="F97:N97">SUM(F96:F96)</f>
        <v>842</v>
      </c>
      <c r="G97" s="752">
        <f t="shared" si="18"/>
        <v>0</v>
      </c>
      <c r="H97" s="752">
        <f t="shared" si="18"/>
        <v>0</v>
      </c>
      <c r="I97" s="752">
        <f t="shared" si="18"/>
        <v>0</v>
      </c>
      <c r="J97" s="752">
        <f t="shared" si="18"/>
        <v>0</v>
      </c>
      <c r="K97" s="752">
        <f t="shared" si="18"/>
        <v>158</v>
      </c>
      <c r="L97" s="752">
        <f t="shared" si="18"/>
        <v>0</v>
      </c>
      <c r="M97" s="752">
        <f t="shared" si="18"/>
        <v>0</v>
      </c>
      <c r="N97" s="752">
        <f t="shared" si="18"/>
        <v>1000</v>
      </c>
      <c r="O97" s="630"/>
    </row>
    <row r="98" spans="1:18" s="103" customFormat="1" ht="16.5" customHeight="1">
      <c r="A98" s="227"/>
      <c r="B98" s="722" t="s">
        <v>31</v>
      </c>
      <c r="C98" s="230"/>
      <c r="D98" s="230"/>
      <c r="E98" s="354"/>
      <c r="F98" s="251">
        <f aca="true" t="shared" si="19" ref="F98:N98">F77+F81+F84+F87+F91+F94+F97</f>
        <v>15100</v>
      </c>
      <c r="G98" s="251">
        <f t="shared" si="19"/>
        <v>0</v>
      </c>
      <c r="H98" s="251">
        <f t="shared" si="19"/>
        <v>0</v>
      </c>
      <c r="I98" s="251">
        <f t="shared" si="19"/>
        <v>0</v>
      </c>
      <c r="J98" s="251">
        <f t="shared" si="19"/>
        <v>0</v>
      </c>
      <c r="K98" s="251">
        <f t="shared" si="19"/>
        <v>807</v>
      </c>
      <c r="L98" s="251">
        <f t="shared" si="19"/>
        <v>0</v>
      </c>
      <c r="M98" s="251">
        <f t="shared" si="19"/>
        <v>0</v>
      </c>
      <c r="N98" s="251">
        <f t="shared" si="19"/>
        <v>15907</v>
      </c>
      <c r="O98" s="252"/>
      <c r="P98" s="106"/>
      <c r="Q98" s="106"/>
      <c r="R98" s="106"/>
    </row>
    <row r="99" spans="1:18" s="103" customFormat="1" ht="33" customHeight="1">
      <c r="A99" s="437"/>
      <c r="B99" s="438"/>
      <c r="C99" s="438"/>
      <c r="D99" s="438" t="s">
        <v>473</v>
      </c>
      <c r="F99" s="439"/>
      <c r="G99" s="438"/>
      <c r="H99" s="438"/>
      <c r="J99" s="452" t="s">
        <v>474</v>
      </c>
      <c r="K99" s="438"/>
      <c r="L99" s="438"/>
      <c r="N99" s="438" t="s">
        <v>474</v>
      </c>
      <c r="O99" s="440"/>
      <c r="P99" s="106"/>
      <c r="Q99" s="106"/>
      <c r="R99" s="106"/>
    </row>
    <row r="100" spans="1:18" s="103" customFormat="1" ht="16.5" customHeight="1">
      <c r="A100" s="437" t="s">
        <v>482</v>
      </c>
      <c r="B100" s="438"/>
      <c r="C100" s="438"/>
      <c r="D100" s="443" t="s">
        <v>1378</v>
      </c>
      <c r="E100" s="438"/>
      <c r="F100" s="439"/>
      <c r="G100" s="438"/>
      <c r="H100" s="438"/>
      <c r="J100" s="443" t="s">
        <v>1038</v>
      </c>
      <c r="K100" s="438"/>
      <c r="L100" s="437"/>
      <c r="M100" s="438" t="s">
        <v>1034</v>
      </c>
      <c r="N100" s="438"/>
      <c r="O100" s="441"/>
      <c r="P100" s="106"/>
      <c r="Q100" s="106"/>
      <c r="R100" s="106"/>
    </row>
    <row r="101" spans="1:18" s="103" customFormat="1" ht="13.5" customHeight="1">
      <c r="A101" s="437"/>
      <c r="B101" s="438"/>
      <c r="C101" s="438"/>
      <c r="D101" s="443" t="s">
        <v>615</v>
      </c>
      <c r="E101" s="438"/>
      <c r="F101" s="439"/>
      <c r="G101" s="438"/>
      <c r="H101" s="438"/>
      <c r="J101" s="442" t="s">
        <v>471</v>
      </c>
      <c r="K101" s="438"/>
      <c r="L101" s="438"/>
      <c r="M101" s="438" t="s">
        <v>472</v>
      </c>
      <c r="N101" s="438"/>
      <c r="O101" s="440"/>
      <c r="P101" s="106"/>
      <c r="Q101" s="106"/>
      <c r="R101" s="106"/>
    </row>
    <row r="102" spans="1:15" ht="33.75">
      <c r="A102" s="3" t="s">
        <v>0</v>
      </c>
      <c r="B102" s="20"/>
      <c r="C102" s="4"/>
      <c r="D102" s="93" t="s">
        <v>65</v>
      </c>
      <c r="E102" s="325"/>
      <c r="F102" s="55"/>
      <c r="G102" s="4"/>
      <c r="H102" s="4"/>
      <c r="I102" s="4"/>
      <c r="J102" s="4"/>
      <c r="K102" s="4"/>
      <c r="L102" s="5"/>
      <c r="M102" s="4"/>
      <c r="N102" s="4"/>
      <c r="O102" s="27"/>
    </row>
    <row r="103" spans="1:15" ht="18.75">
      <c r="A103" s="6"/>
      <c r="B103" s="97" t="s">
        <v>20</v>
      </c>
      <c r="C103" s="7"/>
      <c r="D103" s="7"/>
      <c r="E103" s="315"/>
      <c r="F103" s="7"/>
      <c r="G103" s="7"/>
      <c r="H103" s="7"/>
      <c r="I103" s="8"/>
      <c r="J103" s="7"/>
      <c r="K103" s="7"/>
      <c r="L103" s="9"/>
      <c r="M103" s="7"/>
      <c r="N103" s="7"/>
      <c r="O103" s="391" t="s">
        <v>1523</v>
      </c>
    </row>
    <row r="104" spans="1:15" ht="24.75">
      <c r="A104" s="10"/>
      <c r="B104" s="44"/>
      <c r="C104" s="11"/>
      <c r="D104" s="95" t="s">
        <v>1472</v>
      </c>
      <c r="E104" s="316"/>
      <c r="F104" s="12"/>
      <c r="G104" s="12"/>
      <c r="H104" s="12"/>
      <c r="I104" s="12"/>
      <c r="J104" s="12"/>
      <c r="K104" s="12"/>
      <c r="L104" s="13"/>
      <c r="M104" s="12"/>
      <c r="N104" s="12"/>
      <c r="O104" s="28"/>
    </row>
    <row r="105" spans="1:18" s="64" customFormat="1" ht="35.25" customHeight="1" thickBot="1">
      <c r="A105" s="46" t="s">
        <v>436</v>
      </c>
      <c r="B105" s="62" t="s">
        <v>437</v>
      </c>
      <c r="C105" s="62" t="s">
        <v>1</v>
      </c>
      <c r="D105" s="62" t="s">
        <v>435</v>
      </c>
      <c r="E105" s="337" t="s">
        <v>444</v>
      </c>
      <c r="F105" s="26" t="s">
        <v>432</v>
      </c>
      <c r="G105" s="26" t="s">
        <v>433</v>
      </c>
      <c r="H105" s="26" t="s">
        <v>33</v>
      </c>
      <c r="I105" s="26" t="s">
        <v>350</v>
      </c>
      <c r="J105" s="26" t="s">
        <v>17</v>
      </c>
      <c r="K105" s="26" t="s">
        <v>18</v>
      </c>
      <c r="L105" s="26" t="s">
        <v>441</v>
      </c>
      <c r="M105" s="26" t="s">
        <v>30</v>
      </c>
      <c r="N105" s="26" t="s">
        <v>29</v>
      </c>
      <c r="O105" s="63" t="s">
        <v>19</v>
      </c>
      <c r="P105" s="987"/>
      <c r="Q105" s="987"/>
      <c r="R105" s="987"/>
    </row>
    <row r="106" spans="1:15" ht="21" customHeight="1" thickTop="1">
      <c r="A106" s="100" t="s">
        <v>5</v>
      </c>
      <c r="B106" s="79"/>
      <c r="C106" s="81"/>
      <c r="D106" s="82"/>
      <c r="E106" s="341"/>
      <c r="F106" s="79"/>
      <c r="G106" s="79"/>
      <c r="H106" s="79"/>
      <c r="I106" s="79"/>
      <c r="J106" s="79"/>
      <c r="K106" s="79"/>
      <c r="L106" s="79"/>
      <c r="M106" s="79"/>
      <c r="N106" s="79"/>
      <c r="O106" s="76"/>
    </row>
    <row r="107" spans="1:15" ht="39" customHeight="1">
      <c r="A107" s="15">
        <v>168</v>
      </c>
      <c r="B107" s="716" t="s">
        <v>1099</v>
      </c>
      <c r="C107" s="43" t="s">
        <v>1343</v>
      </c>
      <c r="D107" s="398" t="s">
        <v>52</v>
      </c>
      <c r="E107" s="375">
        <v>15</v>
      </c>
      <c r="F107" s="65">
        <v>3109</v>
      </c>
      <c r="G107" s="65">
        <v>0</v>
      </c>
      <c r="H107" s="65">
        <v>0</v>
      </c>
      <c r="I107" s="65">
        <v>0</v>
      </c>
      <c r="J107" s="65">
        <v>109</v>
      </c>
      <c r="K107" s="65">
        <v>0</v>
      </c>
      <c r="L107" s="65">
        <v>0</v>
      </c>
      <c r="M107" s="65">
        <v>0</v>
      </c>
      <c r="N107" s="59">
        <f>F107+G107+H107+I107-J107+K107-L107-M107</f>
        <v>3000</v>
      </c>
      <c r="O107" s="29"/>
    </row>
    <row r="108" spans="1:18" s="41" customFormat="1" ht="42" customHeight="1">
      <c r="A108" s="15">
        <v>224</v>
      </c>
      <c r="B108" s="59" t="s">
        <v>596</v>
      </c>
      <c r="C108" s="43" t="s">
        <v>599</v>
      </c>
      <c r="D108" s="430" t="s">
        <v>353</v>
      </c>
      <c r="E108" s="318">
        <v>15</v>
      </c>
      <c r="F108" s="65">
        <v>3109</v>
      </c>
      <c r="G108" s="65">
        <v>0</v>
      </c>
      <c r="H108" s="65">
        <v>0</v>
      </c>
      <c r="I108" s="65">
        <v>0</v>
      </c>
      <c r="J108" s="65">
        <v>109</v>
      </c>
      <c r="K108" s="65">
        <v>0</v>
      </c>
      <c r="L108" s="66">
        <v>0</v>
      </c>
      <c r="M108" s="65">
        <v>0</v>
      </c>
      <c r="N108" s="59">
        <f>F108+G108+H108+I108-J108+K108-L108-M108</f>
        <v>3000</v>
      </c>
      <c r="O108" s="60"/>
      <c r="P108" s="84"/>
      <c r="Q108" s="84"/>
      <c r="R108" s="84"/>
    </row>
    <row r="109" spans="1:15" ht="16.5" customHeight="1">
      <c r="A109" s="590" t="s">
        <v>66</v>
      </c>
      <c r="B109" s="591"/>
      <c r="C109" s="595"/>
      <c r="D109" s="614"/>
      <c r="E109" s="615"/>
      <c r="F109" s="616">
        <f>SUM(F107:F108)</f>
        <v>6218</v>
      </c>
      <c r="G109" s="616">
        <f aca="true" t="shared" si="20" ref="G109:N109">SUM(G107:G108)</f>
        <v>0</v>
      </c>
      <c r="H109" s="616">
        <f t="shared" si="20"/>
        <v>0</v>
      </c>
      <c r="I109" s="616">
        <f t="shared" si="20"/>
        <v>0</v>
      </c>
      <c r="J109" s="616">
        <f t="shared" si="20"/>
        <v>218</v>
      </c>
      <c r="K109" s="616">
        <f t="shared" si="20"/>
        <v>0</v>
      </c>
      <c r="L109" s="616">
        <f t="shared" si="20"/>
        <v>0</v>
      </c>
      <c r="M109" s="616">
        <f t="shared" si="20"/>
        <v>0</v>
      </c>
      <c r="N109" s="616">
        <f t="shared" si="20"/>
        <v>6000</v>
      </c>
      <c r="O109" s="588"/>
    </row>
    <row r="110" spans="1:15" ht="21" customHeight="1" hidden="1">
      <c r="A110" s="100" t="s">
        <v>37</v>
      </c>
      <c r="B110" s="79"/>
      <c r="C110" s="81"/>
      <c r="D110" s="82"/>
      <c r="E110" s="341"/>
      <c r="F110" s="79"/>
      <c r="G110" s="79"/>
      <c r="H110" s="79"/>
      <c r="I110" s="79"/>
      <c r="J110" s="79"/>
      <c r="K110" s="79"/>
      <c r="L110" s="79"/>
      <c r="M110" s="79"/>
      <c r="N110" s="79"/>
      <c r="O110" s="76"/>
    </row>
    <row r="111" spans="1:15" ht="39" customHeight="1" hidden="1">
      <c r="A111" s="15"/>
      <c r="B111" s="716"/>
      <c r="C111" s="43"/>
      <c r="D111" s="398"/>
      <c r="E111" s="375"/>
      <c r="F111" s="65"/>
      <c r="G111" s="65"/>
      <c r="H111" s="65"/>
      <c r="I111" s="65"/>
      <c r="J111" s="65"/>
      <c r="K111" s="65"/>
      <c r="L111" s="65"/>
      <c r="M111" s="65"/>
      <c r="N111" s="59"/>
      <c r="O111" s="29"/>
    </row>
    <row r="112" spans="1:15" ht="16.5" customHeight="1" hidden="1">
      <c r="A112" s="590" t="s">
        <v>66</v>
      </c>
      <c r="B112" s="591"/>
      <c r="C112" s="595"/>
      <c r="D112" s="614"/>
      <c r="E112" s="615"/>
      <c r="F112" s="616">
        <f aca="true" t="shared" si="21" ref="F112:N112">SUM(F111:F111)</f>
        <v>0</v>
      </c>
      <c r="G112" s="616">
        <f t="shared" si="21"/>
        <v>0</v>
      </c>
      <c r="H112" s="616">
        <f t="shared" si="21"/>
        <v>0</v>
      </c>
      <c r="I112" s="616">
        <f t="shared" si="21"/>
        <v>0</v>
      </c>
      <c r="J112" s="616">
        <f t="shared" si="21"/>
        <v>0</v>
      </c>
      <c r="K112" s="616">
        <f t="shared" si="21"/>
        <v>0</v>
      </c>
      <c r="L112" s="616">
        <f t="shared" si="21"/>
        <v>0</v>
      </c>
      <c r="M112" s="616">
        <f t="shared" si="21"/>
        <v>0</v>
      </c>
      <c r="N112" s="616">
        <f t="shared" si="21"/>
        <v>0</v>
      </c>
      <c r="O112" s="588"/>
    </row>
    <row r="113" spans="1:15" ht="21.75" customHeight="1">
      <c r="A113" s="100" t="s">
        <v>344</v>
      </c>
      <c r="B113" s="79"/>
      <c r="C113" s="81"/>
      <c r="D113" s="82"/>
      <c r="E113" s="341"/>
      <c r="F113" s="79"/>
      <c r="G113" s="79"/>
      <c r="H113" s="79"/>
      <c r="I113" s="79"/>
      <c r="J113" s="79"/>
      <c r="K113" s="79"/>
      <c r="L113" s="79"/>
      <c r="M113" s="79"/>
      <c r="N113" s="79"/>
      <c r="O113" s="76"/>
    </row>
    <row r="114" spans="1:18" s="41" customFormat="1" ht="39" customHeight="1">
      <c r="A114" s="15">
        <v>172</v>
      </c>
      <c r="B114" s="59" t="s">
        <v>1100</v>
      </c>
      <c r="C114" s="43" t="s">
        <v>1356</v>
      </c>
      <c r="D114" s="398" t="s">
        <v>6</v>
      </c>
      <c r="E114" s="375">
        <v>15</v>
      </c>
      <c r="F114" s="65">
        <v>3221</v>
      </c>
      <c r="G114" s="65">
        <v>0</v>
      </c>
      <c r="H114" s="65">
        <v>0</v>
      </c>
      <c r="I114" s="65">
        <v>0</v>
      </c>
      <c r="J114" s="65">
        <v>121</v>
      </c>
      <c r="K114" s="65">
        <v>0</v>
      </c>
      <c r="L114" s="65">
        <v>0</v>
      </c>
      <c r="M114" s="65">
        <v>0</v>
      </c>
      <c r="N114" s="59">
        <f>F114+G114+H114+I114-J114+K114-L114-M114</f>
        <v>3100</v>
      </c>
      <c r="O114" s="104"/>
      <c r="P114" s="84"/>
      <c r="Q114" s="84"/>
      <c r="R114" s="84"/>
    </row>
    <row r="115" spans="1:18" s="41" customFormat="1" ht="39" customHeight="1">
      <c r="A115" s="15">
        <v>174</v>
      </c>
      <c r="B115" s="59" t="s">
        <v>1153</v>
      </c>
      <c r="C115" s="43" t="s">
        <v>1347</v>
      </c>
      <c r="D115" s="398" t="s">
        <v>6</v>
      </c>
      <c r="E115" s="375">
        <v>15</v>
      </c>
      <c r="F115" s="65">
        <v>3221</v>
      </c>
      <c r="G115" s="65">
        <v>0</v>
      </c>
      <c r="H115" s="65">
        <v>0</v>
      </c>
      <c r="I115" s="65">
        <v>0</v>
      </c>
      <c r="J115" s="65">
        <v>121</v>
      </c>
      <c r="K115" s="65">
        <v>0</v>
      </c>
      <c r="L115" s="65">
        <v>0</v>
      </c>
      <c r="M115" s="65">
        <v>0</v>
      </c>
      <c r="N115" s="59">
        <f>F115+G115+H115+I115-J115+K115-L115-M115</f>
        <v>3100</v>
      </c>
      <c r="O115" s="104"/>
      <c r="P115" s="84"/>
      <c r="Q115" s="84"/>
      <c r="R115" s="84"/>
    </row>
    <row r="116" spans="1:18" s="41" customFormat="1" ht="39" customHeight="1">
      <c r="A116" s="15">
        <v>175</v>
      </c>
      <c r="B116" s="59" t="s">
        <v>1101</v>
      </c>
      <c r="C116" s="43" t="s">
        <v>1192</v>
      </c>
      <c r="D116" s="398" t="s">
        <v>6</v>
      </c>
      <c r="E116" s="375">
        <v>15</v>
      </c>
      <c r="F116" s="65">
        <v>3221</v>
      </c>
      <c r="G116" s="65">
        <v>0</v>
      </c>
      <c r="H116" s="65">
        <v>0</v>
      </c>
      <c r="I116" s="65">
        <v>0</v>
      </c>
      <c r="J116" s="65">
        <v>121</v>
      </c>
      <c r="K116" s="65">
        <v>0</v>
      </c>
      <c r="L116" s="65">
        <v>0</v>
      </c>
      <c r="M116" s="65">
        <v>0</v>
      </c>
      <c r="N116" s="59">
        <f>F116+G116+H116+I116-J116+K116-L116-M116</f>
        <v>3100</v>
      </c>
      <c r="O116" s="104"/>
      <c r="P116" s="84"/>
      <c r="Q116" s="84"/>
      <c r="R116" s="84"/>
    </row>
    <row r="117" spans="1:18" s="41" customFormat="1" ht="39" customHeight="1">
      <c r="A117" s="15">
        <v>176</v>
      </c>
      <c r="B117" s="59" t="s">
        <v>1152</v>
      </c>
      <c r="C117" s="43" t="s">
        <v>1193</v>
      </c>
      <c r="D117" s="398" t="s">
        <v>6</v>
      </c>
      <c r="E117" s="375">
        <v>15</v>
      </c>
      <c r="F117" s="65">
        <v>3221</v>
      </c>
      <c r="G117" s="65">
        <v>0</v>
      </c>
      <c r="H117" s="65">
        <v>0</v>
      </c>
      <c r="I117" s="65">
        <v>0</v>
      </c>
      <c r="J117" s="65">
        <v>121</v>
      </c>
      <c r="K117" s="65">
        <v>0</v>
      </c>
      <c r="L117" s="65">
        <v>0</v>
      </c>
      <c r="M117" s="65">
        <v>0</v>
      </c>
      <c r="N117" s="59">
        <f>F117+G117+H117+I117-J117+K117-L117-M117</f>
        <v>3100</v>
      </c>
      <c r="O117" s="104"/>
      <c r="P117" s="84"/>
      <c r="Q117" s="84"/>
      <c r="R117" s="84"/>
    </row>
    <row r="118" spans="1:15" ht="16.5" customHeight="1">
      <c r="A118" s="590" t="s">
        <v>66</v>
      </c>
      <c r="B118" s="591"/>
      <c r="C118" s="595"/>
      <c r="D118" s="595"/>
      <c r="E118" s="615"/>
      <c r="F118" s="616">
        <f aca="true" t="shared" si="22" ref="F118:N118">SUM(F114:F117)</f>
        <v>12884</v>
      </c>
      <c r="G118" s="616">
        <f t="shared" si="22"/>
        <v>0</v>
      </c>
      <c r="H118" s="616">
        <f t="shared" si="22"/>
        <v>0</v>
      </c>
      <c r="I118" s="616">
        <f t="shared" si="22"/>
        <v>0</v>
      </c>
      <c r="J118" s="616">
        <f t="shared" si="22"/>
        <v>484</v>
      </c>
      <c r="K118" s="616">
        <f t="shared" si="22"/>
        <v>0</v>
      </c>
      <c r="L118" s="616">
        <f t="shared" si="22"/>
        <v>0</v>
      </c>
      <c r="M118" s="616">
        <f t="shared" si="22"/>
        <v>0</v>
      </c>
      <c r="N118" s="616">
        <f t="shared" si="22"/>
        <v>12400</v>
      </c>
      <c r="O118" s="588"/>
    </row>
    <row r="119" spans="1:18" s="23" customFormat="1" ht="25.5" customHeight="1">
      <c r="A119" s="92"/>
      <c r="B119" s="52" t="s">
        <v>31</v>
      </c>
      <c r="C119" s="71"/>
      <c r="D119" s="71"/>
      <c r="E119" s="343"/>
      <c r="F119" s="71">
        <f aca="true" t="shared" si="23" ref="F119:N119">F109+F112+F118</f>
        <v>19102</v>
      </c>
      <c r="G119" s="71">
        <f t="shared" si="23"/>
        <v>0</v>
      </c>
      <c r="H119" s="71">
        <f t="shared" si="23"/>
        <v>0</v>
      </c>
      <c r="I119" s="71">
        <f t="shared" si="23"/>
        <v>0</v>
      </c>
      <c r="J119" s="71">
        <f t="shared" si="23"/>
        <v>702</v>
      </c>
      <c r="K119" s="71">
        <f t="shared" si="23"/>
        <v>0</v>
      </c>
      <c r="L119" s="71">
        <f t="shared" si="23"/>
        <v>0</v>
      </c>
      <c r="M119" s="71">
        <f t="shared" si="23"/>
        <v>0</v>
      </c>
      <c r="N119" s="71">
        <f t="shared" si="23"/>
        <v>18400</v>
      </c>
      <c r="O119" s="58"/>
      <c r="P119" s="988"/>
      <c r="Q119" s="988"/>
      <c r="R119" s="988"/>
    </row>
    <row r="120" spans="1:14" ht="15" customHeight="1">
      <c r="A120" s="34"/>
      <c r="B120" s="35"/>
      <c r="C120" s="35"/>
      <c r="D120" s="35"/>
      <c r="E120" s="344"/>
      <c r="F120" s="35"/>
      <c r="G120" s="35"/>
      <c r="H120" s="35"/>
      <c r="I120" s="35"/>
      <c r="J120" s="35"/>
      <c r="K120" s="40"/>
      <c r="L120" s="35"/>
      <c r="M120" s="40"/>
      <c r="N120" s="35"/>
    </row>
    <row r="121" spans="1:18" s="103" customFormat="1" ht="18" customHeight="1">
      <c r="A121" s="437"/>
      <c r="B121" s="438"/>
      <c r="C121" s="438"/>
      <c r="D121" s="438" t="s">
        <v>473</v>
      </c>
      <c r="F121" s="439"/>
      <c r="G121" s="438"/>
      <c r="H121" s="438"/>
      <c r="J121" s="443" t="s">
        <v>474</v>
      </c>
      <c r="K121" s="438"/>
      <c r="L121" s="438"/>
      <c r="N121" s="438" t="s">
        <v>474</v>
      </c>
      <c r="O121" s="440"/>
      <c r="P121" s="106"/>
      <c r="Q121" s="106"/>
      <c r="R121" s="106"/>
    </row>
    <row r="122" spans="1:15" ht="18.75">
      <c r="A122" s="437" t="s">
        <v>482</v>
      </c>
      <c r="B122" s="438"/>
      <c r="C122" s="438"/>
      <c r="D122" s="443" t="s">
        <v>1378</v>
      </c>
      <c r="E122" s="438"/>
      <c r="F122" s="439"/>
      <c r="G122" s="438"/>
      <c r="H122" s="438"/>
      <c r="J122" s="443" t="s">
        <v>1038</v>
      </c>
      <c r="K122" s="438"/>
      <c r="L122" s="437"/>
      <c r="M122" s="438" t="s">
        <v>1034</v>
      </c>
      <c r="N122" s="438"/>
      <c r="O122" s="441"/>
    </row>
    <row r="123" spans="1:15" ht="18.75">
      <c r="A123" s="437"/>
      <c r="B123" s="438"/>
      <c r="C123" s="438"/>
      <c r="D123" s="443" t="s">
        <v>615</v>
      </c>
      <c r="E123" s="438"/>
      <c r="F123" s="439"/>
      <c r="G123" s="438"/>
      <c r="H123" s="438"/>
      <c r="J123" s="442" t="s">
        <v>471</v>
      </c>
      <c r="K123" s="438"/>
      <c r="L123" s="438"/>
      <c r="M123" s="438" t="s">
        <v>472</v>
      </c>
      <c r="N123" s="438"/>
      <c r="O123" s="440"/>
    </row>
    <row r="124" spans="1:15" ht="33.75">
      <c r="A124" s="3" t="s">
        <v>0</v>
      </c>
      <c r="B124" s="33"/>
      <c r="C124" s="4"/>
      <c r="D124" s="94" t="s">
        <v>65</v>
      </c>
      <c r="E124" s="325"/>
      <c r="F124" s="4"/>
      <c r="G124" s="4"/>
      <c r="H124" s="4"/>
      <c r="I124" s="4"/>
      <c r="J124" s="4"/>
      <c r="K124" s="4"/>
      <c r="L124" s="5"/>
      <c r="M124" s="4"/>
      <c r="N124" s="4"/>
      <c r="O124" s="27"/>
    </row>
    <row r="125" spans="1:15" ht="27" customHeight="1">
      <c r="A125" s="6"/>
      <c r="B125" s="97" t="s">
        <v>21</v>
      </c>
      <c r="C125" s="7"/>
      <c r="D125" s="7"/>
      <c r="E125" s="315"/>
      <c r="F125" s="7"/>
      <c r="G125" s="7"/>
      <c r="H125" s="7"/>
      <c r="I125" s="8"/>
      <c r="J125" s="7"/>
      <c r="K125" s="7"/>
      <c r="L125" s="9"/>
      <c r="M125" s="7"/>
      <c r="N125" s="7"/>
      <c r="O125" s="391" t="s">
        <v>1524</v>
      </c>
    </row>
    <row r="126" spans="1:15" ht="24.75">
      <c r="A126" s="10"/>
      <c r="B126" s="11"/>
      <c r="C126" s="11"/>
      <c r="D126" s="95" t="s">
        <v>1472</v>
      </c>
      <c r="E126" s="316"/>
      <c r="F126" s="12"/>
      <c r="G126" s="12"/>
      <c r="H126" s="12"/>
      <c r="I126" s="12"/>
      <c r="J126" s="12"/>
      <c r="K126" s="12"/>
      <c r="L126" s="13"/>
      <c r="M126" s="12"/>
      <c r="N126" s="12"/>
      <c r="O126" s="28"/>
    </row>
    <row r="127" spans="1:18" s="64" customFormat="1" ht="38.25" customHeight="1" thickBot="1">
      <c r="A127" s="311" t="s">
        <v>436</v>
      </c>
      <c r="B127" s="62" t="s">
        <v>437</v>
      </c>
      <c r="C127" s="62" t="s">
        <v>1</v>
      </c>
      <c r="D127" s="62" t="s">
        <v>435</v>
      </c>
      <c r="E127" s="337" t="s">
        <v>444</v>
      </c>
      <c r="F127" s="26" t="s">
        <v>432</v>
      </c>
      <c r="G127" s="26" t="s">
        <v>433</v>
      </c>
      <c r="H127" s="26" t="s">
        <v>33</v>
      </c>
      <c r="I127" s="26" t="s">
        <v>350</v>
      </c>
      <c r="J127" s="26" t="s">
        <v>17</v>
      </c>
      <c r="K127" s="26" t="s">
        <v>18</v>
      </c>
      <c r="L127" s="26" t="s">
        <v>441</v>
      </c>
      <c r="M127" s="26" t="s">
        <v>30</v>
      </c>
      <c r="N127" s="26" t="s">
        <v>29</v>
      </c>
      <c r="O127" s="63" t="s">
        <v>19</v>
      </c>
      <c r="P127" s="987"/>
      <c r="Q127" s="987"/>
      <c r="R127" s="987"/>
    </row>
    <row r="128" spans="1:15" ht="30" customHeight="1" thickTop="1">
      <c r="A128" s="100" t="s">
        <v>751</v>
      </c>
      <c r="B128" s="79"/>
      <c r="C128" s="81"/>
      <c r="D128" s="82"/>
      <c r="E128" s="341"/>
      <c r="F128" s="79"/>
      <c r="G128" s="79"/>
      <c r="H128" s="79"/>
      <c r="I128" s="79"/>
      <c r="J128" s="79"/>
      <c r="K128" s="79"/>
      <c r="L128" s="79"/>
      <c r="M128" s="79"/>
      <c r="N128" s="79"/>
      <c r="O128" s="76"/>
    </row>
    <row r="129" spans="1:15" ht="46.5" customHeight="1">
      <c r="A129" s="15">
        <v>1</v>
      </c>
      <c r="B129" s="716" t="s">
        <v>825</v>
      </c>
      <c r="C129" s="43" t="s">
        <v>826</v>
      </c>
      <c r="D129" s="398" t="s">
        <v>353</v>
      </c>
      <c r="E129" s="375">
        <v>15</v>
      </c>
      <c r="F129" s="65">
        <v>3109</v>
      </c>
      <c r="G129" s="65">
        <v>0</v>
      </c>
      <c r="H129" s="65">
        <v>0</v>
      </c>
      <c r="I129" s="65">
        <v>0</v>
      </c>
      <c r="J129" s="65">
        <v>109</v>
      </c>
      <c r="K129" s="65">
        <v>0</v>
      </c>
      <c r="L129" s="65">
        <v>0</v>
      </c>
      <c r="M129" s="65">
        <v>0</v>
      </c>
      <c r="N129" s="59">
        <f>F129+G129+H129+I129-J129+K129-L129-M129</f>
        <v>3000</v>
      </c>
      <c r="O129" s="43"/>
    </row>
    <row r="130" spans="1:18" s="41" customFormat="1" ht="46.5" customHeight="1">
      <c r="A130" s="15">
        <v>177</v>
      </c>
      <c r="B130" s="59" t="s">
        <v>1102</v>
      </c>
      <c r="C130" s="43" t="s">
        <v>1352</v>
      </c>
      <c r="D130" s="398" t="s">
        <v>264</v>
      </c>
      <c r="E130" s="375">
        <v>15</v>
      </c>
      <c r="F130" s="65">
        <v>3109</v>
      </c>
      <c r="G130" s="65">
        <v>0</v>
      </c>
      <c r="H130" s="65">
        <v>0</v>
      </c>
      <c r="I130" s="65">
        <v>0</v>
      </c>
      <c r="J130" s="65">
        <v>109</v>
      </c>
      <c r="K130" s="65">
        <v>0</v>
      </c>
      <c r="L130" s="65">
        <v>0</v>
      </c>
      <c r="M130" s="65">
        <v>0</v>
      </c>
      <c r="N130" s="59">
        <f>F130+G130+H130+I130-J130+K130-L130-M130</f>
        <v>3000</v>
      </c>
      <c r="O130" s="104"/>
      <c r="P130" s="84"/>
      <c r="Q130" s="84"/>
      <c r="R130" s="84"/>
    </row>
    <row r="131" spans="1:18" s="41" customFormat="1" ht="46.5" customHeight="1">
      <c r="A131" s="15">
        <v>413</v>
      </c>
      <c r="B131" s="59" t="s">
        <v>1453</v>
      </c>
      <c r="C131" s="43" t="s">
        <v>1454</v>
      </c>
      <c r="D131" s="398" t="s">
        <v>53</v>
      </c>
      <c r="E131" s="375">
        <v>15</v>
      </c>
      <c r="F131" s="65">
        <v>4420</v>
      </c>
      <c r="G131" s="65">
        <v>0</v>
      </c>
      <c r="H131" s="65">
        <v>0</v>
      </c>
      <c r="I131" s="65">
        <v>0</v>
      </c>
      <c r="J131" s="65">
        <v>420</v>
      </c>
      <c r="K131" s="65">
        <v>0</v>
      </c>
      <c r="L131" s="65">
        <v>0</v>
      </c>
      <c r="M131" s="65">
        <v>0</v>
      </c>
      <c r="N131" s="59">
        <f>F131+G131+H131+I131-J131+K131-L131-M131</f>
        <v>4000</v>
      </c>
      <c r="O131" s="104"/>
      <c r="P131" s="84"/>
      <c r="Q131" s="84"/>
      <c r="R131" s="84"/>
    </row>
    <row r="132" spans="1:15" ht="24.75" customHeight="1">
      <c r="A132" s="590" t="s">
        <v>66</v>
      </c>
      <c r="B132" s="591"/>
      <c r="C132" s="595"/>
      <c r="D132" s="614"/>
      <c r="E132" s="615"/>
      <c r="F132" s="616">
        <f>SUM(F129:F131)</f>
        <v>10638</v>
      </c>
      <c r="G132" s="616">
        <f aca="true" t="shared" si="24" ref="G132:N132">SUM(G129:G131)</f>
        <v>0</v>
      </c>
      <c r="H132" s="616">
        <f t="shared" si="24"/>
        <v>0</v>
      </c>
      <c r="I132" s="616">
        <f t="shared" si="24"/>
        <v>0</v>
      </c>
      <c r="J132" s="616">
        <f t="shared" si="24"/>
        <v>638</v>
      </c>
      <c r="K132" s="616">
        <f t="shared" si="24"/>
        <v>0</v>
      </c>
      <c r="L132" s="616">
        <f t="shared" si="24"/>
        <v>0</v>
      </c>
      <c r="M132" s="616">
        <f t="shared" si="24"/>
        <v>0</v>
      </c>
      <c r="N132" s="616">
        <f t="shared" si="24"/>
        <v>10000</v>
      </c>
      <c r="O132" s="588"/>
    </row>
    <row r="133" spans="1:15" ht="33" customHeight="1">
      <c r="A133" s="101" t="s">
        <v>7</v>
      </c>
      <c r="B133" s="74"/>
      <c r="C133" s="77"/>
      <c r="D133" s="77"/>
      <c r="E133" s="338"/>
      <c r="F133" s="74"/>
      <c r="G133" s="74"/>
      <c r="H133" s="74"/>
      <c r="I133" s="74"/>
      <c r="J133" s="74"/>
      <c r="K133" s="74"/>
      <c r="L133" s="74"/>
      <c r="M133" s="74"/>
      <c r="N133" s="74"/>
      <c r="O133" s="76"/>
    </row>
    <row r="134" spans="1:18" ht="39" customHeight="1">
      <c r="A134" s="120">
        <v>353</v>
      </c>
      <c r="B134" s="59" t="s">
        <v>1158</v>
      </c>
      <c r="C134" s="285" t="s">
        <v>1351</v>
      </c>
      <c r="D134" s="192" t="s">
        <v>52</v>
      </c>
      <c r="E134" s="319">
        <v>15</v>
      </c>
      <c r="F134" s="189">
        <v>3109</v>
      </c>
      <c r="G134" s="189">
        <v>0</v>
      </c>
      <c r="H134" s="189">
        <v>0</v>
      </c>
      <c r="I134" s="189">
        <v>0</v>
      </c>
      <c r="J134" s="189">
        <v>109</v>
      </c>
      <c r="K134" s="189">
        <v>0</v>
      </c>
      <c r="L134" s="189">
        <v>0</v>
      </c>
      <c r="M134" s="189">
        <v>0</v>
      </c>
      <c r="N134" s="189">
        <f>F134+G134+H134+I134-J134+K134-L134+M134</f>
        <v>3000</v>
      </c>
      <c r="O134" s="29"/>
      <c r="P134" s="2"/>
      <c r="Q134" s="2"/>
      <c r="R134" s="2"/>
    </row>
    <row r="135" spans="1:15" ht="39" customHeight="1">
      <c r="A135" s="108">
        <v>354</v>
      </c>
      <c r="B135" s="59" t="s">
        <v>1159</v>
      </c>
      <c r="C135" s="43" t="s">
        <v>1273</v>
      </c>
      <c r="D135" s="192" t="s">
        <v>52</v>
      </c>
      <c r="E135" s="348">
        <v>15</v>
      </c>
      <c r="F135" s="59">
        <v>3109</v>
      </c>
      <c r="G135" s="59">
        <v>0</v>
      </c>
      <c r="H135" s="59">
        <v>0</v>
      </c>
      <c r="I135" s="59">
        <v>0</v>
      </c>
      <c r="J135" s="59">
        <v>109</v>
      </c>
      <c r="K135" s="59">
        <v>0</v>
      </c>
      <c r="L135" s="59">
        <v>0</v>
      </c>
      <c r="M135" s="59">
        <v>0</v>
      </c>
      <c r="N135" s="189">
        <f>F135+G135+H135+I135-J135+K135-L135+M135</f>
        <v>3000</v>
      </c>
      <c r="O135" s="29"/>
    </row>
    <row r="136" spans="1:18" ht="39" customHeight="1">
      <c r="A136" s="170">
        <v>355</v>
      </c>
      <c r="B136" s="59" t="s">
        <v>1157</v>
      </c>
      <c r="C136" s="657" t="s">
        <v>1274</v>
      </c>
      <c r="D136" s="430" t="s">
        <v>264</v>
      </c>
      <c r="E136" s="348">
        <v>15</v>
      </c>
      <c r="F136" s="59">
        <v>3820</v>
      </c>
      <c r="G136" s="59">
        <v>0</v>
      </c>
      <c r="H136" s="59">
        <v>0</v>
      </c>
      <c r="I136" s="59">
        <v>0</v>
      </c>
      <c r="J136" s="59">
        <v>320</v>
      </c>
      <c r="K136" s="59">
        <v>0</v>
      </c>
      <c r="L136" s="59">
        <v>0</v>
      </c>
      <c r="M136" s="59">
        <v>0</v>
      </c>
      <c r="N136" s="189">
        <f>F136+G136+H136+I136-J136+K136-L136+M136</f>
        <v>3500</v>
      </c>
      <c r="O136" s="59"/>
      <c r="P136" s="31"/>
      <c r="Q136" s="2"/>
      <c r="R136" s="2"/>
    </row>
    <row r="137" spans="1:15" ht="20.25" customHeight="1">
      <c r="A137" s="590" t="s">
        <v>66</v>
      </c>
      <c r="B137" s="606"/>
      <c r="C137" s="592"/>
      <c r="D137" s="617"/>
      <c r="E137" s="593"/>
      <c r="F137" s="612">
        <f>SUM(F134:F136)</f>
        <v>10038</v>
      </c>
      <c r="G137" s="612">
        <f aca="true" t="shared" si="25" ref="G137:N137">SUM(G134:G136)</f>
        <v>0</v>
      </c>
      <c r="H137" s="612">
        <f t="shared" si="25"/>
        <v>0</v>
      </c>
      <c r="I137" s="612">
        <f t="shared" si="25"/>
        <v>0</v>
      </c>
      <c r="J137" s="612">
        <f t="shared" si="25"/>
        <v>538</v>
      </c>
      <c r="K137" s="612">
        <f t="shared" si="25"/>
        <v>0</v>
      </c>
      <c r="L137" s="612">
        <f t="shared" si="25"/>
        <v>0</v>
      </c>
      <c r="M137" s="612">
        <f t="shared" si="25"/>
        <v>0</v>
      </c>
      <c r="N137" s="612">
        <f t="shared" si="25"/>
        <v>9500</v>
      </c>
      <c r="O137" s="588"/>
    </row>
    <row r="138" spans="1:18" s="23" customFormat="1" ht="21.75" customHeight="1">
      <c r="A138" s="56"/>
      <c r="B138" s="52" t="s">
        <v>31</v>
      </c>
      <c r="C138" s="57"/>
      <c r="D138" s="57"/>
      <c r="E138" s="336"/>
      <c r="F138" s="71">
        <f aca="true" t="shared" si="26" ref="F138:N138">F132+F137</f>
        <v>20676</v>
      </c>
      <c r="G138" s="71">
        <f t="shared" si="26"/>
        <v>0</v>
      </c>
      <c r="H138" s="71">
        <f t="shared" si="26"/>
        <v>0</v>
      </c>
      <c r="I138" s="71">
        <f t="shared" si="26"/>
        <v>0</v>
      </c>
      <c r="J138" s="71">
        <f t="shared" si="26"/>
        <v>1176</v>
      </c>
      <c r="K138" s="71">
        <f t="shared" si="26"/>
        <v>0</v>
      </c>
      <c r="L138" s="71">
        <f t="shared" si="26"/>
        <v>0</v>
      </c>
      <c r="M138" s="71">
        <f t="shared" si="26"/>
        <v>0</v>
      </c>
      <c r="N138" s="71">
        <f t="shared" si="26"/>
        <v>19500</v>
      </c>
      <c r="O138" s="58"/>
      <c r="P138" s="988"/>
      <c r="Q138" s="988"/>
      <c r="R138" s="988"/>
    </row>
    <row r="139" spans="11:13" ht="18">
      <c r="K139" s="45"/>
      <c r="L139" s="1"/>
      <c r="M139" s="45"/>
    </row>
    <row r="140" spans="1:15" ht="44.25" customHeight="1">
      <c r="A140" s="437"/>
      <c r="B140" s="438"/>
      <c r="C140" s="438" t="s">
        <v>473</v>
      </c>
      <c r="D140" s="438"/>
      <c r="F140" s="439"/>
      <c r="G140" s="438"/>
      <c r="H140" s="438"/>
      <c r="J140" s="443" t="s">
        <v>474</v>
      </c>
      <c r="K140" s="438"/>
      <c r="L140" s="438"/>
      <c r="N140" s="438" t="s">
        <v>474</v>
      </c>
      <c r="O140" s="440"/>
    </row>
    <row r="141" spans="1:18" s="103" customFormat="1" ht="21.75">
      <c r="A141" s="437"/>
      <c r="B141" s="438"/>
      <c r="C141" s="438"/>
      <c r="D141" s="438"/>
      <c r="E141" s="438"/>
      <c r="F141" s="439"/>
      <c r="G141" s="438"/>
      <c r="H141" s="438"/>
      <c r="J141" s="443"/>
      <c r="K141" s="438"/>
      <c r="L141" s="437"/>
      <c r="M141" s="438"/>
      <c r="N141" s="438"/>
      <c r="O141" s="441"/>
      <c r="P141" s="106"/>
      <c r="Q141" s="106"/>
      <c r="R141" s="106"/>
    </row>
    <row r="142" spans="1:18" s="103" customFormat="1" ht="21.75">
      <c r="A142" s="437" t="s">
        <v>482</v>
      </c>
      <c r="B142" s="438"/>
      <c r="C142" s="443" t="s">
        <v>1378</v>
      </c>
      <c r="E142" s="438"/>
      <c r="F142" s="439"/>
      <c r="G142" s="438"/>
      <c r="H142" s="438"/>
      <c r="J142" s="443" t="s">
        <v>1038</v>
      </c>
      <c r="K142" s="438"/>
      <c r="L142" s="437"/>
      <c r="M142" s="438" t="s">
        <v>1036</v>
      </c>
      <c r="N142" s="438"/>
      <c r="O142" s="441"/>
      <c r="P142" s="106"/>
      <c r="Q142" s="106"/>
      <c r="R142" s="106"/>
    </row>
    <row r="143" spans="1:15" ht="18.75">
      <c r="A143" s="437"/>
      <c r="B143" s="438"/>
      <c r="C143" s="443" t="s">
        <v>615</v>
      </c>
      <c r="E143" s="438"/>
      <c r="F143" s="439"/>
      <c r="G143" s="438"/>
      <c r="H143" s="438"/>
      <c r="J143" s="442" t="s">
        <v>471</v>
      </c>
      <c r="K143" s="438"/>
      <c r="L143" s="438"/>
      <c r="M143" s="438" t="s">
        <v>472</v>
      </c>
      <c r="N143" s="438"/>
      <c r="O143" s="440"/>
    </row>
    <row r="145" spans="1:15" ht="27" customHeight="1">
      <c r="A145" s="3" t="s">
        <v>0</v>
      </c>
      <c r="B145" s="20"/>
      <c r="C145" s="4"/>
      <c r="D145" s="93" t="s">
        <v>65</v>
      </c>
      <c r="E145" s="325"/>
      <c r="F145" s="4"/>
      <c r="G145" s="4"/>
      <c r="H145" s="4"/>
      <c r="I145" s="4"/>
      <c r="J145" s="4"/>
      <c r="K145" s="4"/>
      <c r="L145" s="5"/>
      <c r="M145" s="4"/>
      <c r="N145" s="4"/>
      <c r="O145" s="27"/>
    </row>
    <row r="146" spans="1:15" ht="16.5" customHeight="1">
      <c r="A146" s="6"/>
      <c r="B146" s="97" t="s">
        <v>22</v>
      </c>
      <c r="C146" s="7"/>
      <c r="D146" s="7"/>
      <c r="E146" s="315"/>
      <c r="F146" s="7"/>
      <c r="G146" s="7"/>
      <c r="H146" s="7"/>
      <c r="I146" s="8"/>
      <c r="J146" s="7"/>
      <c r="K146" s="7"/>
      <c r="L146" s="9"/>
      <c r="M146" s="7"/>
      <c r="N146" s="7"/>
      <c r="O146" s="391" t="s">
        <v>1525</v>
      </c>
    </row>
    <row r="147" spans="1:15" ht="20.25" customHeight="1">
      <c r="A147" s="10"/>
      <c r="B147" s="11"/>
      <c r="C147" s="11"/>
      <c r="D147" s="95" t="s">
        <v>1472</v>
      </c>
      <c r="E147" s="316"/>
      <c r="F147" s="12"/>
      <c r="G147" s="12"/>
      <c r="H147" s="12"/>
      <c r="I147" s="12"/>
      <c r="J147" s="12"/>
      <c r="K147" s="12"/>
      <c r="L147" s="13"/>
      <c r="M147" s="12"/>
      <c r="N147" s="12"/>
      <c r="O147" s="28"/>
    </row>
    <row r="148" spans="1:18" s="50" customFormat="1" ht="26.25" customHeight="1" thickBot="1">
      <c r="A148" s="46" t="s">
        <v>436</v>
      </c>
      <c r="B148" s="62" t="s">
        <v>437</v>
      </c>
      <c r="C148" s="47" t="s">
        <v>1</v>
      </c>
      <c r="D148" s="47" t="s">
        <v>435</v>
      </c>
      <c r="E148" s="337" t="s">
        <v>444</v>
      </c>
      <c r="F148" s="26" t="s">
        <v>432</v>
      </c>
      <c r="G148" s="26" t="s">
        <v>433</v>
      </c>
      <c r="H148" s="26" t="s">
        <v>33</v>
      </c>
      <c r="I148" s="42" t="s">
        <v>350</v>
      </c>
      <c r="J148" s="48" t="s">
        <v>17</v>
      </c>
      <c r="K148" s="26" t="s">
        <v>18</v>
      </c>
      <c r="L148" s="26" t="s">
        <v>441</v>
      </c>
      <c r="M148" s="26" t="s">
        <v>30</v>
      </c>
      <c r="N148" s="26" t="s">
        <v>29</v>
      </c>
      <c r="O148" s="49" t="s">
        <v>19</v>
      </c>
      <c r="P148" s="989"/>
      <c r="Q148" s="989"/>
      <c r="R148" s="989"/>
    </row>
    <row r="149" spans="1:15" ht="20.25" customHeight="1" thickTop="1">
      <c r="A149" s="101" t="s">
        <v>427</v>
      </c>
      <c r="B149" s="77"/>
      <c r="C149" s="77"/>
      <c r="D149" s="77"/>
      <c r="E149" s="338"/>
      <c r="F149" s="77"/>
      <c r="G149" s="77"/>
      <c r="H149" s="77"/>
      <c r="I149" s="77"/>
      <c r="J149" s="77"/>
      <c r="K149" s="77"/>
      <c r="L149" s="78"/>
      <c r="M149" s="77"/>
      <c r="N149" s="77"/>
      <c r="O149" s="80"/>
    </row>
    <row r="150" spans="1:18" s="41" customFormat="1" ht="42" customHeight="1">
      <c r="A150" s="15">
        <v>92</v>
      </c>
      <c r="B150" s="765" t="s">
        <v>1385</v>
      </c>
      <c r="C150" s="43" t="s">
        <v>1386</v>
      </c>
      <c r="D150" s="455" t="s">
        <v>1387</v>
      </c>
      <c r="E150" s="329">
        <v>15</v>
      </c>
      <c r="F150" s="59">
        <v>5662</v>
      </c>
      <c r="G150" s="59">
        <v>0</v>
      </c>
      <c r="H150" s="59">
        <v>0</v>
      </c>
      <c r="I150" s="59">
        <v>0</v>
      </c>
      <c r="J150" s="59">
        <v>662</v>
      </c>
      <c r="K150" s="59">
        <v>0</v>
      </c>
      <c r="L150" s="59">
        <v>0</v>
      </c>
      <c r="M150" s="59">
        <v>0</v>
      </c>
      <c r="N150" s="59">
        <f>F150+G150+H150+I150-J150+K150-L150-M150</f>
        <v>5000</v>
      </c>
      <c r="O150" s="310"/>
      <c r="P150" s="84"/>
      <c r="Q150" s="84"/>
      <c r="R150" s="84"/>
    </row>
    <row r="151" spans="1:18" s="41" customFormat="1" ht="42" customHeight="1">
      <c r="A151" s="15">
        <v>389</v>
      </c>
      <c r="B151" s="765" t="s">
        <v>1302</v>
      </c>
      <c r="C151" s="43" t="s">
        <v>1313</v>
      </c>
      <c r="D151" s="455" t="s">
        <v>264</v>
      </c>
      <c r="E151" s="329">
        <v>15</v>
      </c>
      <c r="F151" s="59">
        <v>2509</v>
      </c>
      <c r="G151" s="59">
        <v>0</v>
      </c>
      <c r="H151" s="59">
        <v>0</v>
      </c>
      <c r="I151" s="59">
        <v>0</v>
      </c>
      <c r="J151" s="59">
        <v>9</v>
      </c>
      <c r="K151" s="59">
        <v>0</v>
      </c>
      <c r="L151" s="59">
        <v>0</v>
      </c>
      <c r="M151" s="59">
        <v>0</v>
      </c>
      <c r="N151" s="59">
        <f>F151+G151+H151+I151-J151+K151-L151-M151</f>
        <v>2500</v>
      </c>
      <c r="O151" s="29"/>
      <c r="P151" s="84"/>
      <c r="Q151" s="84"/>
      <c r="R151" s="84"/>
    </row>
    <row r="152" spans="1:18" s="41" customFormat="1" ht="42" customHeight="1">
      <c r="A152" s="15">
        <v>391</v>
      </c>
      <c r="B152" s="765" t="s">
        <v>1440</v>
      </c>
      <c r="C152" s="43" t="s">
        <v>1441</v>
      </c>
      <c r="D152" s="455" t="s">
        <v>264</v>
      </c>
      <c r="E152" s="329">
        <v>15</v>
      </c>
      <c r="F152" s="59">
        <v>3820</v>
      </c>
      <c r="G152" s="59">
        <v>0</v>
      </c>
      <c r="H152" s="59">
        <v>0</v>
      </c>
      <c r="I152" s="59">
        <v>0</v>
      </c>
      <c r="J152" s="59">
        <v>320</v>
      </c>
      <c r="K152" s="59">
        <v>0</v>
      </c>
      <c r="L152" s="59">
        <v>0</v>
      </c>
      <c r="M152" s="59">
        <v>0</v>
      </c>
      <c r="N152" s="59">
        <f>F152+G152+H152+I152-J152+K152-L152-M152</f>
        <v>3500</v>
      </c>
      <c r="O152" s="655"/>
      <c r="P152" s="84"/>
      <c r="Q152" s="84"/>
      <c r="R152" s="84"/>
    </row>
    <row r="153" spans="1:18" s="41" customFormat="1" ht="12.75" customHeight="1">
      <c r="A153" s="624" t="s">
        <v>66</v>
      </c>
      <c r="B153" s="694"/>
      <c r="C153" s="694"/>
      <c r="D153" s="597"/>
      <c r="E153" s="598"/>
      <c r="F153" s="613">
        <f>SUM(F150:F152)</f>
        <v>11991</v>
      </c>
      <c r="G153" s="613">
        <f aca="true" t="shared" si="27" ref="G153:N153">SUM(G150:G152)</f>
        <v>0</v>
      </c>
      <c r="H153" s="613">
        <f t="shared" si="27"/>
        <v>0</v>
      </c>
      <c r="I153" s="613">
        <f t="shared" si="27"/>
        <v>0</v>
      </c>
      <c r="J153" s="613">
        <f t="shared" si="27"/>
        <v>991</v>
      </c>
      <c r="K153" s="613">
        <f t="shared" si="27"/>
        <v>0</v>
      </c>
      <c r="L153" s="613">
        <f t="shared" si="27"/>
        <v>0</v>
      </c>
      <c r="M153" s="613">
        <f t="shared" si="27"/>
        <v>0</v>
      </c>
      <c r="N153" s="613">
        <f t="shared" si="27"/>
        <v>11000</v>
      </c>
      <c r="O153" s="695"/>
      <c r="P153" s="84"/>
      <c r="Q153" s="84"/>
      <c r="R153" s="84"/>
    </row>
    <row r="154" spans="1:15" ht="20.25" customHeight="1">
      <c r="A154" s="101" t="s">
        <v>107</v>
      </c>
      <c r="B154" s="77"/>
      <c r="C154" s="77"/>
      <c r="D154" s="78"/>
      <c r="E154" s="338"/>
      <c r="F154" s="77"/>
      <c r="G154" s="77"/>
      <c r="H154" s="77"/>
      <c r="I154" s="77"/>
      <c r="J154" s="77"/>
      <c r="K154" s="77"/>
      <c r="L154" s="78"/>
      <c r="M154" s="77"/>
      <c r="N154" s="77"/>
      <c r="O154" s="80"/>
    </row>
    <row r="155" spans="1:15" ht="42" customHeight="1">
      <c r="A155" s="15">
        <v>178</v>
      </c>
      <c r="B155" s="59" t="s">
        <v>1154</v>
      </c>
      <c r="C155" s="43" t="s">
        <v>1373</v>
      </c>
      <c r="D155" s="398" t="s">
        <v>117</v>
      </c>
      <c r="E155" s="346">
        <v>15</v>
      </c>
      <c r="F155" s="59">
        <v>4420</v>
      </c>
      <c r="G155" s="59">
        <v>0</v>
      </c>
      <c r="H155" s="59">
        <v>0</v>
      </c>
      <c r="I155" s="59">
        <v>0</v>
      </c>
      <c r="J155" s="59">
        <v>420</v>
      </c>
      <c r="K155" s="59">
        <v>0</v>
      </c>
      <c r="L155" s="59">
        <v>0</v>
      </c>
      <c r="M155" s="59">
        <v>0</v>
      </c>
      <c r="N155" s="59">
        <f>F155+G155+H155+I155-J155+K155-L155-M155</f>
        <v>4000</v>
      </c>
      <c r="O155" s="32"/>
    </row>
    <row r="156" spans="1:15" ht="42" customHeight="1">
      <c r="A156" s="15">
        <v>332</v>
      </c>
      <c r="B156" s="189" t="s">
        <v>814</v>
      </c>
      <c r="C156" s="43" t="s">
        <v>1009</v>
      </c>
      <c r="D156" s="396" t="s">
        <v>6</v>
      </c>
      <c r="E156" s="312">
        <v>15</v>
      </c>
      <c r="F156" s="189">
        <v>3109</v>
      </c>
      <c r="G156" s="189">
        <v>0</v>
      </c>
      <c r="H156" s="189">
        <v>0</v>
      </c>
      <c r="I156" s="189">
        <v>0</v>
      </c>
      <c r="J156" s="189">
        <v>109</v>
      </c>
      <c r="K156" s="189">
        <v>0</v>
      </c>
      <c r="L156" s="189">
        <v>0</v>
      </c>
      <c r="M156" s="189">
        <v>0</v>
      </c>
      <c r="N156" s="59">
        <f>F156+G156+H156+I156-J156+K156-L156-M156</f>
        <v>3000</v>
      </c>
      <c r="O156" s="32"/>
    </row>
    <row r="157" spans="1:15" ht="42" customHeight="1">
      <c r="A157" s="15">
        <v>393</v>
      </c>
      <c r="B157" s="189" t="s">
        <v>1399</v>
      </c>
      <c r="C157" s="43" t="s">
        <v>1400</v>
      </c>
      <c r="D157" s="396" t="s">
        <v>117</v>
      </c>
      <c r="E157" s="312">
        <v>15</v>
      </c>
      <c r="F157" s="189">
        <v>2509</v>
      </c>
      <c r="G157" s="189">
        <v>0</v>
      </c>
      <c r="H157" s="189">
        <v>0</v>
      </c>
      <c r="I157" s="189">
        <v>0</v>
      </c>
      <c r="J157" s="189">
        <v>9</v>
      </c>
      <c r="K157" s="189">
        <v>0</v>
      </c>
      <c r="L157" s="189">
        <v>0</v>
      </c>
      <c r="M157" s="189">
        <v>0</v>
      </c>
      <c r="N157" s="59">
        <f>F157+G157+H157+I157-J157+K157-L157-M157</f>
        <v>2500</v>
      </c>
      <c r="O157" s="32"/>
    </row>
    <row r="158" spans="1:15" ht="42" customHeight="1">
      <c r="A158" s="15">
        <v>395</v>
      </c>
      <c r="B158" s="189" t="s">
        <v>1390</v>
      </c>
      <c r="C158" s="43" t="s">
        <v>1401</v>
      </c>
      <c r="D158" s="396" t="s">
        <v>112</v>
      </c>
      <c r="E158" s="312">
        <v>15</v>
      </c>
      <c r="F158" s="189">
        <v>2509</v>
      </c>
      <c r="G158" s="189">
        <v>0</v>
      </c>
      <c r="H158" s="189">
        <v>0</v>
      </c>
      <c r="I158" s="189">
        <v>0</v>
      </c>
      <c r="J158" s="189">
        <v>9</v>
      </c>
      <c r="K158" s="189">
        <v>0</v>
      </c>
      <c r="L158" s="189">
        <v>0</v>
      </c>
      <c r="M158" s="189">
        <v>0</v>
      </c>
      <c r="N158" s="59">
        <f>F158+G158+H158+I158-J158+K158-L158-M158</f>
        <v>2500</v>
      </c>
      <c r="O158" s="32"/>
    </row>
    <row r="159" spans="1:18" s="41" customFormat="1" ht="12" customHeight="1">
      <c r="A159" s="624" t="s">
        <v>66</v>
      </c>
      <c r="B159" s="694"/>
      <c r="C159" s="694"/>
      <c r="D159" s="597"/>
      <c r="E159" s="598"/>
      <c r="F159" s="613">
        <f>SUM(F155:F158)</f>
        <v>12547</v>
      </c>
      <c r="G159" s="613">
        <f aca="true" t="shared" si="28" ref="G159:N159">SUM(G155:G158)</f>
        <v>0</v>
      </c>
      <c r="H159" s="613">
        <f t="shared" si="28"/>
        <v>0</v>
      </c>
      <c r="I159" s="613">
        <f t="shared" si="28"/>
        <v>0</v>
      </c>
      <c r="J159" s="613">
        <f t="shared" si="28"/>
        <v>547</v>
      </c>
      <c r="K159" s="613">
        <f t="shared" si="28"/>
        <v>0</v>
      </c>
      <c r="L159" s="613">
        <f t="shared" si="28"/>
        <v>0</v>
      </c>
      <c r="M159" s="613">
        <f t="shared" si="28"/>
        <v>0</v>
      </c>
      <c r="N159" s="613">
        <f t="shared" si="28"/>
        <v>12000</v>
      </c>
      <c r="O159" s="695"/>
      <c r="P159" s="84"/>
      <c r="Q159" s="84"/>
      <c r="R159" s="84"/>
    </row>
    <row r="160" spans="1:15" ht="20.25" customHeight="1">
      <c r="A160" s="101" t="s">
        <v>877</v>
      </c>
      <c r="B160" s="77"/>
      <c r="C160" s="77"/>
      <c r="D160" s="78"/>
      <c r="E160" s="338"/>
      <c r="F160" s="77"/>
      <c r="G160" s="77"/>
      <c r="H160" s="77"/>
      <c r="I160" s="77"/>
      <c r="J160" s="77"/>
      <c r="K160" s="77"/>
      <c r="L160" s="78"/>
      <c r="M160" s="77"/>
      <c r="N160" s="77"/>
      <c r="O160" s="80"/>
    </row>
    <row r="161" spans="1:18" s="41" customFormat="1" ht="42" customHeight="1">
      <c r="A161" s="15">
        <v>225</v>
      </c>
      <c r="B161" s="59" t="s">
        <v>597</v>
      </c>
      <c r="C161" s="43" t="s">
        <v>600</v>
      </c>
      <c r="D161" s="430" t="s">
        <v>353</v>
      </c>
      <c r="E161" s="318">
        <v>15</v>
      </c>
      <c r="F161" s="65">
        <v>3820</v>
      </c>
      <c r="G161" s="65">
        <v>0</v>
      </c>
      <c r="H161" s="65">
        <v>0</v>
      </c>
      <c r="I161" s="65">
        <v>0</v>
      </c>
      <c r="J161" s="65">
        <v>320</v>
      </c>
      <c r="K161" s="65">
        <v>0</v>
      </c>
      <c r="L161" s="66">
        <v>0</v>
      </c>
      <c r="M161" s="65">
        <v>0</v>
      </c>
      <c r="N161" s="59">
        <f>F161+G161+H161+I161-J161+K161-L161-M161</f>
        <v>3500</v>
      </c>
      <c r="O161" s="60"/>
      <c r="P161" s="84"/>
      <c r="Q161" s="84"/>
      <c r="R161" s="84"/>
    </row>
    <row r="162" spans="1:15" ht="42" customHeight="1">
      <c r="A162" s="15">
        <v>311</v>
      </c>
      <c r="B162" s="189" t="s">
        <v>752</v>
      </c>
      <c r="C162" s="43" t="s">
        <v>766</v>
      </c>
      <c r="D162" s="396" t="s">
        <v>52</v>
      </c>
      <c r="E162" s="312">
        <v>15</v>
      </c>
      <c r="F162" s="189">
        <v>4420</v>
      </c>
      <c r="G162" s="189">
        <v>0</v>
      </c>
      <c r="H162" s="189">
        <v>0</v>
      </c>
      <c r="I162" s="189">
        <v>0</v>
      </c>
      <c r="J162" s="189">
        <v>420</v>
      </c>
      <c r="K162" s="189">
        <v>0</v>
      </c>
      <c r="L162" s="189">
        <v>0</v>
      </c>
      <c r="M162" s="189">
        <v>0</v>
      </c>
      <c r="N162" s="59">
        <f>F162+G162+H162+I162-J162+K162-L162-M162</f>
        <v>4000</v>
      </c>
      <c r="O162" s="32"/>
    </row>
    <row r="163" spans="1:15" ht="42" customHeight="1">
      <c r="A163" s="15">
        <v>335</v>
      </c>
      <c r="B163" s="14" t="s">
        <v>815</v>
      </c>
      <c r="C163" s="43" t="s">
        <v>816</v>
      </c>
      <c r="D163" s="398" t="s">
        <v>353</v>
      </c>
      <c r="E163" s="346">
        <v>15</v>
      </c>
      <c r="F163" s="59">
        <v>3939</v>
      </c>
      <c r="G163" s="59">
        <v>0</v>
      </c>
      <c r="H163" s="59">
        <v>0</v>
      </c>
      <c r="I163" s="59">
        <v>0</v>
      </c>
      <c r="J163" s="59">
        <v>339</v>
      </c>
      <c r="K163" s="59">
        <v>0</v>
      </c>
      <c r="L163" s="59">
        <v>600</v>
      </c>
      <c r="M163" s="59">
        <v>0</v>
      </c>
      <c r="N163" s="59">
        <f>F163+G163+H163+I163-J163+K163-L163-M163</f>
        <v>3000</v>
      </c>
      <c r="O163" s="83"/>
    </row>
    <row r="164" spans="1:18" s="41" customFormat="1" ht="12" customHeight="1">
      <c r="A164" s="624" t="s">
        <v>66</v>
      </c>
      <c r="B164" s="694"/>
      <c r="C164" s="694"/>
      <c r="D164" s="597"/>
      <c r="E164" s="598"/>
      <c r="F164" s="613">
        <f>SUM(F161:F163)</f>
        <v>12179</v>
      </c>
      <c r="G164" s="613">
        <f aca="true" t="shared" si="29" ref="G164:M164">SUM(G161:G163)</f>
        <v>0</v>
      </c>
      <c r="H164" s="613">
        <f t="shared" si="29"/>
        <v>0</v>
      </c>
      <c r="I164" s="613">
        <f t="shared" si="29"/>
        <v>0</v>
      </c>
      <c r="J164" s="613">
        <f>SUM(J161:J163)</f>
        <v>1079</v>
      </c>
      <c r="K164" s="613">
        <f t="shared" si="29"/>
        <v>0</v>
      </c>
      <c r="L164" s="613">
        <f t="shared" si="29"/>
        <v>600</v>
      </c>
      <c r="M164" s="613">
        <f t="shared" si="29"/>
        <v>0</v>
      </c>
      <c r="N164" s="613">
        <f>SUM(N161:N163)</f>
        <v>10500</v>
      </c>
      <c r="O164" s="695"/>
      <c r="P164" s="84"/>
      <c r="Q164" s="84"/>
      <c r="R164" s="84"/>
    </row>
    <row r="165" spans="1:18" s="23" customFormat="1" ht="15" customHeight="1">
      <c r="A165" s="56"/>
      <c r="B165" s="52" t="s">
        <v>31</v>
      </c>
      <c r="C165" s="61"/>
      <c r="D165" s="61"/>
      <c r="E165" s="347"/>
      <c r="F165" s="71">
        <f aca="true" t="shared" si="30" ref="F165:N165">F153+F159+F164</f>
        <v>36717</v>
      </c>
      <c r="G165" s="71">
        <f t="shared" si="30"/>
        <v>0</v>
      </c>
      <c r="H165" s="71">
        <f t="shared" si="30"/>
        <v>0</v>
      </c>
      <c r="I165" s="71">
        <f t="shared" si="30"/>
        <v>0</v>
      </c>
      <c r="J165" s="71">
        <f t="shared" si="30"/>
        <v>2617</v>
      </c>
      <c r="K165" s="71">
        <f t="shared" si="30"/>
        <v>0</v>
      </c>
      <c r="L165" s="71">
        <f t="shared" si="30"/>
        <v>600</v>
      </c>
      <c r="M165" s="71">
        <f t="shared" si="30"/>
        <v>0</v>
      </c>
      <c r="N165" s="71">
        <f t="shared" si="30"/>
        <v>33500</v>
      </c>
      <c r="O165" s="57"/>
      <c r="P165" s="988"/>
      <c r="Q165" s="988"/>
      <c r="R165" s="988"/>
    </row>
    <row r="166" spans="1:18" s="103" customFormat="1" ht="42" customHeight="1">
      <c r="A166" s="437"/>
      <c r="B166" s="438"/>
      <c r="C166" s="438"/>
      <c r="D166" s="438" t="s">
        <v>473</v>
      </c>
      <c r="F166" s="439"/>
      <c r="G166" s="438"/>
      <c r="H166" s="438"/>
      <c r="J166" s="443" t="s">
        <v>474</v>
      </c>
      <c r="K166" s="438"/>
      <c r="L166" s="438"/>
      <c r="N166" s="438" t="s">
        <v>474</v>
      </c>
      <c r="O166" s="440"/>
      <c r="P166" s="106"/>
      <c r="Q166" s="106"/>
      <c r="R166" s="106"/>
    </row>
    <row r="167" spans="1:15" ht="14.25" customHeight="1">
      <c r="A167" s="437" t="s">
        <v>482</v>
      </c>
      <c r="B167" s="438"/>
      <c r="C167" s="438"/>
      <c r="D167" s="443" t="s">
        <v>1378</v>
      </c>
      <c r="E167" s="438"/>
      <c r="F167" s="439"/>
      <c r="G167" s="438"/>
      <c r="H167" s="438"/>
      <c r="J167" s="443" t="s">
        <v>1038</v>
      </c>
      <c r="K167" s="438"/>
      <c r="L167" s="437"/>
      <c r="M167" s="438" t="s">
        <v>1034</v>
      </c>
      <c r="N167" s="438"/>
      <c r="O167" s="441"/>
    </row>
    <row r="168" spans="1:15" ht="12.75" customHeight="1">
      <c r="A168" s="437"/>
      <c r="B168" s="438"/>
      <c r="C168" s="438"/>
      <c r="D168" s="443" t="s">
        <v>615</v>
      </c>
      <c r="E168" s="438"/>
      <c r="F168" s="439"/>
      <c r="G168" s="438"/>
      <c r="H168" s="438"/>
      <c r="J168" s="442" t="s">
        <v>471</v>
      </c>
      <c r="K168" s="438"/>
      <c r="L168" s="438"/>
      <c r="M168" s="438" t="s">
        <v>472</v>
      </c>
      <c r="N168" s="438"/>
      <c r="O168" s="440"/>
    </row>
    <row r="169" spans="1:15" ht="25.5" customHeight="1">
      <c r="A169" s="3" t="s">
        <v>0</v>
      </c>
      <c r="B169" s="20"/>
      <c r="C169" s="4"/>
      <c r="D169" s="93" t="s">
        <v>65</v>
      </c>
      <c r="E169" s="325"/>
      <c r="F169" s="4"/>
      <c r="G169" s="4"/>
      <c r="H169" s="4"/>
      <c r="I169" s="4"/>
      <c r="J169" s="4"/>
      <c r="K169" s="4"/>
      <c r="L169" s="5"/>
      <c r="M169" s="4"/>
      <c r="N169" s="4"/>
      <c r="O169" s="27"/>
    </row>
    <row r="170" spans="1:15" ht="16.5" customHeight="1">
      <c r="A170" s="6"/>
      <c r="B170" s="97" t="s">
        <v>22</v>
      </c>
      <c r="C170" s="7"/>
      <c r="D170" s="7"/>
      <c r="E170" s="315"/>
      <c r="F170" s="7"/>
      <c r="G170" s="7"/>
      <c r="H170" s="7"/>
      <c r="I170" s="8"/>
      <c r="J170" s="7"/>
      <c r="K170" s="7"/>
      <c r="L170" s="9"/>
      <c r="M170" s="7"/>
      <c r="N170" s="7"/>
      <c r="O170" s="391" t="s">
        <v>1526</v>
      </c>
    </row>
    <row r="171" spans="1:15" ht="19.5" customHeight="1">
      <c r="A171" s="10"/>
      <c r="B171" s="11"/>
      <c r="C171" s="11"/>
      <c r="D171" s="95" t="s">
        <v>1472</v>
      </c>
      <c r="E171" s="316"/>
      <c r="F171" s="12"/>
      <c r="G171" s="12"/>
      <c r="H171" s="12"/>
      <c r="I171" s="12"/>
      <c r="J171" s="12"/>
      <c r="K171" s="12"/>
      <c r="L171" s="13"/>
      <c r="M171" s="12"/>
      <c r="N171" s="12"/>
      <c r="O171" s="28"/>
    </row>
    <row r="172" spans="1:18" s="50" customFormat="1" ht="26.25" customHeight="1" thickBot="1">
      <c r="A172" s="46" t="s">
        <v>436</v>
      </c>
      <c r="B172" s="62" t="s">
        <v>437</v>
      </c>
      <c r="C172" s="47" t="s">
        <v>1</v>
      </c>
      <c r="D172" s="47" t="s">
        <v>435</v>
      </c>
      <c r="E172" s="337" t="s">
        <v>444</v>
      </c>
      <c r="F172" s="26" t="s">
        <v>432</v>
      </c>
      <c r="G172" s="26" t="s">
        <v>433</v>
      </c>
      <c r="H172" s="26" t="s">
        <v>33</v>
      </c>
      <c r="I172" s="42" t="s">
        <v>350</v>
      </c>
      <c r="J172" s="48" t="s">
        <v>17</v>
      </c>
      <c r="K172" s="26" t="s">
        <v>18</v>
      </c>
      <c r="L172" s="26" t="s">
        <v>441</v>
      </c>
      <c r="M172" s="26" t="s">
        <v>30</v>
      </c>
      <c r="N172" s="26" t="s">
        <v>29</v>
      </c>
      <c r="O172" s="49" t="s">
        <v>19</v>
      </c>
      <c r="P172" s="989"/>
      <c r="Q172" s="989"/>
      <c r="R172" s="989"/>
    </row>
    <row r="173" spans="1:15" ht="20.25" customHeight="1" thickTop="1">
      <c r="A173" s="101" t="s">
        <v>632</v>
      </c>
      <c r="B173" s="77"/>
      <c r="C173" s="77"/>
      <c r="D173" s="78"/>
      <c r="E173" s="338"/>
      <c r="F173" s="77"/>
      <c r="G173" s="77"/>
      <c r="H173" s="77"/>
      <c r="I173" s="77"/>
      <c r="J173" s="77"/>
      <c r="K173" s="77"/>
      <c r="L173" s="78"/>
      <c r="M173" s="77"/>
      <c r="N173" s="77"/>
      <c r="O173" s="80"/>
    </row>
    <row r="174" spans="1:15" ht="42" customHeight="1">
      <c r="A174" s="15">
        <v>350</v>
      </c>
      <c r="B174" s="14" t="s">
        <v>1217</v>
      </c>
      <c r="C174" s="43" t="s">
        <v>1372</v>
      </c>
      <c r="D174" s="398" t="s">
        <v>52</v>
      </c>
      <c r="E174" s="346">
        <v>15</v>
      </c>
      <c r="F174" s="59">
        <v>3999</v>
      </c>
      <c r="G174" s="59">
        <v>0</v>
      </c>
      <c r="H174" s="59">
        <v>0</v>
      </c>
      <c r="I174" s="59">
        <v>0</v>
      </c>
      <c r="J174" s="59">
        <v>349</v>
      </c>
      <c r="K174" s="59">
        <v>0</v>
      </c>
      <c r="L174" s="59">
        <v>0</v>
      </c>
      <c r="M174" s="59">
        <v>0</v>
      </c>
      <c r="N174" s="59">
        <f>F174+G174+H174+I174-J174+K174-L174-M174</f>
        <v>3650</v>
      </c>
      <c r="O174" s="32"/>
    </row>
    <row r="175" spans="1:18" s="41" customFormat="1" ht="15" customHeight="1">
      <c r="A175" s="624" t="s">
        <v>66</v>
      </c>
      <c r="B175" s="694"/>
      <c r="C175" s="694"/>
      <c r="D175" s="597"/>
      <c r="E175" s="598"/>
      <c r="F175" s="613">
        <f aca="true" t="shared" si="31" ref="F175:N175">F174</f>
        <v>3999</v>
      </c>
      <c r="G175" s="613">
        <f t="shared" si="31"/>
        <v>0</v>
      </c>
      <c r="H175" s="613">
        <f t="shared" si="31"/>
        <v>0</v>
      </c>
      <c r="I175" s="613">
        <f t="shared" si="31"/>
        <v>0</v>
      </c>
      <c r="J175" s="613">
        <f t="shared" si="31"/>
        <v>349</v>
      </c>
      <c r="K175" s="613">
        <f t="shared" si="31"/>
        <v>0</v>
      </c>
      <c r="L175" s="613">
        <f t="shared" si="31"/>
        <v>0</v>
      </c>
      <c r="M175" s="613">
        <f t="shared" si="31"/>
        <v>0</v>
      </c>
      <c r="N175" s="613">
        <f t="shared" si="31"/>
        <v>3650</v>
      </c>
      <c r="O175" s="695"/>
      <c r="P175" s="84"/>
      <c r="Q175" s="84"/>
      <c r="R175" s="84"/>
    </row>
    <row r="176" spans="1:15" ht="20.25" customHeight="1">
      <c r="A176" s="101" t="s">
        <v>122</v>
      </c>
      <c r="B176" s="77"/>
      <c r="C176" s="77"/>
      <c r="D176" s="78"/>
      <c r="E176" s="338"/>
      <c r="F176" s="77"/>
      <c r="G176" s="77"/>
      <c r="H176" s="77"/>
      <c r="I176" s="77"/>
      <c r="J176" s="77"/>
      <c r="K176" s="77"/>
      <c r="L176" s="78"/>
      <c r="M176" s="77"/>
      <c r="N176" s="77"/>
      <c r="O176" s="80"/>
    </row>
    <row r="177" spans="1:15" ht="42" customHeight="1">
      <c r="A177" s="15">
        <v>179</v>
      </c>
      <c r="B177" s="14" t="s">
        <v>1194</v>
      </c>
      <c r="C177" s="43" t="s">
        <v>1195</v>
      </c>
      <c r="D177" s="398" t="s">
        <v>52</v>
      </c>
      <c r="E177" s="346">
        <v>15</v>
      </c>
      <c r="F177" s="59">
        <v>4420</v>
      </c>
      <c r="G177" s="59">
        <v>0</v>
      </c>
      <c r="H177" s="59">
        <v>0</v>
      </c>
      <c r="I177" s="59">
        <v>0</v>
      </c>
      <c r="J177" s="59">
        <v>420</v>
      </c>
      <c r="K177" s="59">
        <v>0</v>
      </c>
      <c r="L177" s="59">
        <v>0</v>
      </c>
      <c r="M177" s="59">
        <v>0</v>
      </c>
      <c r="N177" s="59">
        <f>F177+G177+H177+I177-J177+K177-L177-M177</f>
        <v>4000</v>
      </c>
      <c r="O177" s="32"/>
    </row>
    <row r="178" spans="1:15" ht="42" customHeight="1">
      <c r="A178" s="15">
        <v>180</v>
      </c>
      <c r="B178" s="14" t="s">
        <v>1103</v>
      </c>
      <c r="C178" s="43" t="s">
        <v>1196</v>
      </c>
      <c r="D178" s="398" t="s">
        <v>753</v>
      </c>
      <c r="E178" s="346">
        <v>15</v>
      </c>
      <c r="F178" s="59">
        <v>2509</v>
      </c>
      <c r="G178" s="59">
        <v>0</v>
      </c>
      <c r="H178" s="59">
        <v>0</v>
      </c>
      <c r="I178" s="59">
        <v>0</v>
      </c>
      <c r="J178" s="59">
        <v>9</v>
      </c>
      <c r="K178" s="59">
        <v>0</v>
      </c>
      <c r="L178" s="59">
        <v>0</v>
      </c>
      <c r="M178" s="59">
        <v>0</v>
      </c>
      <c r="N178" s="59">
        <f>F178+G178+H178+I178-J178+K178-L178-M178</f>
        <v>2500</v>
      </c>
      <c r="O178" s="32"/>
    </row>
    <row r="179" spans="1:18" s="41" customFormat="1" ht="15" customHeight="1">
      <c r="A179" s="624" t="s">
        <v>66</v>
      </c>
      <c r="B179" s="694"/>
      <c r="C179" s="694"/>
      <c r="D179" s="597"/>
      <c r="E179" s="598"/>
      <c r="F179" s="613">
        <f aca="true" t="shared" si="32" ref="F179:N179">SUM(F177:F178)</f>
        <v>6929</v>
      </c>
      <c r="G179" s="613">
        <f t="shared" si="32"/>
        <v>0</v>
      </c>
      <c r="H179" s="613">
        <f t="shared" si="32"/>
        <v>0</v>
      </c>
      <c r="I179" s="613">
        <f t="shared" si="32"/>
        <v>0</v>
      </c>
      <c r="J179" s="613">
        <f t="shared" si="32"/>
        <v>429</v>
      </c>
      <c r="K179" s="613">
        <f t="shared" si="32"/>
        <v>0</v>
      </c>
      <c r="L179" s="613">
        <f t="shared" si="32"/>
        <v>0</v>
      </c>
      <c r="M179" s="613">
        <f t="shared" si="32"/>
        <v>0</v>
      </c>
      <c r="N179" s="613">
        <f t="shared" si="32"/>
        <v>6500</v>
      </c>
      <c r="O179" s="695"/>
      <c r="P179" s="84"/>
      <c r="Q179" s="84"/>
      <c r="R179" s="84"/>
    </row>
    <row r="180" spans="1:15" ht="20.25" customHeight="1">
      <c r="A180" s="101" t="s">
        <v>54</v>
      </c>
      <c r="B180" s="77"/>
      <c r="C180" s="77"/>
      <c r="D180" s="78"/>
      <c r="E180" s="338"/>
      <c r="F180" s="77"/>
      <c r="G180" s="77"/>
      <c r="H180" s="77"/>
      <c r="I180" s="77"/>
      <c r="J180" s="77"/>
      <c r="K180" s="77"/>
      <c r="L180" s="78"/>
      <c r="M180" s="77"/>
      <c r="N180" s="77"/>
      <c r="O180" s="80"/>
    </row>
    <row r="181" spans="1:15" ht="42" customHeight="1">
      <c r="A181" s="15">
        <v>181</v>
      </c>
      <c r="B181" s="14" t="s">
        <v>1437</v>
      </c>
      <c r="C181" s="43" t="s">
        <v>1438</v>
      </c>
      <c r="D181" s="398" t="s">
        <v>698</v>
      </c>
      <c r="E181" s="346">
        <v>15</v>
      </c>
      <c r="F181" s="59">
        <v>5662</v>
      </c>
      <c r="G181" s="59">
        <v>0</v>
      </c>
      <c r="H181" s="59">
        <v>0</v>
      </c>
      <c r="I181" s="59">
        <v>0</v>
      </c>
      <c r="J181" s="59">
        <v>662</v>
      </c>
      <c r="K181" s="59">
        <v>0</v>
      </c>
      <c r="L181" s="59">
        <v>0</v>
      </c>
      <c r="M181" s="59">
        <v>0</v>
      </c>
      <c r="N181" s="59">
        <f aca="true" t="shared" si="33" ref="N181:N187">F181+G181+H181+I181-J181+K181-L181-M181</f>
        <v>5000</v>
      </c>
      <c r="O181" s="32"/>
    </row>
    <row r="182" spans="1:15" ht="42" customHeight="1">
      <c r="A182" s="15">
        <v>182</v>
      </c>
      <c r="B182" s="14" t="s">
        <v>1104</v>
      </c>
      <c r="C182" s="43" t="s">
        <v>1349</v>
      </c>
      <c r="D182" s="398" t="s">
        <v>698</v>
      </c>
      <c r="E182" s="346">
        <v>15</v>
      </c>
      <c r="F182" s="59">
        <v>1697</v>
      </c>
      <c r="G182" s="59">
        <v>0</v>
      </c>
      <c r="H182" s="59">
        <v>0</v>
      </c>
      <c r="I182" s="59">
        <v>0</v>
      </c>
      <c r="J182" s="59">
        <v>0</v>
      </c>
      <c r="K182" s="59">
        <v>103</v>
      </c>
      <c r="L182" s="59">
        <v>0</v>
      </c>
      <c r="M182" s="59">
        <v>0</v>
      </c>
      <c r="N182" s="59">
        <f t="shared" si="33"/>
        <v>1800</v>
      </c>
      <c r="O182" s="32"/>
    </row>
    <row r="183" spans="1:15" ht="42" customHeight="1">
      <c r="A183" s="15">
        <v>183</v>
      </c>
      <c r="B183" s="14" t="s">
        <v>1105</v>
      </c>
      <c r="C183" s="43" t="s">
        <v>1197</v>
      </c>
      <c r="D183" s="398" t="s">
        <v>698</v>
      </c>
      <c r="E183" s="346">
        <v>15</v>
      </c>
      <c r="F183" s="59">
        <v>2509</v>
      </c>
      <c r="G183" s="59">
        <v>0</v>
      </c>
      <c r="H183" s="59">
        <v>0</v>
      </c>
      <c r="I183" s="59">
        <v>0</v>
      </c>
      <c r="J183" s="59">
        <v>9</v>
      </c>
      <c r="K183" s="59">
        <v>0</v>
      </c>
      <c r="L183" s="59">
        <v>0</v>
      </c>
      <c r="M183" s="59">
        <v>0</v>
      </c>
      <c r="N183" s="59">
        <f t="shared" si="33"/>
        <v>2500</v>
      </c>
      <c r="O183" s="32"/>
    </row>
    <row r="184" spans="1:15" ht="42" customHeight="1">
      <c r="A184" s="15">
        <v>367</v>
      </c>
      <c r="B184" s="14" t="s">
        <v>1226</v>
      </c>
      <c r="C184" s="43" t="s">
        <v>1338</v>
      </c>
      <c r="D184" s="398" t="s">
        <v>698</v>
      </c>
      <c r="E184" s="346">
        <v>15</v>
      </c>
      <c r="F184" s="59">
        <v>1923</v>
      </c>
      <c r="G184" s="59">
        <v>0</v>
      </c>
      <c r="H184" s="59">
        <v>0</v>
      </c>
      <c r="I184" s="59">
        <v>0</v>
      </c>
      <c r="J184" s="59">
        <v>0</v>
      </c>
      <c r="K184" s="59">
        <v>77</v>
      </c>
      <c r="L184" s="59">
        <v>0</v>
      </c>
      <c r="M184" s="59">
        <v>0</v>
      </c>
      <c r="N184" s="59">
        <f t="shared" si="33"/>
        <v>2000</v>
      </c>
      <c r="O184" s="32"/>
    </row>
    <row r="185" spans="1:15" ht="42" customHeight="1">
      <c r="A185" s="15">
        <v>368</v>
      </c>
      <c r="B185" s="14" t="s">
        <v>1227</v>
      </c>
      <c r="C185" s="43" t="s">
        <v>1337</v>
      </c>
      <c r="D185" s="398" t="s">
        <v>698</v>
      </c>
      <c r="E185" s="346">
        <v>15</v>
      </c>
      <c r="F185" s="59">
        <v>1483</v>
      </c>
      <c r="G185" s="59">
        <v>0</v>
      </c>
      <c r="H185" s="59">
        <v>0</v>
      </c>
      <c r="I185" s="59">
        <v>0</v>
      </c>
      <c r="J185" s="59">
        <v>0</v>
      </c>
      <c r="K185" s="59">
        <v>117</v>
      </c>
      <c r="L185" s="59">
        <v>0</v>
      </c>
      <c r="M185" s="59">
        <v>0</v>
      </c>
      <c r="N185" s="59">
        <f t="shared" si="33"/>
        <v>1600</v>
      </c>
      <c r="O185" s="32"/>
    </row>
    <row r="186" spans="1:15" ht="42" customHeight="1">
      <c r="A186" s="15">
        <v>402</v>
      </c>
      <c r="B186" s="14" t="s">
        <v>1465</v>
      </c>
      <c r="C186" s="43" t="s">
        <v>1466</v>
      </c>
      <c r="D186" s="398" t="s">
        <v>698</v>
      </c>
      <c r="E186" s="346">
        <v>15</v>
      </c>
      <c r="F186" s="59">
        <v>3109</v>
      </c>
      <c r="G186" s="59">
        <v>0</v>
      </c>
      <c r="H186" s="59">
        <v>0</v>
      </c>
      <c r="I186" s="59">
        <v>0</v>
      </c>
      <c r="J186" s="59">
        <v>109</v>
      </c>
      <c r="K186" s="59">
        <v>0</v>
      </c>
      <c r="L186" s="59">
        <v>0</v>
      </c>
      <c r="M186" s="59">
        <v>0</v>
      </c>
      <c r="N186" s="59">
        <f t="shared" si="33"/>
        <v>3000</v>
      </c>
      <c r="O186" s="32"/>
    </row>
    <row r="187" spans="1:15" ht="42" customHeight="1">
      <c r="A187" s="15">
        <v>403</v>
      </c>
      <c r="B187" s="14" t="s">
        <v>1429</v>
      </c>
      <c r="C187" s="43" t="s">
        <v>1430</v>
      </c>
      <c r="D187" s="398" t="s">
        <v>698</v>
      </c>
      <c r="E187" s="346">
        <v>15</v>
      </c>
      <c r="F187" s="59">
        <v>4420</v>
      </c>
      <c r="G187" s="59">
        <v>0</v>
      </c>
      <c r="H187" s="59">
        <v>0</v>
      </c>
      <c r="I187" s="59">
        <v>0</v>
      </c>
      <c r="J187" s="59">
        <v>420</v>
      </c>
      <c r="K187" s="59">
        <v>0</v>
      </c>
      <c r="L187" s="59">
        <v>0</v>
      </c>
      <c r="M187" s="59">
        <v>0</v>
      </c>
      <c r="N187" s="59">
        <f t="shared" si="33"/>
        <v>4000</v>
      </c>
      <c r="O187" s="32"/>
    </row>
    <row r="188" spans="1:18" s="41" customFormat="1" ht="15" customHeight="1">
      <c r="A188" s="624" t="s">
        <v>66</v>
      </c>
      <c r="B188" s="694"/>
      <c r="C188" s="694"/>
      <c r="D188" s="597"/>
      <c r="E188" s="598"/>
      <c r="F188" s="613">
        <f>SUM(F181:F187)</f>
        <v>20803</v>
      </c>
      <c r="G188" s="613">
        <f aca="true" t="shared" si="34" ref="G188:N188">SUM(G181:G187)</f>
        <v>0</v>
      </c>
      <c r="H188" s="613">
        <f t="shared" si="34"/>
        <v>0</v>
      </c>
      <c r="I188" s="613">
        <f t="shared" si="34"/>
        <v>0</v>
      </c>
      <c r="J188" s="613">
        <f t="shared" si="34"/>
        <v>1200</v>
      </c>
      <c r="K188" s="613">
        <f t="shared" si="34"/>
        <v>297</v>
      </c>
      <c r="L188" s="613">
        <f t="shared" si="34"/>
        <v>0</v>
      </c>
      <c r="M188" s="613">
        <f t="shared" si="34"/>
        <v>0</v>
      </c>
      <c r="N188" s="613">
        <f t="shared" si="34"/>
        <v>19900</v>
      </c>
      <c r="O188" s="695"/>
      <c r="P188" s="84"/>
      <c r="Q188" s="84"/>
      <c r="R188" s="84"/>
    </row>
    <row r="189" spans="1:18" s="23" customFormat="1" ht="18" customHeight="1">
      <c r="A189" s="56"/>
      <c r="B189" s="52" t="s">
        <v>31</v>
      </c>
      <c r="C189" s="61"/>
      <c r="D189" s="61"/>
      <c r="E189" s="347"/>
      <c r="F189" s="71">
        <f aca="true" t="shared" si="35" ref="F189:N189">F175+F179+F188</f>
        <v>31731</v>
      </c>
      <c r="G189" s="71">
        <f t="shared" si="35"/>
        <v>0</v>
      </c>
      <c r="H189" s="71">
        <f t="shared" si="35"/>
        <v>0</v>
      </c>
      <c r="I189" s="71">
        <f t="shared" si="35"/>
        <v>0</v>
      </c>
      <c r="J189" s="71">
        <f t="shared" si="35"/>
        <v>1978</v>
      </c>
      <c r="K189" s="71">
        <f t="shared" si="35"/>
        <v>297</v>
      </c>
      <c r="L189" s="71">
        <f t="shared" si="35"/>
        <v>0</v>
      </c>
      <c r="M189" s="71">
        <f t="shared" si="35"/>
        <v>0</v>
      </c>
      <c r="N189" s="71">
        <f t="shared" si="35"/>
        <v>30050</v>
      </c>
      <c r="O189" s="57"/>
      <c r="P189" s="988"/>
      <c r="Q189" s="988"/>
      <c r="R189" s="988"/>
    </row>
    <row r="190" spans="1:18" s="103" customFormat="1" ht="35.25" customHeight="1">
      <c r="A190" s="437"/>
      <c r="B190" s="438"/>
      <c r="C190" s="438"/>
      <c r="D190" s="438" t="s">
        <v>473</v>
      </c>
      <c r="F190" s="439"/>
      <c r="G190" s="438"/>
      <c r="H190" s="438"/>
      <c r="J190" s="443" t="s">
        <v>474</v>
      </c>
      <c r="K190" s="438"/>
      <c r="L190" s="438"/>
      <c r="N190" s="438" t="s">
        <v>474</v>
      </c>
      <c r="O190" s="440"/>
      <c r="P190" s="106"/>
      <c r="Q190" s="106"/>
      <c r="R190" s="106"/>
    </row>
    <row r="191" spans="1:15" ht="14.25" customHeight="1">
      <c r="A191" s="437" t="s">
        <v>482</v>
      </c>
      <c r="B191" s="438"/>
      <c r="C191" s="438"/>
      <c r="D191" s="443" t="s">
        <v>1378</v>
      </c>
      <c r="E191" s="438"/>
      <c r="F191" s="439"/>
      <c r="G191" s="438"/>
      <c r="H191" s="438"/>
      <c r="J191" s="443" t="s">
        <v>1038</v>
      </c>
      <c r="K191" s="438"/>
      <c r="L191" s="437"/>
      <c r="M191" s="438" t="s">
        <v>1034</v>
      </c>
      <c r="N191" s="438"/>
      <c r="O191" s="441"/>
    </row>
    <row r="192" spans="1:15" ht="12.75" customHeight="1">
      <c r="A192" s="437"/>
      <c r="B192" s="438"/>
      <c r="C192" s="438"/>
      <c r="D192" s="443" t="s">
        <v>615</v>
      </c>
      <c r="E192" s="438"/>
      <c r="F192" s="439"/>
      <c r="G192" s="438"/>
      <c r="H192" s="438"/>
      <c r="J192" s="442" t="s">
        <v>471</v>
      </c>
      <c r="K192" s="438"/>
      <c r="L192" s="438"/>
      <c r="M192" s="438" t="s">
        <v>472</v>
      </c>
      <c r="N192" s="438"/>
      <c r="O192" s="440"/>
    </row>
    <row r="193" spans="1:18" s="103" customFormat="1" ht="27.75" customHeight="1">
      <c r="A193" s="3" t="s">
        <v>0</v>
      </c>
      <c r="B193" s="33"/>
      <c r="C193" s="4"/>
      <c r="D193" s="93" t="s">
        <v>65</v>
      </c>
      <c r="E193" s="325"/>
      <c r="F193" s="4"/>
      <c r="G193" s="4"/>
      <c r="H193" s="4"/>
      <c r="I193" s="4"/>
      <c r="J193" s="4"/>
      <c r="K193" s="4"/>
      <c r="L193" s="5"/>
      <c r="M193" s="4"/>
      <c r="N193" s="4"/>
      <c r="O193" s="27"/>
      <c r="P193" s="106"/>
      <c r="Q193" s="106"/>
      <c r="R193" s="106"/>
    </row>
    <row r="194" spans="1:15" ht="16.5" customHeight="1">
      <c r="A194" s="6"/>
      <c r="B194" s="97" t="s">
        <v>899</v>
      </c>
      <c r="C194" s="7"/>
      <c r="D194" s="7"/>
      <c r="E194" s="315"/>
      <c r="F194" s="7"/>
      <c r="G194" s="7"/>
      <c r="H194" s="7"/>
      <c r="I194" s="8"/>
      <c r="J194" s="7"/>
      <c r="K194" s="7"/>
      <c r="L194" s="9"/>
      <c r="M194" s="7"/>
      <c r="N194" s="7"/>
      <c r="O194" s="391" t="s">
        <v>1527</v>
      </c>
    </row>
    <row r="195" spans="1:18" s="103" customFormat="1" ht="23.25" customHeight="1">
      <c r="A195" s="10"/>
      <c r="B195" s="44"/>
      <c r="C195" s="11"/>
      <c r="D195" s="95" t="s">
        <v>1472</v>
      </c>
      <c r="E195" s="316"/>
      <c r="F195" s="12"/>
      <c r="G195" s="12"/>
      <c r="H195" s="12"/>
      <c r="I195" s="12"/>
      <c r="J195" s="12"/>
      <c r="K195" s="12"/>
      <c r="L195" s="13"/>
      <c r="M195" s="12"/>
      <c r="N195" s="12"/>
      <c r="O195" s="28"/>
      <c r="P195" s="106"/>
      <c r="Q195" s="106"/>
      <c r="R195" s="106"/>
    </row>
    <row r="196" spans="1:18" s="103" customFormat="1" ht="33" customHeight="1" thickBot="1">
      <c r="A196" s="46" t="s">
        <v>436</v>
      </c>
      <c r="B196" s="62" t="s">
        <v>437</v>
      </c>
      <c r="C196" s="62" t="s">
        <v>1</v>
      </c>
      <c r="D196" s="62" t="s">
        <v>435</v>
      </c>
      <c r="E196" s="337" t="s">
        <v>444</v>
      </c>
      <c r="F196" s="26" t="s">
        <v>432</v>
      </c>
      <c r="G196" s="26" t="s">
        <v>433</v>
      </c>
      <c r="H196" s="26" t="s">
        <v>33</v>
      </c>
      <c r="I196" s="26" t="s">
        <v>350</v>
      </c>
      <c r="J196" s="26" t="s">
        <v>17</v>
      </c>
      <c r="K196" s="26" t="s">
        <v>18</v>
      </c>
      <c r="L196" s="26" t="s">
        <v>441</v>
      </c>
      <c r="M196" s="26" t="s">
        <v>30</v>
      </c>
      <c r="N196" s="26" t="s">
        <v>29</v>
      </c>
      <c r="O196" s="63" t="s">
        <v>19</v>
      </c>
      <c r="P196" s="106"/>
      <c r="Q196" s="106"/>
      <c r="R196" s="106"/>
    </row>
    <row r="197" spans="1:15" ht="16.5" customHeight="1" thickTop="1">
      <c r="A197" s="101" t="s">
        <v>464</v>
      </c>
      <c r="B197" s="77"/>
      <c r="C197" s="77"/>
      <c r="D197" s="78"/>
      <c r="E197" s="338"/>
      <c r="F197" s="77"/>
      <c r="G197" s="77"/>
      <c r="H197" s="77"/>
      <c r="I197" s="77"/>
      <c r="J197" s="77"/>
      <c r="K197" s="77"/>
      <c r="L197" s="78"/>
      <c r="M197" s="77"/>
      <c r="N197" s="77"/>
      <c r="O197" s="76"/>
    </row>
    <row r="198" spans="1:18" s="41" customFormat="1" ht="39" customHeight="1">
      <c r="A198" s="15">
        <v>185</v>
      </c>
      <c r="B198" s="59" t="s">
        <v>1106</v>
      </c>
      <c r="C198" s="43" t="s">
        <v>1198</v>
      </c>
      <c r="D198" s="430" t="s">
        <v>429</v>
      </c>
      <c r="E198" s="318">
        <v>15</v>
      </c>
      <c r="F198" s="65">
        <v>2509</v>
      </c>
      <c r="G198" s="65">
        <v>0</v>
      </c>
      <c r="H198" s="65">
        <v>0</v>
      </c>
      <c r="I198" s="65">
        <v>0</v>
      </c>
      <c r="J198" s="65">
        <v>9</v>
      </c>
      <c r="K198" s="65">
        <v>0</v>
      </c>
      <c r="L198" s="66">
        <v>0</v>
      </c>
      <c r="M198" s="65">
        <v>0</v>
      </c>
      <c r="N198" s="59">
        <f>F198+G198+H198+I198-J198+K198-L198-M198</f>
        <v>2500</v>
      </c>
      <c r="O198" s="60"/>
      <c r="P198" s="84"/>
      <c r="Q198" s="84"/>
      <c r="R198" s="84"/>
    </row>
    <row r="199" spans="1:18" s="41" customFormat="1" ht="39" customHeight="1">
      <c r="A199" s="15">
        <v>369</v>
      </c>
      <c r="B199" s="59" t="s">
        <v>1228</v>
      </c>
      <c r="C199" s="43" t="s">
        <v>1336</v>
      </c>
      <c r="D199" s="430" t="s">
        <v>429</v>
      </c>
      <c r="E199" s="318">
        <v>15</v>
      </c>
      <c r="F199" s="65">
        <v>2509</v>
      </c>
      <c r="G199" s="65">
        <v>0</v>
      </c>
      <c r="H199" s="65">
        <v>0</v>
      </c>
      <c r="I199" s="65">
        <v>0</v>
      </c>
      <c r="J199" s="65">
        <v>9</v>
      </c>
      <c r="K199" s="65">
        <v>0</v>
      </c>
      <c r="L199" s="66">
        <v>0</v>
      </c>
      <c r="M199" s="65">
        <v>0</v>
      </c>
      <c r="N199" s="59">
        <f>F199+G199+H199+I199-J199+K199-L199-M199</f>
        <v>2500</v>
      </c>
      <c r="O199" s="60"/>
      <c r="P199" s="84"/>
      <c r="Q199" s="84"/>
      <c r="R199" s="84"/>
    </row>
    <row r="200" spans="1:18" s="41" customFormat="1" ht="15.75" customHeight="1">
      <c r="A200" s="624" t="s">
        <v>66</v>
      </c>
      <c r="B200" s="694"/>
      <c r="C200" s="694"/>
      <c r="D200" s="597"/>
      <c r="E200" s="598"/>
      <c r="F200" s="613">
        <f>SUM(F198:F199)</f>
        <v>5018</v>
      </c>
      <c r="G200" s="613">
        <f aca="true" t="shared" si="36" ref="G200:M200">SUM(G198:G199)</f>
        <v>0</v>
      </c>
      <c r="H200" s="613">
        <f t="shared" si="36"/>
        <v>0</v>
      </c>
      <c r="I200" s="613">
        <f>SUM(I198:I199)</f>
        <v>0</v>
      </c>
      <c r="J200" s="613">
        <f t="shared" si="36"/>
        <v>18</v>
      </c>
      <c r="K200" s="613">
        <f t="shared" si="36"/>
        <v>0</v>
      </c>
      <c r="L200" s="613">
        <f t="shared" si="36"/>
        <v>0</v>
      </c>
      <c r="M200" s="613">
        <f t="shared" si="36"/>
        <v>0</v>
      </c>
      <c r="N200" s="613">
        <f>SUM(N198:N199)</f>
        <v>5000</v>
      </c>
      <c r="O200" s="694"/>
      <c r="P200" s="84"/>
      <c r="Q200" s="84"/>
      <c r="R200" s="84"/>
    </row>
    <row r="201" spans="1:15" ht="18" customHeight="1">
      <c r="A201" s="101" t="s">
        <v>499</v>
      </c>
      <c r="B201" s="77"/>
      <c r="C201" s="77"/>
      <c r="D201" s="78"/>
      <c r="E201" s="338"/>
      <c r="F201" s="77"/>
      <c r="G201" s="77"/>
      <c r="H201" s="77"/>
      <c r="I201" s="77"/>
      <c r="J201" s="77"/>
      <c r="K201" s="77"/>
      <c r="L201" s="78"/>
      <c r="M201" s="77"/>
      <c r="N201" s="77"/>
      <c r="O201" s="76"/>
    </row>
    <row r="202" spans="1:18" s="41" customFormat="1" ht="39" customHeight="1">
      <c r="A202" s="15">
        <v>7</v>
      </c>
      <c r="B202" s="59" t="s">
        <v>1514</v>
      </c>
      <c r="C202" s="43"/>
      <c r="D202" s="430" t="s">
        <v>429</v>
      </c>
      <c r="E202" s="318">
        <v>15</v>
      </c>
      <c r="F202" s="65">
        <v>3109</v>
      </c>
      <c r="G202" s="65">
        <v>0</v>
      </c>
      <c r="H202" s="65">
        <v>0</v>
      </c>
      <c r="I202" s="65">
        <v>0</v>
      </c>
      <c r="J202" s="65">
        <v>109</v>
      </c>
      <c r="K202" s="65">
        <v>0</v>
      </c>
      <c r="L202" s="66">
        <v>0</v>
      </c>
      <c r="M202" s="65">
        <v>0</v>
      </c>
      <c r="N202" s="59">
        <f aca="true" t="shared" si="37" ref="N202:N207">F202+G202+H202+I202-J202+K202-L202-M202</f>
        <v>3000</v>
      </c>
      <c r="O202" s="60"/>
      <c r="P202" s="84"/>
      <c r="Q202" s="84"/>
      <c r="R202" s="84"/>
    </row>
    <row r="203" spans="1:18" s="41" customFormat="1" ht="39" customHeight="1">
      <c r="A203" s="15">
        <v>26</v>
      </c>
      <c r="B203" s="59" t="s">
        <v>903</v>
      </c>
      <c r="C203" s="43" t="s">
        <v>1199</v>
      </c>
      <c r="D203" s="430" t="s">
        <v>598</v>
      </c>
      <c r="E203" s="318">
        <v>15</v>
      </c>
      <c r="F203" s="65">
        <v>2746</v>
      </c>
      <c r="G203" s="65">
        <v>0</v>
      </c>
      <c r="H203" s="65">
        <v>0</v>
      </c>
      <c r="I203" s="65">
        <v>0</v>
      </c>
      <c r="J203" s="65">
        <v>49</v>
      </c>
      <c r="K203" s="65">
        <v>0</v>
      </c>
      <c r="L203" s="66">
        <v>0</v>
      </c>
      <c r="M203" s="65">
        <v>0</v>
      </c>
      <c r="N203" s="59">
        <f t="shared" si="37"/>
        <v>2697</v>
      </c>
      <c r="O203" s="60"/>
      <c r="P203" s="84"/>
      <c r="Q203" s="84"/>
      <c r="R203" s="84"/>
    </row>
    <row r="204" spans="1:18" s="41" customFormat="1" ht="39" customHeight="1">
      <c r="A204" s="15">
        <v>188</v>
      </c>
      <c r="B204" s="59" t="s">
        <v>1107</v>
      </c>
      <c r="C204" s="43" t="s">
        <v>1346</v>
      </c>
      <c r="D204" s="430" t="s">
        <v>598</v>
      </c>
      <c r="E204" s="318">
        <v>15</v>
      </c>
      <c r="F204" s="65">
        <v>5662</v>
      </c>
      <c r="G204" s="65">
        <v>0</v>
      </c>
      <c r="H204" s="65">
        <v>0</v>
      </c>
      <c r="I204" s="65">
        <v>0</v>
      </c>
      <c r="J204" s="65">
        <v>662</v>
      </c>
      <c r="K204" s="65">
        <v>0</v>
      </c>
      <c r="L204" s="66">
        <v>0</v>
      </c>
      <c r="M204" s="65">
        <v>0</v>
      </c>
      <c r="N204" s="59">
        <f t="shared" si="37"/>
        <v>5000</v>
      </c>
      <c r="O204" s="60"/>
      <c r="P204" s="84"/>
      <c r="Q204" s="84"/>
      <c r="R204" s="84"/>
    </row>
    <row r="205" spans="1:18" s="41" customFormat="1" ht="39" customHeight="1">
      <c r="A205" s="15">
        <v>194</v>
      </c>
      <c r="B205" s="59" t="s">
        <v>500</v>
      </c>
      <c r="C205" s="43" t="s">
        <v>501</v>
      </c>
      <c r="D205" s="430" t="s">
        <v>502</v>
      </c>
      <c r="E205" s="318">
        <v>15</v>
      </c>
      <c r="F205" s="65">
        <v>3992</v>
      </c>
      <c r="G205" s="65">
        <v>0</v>
      </c>
      <c r="H205" s="65">
        <v>0</v>
      </c>
      <c r="I205" s="65">
        <v>0</v>
      </c>
      <c r="J205" s="65">
        <v>348</v>
      </c>
      <c r="K205" s="65">
        <v>0</v>
      </c>
      <c r="L205" s="66">
        <v>0</v>
      </c>
      <c r="M205" s="65">
        <v>0</v>
      </c>
      <c r="N205" s="59">
        <f t="shared" si="37"/>
        <v>3644</v>
      </c>
      <c r="O205" s="60"/>
      <c r="P205" s="84"/>
      <c r="Q205" s="84"/>
      <c r="R205" s="84"/>
    </row>
    <row r="206" spans="1:15" ht="39" customHeight="1">
      <c r="A206" s="15">
        <v>361</v>
      </c>
      <c r="B206" s="59" t="s">
        <v>1160</v>
      </c>
      <c r="C206" s="43" t="s">
        <v>1275</v>
      </c>
      <c r="D206" s="430" t="s">
        <v>598</v>
      </c>
      <c r="E206" s="318">
        <v>15</v>
      </c>
      <c r="F206" s="65">
        <v>3820</v>
      </c>
      <c r="G206" s="65">
        <v>0</v>
      </c>
      <c r="H206" s="65">
        <v>0</v>
      </c>
      <c r="I206" s="65">
        <v>0</v>
      </c>
      <c r="J206" s="65">
        <v>320</v>
      </c>
      <c r="K206" s="65">
        <v>0</v>
      </c>
      <c r="L206" s="66">
        <v>0</v>
      </c>
      <c r="M206" s="65">
        <v>0</v>
      </c>
      <c r="N206" s="59">
        <f t="shared" si="37"/>
        <v>3500</v>
      </c>
      <c r="O206" s="104"/>
    </row>
    <row r="207" spans="1:15" ht="39" customHeight="1">
      <c r="A207" s="15">
        <v>362</v>
      </c>
      <c r="B207" s="59" t="s">
        <v>1161</v>
      </c>
      <c r="C207" s="43" t="s">
        <v>1370</v>
      </c>
      <c r="D207" s="430" t="s">
        <v>598</v>
      </c>
      <c r="E207" s="318">
        <v>15</v>
      </c>
      <c r="F207" s="65">
        <v>3820</v>
      </c>
      <c r="G207" s="65">
        <v>0</v>
      </c>
      <c r="H207" s="65">
        <v>0</v>
      </c>
      <c r="I207" s="65">
        <v>0</v>
      </c>
      <c r="J207" s="65">
        <v>320</v>
      </c>
      <c r="K207" s="65">
        <v>0</v>
      </c>
      <c r="L207" s="66">
        <v>0</v>
      </c>
      <c r="M207" s="65">
        <v>0</v>
      </c>
      <c r="N207" s="59">
        <f t="shared" si="37"/>
        <v>3500</v>
      </c>
      <c r="O207" s="104"/>
    </row>
    <row r="208" spans="1:18" s="41" customFormat="1" ht="15.75" customHeight="1">
      <c r="A208" s="624" t="s">
        <v>66</v>
      </c>
      <c r="B208" s="694"/>
      <c r="C208" s="694"/>
      <c r="D208" s="597"/>
      <c r="E208" s="598"/>
      <c r="F208" s="613">
        <f>SUM(F202:F207)</f>
        <v>23149</v>
      </c>
      <c r="G208" s="613">
        <f aca="true" t="shared" si="38" ref="G208:N208">SUM(G202:G207)</f>
        <v>0</v>
      </c>
      <c r="H208" s="613">
        <f t="shared" si="38"/>
        <v>0</v>
      </c>
      <c r="I208" s="613">
        <f t="shared" si="38"/>
        <v>0</v>
      </c>
      <c r="J208" s="613">
        <f t="shared" si="38"/>
        <v>1808</v>
      </c>
      <c r="K208" s="613">
        <f t="shared" si="38"/>
        <v>0</v>
      </c>
      <c r="L208" s="613">
        <f t="shared" si="38"/>
        <v>0</v>
      </c>
      <c r="M208" s="613">
        <f t="shared" si="38"/>
        <v>0</v>
      </c>
      <c r="N208" s="613">
        <f t="shared" si="38"/>
        <v>21341</v>
      </c>
      <c r="O208" s="694"/>
      <c r="P208" s="84"/>
      <c r="Q208" s="84"/>
      <c r="R208" s="84"/>
    </row>
    <row r="209" spans="1:15" ht="18" customHeight="1">
      <c r="A209" s="101" t="s">
        <v>67</v>
      </c>
      <c r="B209" s="77"/>
      <c r="C209" s="77"/>
      <c r="D209" s="78"/>
      <c r="E209" s="338"/>
      <c r="F209" s="77"/>
      <c r="G209" s="77"/>
      <c r="H209" s="77"/>
      <c r="I209" s="77"/>
      <c r="J209" s="77"/>
      <c r="K209" s="77"/>
      <c r="L209" s="78"/>
      <c r="M209" s="77"/>
      <c r="N209" s="77"/>
      <c r="O209" s="80"/>
    </row>
    <row r="210" spans="1:15" ht="39" customHeight="1">
      <c r="A210" s="15">
        <v>189</v>
      </c>
      <c r="B210" s="59" t="s">
        <v>1108</v>
      </c>
      <c r="C210" s="43" t="s">
        <v>1200</v>
      </c>
      <c r="D210" s="430" t="s">
        <v>429</v>
      </c>
      <c r="E210" s="348">
        <v>15</v>
      </c>
      <c r="F210" s="65">
        <v>2613</v>
      </c>
      <c r="G210" s="65">
        <v>0</v>
      </c>
      <c r="H210" s="65">
        <v>0</v>
      </c>
      <c r="I210" s="65">
        <v>0</v>
      </c>
      <c r="J210" s="65">
        <v>20</v>
      </c>
      <c r="K210" s="65">
        <v>0</v>
      </c>
      <c r="L210" s="65">
        <v>0</v>
      </c>
      <c r="M210" s="65">
        <v>0</v>
      </c>
      <c r="N210" s="59">
        <f>F210+G210+H210+I210-J210+K210-L210-M210</f>
        <v>2593</v>
      </c>
      <c r="O210" s="32"/>
    </row>
    <row r="211" spans="1:18" s="41" customFormat="1" ht="15" customHeight="1">
      <c r="A211" s="624" t="s">
        <v>66</v>
      </c>
      <c r="B211" s="694"/>
      <c r="C211" s="694"/>
      <c r="D211" s="694"/>
      <c r="E211" s="598"/>
      <c r="F211" s="613">
        <f aca="true" t="shared" si="39" ref="F211:N211">SUM(F210:F210)</f>
        <v>2613</v>
      </c>
      <c r="G211" s="613">
        <f t="shared" si="39"/>
        <v>0</v>
      </c>
      <c r="H211" s="613">
        <f t="shared" si="39"/>
        <v>0</v>
      </c>
      <c r="I211" s="613">
        <f t="shared" si="39"/>
        <v>0</v>
      </c>
      <c r="J211" s="613">
        <f t="shared" si="39"/>
        <v>20</v>
      </c>
      <c r="K211" s="613">
        <f t="shared" si="39"/>
        <v>0</v>
      </c>
      <c r="L211" s="613">
        <f t="shared" si="39"/>
        <v>0</v>
      </c>
      <c r="M211" s="613">
        <f t="shared" si="39"/>
        <v>0</v>
      </c>
      <c r="N211" s="613">
        <f t="shared" si="39"/>
        <v>2593</v>
      </c>
      <c r="O211" s="695"/>
      <c r="P211" s="84"/>
      <c r="Q211" s="84"/>
      <c r="R211" s="84"/>
    </row>
    <row r="212" spans="1:18" s="103" customFormat="1" ht="18" customHeight="1">
      <c r="A212" s="676" t="s">
        <v>627</v>
      </c>
      <c r="B212" s="767"/>
      <c r="C212" s="768"/>
      <c r="D212" s="768"/>
      <c r="E212" s="769"/>
      <c r="F212" s="767"/>
      <c r="G212" s="767"/>
      <c r="H212" s="767"/>
      <c r="I212" s="767"/>
      <c r="J212" s="767"/>
      <c r="K212" s="767"/>
      <c r="L212" s="767"/>
      <c r="M212" s="767"/>
      <c r="N212" s="767"/>
      <c r="O212" s="681"/>
      <c r="P212" s="106"/>
      <c r="Q212" s="106"/>
      <c r="R212" s="106"/>
    </row>
    <row r="213" spans="1:18" s="103" customFormat="1" ht="39" customHeight="1">
      <c r="A213" s="15">
        <v>247</v>
      </c>
      <c r="B213" s="59" t="s">
        <v>1109</v>
      </c>
      <c r="C213" s="43" t="s">
        <v>1276</v>
      </c>
      <c r="D213" s="971" t="s">
        <v>451</v>
      </c>
      <c r="E213" s="346">
        <v>15</v>
      </c>
      <c r="F213" s="59">
        <v>5745</v>
      </c>
      <c r="G213" s="59">
        <v>0</v>
      </c>
      <c r="H213" s="59">
        <v>0</v>
      </c>
      <c r="I213" s="59">
        <v>0</v>
      </c>
      <c r="J213" s="59">
        <v>680</v>
      </c>
      <c r="K213" s="59">
        <v>0</v>
      </c>
      <c r="L213" s="930">
        <v>0</v>
      </c>
      <c r="M213" s="59">
        <v>0</v>
      </c>
      <c r="N213" s="59">
        <f>F213+G213+H213+I213-J213+K213-L213-M213</f>
        <v>5065</v>
      </c>
      <c r="O213" s="29"/>
      <c r="P213" s="106"/>
      <c r="Q213" s="106"/>
      <c r="R213" s="106"/>
    </row>
    <row r="214" spans="1:18" s="103" customFormat="1" ht="17.25" customHeight="1">
      <c r="A214" s="590" t="s">
        <v>66</v>
      </c>
      <c r="B214" s="606"/>
      <c r="C214" s="607"/>
      <c r="D214" s="607"/>
      <c r="E214" s="608"/>
      <c r="F214" s="613">
        <f aca="true" t="shared" si="40" ref="F214:N214">SUM(F213:F213)</f>
        <v>5745</v>
      </c>
      <c r="G214" s="613">
        <f t="shared" si="40"/>
        <v>0</v>
      </c>
      <c r="H214" s="613">
        <f t="shared" si="40"/>
        <v>0</v>
      </c>
      <c r="I214" s="613">
        <f t="shared" si="40"/>
        <v>0</v>
      </c>
      <c r="J214" s="613">
        <f t="shared" si="40"/>
        <v>680</v>
      </c>
      <c r="K214" s="613">
        <f t="shared" si="40"/>
        <v>0</v>
      </c>
      <c r="L214" s="613">
        <f t="shared" si="40"/>
        <v>0</v>
      </c>
      <c r="M214" s="613">
        <f t="shared" si="40"/>
        <v>0</v>
      </c>
      <c r="N214" s="613">
        <f t="shared" si="40"/>
        <v>5065</v>
      </c>
      <c r="O214" s="588"/>
      <c r="P214" s="106"/>
      <c r="Q214" s="106"/>
      <c r="R214" s="106"/>
    </row>
    <row r="215" spans="1:18" s="103" customFormat="1" ht="18.75" customHeight="1">
      <c r="A215" s="56"/>
      <c r="B215" s="52" t="s">
        <v>31</v>
      </c>
      <c r="C215" s="68"/>
      <c r="D215" s="68"/>
      <c r="E215" s="373"/>
      <c r="F215" s="69">
        <f aca="true" t="shared" si="41" ref="F215:M215">F200+F208+F211+F214</f>
        <v>36525</v>
      </c>
      <c r="G215" s="69">
        <f t="shared" si="41"/>
        <v>0</v>
      </c>
      <c r="H215" s="69">
        <f t="shared" si="41"/>
        <v>0</v>
      </c>
      <c r="I215" s="69">
        <f>I200+I208+I211+I214</f>
        <v>0</v>
      </c>
      <c r="J215" s="69">
        <f t="shared" si="41"/>
        <v>2526</v>
      </c>
      <c r="K215" s="69">
        <f t="shared" si="41"/>
        <v>0</v>
      </c>
      <c r="L215" s="69">
        <f t="shared" si="41"/>
        <v>0</v>
      </c>
      <c r="M215" s="69">
        <f t="shared" si="41"/>
        <v>0</v>
      </c>
      <c r="N215" s="69">
        <f>N200+N208+N211+N214</f>
        <v>33999</v>
      </c>
      <c r="O215" s="58"/>
      <c r="P215" s="106"/>
      <c r="Q215" s="106"/>
      <c r="R215" s="106"/>
    </row>
    <row r="216" spans="1:18" s="103" customFormat="1" ht="11.25" customHeight="1">
      <c r="A216" s="17"/>
      <c r="B216" s="1"/>
      <c r="C216" s="1"/>
      <c r="D216" s="1"/>
      <c r="E216" s="321"/>
      <c r="F216" s="1"/>
      <c r="G216" s="1"/>
      <c r="H216" s="1"/>
      <c r="I216" s="1"/>
      <c r="J216" s="1"/>
      <c r="K216" s="1"/>
      <c r="L216" s="19"/>
      <c r="M216" s="1"/>
      <c r="N216" s="1"/>
      <c r="O216" s="30"/>
      <c r="P216" s="106"/>
      <c r="Q216" s="106"/>
      <c r="R216" s="106"/>
    </row>
    <row r="217" spans="1:18" s="103" customFormat="1" ht="18.75" customHeight="1">
      <c r="A217" s="437"/>
      <c r="B217" s="438"/>
      <c r="C217" s="438"/>
      <c r="D217" s="438" t="s">
        <v>473</v>
      </c>
      <c r="F217" s="439"/>
      <c r="G217" s="438"/>
      <c r="H217" s="438"/>
      <c r="J217" s="443" t="s">
        <v>474</v>
      </c>
      <c r="K217" s="438"/>
      <c r="L217" s="438"/>
      <c r="N217" s="438" t="s">
        <v>474</v>
      </c>
      <c r="O217" s="440"/>
      <c r="P217" s="106"/>
      <c r="Q217" s="106"/>
      <c r="R217" s="106"/>
    </row>
    <row r="218" spans="1:18" s="103" customFormat="1" ht="15.75" customHeight="1">
      <c r="A218" s="437" t="s">
        <v>482</v>
      </c>
      <c r="B218" s="438"/>
      <c r="C218" s="438"/>
      <c r="D218" s="443" t="s">
        <v>1378</v>
      </c>
      <c r="E218" s="438"/>
      <c r="F218" s="439"/>
      <c r="G218" s="438"/>
      <c r="H218" s="438"/>
      <c r="J218" s="443" t="s">
        <v>1038</v>
      </c>
      <c r="K218" s="438"/>
      <c r="L218" s="437"/>
      <c r="N218" s="443" t="s">
        <v>1034</v>
      </c>
      <c r="O218" s="441"/>
      <c r="P218" s="106"/>
      <c r="Q218" s="106"/>
      <c r="R218" s="106"/>
    </row>
    <row r="219" spans="1:18" s="103" customFormat="1" ht="16.5" customHeight="1">
      <c r="A219" s="437"/>
      <c r="B219" s="438"/>
      <c r="C219" s="438"/>
      <c r="D219" s="443" t="s">
        <v>615</v>
      </c>
      <c r="E219" s="438"/>
      <c r="F219" s="439"/>
      <c r="G219" s="438"/>
      <c r="H219" s="438"/>
      <c r="J219" s="442" t="s">
        <v>471</v>
      </c>
      <c r="K219" s="438"/>
      <c r="L219" s="438"/>
      <c r="N219" s="443" t="s">
        <v>472</v>
      </c>
      <c r="O219" s="440"/>
      <c r="P219" s="106"/>
      <c r="Q219" s="106"/>
      <c r="R219" s="106"/>
    </row>
    <row r="220" spans="1:18" s="103" customFormat="1" ht="11.25" customHeight="1">
      <c r="A220" s="618"/>
      <c r="B220" s="619"/>
      <c r="C220" s="619"/>
      <c r="D220" s="619"/>
      <c r="E220" s="619"/>
      <c r="F220" s="620"/>
      <c r="G220" s="619"/>
      <c r="H220" s="619"/>
      <c r="I220" s="621"/>
      <c r="J220" s="622"/>
      <c r="K220" s="622"/>
      <c r="L220" s="619"/>
      <c r="M220" s="619"/>
      <c r="N220" s="619"/>
      <c r="O220" s="623"/>
      <c r="P220" s="106"/>
      <c r="Q220" s="106"/>
      <c r="R220" s="106"/>
    </row>
    <row r="221" spans="1:18" s="103" customFormat="1" ht="33.75">
      <c r="A221" s="3" t="s">
        <v>0</v>
      </c>
      <c r="B221" s="33"/>
      <c r="C221" s="4"/>
      <c r="D221" s="93" t="s">
        <v>65</v>
      </c>
      <c r="E221" s="325"/>
      <c r="F221" s="4"/>
      <c r="G221" s="4"/>
      <c r="H221" s="4"/>
      <c r="I221" s="4"/>
      <c r="J221" s="4"/>
      <c r="K221" s="4"/>
      <c r="L221" s="5"/>
      <c r="M221" s="4"/>
      <c r="N221" s="4"/>
      <c r="O221" s="27"/>
      <c r="P221" s="106"/>
      <c r="Q221" s="106"/>
      <c r="R221" s="106"/>
    </row>
    <row r="222" spans="1:18" s="103" customFormat="1" ht="21.75">
      <c r="A222" s="6"/>
      <c r="B222" s="98" t="s">
        <v>450</v>
      </c>
      <c r="C222" s="7"/>
      <c r="D222" s="7"/>
      <c r="E222" s="315"/>
      <c r="F222" s="7"/>
      <c r="G222" s="7"/>
      <c r="H222" s="7"/>
      <c r="I222" s="8"/>
      <c r="J222" s="7"/>
      <c r="K222" s="7"/>
      <c r="L222" s="9"/>
      <c r="M222" s="7"/>
      <c r="N222" s="7"/>
      <c r="O222" s="391" t="s">
        <v>1528</v>
      </c>
      <c r="P222" s="106"/>
      <c r="Q222" s="106"/>
      <c r="R222" s="106"/>
    </row>
    <row r="223" spans="1:18" s="103" customFormat="1" ht="25.5">
      <c r="A223" s="10"/>
      <c r="B223" s="44"/>
      <c r="C223" s="11"/>
      <c r="D223" s="95" t="s">
        <v>1472</v>
      </c>
      <c r="E223" s="316"/>
      <c r="F223" s="12"/>
      <c r="G223" s="12"/>
      <c r="H223" s="12"/>
      <c r="I223" s="12"/>
      <c r="J223" s="12"/>
      <c r="K223" s="12"/>
      <c r="L223" s="13"/>
      <c r="M223" s="12"/>
      <c r="N223" s="12"/>
      <c r="O223" s="28"/>
      <c r="P223" s="106"/>
      <c r="Q223" s="106"/>
      <c r="R223" s="106"/>
    </row>
    <row r="224" spans="1:18" s="103" customFormat="1" ht="38.25" customHeight="1">
      <c r="A224" s="124" t="s">
        <v>436</v>
      </c>
      <c r="B224" s="146" t="s">
        <v>437</v>
      </c>
      <c r="C224" s="146" t="s">
        <v>1</v>
      </c>
      <c r="D224" s="146" t="s">
        <v>435</v>
      </c>
      <c r="E224" s="995" t="s">
        <v>444</v>
      </c>
      <c r="F224" s="125" t="s">
        <v>432</v>
      </c>
      <c r="G224" s="125" t="s">
        <v>433</v>
      </c>
      <c r="H224" s="125" t="s">
        <v>33</v>
      </c>
      <c r="I224" s="125" t="s">
        <v>350</v>
      </c>
      <c r="J224" s="125" t="s">
        <v>17</v>
      </c>
      <c r="K224" s="125" t="s">
        <v>18</v>
      </c>
      <c r="L224" s="125" t="s">
        <v>441</v>
      </c>
      <c r="M224" s="125" t="s">
        <v>30</v>
      </c>
      <c r="N224" s="125" t="s">
        <v>29</v>
      </c>
      <c r="O224" s="147" t="s">
        <v>19</v>
      </c>
      <c r="P224" s="106"/>
      <c r="Q224" s="106"/>
      <c r="R224" s="106"/>
    </row>
    <row r="225" spans="1:18" s="103" customFormat="1" ht="27.75" customHeight="1">
      <c r="A225" s="676" t="s">
        <v>147</v>
      </c>
      <c r="B225" s="767"/>
      <c r="C225" s="768"/>
      <c r="D225" s="768"/>
      <c r="E225" s="769"/>
      <c r="F225" s="767"/>
      <c r="G225" s="767"/>
      <c r="H225" s="767"/>
      <c r="I225" s="767"/>
      <c r="J225" s="767"/>
      <c r="K225" s="767"/>
      <c r="L225" s="767"/>
      <c r="M225" s="767"/>
      <c r="N225" s="767"/>
      <c r="O225" s="681"/>
      <c r="P225" s="106"/>
      <c r="Q225" s="106"/>
      <c r="R225" s="106"/>
    </row>
    <row r="226" spans="1:15" ht="45" customHeight="1">
      <c r="A226" s="15">
        <v>124</v>
      </c>
      <c r="B226" s="59" t="s">
        <v>165</v>
      </c>
      <c r="C226" s="43" t="s">
        <v>914</v>
      </c>
      <c r="D226" s="398" t="s">
        <v>1090</v>
      </c>
      <c r="E226" s="346">
        <v>15</v>
      </c>
      <c r="F226" s="59">
        <v>3194</v>
      </c>
      <c r="G226" s="59">
        <v>0</v>
      </c>
      <c r="H226" s="59">
        <v>0</v>
      </c>
      <c r="I226" s="59">
        <v>0</v>
      </c>
      <c r="J226" s="59">
        <v>118</v>
      </c>
      <c r="K226" s="59">
        <v>0</v>
      </c>
      <c r="L226" s="59">
        <v>0</v>
      </c>
      <c r="M226" s="59">
        <v>0</v>
      </c>
      <c r="N226" s="59">
        <f aca="true" t="shared" si="42" ref="N226:N232">F226+G226+H226+I226-J226+K226-L226-M226</f>
        <v>3076</v>
      </c>
      <c r="O226" s="29"/>
    </row>
    <row r="227" spans="1:15" ht="45" customHeight="1">
      <c r="A227" s="15">
        <v>128</v>
      </c>
      <c r="B227" s="59" t="s">
        <v>911</v>
      </c>
      <c r="C227" s="43" t="s">
        <v>1012</v>
      </c>
      <c r="D227" s="398" t="s">
        <v>1090</v>
      </c>
      <c r="E227" s="346">
        <v>15</v>
      </c>
      <c r="F227" s="59">
        <v>3194</v>
      </c>
      <c r="G227" s="59">
        <v>0</v>
      </c>
      <c r="H227" s="59">
        <v>0</v>
      </c>
      <c r="I227" s="59">
        <v>0</v>
      </c>
      <c r="J227" s="59">
        <v>118</v>
      </c>
      <c r="K227" s="59">
        <v>0</v>
      </c>
      <c r="L227" s="59">
        <v>0</v>
      </c>
      <c r="M227" s="59">
        <v>0</v>
      </c>
      <c r="N227" s="59">
        <f t="shared" si="42"/>
        <v>3076</v>
      </c>
      <c r="O227" s="29"/>
    </row>
    <row r="228" spans="1:15" ht="45" customHeight="1">
      <c r="A228" s="15">
        <v>129</v>
      </c>
      <c r="B228" s="59" t="s">
        <v>935</v>
      </c>
      <c r="C228" s="43" t="s">
        <v>1277</v>
      </c>
      <c r="D228" s="398" t="s">
        <v>1091</v>
      </c>
      <c r="E228" s="346">
        <v>15</v>
      </c>
      <c r="F228" s="59">
        <v>3194</v>
      </c>
      <c r="G228" s="59">
        <v>0</v>
      </c>
      <c r="H228" s="59">
        <v>0</v>
      </c>
      <c r="I228" s="59">
        <v>0</v>
      </c>
      <c r="J228" s="59">
        <v>118</v>
      </c>
      <c r="K228" s="59">
        <v>0</v>
      </c>
      <c r="L228" s="59">
        <v>0</v>
      </c>
      <c r="M228" s="59">
        <v>0</v>
      </c>
      <c r="N228" s="59">
        <f t="shared" si="42"/>
        <v>3076</v>
      </c>
      <c r="O228" s="29"/>
    </row>
    <row r="229" spans="1:18" s="103" customFormat="1" ht="45" customHeight="1">
      <c r="A229" s="15">
        <v>140</v>
      </c>
      <c r="B229" s="59" t="s">
        <v>452</v>
      </c>
      <c r="C229" s="43" t="s">
        <v>885</v>
      </c>
      <c r="D229" s="398" t="s">
        <v>451</v>
      </c>
      <c r="E229" s="346">
        <v>15</v>
      </c>
      <c r="F229" s="59">
        <v>2042</v>
      </c>
      <c r="G229" s="59">
        <v>0</v>
      </c>
      <c r="H229" s="59">
        <v>0</v>
      </c>
      <c r="I229" s="59">
        <v>0</v>
      </c>
      <c r="J229" s="59">
        <v>0</v>
      </c>
      <c r="K229" s="59">
        <v>69</v>
      </c>
      <c r="L229" s="59">
        <v>0</v>
      </c>
      <c r="M229" s="59">
        <v>0</v>
      </c>
      <c r="N229" s="59">
        <f t="shared" si="42"/>
        <v>2111</v>
      </c>
      <c r="O229" s="29"/>
      <c r="P229" s="106"/>
      <c r="Q229" s="106"/>
      <c r="R229" s="106"/>
    </row>
    <row r="230" spans="1:15" ht="45" customHeight="1">
      <c r="A230" s="15">
        <v>155</v>
      </c>
      <c r="B230" s="59" t="s">
        <v>1014</v>
      </c>
      <c r="C230" s="43" t="s">
        <v>1017</v>
      </c>
      <c r="D230" s="398" t="s">
        <v>1091</v>
      </c>
      <c r="E230" s="346">
        <v>15</v>
      </c>
      <c r="F230" s="59">
        <v>3194</v>
      </c>
      <c r="G230" s="59">
        <v>0</v>
      </c>
      <c r="H230" s="59">
        <v>0</v>
      </c>
      <c r="I230" s="59">
        <v>0</v>
      </c>
      <c r="J230" s="59">
        <v>118</v>
      </c>
      <c r="K230" s="59">
        <v>0</v>
      </c>
      <c r="L230" s="59">
        <v>0</v>
      </c>
      <c r="M230" s="59">
        <v>0</v>
      </c>
      <c r="N230" s="59">
        <f t="shared" si="42"/>
        <v>3076</v>
      </c>
      <c r="O230" s="29"/>
    </row>
    <row r="231" spans="1:15" ht="45" customHeight="1">
      <c r="A231" s="15">
        <v>156</v>
      </c>
      <c r="B231" s="59" t="s">
        <v>1015</v>
      </c>
      <c r="C231" s="43" t="s">
        <v>1018</v>
      </c>
      <c r="D231" s="398" t="s">
        <v>1092</v>
      </c>
      <c r="E231" s="346">
        <v>15</v>
      </c>
      <c r="F231" s="59">
        <v>3194</v>
      </c>
      <c r="G231" s="59">
        <v>0</v>
      </c>
      <c r="H231" s="59">
        <v>0</v>
      </c>
      <c r="I231" s="59">
        <v>0</v>
      </c>
      <c r="J231" s="59">
        <v>118</v>
      </c>
      <c r="K231" s="59">
        <v>0</v>
      </c>
      <c r="L231" s="59">
        <v>0</v>
      </c>
      <c r="M231" s="59">
        <v>0</v>
      </c>
      <c r="N231" s="59">
        <f t="shared" si="42"/>
        <v>3076</v>
      </c>
      <c r="O231" s="29"/>
    </row>
    <row r="232" spans="1:15" ht="45" customHeight="1">
      <c r="A232" s="15">
        <v>157</v>
      </c>
      <c r="B232" s="59" t="s">
        <v>1016</v>
      </c>
      <c r="C232" s="43" t="s">
        <v>1019</v>
      </c>
      <c r="D232" s="398" t="s">
        <v>1092</v>
      </c>
      <c r="E232" s="346">
        <v>15</v>
      </c>
      <c r="F232" s="59">
        <v>3194</v>
      </c>
      <c r="G232" s="59">
        <v>0</v>
      </c>
      <c r="H232" s="59">
        <v>0</v>
      </c>
      <c r="I232" s="59">
        <v>0</v>
      </c>
      <c r="J232" s="59">
        <v>118</v>
      </c>
      <c r="K232" s="59">
        <v>0</v>
      </c>
      <c r="L232" s="59">
        <v>400</v>
      </c>
      <c r="M232" s="59">
        <v>0</v>
      </c>
      <c r="N232" s="59">
        <f t="shared" si="42"/>
        <v>2676</v>
      </c>
      <c r="O232" s="29"/>
    </row>
    <row r="233" spans="1:18" s="103" customFormat="1" ht="24" customHeight="1">
      <c r="A233" s="590" t="s">
        <v>66</v>
      </c>
      <c r="B233" s="606"/>
      <c r="C233" s="607"/>
      <c r="D233" s="607"/>
      <c r="E233" s="608"/>
      <c r="F233" s="609">
        <f aca="true" t="shared" si="43" ref="F233:N233">SUM(F226:F232)</f>
        <v>21206</v>
      </c>
      <c r="G233" s="609">
        <f t="shared" si="43"/>
        <v>0</v>
      </c>
      <c r="H233" s="609">
        <f t="shared" si="43"/>
        <v>0</v>
      </c>
      <c r="I233" s="609">
        <f t="shared" si="43"/>
        <v>0</v>
      </c>
      <c r="J233" s="609">
        <f t="shared" si="43"/>
        <v>708</v>
      </c>
      <c r="K233" s="609">
        <f t="shared" si="43"/>
        <v>69</v>
      </c>
      <c r="L233" s="609">
        <f t="shared" si="43"/>
        <v>400</v>
      </c>
      <c r="M233" s="609">
        <f t="shared" si="43"/>
        <v>0</v>
      </c>
      <c r="N233" s="609">
        <f t="shared" si="43"/>
        <v>20167</v>
      </c>
      <c r="O233" s="588"/>
      <c r="P233" s="106"/>
      <c r="Q233" s="106"/>
      <c r="R233" s="106"/>
    </row>
    <row r="234" spans="1:18" s="103" customFormat="1" ht="33" customHeight="1">
      <c r="A234" s="56"/>
      <c r="B234" s="52" t="s">
        <v>31</v>
      </c>
      <c r="C234" s="68"/>
      <c r="D234" s="68"/>
      <c r="E234" s="373"/>
      <c r="F234" s="69">
        <f>F233</f>
        <v>21206</v>
      </c>
      <c r="G234" s="69">
        <f aca="true" t="shared" si="44" ref="G234:N234">G233</f>
        <v>0</v>
      </c>
      <c r="H234" s="69">
        <f t="shared" si="44"/>
        <v>0</v>
      </c>
      <c r="I234" s="69">
        <f t="shared" si="44"/>
        <v>0</v>
      </c>
      <c r="J234" s="69">
        <f t="shared" si="44"/>
        <v>708</v>
      </c>
      <c r="K234" s="69">
        <f t="shared" si="44"/>
        <v>69</v>
      </c>
      <c r="L234" s="69">
        <f t="shared" si="44"/>
        <v>400</v>
      </c>
      <c r="M234" s="69">
        <f t="shared" si="44"/>
        <v>0</v>
      </c>
      <c r="N234" s="69">
        <f t="shared" si="44"/>
        <v>20167</v>
      </c>
      <c r="O234" s="58"/>
      <c r="P234" s="106"/>
      <c r="Q234" s="106"/>
      <c r="R234" s="106"/>
    </row>
    <row r="235" spans="1:18" s="103" customFormat="1" ht="21.75">
      <c r="A235" s="17"/>
      <c r="B235" s="1"/>
      <c r="C235" s="1"/>
      <c r="D235" s="1"/>
      <c r="E235" s="321"/>
      <c r="F235" s="1"/>
      <c r="G235" s="1"/>
      <c r="H235" s="1"/>
      <c r="I235" s="1"/>
      <c r="J235" s="1"/>
      <c r="K235" s="1"/>
      <c r="L235" s="19"/>
      <c r="M235" s="1"/>
      <c r="N235" s="1"/>
      <c r="O235" s="30"/>
      <c r="P235" s="106"/>
      <c r="Q235" s="106"/>
      <c r="R235" s="106"/>
    </row>
    <row r="236" spans="1:18" s="103" customFormat="1" ht="21.75">
      <c r="A236" s="17"/>
      <c r="B236" s="1"/>
      <c r="C236" s="1"/>
      <c r="D236" s="1"/>
      <c r="E236" s="321"/>
      <c r="F236" s="1"/>
      <c r="G236" s="1"/>
      <c r="H236" s="1"/>
      <c r="I236" s="1"/>
      <c r="J236" s="1"/>
      <c r="K236" s="1"/>
      <c r="L236" s="19"/>
      <c r="M236" s="1"/>
      <c r="N236" s="1"/>
      <c r="O236" s="30"/>
      <c r="P236" s="106"/>
      <c r="Q236" s="106"/>
      <c r="R236" s="106"/>
    </row>
    <row r="237" spans="1:18" s="103" customFormat="1" ht="21.75">
      <c r="A237" s="437"/>
      <c r="B237" s="438"/>
      <c r="C237" s="438" t="s">
        <v>473</v>
      </c>
      <c r="D237" s="438"/>
      <c r="F237" s="439"/>
      <c r="G237" s="438"/>
      <c r="H237" s="438"/>
      <c r="J237" s="443" t="s">
        <v>474</v>
      </c>
      <c r="K237" s="438"/>
      <c r="L237" s="438"/>
      <c r="N237" s="438" t="s">
        <v>474</v>
      </c>
      <c r="O237" s="440"/>
      <c r="P237" s="106"/>
      <c r="Q237" s="106"/>
      <c r="R237" s="106"/>
    </row>
    <row r="238" spans="1:18" s="103" customFormat="1" ht="21.75">
      <c r="A238" s="437"/>
      <c r="B238" s="438"/>
      <c r="C238" s="438"/>
      <c r="D238" s="438"/>
      <c r="E238" s="438"/>
      <c r="F238" s="439"/>
      <c r="G238" s="438"/>
      <c r="H238" s="438"/>
      <c r="J238" s="452"/>
      <c r="K238" s="438"/>
      <c r="L238" s="437"/>
      <c r="M238" s="438"/>
      <c r="N238" s="438"/>
      <c r="O238" s="441"/>
      <c r="P238" s="106"/>
      <c r="Q238" s="106"/>
      <c r="R238" s="106"/>
    </row>
    <row r="239" spans="1:18" s="103" customFormat="1" ht="21.75">
      <c r="A239" s="437" t="s">
        <v>482</v>
      </c>
      <c r="B239" s="438"/>
      <c r="C239" s="443" t="s">
        <v>1378</v>
      </c>
      <c r="E239" s="438"/>
      <c r="F239" s="439"/>
      <c r="G239" s="438"/>
      <c r="H239" s="438"/>
      <c r="J239" s="443" t="s">
        <v>1038</v>
      </c>
      <c r="K239" s="438"/>
      <c r="L239" s="437"/>
      <c r="M239" s="438" t="s">
        <v>1034</v>
      </c>
      <c r="N239" s="438"/>
      <c r="O239" s="441"/>
      <c r="P239" s="106"/>
      <c r="Q239" s="106"/>
      <c r="R239" s="106"/>
    </row>
    <row r="240" spans="1:18" s="103" customFormat="1" ht="21.75">
      <c r="A240" s="437"/>
      <c r="B240" s="438"/>
      <c r="C240" s="443" t="s">
        <v>615</v>
      </c>
      <c r="E240" s="438"/>
      <c r="F240" s="439"/>
      <c r="G240" s="438"/>
      <c r="H240" s="438"/>
      <c r="J240" s="442" t="s">
        <v>471</v>
      </c>
      <c r="K240" s="438"/>
      <c r="L240" s="438"/>
      <c r="M240" s="438" t="s">
        <v>472</v>
      </c>
      <c r="N240" s="438"/>
      <c r="O240" s="440"/>
      <c r="P240" s="106"/>
      <c r="Q240" s="106"/>
      <c r="R240" s="106"/>
    </row>
    <row r="241" spans="1:15" ht="18">
      <c r="A241" s="21"/>
      <c r="B241" s="8"/>
      <c r="C241" s="8"/>
      <c r="D241" s="8"/>
      <c r="E241" s="315"/>
      <c r="F241" s="8"/>
      <c r="G241" s="8"/>
      <c r="H241" s="8"/>
      <c r="I241" s="8"/>
      <c r="J241" s="8"/>
      <c r="K241" s="8"/>
      <c r="L241" s="22"/>
      <c r="M241" s="8"/>
      <c r="N241" s="8"/>
      <c r="O241" s="31"/>
    </row>
    <row r="242" spans="1:15" ht="31.5" customHeight="1">
      <c r="A242" s="3" t="s">
        <v>0</v>
      </c>
      <c r="B242" s="33"/>
      <c r="C242" s="4"/>
      <c r="D242" s="94" t="s">
        <v>65</v>
      </c>
      <c r="E242" s="325"/>
      <c r="F242" s="4"/>
      <c r="G242" s="4"/>
      <c r="H242" s="4"/>
      <c r="I242" s="4"/>
      <c r="J242" s="4"/>
      <c r="K242" s="4"/>
      <c r="L242" s="5"/>
      <c r="M242" s="4"/>
      <c r="N242" s="4"/>
      <c r="O242" s="27"/>
    </row>
    <row r="243" spans="1:15" ht="18.75">
      <c r="A243" s="6"/>
      <c r="B243" s="98" t="s">
        <v>178</v>
      </c>
      <c r="C243" s="7"/>
      <c r="D243" s="7"/>
      <c r="E243" s="315"/>
      <c r="F243" s="7"/>
      <c r="G243" s="7"/>
      <c r="H243" s="7"/>
      <c r="I243" s="8"/>
      <c r="J243" s="7"/>
      <c r="K243" s="7"/>
      <c r="L243" s="9"/>
      <c r="M243" s="7"/>
      <c r="N243" s="7"/>
      <c r="O243" s="391" t="s">
        <v>1529</v>
      </c>
    </row>
    <row r="244" spans="1:15" ht="24.75">
      <c r="A244" s="10"/>
      <c r="B244" s="44"/>
      <c r="C244" s="11"/>
      <c r="D244" s="95" t="s">
        <v>1472</v>
      </c>
      <c r="E244" s="316"/>
      <c r="F244" s="12"/>
      <c r="G244" s="12"/>
      <c r="H244" s="12"/>
      <c r="I244" s="12"/>
      <c r="J244" s="12"/>
      <c r="K244" s="12"/>
      <c r="L244" s="13"/>
      <c r="M244" s="12"/>
      <c r="N244" s="12"/>
      <c r="O244" s="28"/>
    </row>
    <row r="245" spans="1:18" s="50" customFormat="1" ht="30" customHeight="1" thickBot="1">
      <c r="A245" s="46" t="s">
        <v>436</v>
      </c>
      <c r="B245" s="62" t="s">
        <v>437</v>
      </c>
      <c r="C245" s="47" t="s">
        <v>1</v>
      </c>
      <c r="D245" s="47" t="s">
        <v>435</v>
      </c>
      <c r="E245" s="337" t="s">
        <v>444</v>
      </c>
      <c r="F245" s="26" t="s">
        <v>432</v>
      </c>
      <c r="G245" s="26" t="s">
        <v>433</v>
      </c>
      <c r="H245" s="26" t="s">
        <v>33</v>
      </c>
      <c r="I245" s="42" t="s">
        <v>350</v>
      </c>
      <c r="J245" s="48" t="s">
        <v>17</v>
      </c>
      <c r="K245" s="26" t="s">
        <v>18</v>
      </c>
      <c r="L245" s="26" t="s">
        <v>441</v>
      </c>
      <c r="M245" s="26" t="s">
        <v>30</v>
      </c>
      <c r="N245" s="26" t="s">
        <v>29</v>
      </c>
      <c r="O245" s="49" t="s">
        <v>19</v>
      </c>
      <c r="P245" s="989"/>
      <c r="Q245" s="989"/>
      <c r="R245" s="989"/>
    </row>
    <row r="246" spans="1:15" ht="28.5" customHeight="1" thickTop="1">
      <c r="A246" s="638" t="s">
        <v>179</v>
      </c>
      <c r="B246" s="632"/>
      <c r="C246" s="632"/>
      <c r="D246" s="632"/>
      <c r="E246" s="633"/>
      <c r="F246" s="632"/>
      <c r="G246" s="632"/>
      <c r="H246" s="632"/>
      <c r="I246" s="632"/>
      <c r="J246" s="632"/>
      <c r="K246" s="632"/>
      <c r="L246" s="634"/>
      <c r="M246" s="632"/>
      <c r="N246" s="632"/>
      <c r="O246" s="486"/>
    </row>
    <row r="247" spans="1:18" s="41" customFormat="1" ht="45" customHeight="1">
      <c r="A247" s="15">
        <v>190</v>
      </c>
      <c r="B247" s="59" t="s">
        <v>1201</v>
      </c>
      <c r="C247" s="43" t="s">
        <v>1171</v>
      </c>
      <c r="D247" s="430" t="s">
        <v>664</v>
      </c>
      <c r="E247" s="318">
        <v>15</v>
      </c>
      <c r="F247" s="65">
        <v>6934</v>
      </c>
      <c r="G247" s="59">
        <v>0</v>
      </c>
      <c r="H247" s="65">
        <v>0</v>
      </c>
      <c r="I247" s="65">
        <v>0</v>
      </c>
      <c r="J247" s="65">
        <v>934</v>
      </c>
      <c r="K247" s="65">
        <v>0</v>
      </c>
      <c r="L247" s="66">
        <v>0</v>
      </c>
      <c r="M247" s="65">
        <v>0</v>
      </c>
      <c r="N247" s="59">
        <f>F247+G247+H247+I247-J247+K247-L247-M247</f>
        <v>6000</v>
      </c>
      <c r="O247" s="60"/>
      <c r="P247" s="84"/>
      <c r="Q247" s="84"/>
      <c r="R247" s="84"/>
    </row>
    <row r="248" spans="1:15" ht="27" customHeight="1">
      <c r="A248" s="590" t="s">
        <v>66</v>
      </c>
      <c r="B248" s="591"/>
      <c r="C248" s="592"/>
      <c r="D248" s="592"/>
      <c r="E248" s="593"/>
      <c r="F248" s="594">
        <f>F247</f>
        <v>6934</v>
      </c>
      <c r="G248" s="594">
        <f aca="true" t="shared" si="45" ref="G248:N248">G247</f>
        <v>0</v>
      </c>
      <c r="H248" s="594">
        <f t="shared" si="45"/>
        <v>0</v>
      </c>
      <c r="I248" s="594">
        <f t="shared" si="45"/>
        <v>0</v>
      </c>
      <c r="J248" s="594">
        <f t="shared" si="45"/>
        <v>934</v>
      </c>
      <c r="K248" s="594">
        <f t="shared" si="45"/>
        <v>0</v>
      </c>
      <c r="L248" s="594">
        <f t="shared" si="45"/>
        <v>0</v>
      </c>
      <c r="M248" s="594">
        <f t="shared" si="45"/>
        <v>0</v>
      </c>
      <c r="N248" s="594">
        <f t="shared" si="45"/>
        <v>6000</v>
      </c>
      <c r="O248" s="588"/>
    </row>
    <row r="249" spans="1:15" ht="28.5" customHeight="1">
      <c r="A249" s="638" t="s">
        <v>345</v>
      </c>
      <c r="B249" s="632"/>
      <c r="C249" s="632"/>
      <c r="D249" s="632"/>
      <c r="E249" s="633"/>
      <c r="F249" s="632"/>
      <c r="G249" s="632"/>
      <c r="H249" s="632"/>
      <c r="I249" s="632"/>
      <c r="J249" s="632"/>
      <c r="K249" s="632"/>
      <c r="L249" s="634"/>
      <c r="M249" s="632"/>
      <c r="N249" s="632"/>
      <c r="O249" s="486"/>
    </row>
    <row r="250" spans="1:18" s="41" customFormat="1" ht="45" customHeight="1">
      <c r="A250" s="15">
        <v>69</v>
      </c>
      <c r="B250" s="59" t="s">
        <v>346</v>
      </c>
      <c r="C250" s="43" t="s">
        <v>416</v>
      </c>
      <c r="D250" s="430" t="s">
        <v>9</v>
      </c>
      <c r="E250" s="318">
        <v>15</v>
      </c>
      <c r="F250" s="59">
        <v>2746</v>
      </c>
      <c r="G250" s="59">
        <v>0</v>
      </c>
      <c r="H250" s="59">
        <v>0</v>
      </c>
      <c r="I250" s="59">
        <v>0</v>
      </c>
      <c r="J250" s="59">
        <v>49</v>
      </c>
      <c r="K250" s="59">
        <v>0</v>
      </c>
      <c r="L250" s="67">
        <v>0</v>
      </c>
      <c r="M250" s="59">
        <v>0</v>
      </c>
      <c r="N250" s="59">
        <f>F250+G250+H250+I250-J250+K250-L250-M250</f>
        <v>2697</v>
      </c>
      <c r="O250" s="29"/>
      <c r="P250" s="84"/>
      <c r="Q250" s="84"/>
      <c r="R250" s="84"/>
    </row>
    <row r="251" spans="1:15" ht="45" customHeight="1">
      <c r="A251" s="15">
        <v>215</v>
      </c>
      <c r="B251" s="59" t="s">
        <v>546</v>
      </c>
      <c r="C251" s="43" t="s">
        <v>648</v>
      </c>
      <c r="D251" s="398" t="s">
        <v>194</v>
      </c>
      <c r="E251" s="346">
        <v>15</v>
      </c>
      <c r="F251" s="59">
        <v>2974</v>
      </c>
      <c r="G251" s="59">
        <v>0</v>
      </c>
      <c r="H251" s="59">
        <v>0</v>
      </c>
      <c r="I251" s="59">
        <v>0</v>
      </c>
      <c r="J251" s="59">
        <v>74</v>
      </c>
      <c r="K251" s="59">
        <v>0</v>
      </c>
      <c r="L251" s="59">
        <v>0</v>
      </c>
      <c r="M251" s="59">
        <v>0</v>
      </c>
      <c r="N251" s="59">
        <f>F251+G251+H251+I251-J251+K251-L251-M251</f>
        <v>2900</v>
      </c>
      <c r="O251" s="32"/>
    </row>
    <row r="252" spans="1:15" ht="27" customHeight="1">
      <c r="A252" s="590" t="s">
        <v>66</v>
      </c>
      <c r="B252" s="591"/>
      <c r="C252" s="592"/>
      <c r="D252" s="592"/>
      <c r="E252" s="593"/>
      <c r="F252" s="594">
        <f aca="true" t="shared" si="46" ref="F252:N252">SUM(F250:F251)</f>
        <v>5720</v>
      </c>
      <c r="G252" s="594">
        <f t="shared" si="46"/>
        <v>0</v>
      </c>
      <c r="H252" s="594">
        <f t="shared" si="46"/>
        <v>0</v>
      </c>
      <c r="I252" s="594">
        <f t="shared" si="46"/>
        <v>0</v>
      </c>
      <c r="J252" s="594">
        <f t="shared" si="46"/>
        <v>123</v>
      </c>
      <c r="K252" s="594">
        <f t="shared" si="46"/>
        <v>0</v>
      </c>
      <c r="L252" s="594">
        <f t="shared" si="46"/>
        <v>0</v>
      </c>
      <c r="M252" s="594">
        <f t="shared" si="46"/>
        <v>0</v>
      </c>
      <c r="N252" s="594">
        <f t="shared" si="46"/>
        <v>5597</v>
      </c>
      <c r="O252" s="588"/>
    </row>
    <row r="253" spans="1:18" s="23" customFormat="1" ht="27" customHeight="1">
      <c r="A253" s="56"/>
      <c r="B253" s="52" t="s">
        <v>31</v>
      </c>
      <c r="C253" s="57"/>
      <c r="D253" s="57"/>
      <c r="E253" s="336"/>
      <c r="F253" s="71">
        <f aca="true" t="shared" si="47" ref="F253:N253">F248+F252</f>
        <v>12654</v>
      </c>
      <c r="G253" s="71">
        <f t="shared" si="47"/>
        <v>0</v>
      </c>
      <c r="H253" s="71">
        <f t="shared" si="47"/>
        <v>0</v>
      </c>
      <c r="I253" s="71">
        <f t="shared" si="47"/>
        <v>0</v>
      </c>
      <c r="J253" s="71">
        <f t="shared" si="47"/>
        <v>1057</v>
      </c>
      <c r="K253" s="71">
        <f t="shared" si="47"/>
        <v>0</v>
      </c>
      <c r="L253" s="71">
        <f t="shared" si="47"/>
        <v>0</v>
      </c>
      <c r="M253" s="71">
        <f t="shared" si="47"/>
        <v>0</v>
      </c>
      <c r="N253" s="71">
        <f t="shared" si="47"/>
        <v>11597</v>
      </c>
      <c r="O253" s="58"/>
      <c r="P253" s="988"/>
      <c r="Q253" s="988"/>
      <c r="R253" s="988"/>
    </row>
    <row r="254" spans="1:15" ht="46.5" customHeight="1">
      <c r="A254" s="21"/>
      <c r="B254" s="8"/>
      <c r="C254" s="8"/>
      <c r="D254" s="8"/>
      <c r="E254" s="315"/>
      <c r="F254" s="8"/>
      <c r="G254" s="8"/>
      <c r="H254" s="8"/>
      <c r="I254" s="8"/>
      <c r="J254" s="8"/>
      <c r="K254" s="8"/>
      <c r="L254" s="22"/>
      <c r="M254" s="8"/>
      <c r="N254" s="8"/>
      <c r="O254" s="31"/>
    </row>
    <row r="255" spans="1:15" ht="18.75">
      <c r="A255" s="437"/>
      <c r="B255" s="438"/>
      <c r="C255" s="438"/>
      <c r="D255" s="438" t="s">
        <v>473</v>
      </c>
      <c r="F255" s="439"/>
      <c r="G255" s="438"/>
      <c r="H255" s="438"/>
      <c r="J255" s="443" t="s">
        <v>474</v>
      </c>
      <c r="K255" s="438"/>
      <c r="L255" s="438"/>
      <c r="N255" s="438" t="s">
        <v>474</v>
      </c>
      <c r="O255" s="440"/>
    </row>
    <row r="256" spans="1:18" s="103" customFormat="1" ht="17.25" customHeight="1">
      <c r="A256" s="437" t="s">
        <v>482</v>
      </c>
      <c r="B256" s="438"/>
      <c r="C256" s="438"/>
      <c r="D256" s="443" t="s">
        <v>1378</v>
      </c>
      <c r="E256" s="438"/>
      <c r="F256" s="439"/>
      <c r="G256" s="438"/>
      <c r="H256" s="438"/>
      <c r="J256" s="443" t="s">
        <v>1038</v>
      </c>
      <c r="K256" s="438"/>
      <c r="L256" s="437"/>
      <c r="M256" s="438" t="s">
        <v>1034</v>
      </c>
      <c r="N256" s="438"/>
      <c r="O256" s="441"/>
      <c r="P256" s="106"/>
      <c r="Q256" s="106"/>
      <c r="R256" s="106"/>
    </row>
    <row r="257" spans="1:18" s="103" customFormat="1" ht="14.25" customHeight="1">
      <c r="A257" s="437"/>
      <c r="B257" s="438"/>
      <c r="C257" s="438"/>
      <c r="D257" s="443" t="s">
        <v>615</v>
      </c>
      <c r="E257" s="438"/>
      <c r="F257" s="439"/>
      <c r="G257" s="438"/>
      <c r="H257" s="438"/>
      <c r="J257" s="442" t="s">
        <v>471</v>
      </c>
      <c r="K257" s="438"/>
      <c r="L257" s="438"/>
      <c r="M257" s="438" t="s">
        <v>472</v>
      </c>
      <c r="N257" s="438"/>
      <c r="O257" s="440"/>
      <c r="P257" s="106"/>
      <c r="Q257" s="106"/>
      <c r="R257" s="106"/>
    </row>
    <row r="258" spans="1:18" s="103" customFormat="1" ht="20.25">
      <c r="A258" s="106"/>
      <c r="B258" s="107"/>
      <c r="C258" s="107"/>
      <c r="D258" s="105"/>
      <c r="E258" s="378"/>
      <c r="F258" s="107"/>
      <c r="G258" s="107"/>
      <c r="H258" s="107"/>
      <c r="I258" s="107"/>
      <c r="K258" s="107"/>
      <c r="L258" s="107"/>
      <c r="M258" s="105"/>
      <c r="N258" s="107"/>
      <c r="O258" s="107"/>
      <c r="P258" s="106"/>
      <c r="Q258" s="106"/>
      <c r="R258" s="106"/>
    </row>
    <row r="259" spans="1:15" ht="27" customHeight="1">
      <c r="A259" s="3" t="s">
        <v>0</v>
      </c>
      <c r="B259" s="20"/>
      <c r="C259" s="4"/>
      <c r="D259" s="93" t="s">
        <v>65</v>
      </c>
      <c r="E259" s="325"/>
      <c r="F259" s="4"/>
      <c r="G259" s="4"/>
      <c r="H259" s="4"/>
      <c r="I259" s="4"/>
      <c r="J259" s="4"/>
      <c r="K259" s="4"/>
      <c r="L259" s="5"/>
      <c r="M259" s="4"/>
      <c r="N259" s="4"/>
      <c r="O259" s="27"/>
    </row>
    <row r="260" spans="1:15" ht="18.75">
      <c r="A260" s="6"/>
      <c r="B260" s="98" t="s">
        <v>628</v>
      </c>
      <c r="C260" s="7"/>
      <c r="D260" s="7"/>
      <c r="E260" s="315"/>
      <c r="F260" s="7"/>
      <c r="G260" s="7"/>
      <c r="H260" s="7"/>
      <c r="I260" s="8"/>
      <c r="J260" s="7"/>
      <c r="K260" s="7"/>
      <c r="L260" s="9"/>
      <c r="M260" s="7"/>
      <c r="N260" s="7"/>
      <c r="O260" s="391" t="s">
        <v>1530</v>
      </c>
    </row>
    <row r="261" spans="1:15" ht="24.75">
      <c r="A261" s="10"/>
      <c r="B261" s="44"/>
      <c r="C261" s="11"/>
      <c r="D261" s="95" t="s">
        <v>1472</v>
      </c>
      <c r="E261" s="316"/>
      <c r="F261" s="12"/>
      <c r="G261" s="12"/>
      <c r="H261" s="12"/>
      <c r="I261" s="12"/>
      <c r="J261" s="12"/>
      <c r="K261" s="12"/>
      <c r="L261" s="13"/>
      <c r="M261" s="12"/>
      <c r="N261" s="12"/>
      <c r="O261" s="28"/>
    </row>
    <row r="262" spans="1:18" s="70" customFormat="1" ht="31.5" customHeight="1" thickBot="1">
      <c r="A262" s="46" t="s">
        <v>436</v>
      </c>
      <c r="B262" s="62" t="s">
        <v>437</v>
      </c>
      <c r="C262" s="62" t="s">
        <v>1</v>
      </c>
      <c r="D262" s="62" t="s">
        <v>435</v>
      </c>
      <c r="E262" s="337" t="s">
        <v>444</v>
      </c>
      <c r="F262" s="26" t="s">
        <v>432</v>
      </c>
      <c r="G262" s="26" t="s">
        <v>433</v>
      </c>
      <c r="H262" s="26" t="s">
        <v>33</v>
      </c>
      <c r="I262" s="26" t="s">
        <v>350</v>
      </c>
      <c r="J262" s="26" t="s">
        <v>17</v>
      </c>
      <c r="K262" s="26" t="s">
        <v>18</v>
      </c>
      <c r="L262" s="26" t="s">
        <v>441</v>
      </c>
      <c r="M262" s="26" t="s">
        <v>30</v>
      </c>
      <c r="N262" s="26" t="s">
        <v>29</v>
      </c>
      <c r="O262" s="63" t="s">
        <v>19</v>
      </c>
      <c r="P262" s="990"/>
      <c r="Q262" s="990"/>
      <c r="R262" s="990"/>
    </row>
    <row r="263" spans="1:15" ht="22.5" customHeight="1" thickTop="1">
      <c r="A263" s="785" t="s">
        <v>629</v>
      </c>
      <c r="B263" s="767"/>
      <c r="C263" s="768"/>
      <c r="D263" s="768"/>
      <c r="E263" s="769"/>
      <c r="F263" s="767"/>
      <c r="G263" s="767"/>
      <c r="H263" s="767"/>
      <c r="I263" s="767"/>
      <c r="J263" s="767"/>
      <c r="K263" s="767"/>
      <c r="L263" s="767"/>
      <c r="M263" s="767"/>
      <c r="N263" s="767"/>
      <c r="O263" s="681"/>
    </row>
    <row r="264" spans="1:18" s="41" customFormat="1" ht="42" customHeight="1">
      <c r="A264" s="15">
        <v>196</v>
      </c>
      <c r="B264" s="59" t="s">
        <v>1110</v>
      </c>
      <c r="C264" s="43" t="s">
        <v>1341</v>
      </c>
      <c r="D264" s="430" t="s">
        <v>1111</v>
      </c>
      <c r="E264" s="318">
        <v>15</v>
      </c>
      <c r="F264" s="65">
        <v>1923</v>
      </c>
      <c r="G264" s="65">
        <v>0</v>
      </c>
      <c r="H264" s="65">
        <v>0</v>
      </c>
      <c r="I264" s="65">
        <v>0</v>
      </c>
      <c r="J264" s="65">
        <v>0</v>
      </c>
      <c r="K264" s="65">
        <v>77</v>
      </c>
      <c r="L264" s="66">
        <v>0</v>
      </c>
      <c r="M264" s="65">
        <v>0</v>
      </c>
      <c r="N264" s="59">
        <f aca="true" t="shared" si="48" ref="N264:N269">F264+G264+H264+I264-J264+K264-L264-M264</f>
        <v>2000</v>
      </c>
      <c r="O264" s="60"/>
      <c r="P264" s="84"/>
      <c r="Q264" s="84"/>
      <c r="R264" s="84"/>
    </row>
    <row r="265" spans="1:18" s="41" customFormat="1" ht="42" customHeight="1">
      <c r="A265" s="15">
        <v>197</v>
      </c>
      <c r="B265" s="59" t="s">
        <v>1112</v>
      </c>
      <c r="C265" s="43" t="s">
        <v>1202</v>
      </c>
      <c r="D265" s="430" t="s">
        <v>2</v>
      </c>
      <c r="E265" s="318">
        <v>15</v>
      </c>
      <c r="F265" s="65">
        <v>3109</v>
      </c>
      <c r="G265" s="65">
        <v>0</v>
      </c>
      <c r="H265" s="65">
        <v>0</v>
      </c>
      <c r="I265" s="65">
        <v>0</v>
      </c>
      <c r="J265" s="65">
        <v>109</v>
      </c>
      <c r="K265" s="65">
        <v>0</v>
      </c>
      <c r="L265" s="66">
        <v>0</v>
      </c>
      <c r="M265" s="65">
        <v>0</v>
      </c>
      <c r="N265" s="59">
        <f t="shared" si="48"/>
        <v>3000</v>
      </c>
      <c r="O265" s="60"/>
      <c r="P265" s="84"/>
      <c r="Q265" s="84"/>
      <c r="R265" s="84"/>
    </row>
    <row r="266" spans="1:15" ht="42" customHeight="1">
      <c r="A266" s="15">
        <v>198</v>
      </c>
      <c r="B266" s="59" t="s">
        <v>1113</v>
      </c>
      <c r="C266" s="43" t="s">
        <v>1367</v>
      </c>
      <c r="D266" s="398" t="s">
        <v>694</v>
      </c>
      <c r="E266" s="346">
        <v>15</v>
      </c>
      <c r="F266" s="59">
        <v>3446</v>
      </c>
      <c r="G266" s="59">
        <v>0</v>
      </c>
      <c r="H266" s="59">
        <v>0</v>
      </c>
      <c r="I266" s="59">
        <v>0</v>
      </c>
      <c r="J266" s="59">
        <v>146</v>
      </c>
      <c r="K266" s="59">
        <v>0</v>
      </c>
      <c r="L266" s="59">
        <v>0</v>
      </c>
      <c r="M266" s="59">
        <v>0</v>
      </c>
      <c r="N266" s="59">
        <f t="shared" si="48"/>
        <v>3300</v>
      </c>
      <c r="O266" s="32"/>
    </row>
    <row r="267" spans="1:15" ht="42" customHeight="1">
      <c r="A267" s="15">
        <v>199</v>
      </c>
      <c r="B267" s="59" t="s">
        <v>1114</v>
      </c>
      <c r="C267" s="43" t="s">
        <v>1203</v>
      </c>
      <c r="D267" s="398" t="s">
        <v>52</v>
      </c>
      <c r="E267" s="346">
        <v>15</v>
      </c>
      <c r="F267" s="59">
        <v>3109</v>
      </c>
      <c r="G267" s="59">
        <v>0</v>
      </c>
      <c r="H267" s="59">
        <v>0</v>
      </c>
      <c r="I267" s="59">
        <v>0</v>
      </c>
      <c r="J267" s="59">
        <v>109</v>
      </c>
      <c r="K267" s="59">
        <v>0</v>
      </c>
      <c r="L267" s="59">
        <v>0</v>
      </c>
      <c r="M267" s="59">
        <v>0</v>
      </c>
      <c r="N267" s="59">
        <f t="shared" si="48"/>
        <v>3000</v>
      </c>
      <c r="O267" s="32"/>
    </row>
    <row r="268" spans="1:15" ht="42" customHeight="1">
      <c r="A268" s="15">
        <v>334</v>
      </c>
      <c r="B268" s="59" t="s">
        <v>817</v>
      </c>
      <c r="C268" s="43" t="s">
        <v>818</v>
      </c>
      <c r="D268" s="398" t="s">
        <v>819</v>
      </c>
      <c r="E268" s="312">
        <v>15</v>
      </c>
      <c r="F268" s="189">
        <v>3109</v>
      </c>
      <c r="G268" s="189">
        <v>0</v>
      </c>
      <c r="H268" s="189">
        <v>0</v>
      </c>
      <c r="I268" s="189">
        <v>0</v>
      </c>
      <c r="J268" s="189">
        <v>109</v>
      </c>
      <c r="K268" s="189">
        <v>0</v>
      </c>
      <c r="L268" s="189">
        <v>0</v>
      </c>
      <c r="M268" s="189">
        <v>0</v>
      </c>
      <c r="N268" s="59">
        <f t="shared" si="48"/>
        <v>3000</v>
      </c>
      <c r="O268" s="986"/>
    </row>
    <row r="269" spans="1:15" ht="42" customHeight="1">
      <c r="A269" s="15">
        <v>412</v>
      </c>
      <c r="B269" s="59" t="s">
        <v>1455</v>
      </c>
      <c r="C269" s="43" t="s">
        <v>1456</v>
      </c>
      <c r="D269" s="398" t="s">
        <v>2</v>
      </c>
      <c r="E269" s="312">
        <v>15</v>
      </c>
      <c r="F269" s="189">
        <v>2509</v>
      </c>
      <c r="G269" s="189">
        <v>0</v>
      </c>
      <c r="H269" s="189">
        <v>0</v>
      </c>
      <c r="I269" s="189">
        <v>0</v>
      </c>
      <c r="J269" s="189">
        <v>9</v>
      </c>
      <c r="K269" s="189">
        <v>0</v>
      </c>
      <c r="L269" s="189">
        <v>0</v>
      </c>
      <c r="M269" s="189">
        <v>0</v>
      </c>
      <c r="N269" s="59">
        <f t="shared" si="48"/>
        <v>2500</v>
      </c>
      <c r="O269" s="986"/>
    </row>
    <row r="270" spans="1:18" s="220" customFormat="1" ht="12" customHeight="1">
      <c r="A270" s="624"/>
      <c r="B270" s="625" t="s">
        <v>460</v>
      </c>
      <c r="C270" s="625"/>
      <c r="D270" s="625"/>
      <c r="E270" s="626"/>
      <c r="F270" s="625">
        <f>SUM(F264:F269)</f>
        <v>17205</v>
      </c>
      <c r="G270" s="625">
        <f aca="true" t="shared" si="49" ref="G270:N270">SUM(G264:G269)</f>
        <v>0</v>
      </c>
      <c r="H270" s="625">
        <f t="shared" si="49"/>
        <v>0</v>
      </c>
      <c r="I270" s="625">
        <f t="shared" si="49"/>
        <v>0</v>
      </c>
      <c r="J270" s="625">
        <f t="shared" si="49"/>
        <v>482</v>
      </c>
      <c r="K270" s="625">
        <f t="shared" si="49"/>
        <v>77</v>
      </c>
      <c r="L270" s="625">
        <f t="shared" si="49"/>
        <v>0</v>
      </c>
      <c r="M270" s="625">
        <f t="shared" si="49"/>
        <v>0</v>
      </c>
      <c r="N270" s="625">
        <f t="shared" si="49"/>
        <v>16800</v>
      </c>
      <c r="O270" s="625"/>
      <c r="P270" s="991"/>
      <c r="Q270" s="991"/>
      <c r="R270" s="991"/>
    </row>
    <row r="271" spans="1:18" ht="22.5" customHeight="1">
      <c r="A271" s="100" t="s">
        <v>595</v>
      </c>
      <c r="B271" s="81"/>
      <c r="C271" s="404"/>
      <c r="D271" s="75"/>
      <c r="E271" s="335"/>
      <c r="F271" s="74"/>
      <c r="G271" s="74"/>
      <c r="H271" s="74"/>
      <c r="I271" s="74"/>
      <c r="J271" s="74"/>
      <c r="K271" s="74"/>
      <c r="L271" s="74"/>
      <c r="M271" s="74"/>
      <c r="N271" s="74"/>
      <c r="O271" s="76"/>
      <c r="P271" s="2"/>
      <c r="Q271" s="2"/>
      <c r="R271" s="2"/>
    </row>
    <row r="272" spans="1:18" ht="40.5" customHeight="1">
      <c r="A272" s="660">
        <v>370</v>
      </c>
      <c r="B272" s="495" t="s">
        <v>1238</v>
      </c>
      <c r="C272" s="657" t="s">
        <v>1278</v>
      </c>
      <c r="D272" s="398" t="s">
        <v>451</v>
      </c>
      <c r="E272" s="346">
        <v>15</v>
      </c>
      <c r="F272" s="59">
        <v>3109</v>
      </c>
      <c r="G272" s="59">
        <v>0</v>
      </c>
      <c r="H272" s="59">
        <v>0</v>
      </c>
      <c r="I272" s="59">
        <v>0</v>
      </c>
      <c r="J272" s="59">
        <v>109</v>
      </c>
      <c r="K272" s="59">
        <v>0</v>
      </c>
      <c r="L272" s="59">
        <v>0</v>
      </c>
      <c r="M272" s="59">
        <v>0</v>
      </c>
      <c r="N272" s="189">
        <f>F272+G272+H272+I272-J272+K272-L272+M272</f>
        <v>3000</v>
      </c>
      <c r="O272" s="29"/>
      <c r="P272" s="2"/>
      <c r="Q272" s="2"/>
      <c r="R272" s="2"/>
    </row>
    <row r="273" spans="1:18" ht="40.5" customHeight="1">
      <c r="A273" s="660">
        <v>371</v>
      </c>
      <c r="B273" s="495" t="s">
        <v>1239</v>
      </c>
      <c r="C273" s="657" t="s">
        <v>1279</v>
      </c>
      <c r="D273" s="398" t="s">
        <v>451</v>
      </c>
      <c r="E273" s="346">
        <v>15</v>
      </c>
      <c r="F273" s="59">
        <v>3109</v>
      </c>
      <c r="G273" s="59">
        <v>0</v>
      </c>
      <c r="H273" s="59">
        <v>0</v>
      </c>
      <c r="I273" s="59">
        <v>0</v>
      </c>
      <c r="J273" s="59">
        <v>109</v>
      </c>
      <c r="K273" s="59">
        <v>0</v>
      </c>
      <c r="L273" s="59">
        <v>0</v>
      </c>
      <c r="M273" s="59">
        <v>0</v>
      </c>
      <c r="N273" s="189">
        <f>F273+G273+H273+I273-J273+K273-L273+M273</f>
        <v>3000</v>
      </c>
      <c r="O273" s="29"/>
      <c r="P273" s="2"/>
      <c r="Q273" s="2"/>
      <c r="R273" s="2"/>
    </row>
    <row r="274" spans="1:18" ht="12" customHeight="1">
      <c r="A274" s="582" t="s">
        <v>66</v>
      </c>
      <c r="B274" s="675"/>
      <c r="C274" s="596"/>
      <c r="D274" s="592"/>
      <c r="E274" s="593"/>
      <c r="F274" s="612">
        <f>SUM(F272:F273)</f>
        <v>6218</v>
      </c>
      <c r="G274" s="612">
        <f aca="true" t="shared" si="50" ref="G274:N274">SUM(G272:G273)</f>
        <v>0</v>
      </c>
      <c r="H274" s="612">
        <f t="shared" si="50"/>
        <v>0</v>
      </c>
      <c r="I274" s="612">
        <f t="shared" si="50"/>
        <v>0</v>
      </c>
      <c r="J274" s="612">
        <f t="shared" si="50"/>
        <v>218</v>
      </c>
      <c r="K274" s="612">
        <f t="shared" si="50"/>
        <v>0</v>
      </c>
      <c r="L274" s="612">
        <f t="shared" si="50"/>
        <v>0</v>
      </c>
      <c r="M274" s="612">
        <f t="shared" si="50"/>
        <v>0</v>
      </c>
      <c r="N274" s="612">
        <f t="shared" si="50"/>
        <v>6000</v>
      </c>
      <c r="O274" s="588"/>
      <c r="P274" s="2"/>
      <c r="Q274" s="2"/>
      <c r="R274" s="2"/>
    </row>
    <row r="275" spans="1:15" ht="26.25" customHeight="1">
      <c r="A275" s="974"/>
      <c r="B275" s="975" t="s">
        <v>888</v>
      </c>
      <c r="C275" s="976"/>
      <c r="D275" s="976"/>
      <c r="E275" s="977"/>
      <c r="F275" s="976"/>
      <c r="G275" s="976"/>
      <c r="H275" s="976"/>
      <c r="I275" s="978"/>
      <c r="J275" s="976"/>
      <c r="K275" s="976"/>
      <c r="L275" s="979"/>
      <c r="M275" s="976"/>
      <c r="N275" s="976"/>
      <c r="O275" s="980"/>
    </row>
    <row r="276" spans="1:15" ht="22.5" customHeight="1">
      <c r="A276" s="785" t="s">
        <v>887</v>
      </c>
      <c r="B276" s="767"/>
      <c r="C276" s="768"/>
      <c r="D276" s="768"/>
      <c r="E276" s="769"/>
      <c r="F276" s="767"/>
      <c r="G276" s="767"/>
      <c r="H276" s="767"/>
      <c r="I276" s="767"/>
      <c r="J276" s="767"/>
      <c r="K276" s="767"/>
      <c r="L276" s="767"/>
      <c r="M276" s="767"/>
      <c r="N276" s="767"/>
      <c r="O276" s="681"/>
    </row>
    <row r="277" spans="1:15" ht="42" customHeight="1">
      <c r="A277" s="108">
        <v>200</v>
      </c>
      <c r="B277" s="14" t="s">
        <v>1115</v>
      </c>
      <c r="C277" s="43" t="s">
        <v>1204</v>
      </c>
      <c r="D277" s="398" t="s">
        <v>353</v>
      </c>
      <c r="E277" s="346">
        <v>15</v>
      </c>
      <c r="F277" s="59">
        <v>3390</v>
      </c>
      <c r="G277" s="59">
        <v>0</v>
      </c>
      <c r="H277" s="59">
        <v>0</v>
      </c>
      <c r="I277" s="59">
        <v>0</v>
      </c>
      <c r="J277" s="59">
        <v>140</v>
      </c>
      <c r="K277" s="59">
        <v>0</v>
      </c>
      <c r="L277" s="59">
        <v>0</v>
      </c>
      <c r="M277" s="59">
        <v>0</v>
      </c>
      <c r="N277" s="59">
        <f>F277+G277+H277+I277-J277+K277-L277-M277</f>
        <v>3250</v>
      </c>
      <c r="O277" s="29"/>
    </row>
    <row r="278" spans="1:15" ht="42" customHeight="1">
      <c r="A278" s="108">
        <v>104</v>
      </c>
      <c r="B278" s="14" t="s">
        <v>1408</v>
      </c>
      <c r="C278" s="43" t="s">
        <v>1407</v>
      </c>
      <c r="D278" s="398" t="s">
        <v>1111</v>
      </c>
      <c r="E278" s="346">
        <v>15</v>
      </c>
      <c r="F278" s="59">
        <v>1923</v>
      </c>
      <c r="G278" s="59">
        <v>0</v>
      </c>
      <c r="H278" s="59">
        <v>0</v>
      </c>
      <c r="I278" s="59">
        <v>0</v>
      </c>
      <c r="J278" s="59">
        <v>0</v>
      </c>
      <c r="K278" s="59">
        <v>77</v>
      </c>
      <c r="L278" s="59">
        <v>0</v>
      </c>
      <c r="M278" s="59">
        <v>0</v>
      </c>
      <c r="N278" s="59">
        <f>F278+G278+H278+I278-J278+K278-L278-M278</f>
        <v>2000</v>
      </c>
      <c r="O278" s="29"/>
    </row>
    <row r="279" spans="1:18" s="220" customFormat="1" ht="12" customHeight="1">
      <c r="A279" s="624"/>
      <c r="B279" s="625" t="s">
        <v>460</v>
      </c>
      <c r="C279" s="625"/>
      <c r="D279" s="625"/>
      <c r="E279" s="626"/>
      <c r="F279" s="625">
        <f>SUM(F277:F278)</f>
        <v>5313</v>
      </c>
      <c r="G279" s="625">
        <f aca="true" t="shared" si="51" ref="G279:N279">SUM(G277:G278)</f>
        <v>0</v>
      </c>
      <c r="H279" s="625">
        <f t="shared" si="51"/>
        <v>0</v>
      </c>
      <c r="I279" s="625">
        <f t="shared" si="51"/>
        <v>0</v>
      </c>
      <c r="J279" s="625">
        <f t="shared" si="51"/>
        <v>140</v>
      </c>
      <c r="K279" s="625">
        <f t="shared" si="51"/>
        <v>77</v>
      </c>
      <c r="L279" s="625">
        <f t="shared" si="51"/>
        <v>0</v>
      </c>
      <c r="M279" s="625">
        <f t="shared" si="51"/>
        <v>0</v>
      </c>
      <c r="N279" s="625">
        <f t="shared" si="51"/>
        <v>5250</v>
      </c>
      <c r="O279" s="625"/>
      <c r="P279" s="991"/>
      <c r="Q279" s="991"/>
      <c r="R279" s="991"/>
    </row>
    <row r="280" spans="1:18" s="23" customFormat="1" ht="19.5" customHeight="1">
      <c r="A280" s="56"/>
      <c r="B280" s="52" t="s">
        <v>31</v>
      </c>
      <c r="C280" s="61"/>
      <c r="D280" s="61"/>
      <c r="E280" s="347"/>
      <c r="F280" s="71">
        <f>F270+F274+F279</f>
        <v>28736</v>
      </c>
      <c r="G280" s="71">
        <f aca="true" t="shared" si="52" ref="G280:N280">G270+G274+G279</f>
        <v>0</v>
      </c>
      <c r="H280" s="71">
        <f t="shared" si="52"/>
        <v>0</v>
      </c>
      <c r="I280" s="71">
        <f t="shared" si="52"/>
        <v>0</v>
      </c>
      <c r="J280" s="71">
        <f t="shared" si="52"/>
        <v>840</v>
      </c>
      <c r="K280" s="71">
        <f t="shared" si="52"/>
        <v>154</v>
      </c>
      <c r="L280" s="71">
        <f t="shared" si="52"/>
        <v>0</v>
      </c>
      <c r="M280" s="71">
        <f t="shared" si="52"/>
        <v>0</v>
      </c>
      <c r="N280" s="71">
        <f t="shared" si="52"/>
        <v>28050</v>
      </c>
      <c r="O280" s="57"/>
      <c r="P280" s="988"/>
      <c r="Q280" s="988"/>
      <c r="R280" s="988"/>
    </row>
    <row r="281" spans="1:15" ht="16.5" customHeight="1">
      <c r="A281" s="437"/>
      <c r="B281" s="438"/>
      <c r="C281" s="438"/>
      <c r="D281" s="438" t="s">
        <v>473</v>
      </c>
      <c r="F281" s="439"/>
      <c r="G281" s="438"/>
      <c r="H281" s="438"/>
      <c r="J281" s="443" t="s">
        <v>474</v>
      </c>
      <c r="K281" s="438"/>
      <c r="L281" s="438"/>
      <c r="N281" s="438" t="s">
        <v>474</v>
      </c>
      <c r="O281" s="440"/>
    </row>
    <row r="282" spans="1:18" s="103" customFormat="1" ht="21.75">
      <c r="A282" s="437" t="s">
        <v>482</v>
      </c>
      <c r="B282" s="438"/>
      <c r="C282" s="438"/>
      <c r="D282" s="443" t="s">
        <v>1378</v>
      </c>
      <c r="E282" s="438"/>
      <c r="F282" s="439"/>
      <c r="G282" s="438"/>
      <c r="H282" s="438"/>
      <c r="J282" s="443" t="s">
        <v>1038</v>
      </c>
      <c r="K282" s="438"/>
      <c r="L282" s="437"/>
      <c r="M282" s="438" t="s">
        <v>1034</v>
      </c>
      <c r="N282" s="438"/>
      <c r="O282" s="441"/>
      <c r="P282" s="106"/>
      <c r="Q282" s="106"/>
      <c r="R282" s="106"/>
    </row>
    <row r="283" spans="1:18" s="103" customFormat="1" ht="14.25" customHeight="1">
      <c r="A283" s="437"/>
      <c r="B283" s="438"/>
      <c r="C283" s="438"/>
      <c r="D283" s="443" t="s">
        <v>615</v>
      </c>
      <c r="E283" s="438"/>
      <c r="F283" s="439"/>
      <c r="G283" s="438"/>
      <c r="H283" s="438"/>
      <c r="J283" s="442" t="s">
        <v>471</v>
      </c>
      <c r="K283" s="438"/>
      <c r="L283" s="438"/>
      <c r="M283" s="438" t="s">
        <v>472</v>
      </c>
      <c r="N283" s="438"/>
      <c r="O283" s="440"/>
      <c r="P283" s="106"/>
      <c r="Q283" s="106"/>
      <c r="R283" s="106"/>
    </row>
    <row r="284" spans="1:15" ht="26.25">
      <c r="A284" s="3" t="s">
        <v>0</v>
      </c>
      <c r="B284" s="33"/>
      <c r="C284" s="4"/>
      <c r="D284" s="109" t="s">
        <v>65</v>
      </c>
      <c r="E284" s="379"/>
      <c r="F284" s="4"/>
      <c r="G284" s="4"/>
      <c r="H284" s="4"/>
      <c r="I284" s="4"/>
      <c r="J284" s="4"/>
      <c r="K284" s="4"/>
      <c r="L284" s="5"/>
      <c r="M284" s="4"/>
      <c r="N284" s="4"/>
      <c r="O284" s="27"/>
    </row>
    <row r="285" spans="1:15" ht="18">
      <c r="A285" s="6"/>
      <c r="B285" s="110" t="s">
        <v>64</v>
      </c>
      <c r="C285" s="7"/>
      <c r="D285" s="7"/>
      <c r="E285" s="315"/>
      <c r="F285" s="7"/>
      <c r="G285" s="7"/>
      <c r="H285" s="7"/>
      <c r="I285" s="8"/>
      <c r="J285" s="7"/>
      <c r="K285" s="7"/>
      <c r="L285" s="9"/>
      <c r="M285" s="7"/>
      <c r="N285" s="7"/>
      <c r="O285" s="391" t="s">
        <v>1531</v>
      </c>
    </row>
    <row r="286" spans="1:15" ht="24.75">
      <c r="A286" s="10"/>
      <c r="B286" s="44"/>
      <c r="C286" s="11"/>
      <c r="D286" s="95" t="s">
        <v>1472</v>
      </c>
      <c r="E286" s="316"/>
      <c r="F286" s="12"/>
      <c r="G286" s="12"/>
      <c r="H286" s="12"/>
      <c r="I286" s="12"/>
      <c r="J286" s="12"/>
      <c r="K286" s="12"/>
      <c r="L286" s="13"/>
      <c r="M286" s="12"/>
      <c r="N286" s="12"/>
      <c r="O286" s="28"/>
    </row>
    <row r="287" spans="1:18" s="70" customFormat="1" ht="30.75" customHeight="1">
      <c r="A287" s="770" t="s">
        <v>436</v>
      </c>
      <c r="B287" s="771" t="s">
        <v>437</v>
      </c>
      <c r="C287" s="771" t="s">
        <v>1</v>
      </c>
      <c r="D287" s="771" t="s">
        <v>435</v>
      </c>
      <c r="E287" s="772" t="s">
        <v>444</v>
      </c>
      <c r="F287" s="773" t="s">
        <v>432</v>
      </c>
      <c r="G287" s="773" t="s">
        <v>433</v>
      </c>
      <c r="H287" s="773" t="s">
        <v>33</v>
      </c>
      <c r="I287" s="773" t="s">
        <v>350</v>
      </c>
      <c r="J287" s="773" t="s">
        <v>17</v>
      </c>
      <c r="K287" s="773" t="s">
        <v>18</v>
      </c>
      <c r="L287" s="753" t="s">
        <v>441</v>
      </c>
      <c r="M287" s="773" t="s">
        <v>30</v>
      </c>
      <c r="N287" s="773" t="s">
        <v>29</v>
      </c>
      <c r="O287" s="774" t="s">
        <v>19</v>
      </c>
      <c r="P287" s="990"/>
      <c r="Q287" s="990"/>
      <c r="R287" s="990"/>
    </row>
    <row r="288" spans="1:18" s="103" customFormat="1" ht="18.75" customHeight="1">
      <c r="A288" s="945" t="s">
        <v>449</v>
      </c>
      <c r="B288" s="946"/>
      <c r="C288" s="782"/>
      <c r="D288" s="782"/>
      <c r="E288" s="783"/>
      <c r="F288" s="946"/>
      <c r="G288" s="946"/>
      <c r="H288" s="946"/>
      <c r="I288" s="946"/>
      <c r="J288" s="946"/>
      <c r="K288" s="946"/>
      <c r="L288" s="946"/>
      <c r="M288" s="946"/>
      <c r="N288" s="946"/>
      <c r="O288" s="947"/>
      <c r="P288" s="106"/>
      <c r="Q288" s="106"/>
      <c r="R288" s="106"/>
    </row>
    <row r="289" spans="1:15" ht="31.5" customHeight="1">
      <c r="A289" s="719">
        <v>201</v>
      </c>
      <c r="B289" s="130" t="s">
        <v>1116</v>
      </c>
      <c r="C289" s="131" t="s">
        <v>1205</v>
      </c>
      <c r="D289" s="433" t="s">
        <v>395</v>
      </c>
      <c r="E289" s="351">
        <v>15</v>
      </c>
      <c r="F289" s="130">
        <v>3109</v>
      </c>
      <c r="G289" s="130">
        <v>850</v>
      </c>
      <c r="H289" s="130">
        <v>0</v>
      </c>
      <c r="I289" s="130">
        <v>0</v>
      </c>
      <c r="J289" s="130">
        <v>342</v>
      </c>
      <c r="K289" s="130">
        <v>0</v>
      </c>
      <c r="L289" s="130">
        <v>0</v>
      </c>
      <c r="M289" s="130">
        <v>0</v>
      </c>
      <c r="N289" s="130">
        <f>F289+G289+H289+I289-J289+K289-L289-M289</f>
        <v>3617</v>
      </c>
      <c r="O289" s="133"/>
    </row>
    <row r="290" spans="1:15" ht="31.5" customHeight="1">
      <c r="A290" s="719">
        <v>202</v>
      </c>
      <c r="B290" s="130" t="s">
        <v>1117</v>
      </c>
      <c r="C290" s="131" t="s">
        <v>1365</v>
      </c>
      <c r="D290" s="433" t="s">
        <v>52</v>
      </c>
      <c r="E290" s="351">
        <v>15</v>
      </c>
      <c r="F290" s="130">
        <v>3109</v>
      </c>
      <c r="G290" s="130">
        <v>850</v>
      </c>
      <c r="H290" s="130">
        <v>0</v>
      </c>
      <c r="I290" s="130">
        <v>0</v>
      </c>
      <c r="J290" s="130">
        <v>342</v>
      </c>
      <c r="K290" s="130">
        <v>0</v>
      </c>
      <c r="L290" s="130">
        <v>0</v>
      </c>
      <c r="M290" s="130">
        <v>0</v>
      </c>
      <c r="N290" s="130">
        <f>F290+G290+H290+I290-J290+K290-L290-M290</f>
        <v>3617</v>
      </c>
      <c r="O290" s="133"/>
    </row>
    <row r="291" spans="1:18" s="103" customFormat="1" ht="16.5" customHeight="1">
      <c r="A291" s="688" t="s">
        <v>66</v>
      </c>
      <c r="B291" s="683"/>
      <c r="C291" s="684"/>
      <c r="D291" s="685"/>
      <c r="E291" s="686"/>
      <c r="F291" s="1106">
        <f aca="true" t="shared" si="53" ref="F291:N291">SUM(F289:F290)</f>
        <v>6218</v>
      </c>
      <c r="G291" s="1106">
        <f t="shared" si="53"/>
        <v>1700</v>
      </c>
      <c r="H291" s="1106">
        <f t="shared" si="53"/>
        <v>0</v>
      </c>
      <c r="I291" s="1106">
        <f t="shared" si="53"/>
        <v>0</v>
      </c>
      <c r="J291" s="1106">
        <f t="shared" si="53"/>
        <v>684</v>
      </c>
      <c r="K291" s="1106">
        <f t="shared" si="53"/>
        <v>0</v>
      </c>
      <c r="L291" s="1106">
        <f t="shared" si="53"/>
        <v>0</v>
      </c>
      <c r="M291" s="1106">
        <f t="shared" si="53"/>
        <v>0</v>
      </c>
      <c r="N291" s="1106">
        <f t="shared" si="53"/>
        <v>7234</v>
      </c>
      <c r="O291" s="687"/>
      <c r="P291" s="106"/>
      <c r="Q291" s="106"/>
      <c r="R291" s="106"/>
    </row>
    <row r="292" spans="1:15" ht="18.75" customHeight="1">
      <c r="A292" s="775" t="s">
        <v>55</v>
      </c>
      <c r="B292" s="776"/>
      <c r="C292" s="777"/>
      <c r="D292" s="778"/>
      <c r="E292" s="779"/>
      <c r="F292" s="776"/>
      <c r="G292" s="776"/>
      <c r="H292" s="776"/>
      <c r="I292" s="776"/>
      <c r="J292" s="776"/>
      <c r="K292" s="776"/>
      <c r="L292" s="776"/>
      <c r="M292" s="776"/>
      <c r="N292" s="776"/>
      <c r="O292" s="780"/>
    </row>
    <row r="293" spans="1:18" s="41" customFormat="1" ht="31.5" customHeight="1">
      <c r="A293" s="998">
        <v>4</v>
      </c>
      <c r="B293" s="130" t="s">
        <v>1515</v>
      </c>
      <c r="C293" s="131" t="s">
        <v>1516</v>
      </c>
      <c r="D293" s="433" t="s">
        <v>10</v>
      </c>
      <c r="E293" s="351">
        <v>15</v>
      </c>
      <c r="F293" s="130">
        <v>1483</v>
      </c>
      <c r="G293" s="130">
        <v>0</v>
      </c>
      <c r="H293" s="130">
        <v>0</v>
      </c>
      <c r="I293" s="130">
        <v>1600</v>
      </c>
      <c r="J293" s="130">
        <v>0</v>
      </c>
      <c r="K293" s="130">
        <v>117</v>
      </c>
      <c r="L293" s="130">
        <v>0</v>
      </c>
      <c r="M293" s="130">
        <v>0</v>
      </c>
      <c r="N293" s="130">
        <f aca="true" t="shared" si="54" ref="N293:N302">F293+G293+H293+I293-J293+K293-L293-M293</f>
        <v>3200</v>
      </c>
      <c r="O293" s="133"/>
      <c r="P293" s="84"/>
      <c r="Q293" s="84"/>
      <c r="R293" s="84"/>
    </row>
    <row r="294" spans="1:15" ht="31.5" customHeight="1">
      <c r="A294" s="719">
        <v>5</v>
      </c>
      <c r="B294" s="130" t="s">
        <v>1517</v>
      </c>
      <c r="C294" s="131"/>
      <c r="D294" s="433" t="s">
        <v>10</v>
      </c>
      <c r="E294" s="351">
        <v>15</v>
      </c>
      <c r="F294" s="262">
        <v>1483</v>
      </c>
      <c r="G294" s="262">
        <v>0</v>
      </c>
      <c r="H294" s="262">
        <v>0</v>
      </c>
      <c r="I294" s="262">
        <v>860</v>
      </c>
      <c r="J294" s="262">
        <v>0</v>
      </c>
      <c r="K294" s="262">
        <v>117</v>
      </c>
      <c r="L294" s="262">
        <v>0</v>
      </c>
      <c r="M294" s="262">
        <v>0</v>
      </c>
      <c r="N294" s="130">
        <f t="shared" si="54"/>
        <v>2460</v>
      </c>
      <c r="O294" s="310"/>
    </row>
    <row r="295" spans="1:15" ht="31.5" customHeight="1">
      <c r="A295" s="719">
        <v>6</v>
      </c>
      <c r="B295" s="130" t="s">
        <v>1518</v>
      </c>
      <c r="C295" s="131"/>
      <c r="D295" s="433" t="s">
        <v>10</v>
      </c>
      <c r="E295" s="351">
        <v>15</v>
      </c>
      <c r="F295" s="262">
        <v>1483</v>
      </c>
      <c r="G295" s="262">
        <v>0</v>
      </c>
      <c r="H295" s="262">
        <v>0</v>
      </c>
      <c r="I295" s="262">
        <v>860</v>
      </c>
      <c r="J295" s="262">
        <v>0</v>
      </c>
      <c r="K295" s="262">
        <v>117</v>
      </c>
      <c r="L295" s="262">
        <v>0</v>
      </c>
      <c r="M295" s="262">
        <v>0</v>
      </c>
      <c r="N295" s="130">
        <f t="shared" si="54"/>
        <v>2460</v>
      </c>
      <c r="O295" s="310"/>
    </row>
    <row r="296" spans="1:18" s="41" customFormat="1" ht="31.5" customHeight="1">
      <c r="A296" s="998">
        <v>9</v>
      </c>
      <c r="B296" s="130" t="s">
        <v>605</v>
      </c>
      <c r="C296" s="131" t="s">
        <v>606</v>
      </c>
      <c r="D296" s="433" t="s">
        <v>10</v>
      </c>
      <c r="E296" s="351">
        <v>15</v>
      </c>
      <c r="F296" s="130">
        <v>2325</v>
      </c>
      <c r="G296" s="130">
        <v>400</v>
      </c>
      <c r="H296" s="130">
        <v>0</v>
      </c>
      <c r="I296" s="130">
        <v>0</v>
      </c>
      <c r="J296" s="130">
        <v>0</v>
      </c>
      <c r="K296" s="130">
        <v>26</v>
      </c>
      <c r="L296" s="130">
        <v>0</v>
      </c>
      <c r="M296" s="130">
        <v>0</v>
      </c>
      <c r="N296" s="130">
        <f>F296+G296+H296+I296-J296+K296-L296-M296</f>
        <v>2751</v>
      </c>
      <c r="O296" s="133"/>
      <c r="P296" s="84"/>
      <c r="Q296" s="84"/>
      <c r="R296" s="84"/>
    </row>
    <row r="297" spans="1:15" ht="31.5" customHeight="1">
      <c r="A297" s="719">
        <v>17</v>
      </c>
      <c r="B297" s="262" t="s">
        <v>41</v>
      </c>
      <c r="C297" s="131" t="s">
        <v>1010</v>
      </c>
      <c r="D297" s="433" t="s">
        <v>10</v>
      </c>
      <c r="E297" s="351">
        <v>15</v>
      </c>
      <c r="F297" s="262">
        <v>2293</v>
      </c>
      <c r="G297" s="262">
        <v>450</v>
      </c>
      <c r="H297" s="262">
        <v>0</v>
      </c>
      <c r="I297" s="262">
        <v>0</v>
      </c>
      <c r="J297" s="262">
        <v>0</v>
      </c>
      <c r="K297" s="262">
        <v>29</v>
      </c>
      <c r="L297" s="262">
        <v>0</v>
      </c>
      <c r="M297" s="262">
        <v>0</v>
      </c>
      <c r="N297" s="130">
        <f>F297+G297+H297+I297-J297+K297-L297-M297</f>
        <v>2772</v>
      </c>
      <c r="O297" s="310"/>
    </row>
    <row r="298" spans="1:15" ht="31.5" customHeight="1">
      <c r="A298" s="719">
        <v>59</v>
      </c>
      <c r="B298" s="130" t="s">
        <v>883</v>
      </c>
      <c r="C298" s="131" t="s">
        <v>884</v>
      </c>
      <c r="D298" s="433" t="s">
        <v>429</v>
      </c>
      <c r="E298" s="351">
        <v>15</v>
      </c>
      <c r="F298" s="130">
        <v>2509</v>
      </c>
      <c r="G298" s="130">
        <v>0</v>
      </c>
      <c r="H298" s="130">
        <v>0</v>
      </c>
      <c r="I298" s="130">
        <v>0</v>
      </c>
      <c r="J298" s="130">
        <v>9</v>
      </c>
      <c r="K298" s="130">
        <v>0</v>
      </c>
      <c r="L298" s="130">
        <v>0</v>
      </c>
      <c r="M298" s="130">
        <v>0</v>
      </c>
      <c r="N298" s="130">
        <f t="shared" si="54"/>
        <v>2500</v>
      </c>
      <c r="O298" s="133"/>
    </row>
    <row r="299" spans="1:15" ht="31.5" customHeight="1">
      <c r="A299" s="719">
        <v>85</v>
      </c>
      <c r="B299" s="262" t="s">
        <v>45</v>
      </c>
      <c r="C299" s="131" t="s">
        <v>417</v>
      </c>
      <c r="D299" s="131" t="s">
        <v>10</v>
      </c>
      <c r="E299" s="351">
        <v>15</v>
      </c>
      <c r="F299" s="262">
        <v>2293</v>
      </c>
      <c r="G299" s="262">
        <v>450</v>
      </c>
      <c r="H299" s="262">
        <v>0</v>
      </c>
      <c r="I299" s="262">
        <v>0</v>
      </c>
      <c r="J299" s="262">
        <v>0</v>
      </c>
      <c r="K299" s="262">
        <v>29</v>
      </c>
      <c r="L299" s="262">
        <v>0</v>
      </c>
      <c r="M299" s="262">
        <v>0</v>
      </c>
      <c r="N299" s="130">
        <f t="shared" si="54"/>
        <v>2772</v>
      </c>
      <c r="O299" s="310"/>
    </row>
    <row r="300" spans="1:15" ht="31.5" customHeight="1">
      <c r="A300" s="719">
        <v>86</v>
      </c>
      <c r="B300" s="262" t="s">
        <v>56</v>
      </c>
      <c r="C300" s="131" t="s">
        <v>418</v>
      </c>
      <c r="D300" s="131" t="s">
        <v>10</v>
      </c>
      <c r="E300" s="351">
        <v>15</v>
      </c>
      <c r="F300" s="262">
        <v>2293</v>
      </c>
      <c r="G300" s="262">
        <v>450</v>
      </c>
      <c r="H300" s="262">
        <v>0</v>
      </c>
      <c r="I300" s="262">
        <v>0</v>
      </c>
      <c r="J300" s="262">
        <v>0</v>
      </c>
      <c r="K300" s="262">
        <v>29</v>
      </c>
      <c r="L300" s="262">
        <v>0</v>
      </c>
      <c r="M300" s="262">
        <v>0</v>
      </c>
      <c r="N300" s="130">
        <f t="shared" si="54"/>
        <v>2772</v>
      </c>
      <c r="O300" s="310"/>
    </row>
    <row r="301" spans="1:15" ht="31.5" customHeight="1">
      <c r="A301" s="719">
        <v>204</v>
      </c>
      <c r="B301" s="130" t="s">
        <v>1118</v>
      </c>
      <c r="C301" s="131" t="s">
        <v>1344</v>
      </c>
      <c r="D301" s="433" t="s">
        <v>10</v>
      </c>
      <c r="E301" s="351">
        <v>15</v>
      </c>
      <c r="F301" s="130">
        <v>1923</v>
      </c>
      <c r="G301" s="130">
        <v>0</v>
      </c>
      <c r="H301" s="130">
        <v>0</v>
      </c>
      <c r="I301" s="130">
        <v>0</v>
      </c>
      <c r="J301" s="130">
        <v>0</v>
      </c>
      <c r="K301" s="130">
        <v>77</v>
      </c>
      <c r="L301" s="130">
        <v>0</v>
      </c>
      <c r="M301" s="130">
        <v>0</v>
      </c>
      <c r="N301" s="130">
        <f t="shared" si="54"/>
        <v>2000</v>
      </c>
      <c r="O301" s="133"/>
    </row>
    <row r="302" spans="1:15" ht="33" customHeight="1">
      <c r="A302" s="1043">
        <v>206</v>
      </c>
      <c r="B302" s="130" t="s">
        <v>1119</v>
      </c>
      <c r="C302" s="131" t="s">
        <v>1280</v>
      </c>
      <c r="D302" s="131" t="s">
        <v>11</v>
      </c>
      <c r="E302" s="351">
        <v>15</v>
      </c>
      <c r="F302" s="262">
        <v>1697</v>
      </c>
      <c r="G302" s="130">
        <v>0</v>
      </c>
      <c r="H302" s="262">
        <v>0</v>
      </c>
      <c r="I302" s="262">
        <v>0</v>
      </c>
      <c r="J302" s="262">
        <v>0</v>
      </c>
      <c r="K302" s="262">
        <v>103</v>
      </c>
      <c r="L302" s="262">
        <v>0</v>
      </c>
      <c r="M302" s="130">
        <v>0</v>
      </c>
      <c r="N302" s="130">
        <f t="shared" si="54"/>
        <v>1800</v>
      </c>
      <c r="O302" s="542"/>
    </row>
    <row r="303" spans="1:15" ht="18.75" customHeight="1" hidden="1">
      <c r="A303" s="723"/>
      <c r="B303" s="724"/>
      <c r="C303" s="725"/>
      <c r="D303" s="725"/>
      <c r="E303" s="726"/>
      <c r="F303" s="727">
        <f aca="true" t="shared" si="55" ref="F303:N303">SUM(F293:F302)</f>
        <v>19782</v>
      </c>
      <c r="G303" s="727">
        <f t="shared" si="55"/>
        <v>1750</v>
      </c>
      <c r="H303" s="727">
        <f t="shared" si="55"/>
        <v>0</v>
      </c>
      <c r="I303" s="727">
        <f t="shared" si="55"/>
        <v>3320</v>
      </c>
      <c r="J303" s="727">
        <f t="shared" si="55"/>
        <v>9</v>
      </c>
      <c r="K303" s="727">
        <f t="shared" si="55"/>
        <v>644</v>
      </c>
      <c r="L303" s="727">
        <f t="shared" si="55"/>
        <v>0</v>
      </c>
      <c r="M303" s="727">
        <f t="shared" si="55"/>
        <v>0</v>
      </c>
      <c r="N303" s="727">
        <f t="shared" si="55"/>
        <v>25487</v>
      </c>
      <c r="O303" s="630"/>
    </row>
    <row r="304" spans="1:18" s="23" customFormat="1" ht="21.75" customHeight="1">
      <c r="A304" s="56"/>
      <c r="B304" s="52" t="s">
        <v>31</v>
      </c>
      <c r="C304" s="57"/>
      <c r="D304" s="57"/>
      <c r="E304" s="336"/>
      <c r="F304" s="57">
        <f aca="true" t="shared" si="56" ref="F304:N304">F291+F303</f>
        <v>26000</v>
      </c>
      <c r="G304" s="57">
        <f t="shared" si="56"/>
        <v>3450</v>
      </c>
      <c r="H304" s="57">
        <f t="shared" si="56"/>
        <v>0</v>
      </c>
      <c r="I304" s="57">
        <f t="shared" si="56"/>
        <v>3320</v>
      </c>
      <c r="J304" s="57">
        <f t="shared" si="56"/>
        <v>693</v>
      </c>
      <c r="K304" s="57">
        <f t="shared" si="56"/>
        <v>644</v>
      </c>
      <c r="L304" s="57">
        <f t="shared" si="56"/>
        <v>0</v>
      </c>
      <c r="M304" s="57">
        <f t="shared" si="56"/>
        <v>0</v>
      </c>
      <c r="N304" s="57">
        <f t="shared" si="56"/>
        <v>32721</v>
      </c>
      <c r="O304" s="58"/>
      <c r="P304" s="988"/>
      <c r="Q304" s="988"/>
      <c r="R304" s="988"/>
    </row>
    <row r="305" spans="1:18" s="103" customFormat="1" ht="51.75" customHeight="1">
      <c r="A305" s="437"/>
      <c r="B305" s="438"/>
      <c r="C305" s="438"/>
      <c r="D305" s="438" t="s">
        <v>473</v>
      </c>
      <c r="F305" s="439"/>
      <c r="G305" s="438"/>
      <c r="H305" s="438"/>
      <c r="J305" s="452" t="s">
        <v>474</v>
      </c>
      <c r="K305" s="438"/>
      <c r="L305" s="438"/>
      <c r="N305" s="438" t="s">
        <v>474</v>
      </c>
      <c r="O305" s="440"/>
      <c r="P305" s="106"/>
      <c r="Q305" s="106"/>
      <c r="R305" s="106"/>
    </row>
    <row r="306" spans="1:15" ht="12.75" customHeight="1">
      <c r="A306" s="437" t="s">
        <v>482</v>
      </c>
      <c r="B306" s="438"/>
      <c r="C306" s="438"/>
      <c r="D306" s="443" t="s">
        <v>1378</v>
      </c>
      <c r="E306" s="438"/>
      <c r="F306" s="439"/>
      <c r="G306" s="438"/>
      <c r="H306" s="438"/>
      <c r="I306" s="2"/>
      <c r="J306" s="443" t="s">
        <v>1038</v>
      </c>
      <c r="K306" s="438"/>
      <c r="L306" s="437"/>
      <c r="M306" s="438" t="s">
        <v>1034</v>
      </c>
      <c r="N306" s="438"/>
      <c r="O306" s="441"/>
    </row>
    <row r="307" spans="1:15" ht="12.75" customHeight="1">
      <c r="A307" s="437"/>
      <c r="B307" s="438"/>
      <c r="C307" s="438"/>
      <c r="D307" s="443" t="s">
        <v>615</v>
      </c>
      <c r="E307" s="438"/>
      <c r="F307" s="439"/>
      <c r="G307" s="438"/>
      <c r="H307" s="438"/>
      <c r="I307" s="2"/>
      <c r="J307" s="442" t="s">
        <v>471</v>
      </c>
      <c r="K307" s="438"/>
      <c r="L307" s="438"/>
      <c r="M307" s="438" t="s">
        <v>472</v>
      </c>
      <c r="N307" s="438"/>
      <c r="O307" s="440"/>
    </row>
    <row r="308" spans="2:14" ht="12.75" customHeight="1">
      <c r="B308" s="18"/>
      <c r="C308" s="18"/>
      <c r="D308" s="18"/>
      <c r="E308" s="324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5" ht="21.75" customHeight="1">
      <c r="A309" s="3" t="s">
        <v>0</v>
      </c>
      <c r="B309" s="33"/>
      <c r="C309" s="4"/>
      <c r="D309" s="109" t="s">
        <v>65</v>
      </c>
      <c r="E309" s="379"/>
      <c r="F309" s="4"/>
      <c r="G309" s="4"/>
      <c r="H309" s="4"/>
      <c r="I309" s="4"/>
      <c r="J309" s="4"/>
      <c r="K309" s="4"/>
      <c r="L309" s="5"/>
      <c r="M309" s="4"/>
      <c r="N309" s="4"/>
      <c r="O309" s="27"/>
    </row>
    <row r="310" spans="1:15" ht="18">
      <c r="A310" s="6"/>
      <c r="B310" s="110" t="s">
        <v>64</v>
      </c>
      <c r="C310" s="7"/>
      <c r="D310" s="7"/>
      <c r="E310" s="315"/>
      <c r="F310" s="7"/>
      <c r="G310" s="7"/>
      <c r="H310" s="7"/>
      <c r="I310" s="8"/>
      <c r="J310" s="7"/>
      <c r="K310" s="7"/>
      <c r="L310" s="9"/>
      <c r="M310" s="7"/>
      <c r="N310" s="7"/>
      <c r="O310" s="391" t="s">
        <v>1532</v>
      </c>
    </row>
    <row r="311" spans="1:15" ht="18.75" customHeight="1">
      <c r="A311" s="10"/>
      <c r="B311" s="44"/>
      <c r="C311" s="11"/>
      <c r="D311" s="95" t="s">
        <v>1472</v>
      </c>
      <c r="E311" s="316"/>
      <c r="F311" s="12"/>
      <c r="G311" s="12"/>
      <c r="H311" s="12"/>
      <c r="I311" s="12"/>
      <c r="J311" s="12"/>
      <c r="K311" s="12"/>
      <c r="L311" s="13"/>
      <c r="M311" s="12"/>
      <c r="N311" s="12"/>
      <c r="O311" s="28"/>
    </row>
    <row r="312" spans="1:18" s="70" customFormat="1" ht="27.75" customHeight="1">
      <c r="A312" s="770" t="s">
        <v>436</v>
      </c>
      <c r="B312" s="771" t="s">
        <v>437</v>
      </c>
      <c r="C312" s="771" t="s">
        <v>1</v>
      </c>
      <c r="D312" s="771" t="s">
        <v>435</v>
      </c>
      <c r="E312" s="1017" t="s">
        <v>444</v>
      </c>
      <c r="F312" s="1018" t="s">
        <v>432</v>
      </c>
      <c r="G312" s="1018" t="s">
        <v>433</v>
      </c>
      <c r="H312" s="1018" t="s">
        <v>33</v>
      </c>
      <c r="I312" s="1018" t="s">
        <v>350</v>
      </c>
      <c r="J312" s="1018" t="s">
        <v>17</v>
      </c>
      <c r="K312" s="1018" t="s">
        <v>18</v>
      </c>
      <c r="L312" s="753" t="s">
        <v>441</v>
      </c>
      <c r="M312" s="1018" t="s">
        <v>30</v>
      </c>
      <c r="N312" s="1018" t="s">
        <v>29</v>
      </c>
      <c r="O312" s="774" t="s">
        <v>19</v>
      </c>
      <c r="P312" s="990"/>
      <c r="Q312" s="990"/>
      <c r="R312" s="990"/>
    </row>
    <row r="313" spans="1:15" ht="24" customHeight="1">
      <c r="A313" s="1093" t="s">
        <v>55</v>
      </c>
      <c r="B313" s="781"/>
      <c r="C313" s="782"/>
      <c r="D313" s="951"/>
      <c r="E313" s="783"/>
      <c r="F313" s="781"/>
      <c r="G313" s="781"/>
      <c r="H313" s="781"/>
      <c r="I313" s="781"/>
      <c r="J313" s="781"/>
      <c r="K313" s="781"/>
      <c r="L313" s="781"/>
      <c r="M313" s="781"/>
      <c r="N313" s="781"/>
      <c r="O313" s="947"/>
    </row>
    <row r="314" spans="1:15" ht="30" customHeight="1">
      <c r="A314" s="719">
        <v>213</v>
      </c>
      <c r="B314" s="130" t="s">
        <v>1209</v>
      </c>
      <c r="C314" s="131" t="s">
        <v>1377</v>
      </c>
      <c r="D314" s="433" t="s">
        <v>2</v>
      </c>
      <c r="E314" s="351">
        <v>15</v>
      </c>
      <c r="F314" s="130">
        <v>2268</v>
      </c>
      <c r="G314" s="130">
        <v>0</v>
      </c>
      <c r="H314" s="130">
        <v>0</v>
      </c>
      <c r="I314" s="130">
        <v>0</v>
      </c>
      <c r="J314" s="130">
        <v>0</v>
      </c>
      <c r="K314" s="130">
        <v>32</v>
      </c>
      <c r="L314" s="130">
        <v>0</v>
      </c>
      <c r="M314" s="130">
        <v>0</v>
      </c>
      <c r="N314" s="130">
        <f aca="true" t="shared" si="57" ref="N314:N325">F314+G314+H314+I314-J314+K314-L314-M314</f>
        <v>2300</v>
      </c>
      <c r="O314" s="133"/>
    </row>
    <row r="315" spans="1:15" ht="33" customHeight="1">
      <c r="A315" s="719">
        <v>216</v>
      </c>
      <c r="B315" s="130" t="s">
        <v>1311</v>
      </c>
      <c r="C315" s="131" t="s">
        <v>1229</v>
      </c>
      <c r="D315" s="131" t="s">
        <v>11</v>
      </c>
      <c r="E315" s="351">
        <v>15</v>
      </c>
      <c r="F315" s="130">
        <v>1697</v>
      </c>
      <c r="G315" s="130">
        <v>0</v>
      </c>
      <c r="H315" s="130">
        <v>0</v>
      </c>
      <c r="I315" s="130">
        <v>0</v>
      </c>
      <c r="J315" s="130">
        <v>0</v>
      </c>
      <c r="K315" s="130">
        <v>103</v>
      </c>
      <c r="L315" s="130">
        <v>0</v>
      </c>
      <c r="M315" s="130">
        <v>0</v>
      </c>
      <c r="N315" s="130">
        <f t="shared" si="57"/>
        <v>1800</v>
      </c>
      <c r="O315" s="1066"/>
    </row>
    <row r="316" spans="1:15" ht="33" customHeight="1">
      <c r="A316" s="719">
        <v>256</v>
      </c>
      <c r="B316" s="130" t="s">
        <v>650</v>
      </c>
      <c r="C316" s="131" t="s">
        <v>651</v>
      </c>
      <c r="D316" s="131" t="s">
        <v>9</v>
      </c>
      <c r="E316" s="351">
        <v>15</v>
      </c>
      <c r="F316" s="262">
        <v>3109</v>
      </c>
      <c r="G316" s="130">
        <v>600</v>
      </c>
      <c r="H316" s="262">
        <v>0</v>
      </c>
      <c r="I316" s="262">
        <v>0</v>
      </c>
      <c r="J316" s="262">
        <v>109</v>
      </c>
      <c r="K316" s="262">
        <v>0</v>
      </c>
      <c r="L316" s="262">
        <v>0</v>
      </c>
      <c r="M316" s="130">
        <v>0</v>
      </c>
      <c r="N316" s="130">
        <f t="shared" si="57"/>
        <v>3600</v>
      </c>
      <c r="O316" s="133"/>
    </row>
    <row r="317" spans="1:15" ht="33" customHeight="1">
      <c r="A317" s="719">
        <v>266</v>
      </c>
      <c r="B317" s="130" t="s">
        <v>659</v>
      </c>
      <c r="C317" s="131" t="s">
        <v>668</v>
      </c>
      <c r="D317" s="131" t="s">
        <v>10</v>
      </c>
      <c r="E317" s="351">
        <v>15</v>
      </c>
      <c r="F317" s="262">
        <v>2509</v>
      </c>
      <c r="G317" s="130">
        <v>500</v>
      </c>
      <c r="H317" s="262">
        <v>0</v>
      </c>
      <c r="I317" s="262">
        <v>0</v>
      </c>
      <c r="J317" s="262">
        <v>9</v>
      </c>
      <c r="K317" s="262">
        <v>0</v>
      </c>
      <c r="L317" s="262">
        <v>0</v>
      </c>
      <c r="M317" s="130">
        <v>0</v>
      </c>
      <c r="N317" s="130">
        <f t="shared" si="57"/>
        <v>3000</v>
      </c>
      <c r="O317" s="133"/>
    </row>
    <row r="318" spans="1:15" ht="33" customHeight="1">
      <c r="A318" s="719">
        <v>294</v>
      </c>
      <c r="B318" s="130" t="s">
        <v>695</v>
      </c>
      <c r="C318" s="131" t="s">
        <v>1281</v>
      </c>
      <c r="D318" s="131" t="s">
        <v>11</v>
      </c>
      <c r="E318" s="351">
        <v>15</v>
      </c>
      <c r="F318" s="130">
        <v>1923</v>
      </c>
      <c r="G318" s="130">
        <v>0</v>
      </c>
      <c r="H318" s="130">
        <v>0</v>
      </c>
      <c r="I318" s="130">
        <v>0</v>
      </c>
      <c r="J318" s="130">
        <v>0</v>
      </c>
      <c r="K318" s="130">
        <v>77</v>
      </c>
      <c r="L318" s="130">
        <v>0</v>
      </c>
      <c r="M318" s="130">
        <v>0</v>
      </c>
      <c r="N318" s="130">
        <f t="shared" si="57"/>
        <v>2000</v>
      </c>
      <c r="O318" s="133"/>
    </row>
    <row r="319" spans="1:15" ht="34.5" customHeight="1">
      <c r="A319" s="719">
        <v>318</v>
      </c>
      <c r="B319" s="382" t="s">
        <v>808</v>
      </c>
      <c r="C319" s="131" t="s">
        <v>1011</v>
      </c>
      <c r="D319" s="131" t="s">
        <v>10</v>
      </c>
      <c r="E319" s="351">
        <v>15</v>
      </c>
      <c r="F319" s="262">
        <v>1697</v>
      </c>
      <c r="G319" s="130">
        <v>0</v>
      </c>
      <c r="H319" s="262">
        <v>0</v>
      </c>
      <c r="I319" s="382">
        <v>0</v>
      </c>
      <c r="J319" s="262">
        <v>0</v>
      </c>
      <c r="K319" s="262">
        <v>103</v>
      </c>
      <c r="L319" s="262">
        <v>0</v>
      </c>
      <c r="M319" s="130">
        <v>0</v>
      </c>
      <c r="N319" s="130">
        <f t="shared" si="57"/>
        <v>1800</v>
      </c>
      <c r="O319" s="133"/>
    </row>
    <row r="320" spans="1:15" ht="34.5" customHeight="1">
      <c r="A320" s="719">
        <v>352</v>
      </c>
      <c r="B320" s="130" t="s">
        <v>1135</v>
      </c>
      <c r="C320" s="131" t="s">
        <v>1354</v>
      </c>
      <c r="D320" s="131" t="s">
        <v>11</v>
      </c>
      <c r="E320" s="351">
        <v>15</v>
      </c>
      <c r="F320" s="262">
        <v>1923</v>
      </c>
      <c r="G320" s="130">
        <v>1500</v>
      </c>
      <c r="H320" s="262">
        <v>0</v>
      </c>
      <c r="I320" s="382">
        <v>0</v>
      </c>
      <c r="J320" s="262">
        <v>0</v>
      </c>
      <c r="K320" s="262">
        <v>77</v>
      </c>
      <c r="L320" s="262">
        <v>0</v>
      </c>
      <c r="M320" s="130">
        <v>0</v>
      </c>
      <c r="N320" s="130">
        <f t="shared" si="57"/>
        <v>3500</v>
      </c>
      <c r="O320" s="133"/>
    </row>
    <row r="321" spans="1:18" s="41" customFormat="1" ht="39" customHeight="1">
      <c r="A321" s="719">
        <v>356</v>
      </c>
      <c r="B321" s="130" t="s">
        <v>1162</v>
      </c>
      <c r="C321" s="131" t="s">
        <v>1282</v>
      </c>
      <c r="D321" s="433" t="s">
        <v>11</v>
      </c>
      <c r="E321" s="351">
        <v>15</v>
      </c>
      <c r="F321" s="130">
        <v>1924</v>
      </c>
      <c r="G321" s="130">
        <v>0</v>
      </c>
      <c r="H321" s="130">
        <v>0</v>
      </c>
      <c r="I321" s="130">
        <v>0</v>
      </c>
      <c r="J321" s="130">
        <v>0</v>
      </c>
      <c r="K321" s="130">
        <v>77</v>
      </c>
      <c r="L321" s="130">
        <v>0</v>
      </c>
      <c r="M321" s="130">
        <v>0</v>
      </c>
      <c r="N321" s="130">
        <f t="shared" si="57"/>
        <v>2001</v>
      </c>
      <c r="O321" s="133"/>
      <c r="P321" s="84"/>
      <c r="Q321" s="84"/>
      <c r="R321" s="84"/>
    </row>
    <row r="322" spans="1:18" s="41" customFormat="1" ht="39" customHeight="1">
      <c r="A322" s="719">
        <v>365</v>
      </c>
      <c r="B322" s="130" t="s">
        <v>1163</v>
      </c>
      <c r="C322" s="131" t="s">
        <v>1339</v>
      </c>
      <c r="D322" s="433" t="s">
        <v>11</v>
      </c>
      <c r="E322" s="351">
        <v>15</v>
      </c>
      <c r="F322" s="130">
        <v>1923</v>
      </c>
      <c r="G322" s="130">
        <v>0</v>
      </c>
      <c r="H322" s="130">
        <v>0</v>
      </c>
      <c r="I322" s="130">
        <v>0</v>
      </c>
      <c r="J322" s="130">
        <v>0</v>
      </c>
      <c r="K322" s="130">
        <v>77</v>
      </c>
      <c r="L322" s="130">
        <v>0</v>
      </c>
      <c r="M322" s="130">
        <v>0</v>
      </c>
      <c r="N322" s="130">
        <f t="shared" si="57"/>
        <v>2000</v>
      </c>
      <c r="O322" s="133"/>
      <c r="P322" s="84"/>
      <c r="Q322" s="84"/>
      <c r="R322" s="84"/>
    </row>
    <row r="323" spans="1:18" s="41" customFormat="1" ht="39" customHeight="1">
      <c r="A323" s="719">
        <v>400</v>
      </c>
      <c r="B323" s="130" t="s">
        <v>1392</v>
      </c>
      <c r="C323" s="131" t="s">
        <v>1403</v>
      </c>
      <c r="D323" s="433" t="s">
        <v>11</v>
      </c>
      <c r="E323" s="351">
        <v>15</v>
      </c>
      <c r="F323" s="130">
        <v>1590</v>
      </c>
      <c r="G323" s="130">
        <v>0</v>
      </c>
      <c r="H323" s="130">
        <v>0</v>
      </c>
      <c r="I323" s="130">
        <v>0</v>
      </c>
      <c r="J323" s="130">
        <v>0</v>
      </c>
      <c r="K323" s="130">
        <v>110</v>
      </c>
      <c r="L323" s="130">
        <v>0</v>
      </c>
      <c r="M323" s="130">
        <v>0</v>
      </c>
      <c r="N323" s="130">
        <f t="shared" si="57"/>
        <v>1700</v>
      </c>
      <c r="O323" s="133"/>
      <c r="P323" s="84"/>
      <c r="Q323" s="84"/>
      <c r="R323" s="84"/>
    </row>
    <row r="324" spans="1:18" s="41" customFormat="1" ht="39" customHeight="1">
      <c r="A324" s="719">
        <v>406</v>
      </c>
      <c r="B324" s="145" t="s">
        <v>1433</v>
      </c>
      <c r="C324" s="131" t="s">
        <v>1447</v>
      </c>
      <c r="D324" s="433" t="s">
        <v>11</v>
      </c>
      <c r="E324" s="351">
        <v>15</v>
      </c>
      <c r="F324" s="130">
        <v>1923</v>
      </c>
      <c r="G324" s="130">
        <v>1500</v>
      </c>
      <c r="H324" s="130">
        <v>0</v>
      </c>
      <c r="I324" s="130">
        <v>0</v>
      </c>
      <c r="J324" s="130">
        <v>0</v>
      </c>
      <c r="K324" s="130">
        <v>77</v>
      </c>
      <c r="L324" s="130">
        <v>0</v>
      </c>
      <c r="M324" s="130">
        <v>0</v>
      </c>
      <c r="N324" s="130">
        <f t="shared" si="57"/>
        <v>3500</v>
      </c>
      <c r="O324" s="133"/>
      <c r="P324" s="84"/>
      <c r="Q324" s="84"/>
      <c r="R324" s="84"/>
    </row>
    <row r="325" spans="1:18" s="41" customFormat="1" ht="39" customHeight="1">
      <c r="A325" s="719">
        <v>410</v>
      </c>
      <c r="B325" s="130" t="s">
        <v>1434</v>
      </c>
      <c r="C325" s="131" t="s">
        <v>1444</v>
      </c>
      <c r="D325" s="433" t="s">
        <v>11</v>
      </c>
      <c r="E325" s="351">
        <v>15</v>
      </c>
      <c r="F325" s="130">
        <v>2509</v>
      </c>
      <c r="G325" s="130">
        <v>1500</v>
      </c>
      <c r="H325" s="130">
        <v>0</v>
      </c>
      <c r="I325" s="130">
        <v>0</v>
      </c>
      <c r="J325" s="130">
        <v>9</v>
      </c>
      <c r="K325" s="130">
        <v>0</v>
      </c>
      <c r="L325" s="130">
        <v>0</v>
      </c>
      <c r="M325" s="130">
        <v>0</v>
      </c>
      <c r="N325" s="130">
        <f t="shared" si="57"/>
        <v>4000</v>
      </c>
      <c r="O325" s="133"/>
      <c r="P325" s="84"/>
      <c r="Q325" s="84"/>
      <c r="R325" s="84"/>
    </row>
    <row r="326" spans="1:15" ht="25.5" customHeight="1" hidden="1">
      <c r="A326" s="1094"/>
      <c r="B326" s="728"/>
      <c r="C326" s="729"/>
      <c r="D326" s="729"/>
      <c r="E326" s="730"/>
      <c r="F326" s="731">
        <f aca="true" t="shared" si="58" ref="F326:N326">SUM(F314:F325)</f>
        <v>24995</v>
      </c>
      <c r="G326" s="731">
        <f t="shared" si="58"/>
        <v>5600</v>
      </c>
      <c r="H326" s="731">
        <f t="shared" si="58"/>
        <v>0</v>
      </c>
      <c r="I326" s="731">
        <f t="shared" si="58"/>
        <v>0</v>
      </c>
      <c r="J326" s="731">
        <f t="shared" si="58"/>
        <v>127</v>
      </c>
      <c r="K326" s="731">
        <f t="shared" si="58"/>
        <v>733</v>
      </c>
      <c r="L326" s="731">
        <f t="shared" si="58"/>
        <v>0</v>
      </c>
      <c r="M326" s="731">
        <f t="shared" si="58"/>
        <v>0</v>
      </c>
      <c r="N326" s="731">
        <f t="shared" si="58"/>
        <v>31201</v>
      </c>
      <c r="O326" s="1095"/>
    </row>
    <row r="327" spans="1:18" s="103" customFormat="1" ht="19.5" customHeight="1">
      <c r="A327" s="627" t="s">
        <v>66</v>
      </c>
      <c r="B327" s="1035"/>
      <c r="C327" s="628"/>
      <c r="D327" s="707"/>
      <c r="E327" s="629"/>
      <c r="F327" s="1046">
        <f aca="true" t="shared" si="59" ref="F327:N327">F303+F326</f>
        <v>44777</v>
      </c>
      <c r="G327" s="1046">
        <f t="shared" si="59"/>
        <v>7350</v>
      </c>
      <c r="H327" s="1046">
        <f t="shared" si="59"/>
        <v>0</v>
      </c>
      <c r="I327" s="1046">
        <f t="shared" si="59"/>
        <v>3320</v>
      </c>
      <c r="J327" s="1046">
        <f t="shared" si="59"/>
        <v>136</v>
      </c>
      <c r="K327" s="1046">
        <f t="shared" si="59"/>
        <v>1377</v>
      </c>
      <c r="L327" s="1046">
        <f t="shared" si="59"/>
        <v>0</v>
      </c>
      <c r="M327" s="1046">
        <f t="shared" si="59"/>
        <v>0</v>
      </c>
      <c r="N327" s="1046">
        <f t="shared" si="59"/>
        <v>56688</v>
      </c>
      <c r="O327" s="630"/>
      <c r="P327" s="106"/>
      <c r="Q327" s="106"/>
      <c r="R327" s="106"/>
    </row>
    <row r="328" spans="1:18" s="23" customFormat="1" ht="18" customHeight="1">
      <c r="A328" s="1096"/>
      <c r="B328" s="1044" t="s">
        <v>31</v>
      </c>
      <c r="C328" s="545"/>
      <c r="D328" s="545"/>
      <c r="E328" s="1045"/>
      <c r="F328" s="545">
        <f>F326</f>
        <v>24995</v>
      </c>
      <c r="G328" s="545">
        <f aca="true" t="shared" si="60" ref="G328:N328">G326</f>
        <v>5600</v>
      </c>
      <c r="H328" s="545">
        <f t="shared" si="60"/>
        <v>0</v>
      </c>
      <c r="I328" s="545">
        <f t="shared" si="60"/>
        <v>0</v>
      </c>
      <c r="J328" s="545">
        <f t="shared" si="60"/>
        <v>127</v>
      </c>
      <c r="K328" s="545">
        <f t="shared" si="60"/>
        <v>733</v>
      </c>
      <c r="L328" s="545">
        <f t="shared" si="60"/>
        <v>0</v>
      </c>
      <c r="M328" s="545">
        <f t="shared" si="60"/>
        <v>0</v>
      </c>
      <c r="N328" s="545">
        <f t="shared" si="60"/>
        <v>31201</v>
      </c>
      <c r="O328" s="1097"/>
      <c r="P328" s="988"/>
      <c r="Q328" s="988"/>
      <c r="R328" s="988"/>
    </row>
    <row r="329" spans="1:18" s="103" customFormat="1" ht="27" customHeight="1">
      <c r="A329" s="1098"/>
      <c r="B329" s="1099"/>
      <c r="C329" s="1099"/>
      <c r="D329" s="1099" t="s">
        <v>473</v>
      </c>
      <c r="E329" s="106"/>
      <c r="F329" s="1100"/>
      <c r="G329" s="1099"/>
      <c r="H329" s="1099"/>
      <c r="I329" s="106"/>
      <c r="J329" s="451" t="s">
        <v>474</v>
      </c>
      <c r="K329" s="1099"/>
      <c r="L329" s="1099"/>
      <c r="M329" s="106"/>
      <c r="N329" s="1099" t="s">
        <v>474</v>
      </c>
      <c r="O329" s="1101"/>
      <c r="P329" s="106"/>
      <c r="Q329" s="106"/>
      <c r="R329" s="106"/>
    </row>
    <row r="330" spans="1:15" ht="18.75">
      <c r="A330" s="1098" t="s">
        <v>482</v>
      </c>
      <c r="B330" s="1099"/>
      <c r="C330" s="1099"/>
      <c r="D330" s="442" t="s">
        <v>1378</v>
      </c>
      <c r="E330" s="1099"/>
      <c r="F330" s="1100"/>
      <c r="G330" s="1099"/>
      <c r="H330" s="1099"/>
      <c r="I330" s="37"/>
      <c r="J330" s="442" t="s">
        <v>1038</v>
      </c>
      <c r="K330" s="1099"/>
      <c r="L330" s="1102"/>
      <c r="M330" s="1099" t="s">
        <v>1034</v>
      </c>
      <c r="N330" s="1099"/>
      <c r="O330" s="1103"/>
    </row>
    <row r="331" spans="1:15" ht="10.5" customHeight="1">
      <c r="A331" s="1098"/>
      <c r="B331" s="1099"/>
      <c r="C331" s="1099"/>
      <c r="D331" s="442" t="s">
        <v>615</v>
      </c>
      <c r="E331" s="1099"/>
      <c r="F331" s="1100"/>
      <c r="G331" s="1099"/>
      <c r="H331" s="1099"/>
      <c r="I331" s="37"/>
      <c r="J331" s="442" t="s">
        <v>471</v>
      </c>
      <c r="K331" s="1099"/>
      <c r="L331" s="1099"/>
      <c r="M331" s="1099" t="s">
        <v>472</v>
      </c>
      <c r="N331" s="1099"/>
      <c r="O331" s="1101"/>
    </row>
    <row r="332" spans="1:15" ht="30.75" customHeight="1">
      <c r="A332" s="3" t="s">
        <v>0</v>
      </c>
      <c r="B332" s="33"/>
      <c r="C332" s="4"/>
      <c r="D332" s="109" t="s">
        <v>65</v>
      </c>
      <c r="E332" s="379"/>
      <c r="F332" s="4"/>
      <c r="G332" s="4"/>
      <c r="H332" s="4"/>
      <c r="I332" s="4"/>
      <c r="J332" s="4"/>
      <c r="K332" s="4"/>
      <c r="L332" s="5"/>
      <c r="M332" s="4"/>
      <c r="N332" s="4"/>
      <c r="O332" s="27"/>
    </row>
    <row r="333" spans="1:15" ht="14.25" customHeight="1">
      <c r="A333" s="6"/>
      <c r="B333" s="110" t="s">
        <v>64</v>
      </c>
      <c r="C333" s="7"/>
      <c r="D333" s="7"/>
      <c r="E333" s="315"/>
      <c r="F333" s="7"/>
      <c r="G333" s="7"/>
      <c r="H333" s="7"/>
      <c r="I333" s="8"/>
      <c r="J333" s="7"/>
      <c r="K333" s="7"/>
      <c r="L333" s="9"/>
      <c r="M333" s="7"/>
      <c r="N333" s="7"/>
      <c r="O333" s="391" t="s">
        <v>1533</v>
      </c>
    </row>
    <row r="334" spans="1:15" ht="20.25" customHeight="1">
      <c r="A334" s="206"/>
      <c r="B334" s="259"/>
      <c r="C334" s="241"/>
      <c r="D334" s="242" t="s">
        <v>1472</v>
      </c>
      <c r="E334" s="358"/>
      <c r="F334" s="7"/>
      <c r="G334" s="7"/>
      <c r="H334" s="7"/>
      <c r="I334" s="7"/>
      <c r="J334" s="7"/>
      <c r="K334" s="7"/>
      <c r="L334" s="9"/>
      <c r="M334" s="7"/>
      <c r="N334" s="7"/>
      <c r="O334" s="144"/>
    </row>
    <row r="335" spans="1:18" s="70" customFormat="1" ht="24" customHeight="1">
      <c r="A335" s="264" t="s">
        <v>436</v>
      </c>
      <c r="B335" s="260" t="s">
        <v>437</v>
      </c>
      <c r="C335" s="260" t="s">
        <v>1</v>
      </c>
      <c r="D335" s="260" t="s">
        <v>435</v>
      </c>
      <c r="E335" s="364" t="s">
        <v>444</v>
      </c>
      <c r="F335" s="243" t="s">
        <v>432</v>
      </c>
      <c r="G335" s="243" t="s">
        <v>433</v>
      </c>
      <c r="H335" s="243" t="s">
        <v>33</v>
      </c>
      <c r="I335" s="243" t="s">
        <v>350</v>
      </c>
      <c r="J335" s="243" t="s">
        <v>17</v>
      </c>
      <c r="K335" s="243" t="s">
        <v>18</v>
      </c>
      <c r="L335" s="243" t="s">
        <v>441</v>
      </c>
      <c r="M335" s="243" t="s">
        <v>30</v>
      </c>
      <c r="N335" s="243" t="s">
        <v>29</v>
      </c>
      <c r="O335" s="265" t="s">
        <v>19</v>
      </c>
      <c r="P335" s="990"/>
      <c r="Q335" s="990"/>
      <c r="R335" s="990"/>
    </row>
    <row r="336" spans="1:15" ht="18" customHeight="1">
      <c r="A336" s="1093" t="s">
        <v>347</v>
      </c>
      <c r="B336" s="781"/>
      <c r="C336" s="782"/>
      <c r="D336" s="782"/>
      <c r="E336" s="783"/>
      <c r="F336" s="781"/>
      <c r="G336" s="781"/>
      <c r="H336" s="781"/>
      <c r="I336" s="781"/>
      <c r="J336" s="781"/>
      <c r="K336" s="781"/>
      <c r="L336" s="781"/>
      <c r="M336" s="781"/>
      <c r="N336" s="781"/>
      <c r="O336" s="947"/>
    </row>
    <row r="337" spans="1:15" ht="34.5" customHeight="1">
      <c r="A337" s="719">
        <v>55</v>
      </c>
      <c r="B337" s="262" t="s">
        <v>348</v>
      </c>
      <c r="C337" s="131" t="s">
        <v>419</v>
      </c>
      <c r="D337" s="131" t="s">
        <v>248</v>
      </c>
      <c r="E337" s="351">
        <v>15</v>
      </c>
      <c r="F337" s="262">
        <v>1966</v>
      </c>
      <c r="G337" s="262">
        <v>0</v>
      </c>
      <c r="H337" s="262">
        <v>0</v>
      </c>
      <c r="I337" s="262">
        <v>0</v>
      </c>
      <c r="J337" s="262">
        <v>0</v>
      </c>
      <c r="K337" s="262">
        <v>74</v>
      </c>
      <c r="L337" s="262">
        <v>0</v>
      </c>
      <c r="M337" s="262">
        <v>0</v>
      </c>
      <c r="N337" s="130">
        <f aca="true" t="shared" si="61" ref="N337:N345">F337+G337+H337+I337-J337+K337-L337-M337</f>
        <v>2040</v>
      </c>
      <c r="O337" s="133"/>
    </row>
    <row r="338" spans="1:15" ht="34.5" customHeight="1">
      <c r="A338" s="719">
        <v>56</v>
      </c>
      <c r="B338" s="262" t="s">
        <v>349</v>
      </c>
      <c r="C338" s="131" t="s">
        <v>1283</v>
      </c>
      <c r="D338" s="131" t="s">
        <v>248</v>
      </c>
      <c r="E338" s="351">
        <v>15</v>
      </c>
      <c r="F338" s="262">
        <v>1966</v>
      </c>
      <c r="G338" s="262">
        <v>0</v>
      </c>
      <c r="H338" s="262">
        <v>0</v>
      </c>
      <c r="I338" s="262">
        <v>0</v>
      </c>
      <c r="J338" s="262">
        <v>0</v>
      </c>
      <c r="K338" s="262">
        <v>74</v>
      </c>
      <c r="L338" s="262">
        <v>0</v>
      </c>
      <c r="M338" s="262">
        <v>0</v>
      </c>
      <c r="N338" s="130">
        <f t="shared" si="61"/>
        <v>2040</v>
      </c>
      <c r="O338" s="133"/>
    </row>
    <row r="339" spans="1:15" ht="34.5" customHeight="1">
      <c r="A339" s="719">
        <v>91</v>
      </c>
      <c r="B339" s="130" t="s">
        <v>898</v>
      </c>
      <c r="C339" s="131" t="s">
        <v>906</v>
      </c>
      <c r="D339" s="131" t="s">
        <v>248</v>
      </c>
      <c r="E339" s="351">
        <v>15</v>
      </c>
      <c r="F339" s="262">
        <v>2396</v>
      </c>
      <c r="G339" s="262">
        <v>290</v>
      </c>
      <c r="H339" s="262">
        <v>0</v>
      </c>
      <c r="I339" s="262">
        <v>0</v>
      </c>
      <c r="J339" s="262">
        <v>0</v>
      </c>
      <c r="K339" s="262">
        <v>4</v>
      </c>
      <c r="L339" s="262">
        <v>0</v>
      </c>
      <c r="M339" s="262">
        <v>0</v>
      </c>
      <c r="N339" s="130">
        <f t="shared" si="61"/>
        <v>2690</v>
      </c>
      <c r="O339" s="133"/>
    </row>
    <row r="340" spans="1:15" ht="34.5" customHeight="1">
      <c r="A340" s="719">
        <v>187</v>
      </c>
      <c r="B340" s="130" t="s">
        <v>690</v>
      </c>
      <c r="C340" s="131" t="s">
        <v>691</v>
      </c>
      <c r="D340" s="131" t="s">
        <v>10</v>
      </c>
      <c r="E340" s="351">
        <v>15</v>
      </c>
      <c r="F340" s="130">
        <v>1817</v>
      </c>
      <c r="G340" s="262">
        <v>150</v>
      </c>
      <c r="H340" s="130">
        <v>0</v>
      </c>
      <c r="I340" s="130">
        <v>0</v>
      </c>
      <c r="J340" s="130">
        <v>0</v>
      </c>
      <c r="K340" s="130">
        <v>83</v>
      </c>
      <c r="L340" s="130">
        <v>0</v>
      </c>
      <c r="M340" s="130">
        <v>0</v>
      </c>
      <c r="N340" s="130">
        <f t="shared" si="61"/>
        <v>2050</v>
      </c>
      <c r="O340" s="133"/>
    </row>
    <row r="341" spans="1:15" ht="34.5" customHeight="1">
      <c r="A341" s="719">
        <v>214</v>
      </c>
      <c r="B341" s="130" t="s">
        <v>548</v>
      </c>
      <c r="C341" s="131" t="s">
        <v>549</v>
      </c>
      <c r="D341" s="131" t="s">
        <v>248</v>
      </c>
      <c r="E341" s="351">
        <v>15</v>
      </c>
      <c r="F341" s="262">
        <v>2000</v>
      </c>
      <c r="G341" s="262">
        <v>450</v>
      </c>
      <c r="H341" s="262">
        <v>0</v>
      </c>
      <c r="I341" s="262">
        <v>0</v>
      </c>
      <c r="J341" s="262">
        <v>0</v>
      </c>
      <c r="K341" s="262">
        <v>72</v>
      </c>
      <c r="L341" s="262">
        <v>0</v>
      </c>
      <c r="M341" s="262">
        <v>0</v>
      </c>
      <c r="N341" s="130">
        <f t="shared" si="61"/>
        <v>2522</v>
      </c>
      <c r="O341" s="133"/>
    </row>
    <row r="342" spans="1:15" ht="34.5" customHeight="1">
      <c r="A342" s="719">
        <v>248</v>
      </c>
      <c r="B342" s="130" t="s">
        <v>633</v>
      </c>
      <c r="C342" s="131" t="s">
        <v>649</v>
      </c>
      <c r="D342" s="131" t="s">
        <v>248</v>
      </c>
      <c r="E342" s="351">
        <v>15</v>
      </c>
      <c r="F342" s="262">
        <v>1923</v>
      </c>
      <c r="G342" s="262">
        <v>0</v>
      </c>
      <c r="H342" s="262">
        <v>0</v>
      </c>
      <c r="I342" s="262">
        <v>0</v>
      </c>
      <c r="J342" s="262">
        <v>0</v>
      </c>
      <c r="K342" s="262">
        <v>77</v>
      </c>
      <c r="L342" s="262">
        <v>0</v>
      </c>
      <c r="M342" s="262">
        <v>0</v>
      </c>
      <c r="N342" s="130">
        <f t="shared" si="61"/>
        <v>2000</v>
      </c>
      <c r="O342" s="133"/>
    </row>
    <row r="343" spans="1:15" ht="34.5" customHeight="1">
      <c r="A343" s="719">
        <v>267</v>
      </c>
      <c r="B343" s="130" t="s">
        <v>660</v>
      </c>
      <c r="C343" s="131" t="s">
        <v>667</v>
      </c>
      <c r="D343" s="131" t="s">
        <v>248</v>
      </c>
      <c r="E343" s="351">
        <v>15</v>
      </c>
      <c r="F343" s="262">
        <v>2509</v>
      </c>
      <c r="G343" s="262">
        <v>300</v>
      </c>
      <c r="H343" s="130">
        <v>0</v>
      </c>
      <c r="I343" s="262">
        <v>0</v>
      </c>
      <c r="J343" s="262">
        <v>9</v>
      </c>
      <c r="K343" s="262">
        <v>0</v>
      </c>
      <c r="L343" s="262">
        <v>0</v>
      </c>
      <c r="M343" s="262">
        <v>0</v>
      </c>
      <c r="N343" s="130">
        <f t="shared" si="61"/>
        <v>2800</v>
      </c>
      <c r="O343" s="133"/>
    </row>
    <row r="344" spans="1:15" ht="34.5" customHeight="1">
      <c r="A344" s="719">
        <v>298</v>
      </c>
      <c r="B344" s="130" t="s">
        <v>754</v>
      </c>
      <c r="C344" s="131" t="s">
        <v>755</v>
      </c>
      <c r="D344" s="131" t="s">
        <v>11</v>
      </c>
      <c r="E344" s="351">
        <v>15</v>
      </c>
      <c r="F344" s="262">
        <v>2140</v>
      </c>
      <c r="G344" s="262">
        <v>400</v>
      </c>
      <c r="H344" s="130">
        <v>0</v>
      </c>
      <c r="I344" s="262">
        <v>0</v>
      </c>
      <c r="J344" s="262">
        <v>0</v>
      </c>
      <c r="K344" s="262">
        <v>60</v>
      </c>
      <c r="L344" s="262">
        <v>0</v>
      </c>
      <c r="M344" s="262">
        <v>0</v>
      </c>
      <c r="N344" s="130">
        <f t="shared" si="61"/>
        <v>2600</v>
      </c>
      <c r="O344" s="133"/>
    </row>
    <row r="345" spans="1:15" ht="34.5" customHeight="1">
      <c r="A345" s="719">
        <v>317</v>
      </c>
      <c r="B345" s="130" t="s">
        <v>809</v>
      </c>
      <c r="C345" s="131" t="s">
        <v>810</v>
      </c>
      <c r="D345" s="131" t="s">
        <v>11</v>
      </c>
      <c r="E345" s="351">
        <v>15</v>
      </c>
      <c r="F345" s="262">
        <v>1923</v>
      </c>
      <c r="G345" s="262">
        <v>0</v>
      </c>
      <c r="H345" s="130">
        <v>0</v>
      </c>
      <c r="I345" s="262">
        <v>0</v>
      </c>
      <c r="J345" s="262">
        <v>0</v>
      </c>
      <c r="K345" s="262">
        <v>77</v>
      </c>
      <c r="L345" s="262">
        <v>0</v>
      </c>
      <c r="M345" s="262">
        <v>0</v>
      </c>
      <c r="N345" s="130">
        <f t="shared" si="61"/>
        <v>2000</v>
      </c>
      <c r="O345" s="133"/>
    </row>
    <row r="346" spans="1:15" ht="39" customHeight="1">
      <c r="A346" s="719">
        <v>359</v>
      </c>
      <c r="B346" s="130" t="s">
        <v>1164</v>
      </c>
      <c r="C346" s="131" t="s">
        <v>1369</v>
      </c>
      <c r="D346" s="131" t="s">
        <v>248</v>
      </c>
      <c r="E346" s="351">
        <v>15</v>
      </c>
      <c r="F346" s="262">
        <v>1923</v>
      </c>
      <c r="G346" s="262">
        <v>1500</v>
      </c>
      <c r="H346" s="262">
        <v>0</v>
      </c>
      <c r="I346" s="262">
        <v>0</v>
      </c>
      <c r="J346" s="262">
        <v>0</v>
      </c>
      <c r="K346" s="262">
        <v>77</v>
      </c>
      <c r="L346" s="262">
        <v>0</v>
      </c>
      <c r="M346" s="262">
        <v>0</v>
      </c>
      <c r="N346" s="130">
        <f>F346+G346+H346+I346-J346+K346-L346-M346</f>
        <v>3500</v>
      </c>
      <c r="O346" s="133"/>
    </row>
    <row r="347" spans="1:15" ht="39" customHeight="1">
      <c r="A347" s="719">
        <v>366</v>
      </c>
      <c r="B347" s="130" t="s">
        <v>1165</v>
      </c>
      <c r="C347" s="131" t="s">
        <v>1363</v>
      </c>
      <c r="D347" s="131" t="s">
        <v>248</v>
      </c>
      <c r="E347" s="351">
        <v>15</v>
      </c>
      <c r="F347" s="262">
        <v>1923</v>
      </c>
      <c r="G347" s="262">
        <v>1500</v>
      </c>
      <c r="H347" s="262">
        <v>0</v>
      </c>
      <c r="I347" s="262">
        <v>0</v>
      </c>
      <c r="J347" s="262">
        <v>0</v>
      </c>
      <c r="K347" s="262">
        <v>77</v>
      </c>
      <c r="L347" s="262">
        <v>0</v>
      </c>
      <c r="M347" s="262">
        <v>0</v>
      </c>
      <c r="N347" s="130">
        <f>F347+G347+H347+I347-J347+K347-L347-M347</f>
        <v>3500</v>
      </c>
      <c r="O347" s="133"/>
    </row>
    <row r="348" spans="1:15" ht="39" customHeight="1">
      <c r="A348" s="719">
        <v>372</v>
      </c>
      <c r="B348" s="130" t="s">
        <v>1230</v>
      </c>
      <c r="C348" s="131" t="s">
        <v>1361</v>
      </c>
      <c r="D348" s="131" t="s">
        <v>429</v>
      </c>
      <c r="E348" s="351">
        <v>15</v>
      </c>
      <c r="F348" s="262">
        <v>2509</v>
      </c>
      <c r="G348" s="262">
        <v>300</v>
      </c>
      <c r="H348" s="262">
        <v>0</v>
      </c>
      <c r="I348" s="262">
        <v>0</v>
      </c>
      <c r="J348" s="262">
        <v>9</v>
      </c>
      <c r="K348" s="262">
        <v>0</v>
      </c>
      <c r="L348" s="262">
        <v>0</v>
      </c>
      <c r="M348" s="262">
        <v>0</v>
      </c>
      <c r="N348" s="130">
        <f>F348+G348+H348+I348-J348+K348-L348-M348</f>
        <v>2800</v>
      </c>
      <c r="O348" s="133"/>
    </row>
    <row r="349" spans="1:15" ht="39" customHeight="1">
      <c r="A349" s="719">
        <v>373</v>
      </c>
      <c r="B349" s="130" t="s">
        <v>1231</v>
      </c>
      <c r="C349" s="131" t="s">
        <v>1360</v>
      </c>
      <c r="D349" s="131" t="s">
        <v>429</v>
      </c>
      <c r="E349" s="351">
        <v>15</v>
      </c>
      <c r="F349" s="262">
        <v>2509</v>
      </c>
      <c r="G349" s="262">
        <v>0</v>
      </c>
      <c r="H349" s="262">
        <v>0</v>
      </c>
      <c r="I349" s="262">
        <v>0</v>
      </c>
      <c r="J349" s="262">
        <v>9</v>
      </c>
      <c r="K349" s="262">
        <v>0</v>
      </c>
      <c r="L349" s="262">
        <v>0</v>
      </c>
      <c r="M349" s="262">
        <v>0</v>
      </c>
      <c r="N349" s="130">
        <f>F349+G349+H349+I349-J349+K349-L349-M349</f>
        <v>2500</v>
      </c>
      <c r="O349" s="133"/>
    </row>
    <row r="350" spans="1:15" ht="39" customHeight="1">
      <c r="A350" s="719">
        <v>384</v>
      </c>
      <c r="B350" s="130" t="s">
        <v>1303</v>
      </c>
      <c r="C350" s="131" t="s">
        <v>1312</v>
      </c>
      <c r="D350" s="131" t="s">
        <v>248</v>
      </c>
      <c r="E350" s="351">
        <v>15</v>
      </c>
      <c r="F350" s="262">
        <v>2509</v>
      </c>
      <c r="G350" s="262">
        <v>1000</v>
      </c>
      <c r="H350" s="262">
        <v>0</v>
      </c>
      <c r="I350" s="262">
        <v>0</v>
      </c>
      <c r="J350" s="262">
        <v>9</v>
      </c>
      <c r="K350" s="262">
        <v>0</v>
      </c>
      <c r="L350" s="262">
        <v>0</v>
      </c>
      <c r="M350" s="262">
        <v>0</v>
      </c>
      <c r="N350" s="130">
        <f>F350+G350+H350+I350-J350+K350-L350-M350</f>
        <v>3500</v>
      </c>
      <c r="O350" s="133"/>
    </row>
    <row r="351" spans="1:15" ht="14.25" customHeight="1">
      <c r="A351" s="627" t="s">
        <v>66</v>
      </c>
      <c r="B351" s="1035"/>
      <c r="C351" s="628"/>
      <c r="D351" s="628"/>
      <c r="E351" s="629"/>
      <c r="F351" s="1047">
        <f aca="true" t="shared" si="62" ref="F351:N351">SUM(F337:F350)</f>
        <v>30013</v>
      </c>
      <c r="G351" s="1047">
        <f t="shared" si="62"/>
        <v>5890</v>
      </c>
      <c r="H351" s="1047">
        <f t="shared" si="62"/>
        <v>0</v>
      </c>
      <c r="I351" s="1047">
        <f t="shared" si="62"/>
        <v>0</v>
      </c>
      <c r="J351" s="1047">
        <f t="shared" si="62"/>
        <v>36</v>
      </c>
      <c r="K351" s="1047">
        <f t="shared" si="62"/>
        <v>675</v>
      </c>
      <c r="L351" s="1047">
        <f t="shared" si="62"/>
        <v>0</v>
      </c>
      <c r="M351" s="1047">
        <f t="shared" si="62"/>
        <v>0</v>
      </c>
      <c r="N351" s="1047">
        <f t="shared" si="62"/>
        <v>36542</v>
      </c>
      <c r="O351" s="630"/>
    </row>
    <row r="352" spans="1:18" s="23" customFormat="1" ht="18" customHeight="1">
      <c r="A352" s="227"/>
      <c r="B352" s="722" t="s">
        <v>31</v>
      </c>
      <c r="C352" s="229"/>
      <c r="D352" s="229"/>
      <c r="E352" s="362"/>
      <c r="F352" s="229">
        <f>F351</f>
        <v>30013</v>
      </c>
      <c r="G352" s="229">
        <f aca="true" t="shared" si="63" ref="G352:N352">G351</f>
        <v>5890</v>
      </c>
      <c r="H352" s="229">
        <f t="shared" si="63"/>
        <v>0</v>
      </c>
      <c r="I352" s="229">
        <f t="shared" si="63"/>
        <v>0</v>
      </c>
      <c r="J352" s="229">
        <f t="shared" si="63"/>
        <v>36</v>
      </c>
      <c r="K352" s="229">
        <f t="shared" si="63"/>
        <v>675</v>
      </c>
      <c r="L352" s="229">
        <f t="shared" si="63"/>
        <v>0</v>
      </c>
      <c r="M352" s="229">
        <f t="shared" si="63"/>
        <v>0</v>
      </c>
      <c r="N352" s="229">
        <f t="shared" si="63"/>
        <v>36542</v>
      </c>
      <c r="O352" s="963"/>
      <c r="P352" s="988"/>
      <c r="Q352" s="988"/>
      <c r="R352" s="988"/>
    </row>
    <row r="353" spans="1:18" s="103" customFormat="1" ht="22.5" customHeight="1">
      <c r="A353" s="437"/>
      <c r="B353" s="438"/>
      <c r="C353" s="438"/>
      <c r="D353" s="438"/>
      <c r="E353" s="438" t="s">
        <v>473</v>
      </c>
      <c r="F353" s="439"/>
      <c r="G353" s="438"/>
      <c r="H353" s="438"/>
      <c r="J353" s="443" t="s">
        <v>474</v>
      </c>
      <c r="K353" s="438"/>
      <c r="L353" s="438"/>
      <c r="N353" s="438" t="s">
        <v>474</v>
      </c>
      <c r="O353" s="440"/>
      <c r="P353" s="106"/>
      <c r="Q353" s="106"/>
      <c r="R353" s="106"/>
    </row>
    <row r="354" spans="1:15" ht="12.75" customHeight="1">
      <c r="A354" s="437" t="s">
        <v>482</v>
      </c>
      <c r="B354" s="438"/>
      <c r="C354" s="438"/>
      <c r="D354" s="438" t="s">
        <v>1378</v>
      </c>
      <c r="E354" s="438"/>
      <c r="F354" s="439"/>
      <c r="G354" s="438"/>
      <c r="H354" s="438"/>
      <c r="J354" s="443" t="s">
        <v>1038</v>
      </c>
      <c r="K354" s="438"/>
      <c r="L354" s="437"/>
      <c r="M354" s="438" t="s">
        <v>1034</v>
      </c>
      <c r="N354" s="438"/>
      <c r="O354" s="441"/>
    </row>
    <row r="355" spans="1:15" ht="12.75" customHeight="1">
      <c r="A355" s="437"/>
      <c r="B355" s="438"/>
      <c r="C355" s="438"/>
      <c r="D355" s="438" t="s">
        <v>759</v>
      </c>
      <c r="E355" s="438"/>
      <c r="F355" s="439"/>
      <c r="G355" s="438"/>
      <c r="H355" s="438"/>
      <c r="J355" s="442" t="s">
        <v>471</v>
      </c>
      <c r="K355" s="438"/>
      <c r="L355" s="438"/>
      <c r="M355" s="438" t="s">
        <v>472</v>
      </c>
      <c r="N355" s="438"/>
      <c r="O355" s="440"/>
    </row>
    <row r="356" spans="1:15" ht="29.25" customHeight="1">
      <c r="A356" s="3" t="s">
        <v>0</v>
      </c>
      <c r="B356" s="20"/>
      <c r="C356" s="4"/>
      <c r="D356" s="93" t="s">
        <v>65</v>
      </c>
      <c r="E356" s="325"/>
      <c r="F356" s="4"/>
      <c r="G356" s="4"/>
      <c r="H356" s="4"/>
      <c r="I356" s="4"/>
      <c r="J356" s="4"/>
      <c r="K356" s="4"/>
      <c r="L356" s="5"/>
      <c r="M356" s="4"/>
      <c r="N356" s="4"/>
      <c r="O356" s="27"/>
    </row>
    <row r="357" spans="1:15" ht="18.75">
      <c r="A357" s="6"/>
      <c r="B357" s="98" t="s">
        <v>760</v>
      </c>
      <c r="C357" s="7"/>
      <c r="D357" s="7"/>
      <c r="E357" s="315"/>
      <c r="F357" s="7"/>
      <c r="G357" s="7"/>
      <c r="H357" s="7"/>
      <c r="I357" s="8"/>
      <c r="J357" s="7"/>
      <c r="K357" s="7"/>
      <c r="L357" s="9"/>
      <c r="M357" s="7"/>
      <c r="N357" s="7"/>
      <c r="O357" s="391" t="s">
        <v>1534</v>
      </c>
    </row>
    <row r="358" spans="1:15" ht="24.75">
      <c r="A358" s="10"/>
      <c r="B358" s="44"/>
      <c r="C358" s="11"/>
      <c r="D358" s="95" t="s">
        <v>1472</v>
      </c>
      <c r="E358" s="316"/>
      <c r="F358" s="12"/>
      <c r="G358" s="12"/>
      <c r="H358" s="12"/>
      <c r="I358" s="12"/>
      <c r="J358" s="12"/>
      <c r="K358" s="12"/>
      <c r="L358" s="13"/>
      <c r="M358" s="12"/>
      <c r="N358" s="12"/>
      <c r="O358" s="28"/>
    </row>
    <row r="359" spans="1:18" s="70" customFormat="1" ht="31.5" customHeight="1" thickBot="1">
      <c r="A359" s="46" t="s">
        <v>436</v>
      </c>
      <c r="B359" s="62" t="s">
        <v>437</v>
      </c>
      <c r="C359" s="62" t="s">
        <v>1</v>
      </c>
      <c r="D359" s="62" t="s">
        <v>435</v>
      </c>
      <c r="E359" s="337" t="s">
        <v>444</v>
      </c>
      <c r="F359" s="26" t="s">
        <v>432</v>
      </c>
      <c r="G359" s="26" t="s">
        <v>433</v>
      </c>
      <c r="H359" s="26" t="s">
        <v>33</v>
      </c>
      <c r="I359" s="26" t="s">
        <v>350</v>
      </c>
      <c r="J359" s="26" t="s">
        <v>17</v>
      </c>
      <c r="K359" s="26" t="s">
        <v>18</v>
      </c>
      <c r="L359" s="26" t="s">
        <v>441</v>
      </c>
      <c r="M359" s="26" t="s">
        <v>30</v>
      </c>
      <c r="N359" s="26" t="s">
        <v>29</v>
      </c>
      <c r="O359" s="63" t="s">
        <v>19</v>
      </c>
      <c r="P359" s="990"/>
      <c r="Q359" s="990"/>
      <c r="R359" s="990"/>
    </row>
    <row r="360" spans="1:15" ht="16.5" customHeight="1" thickTop="1">
      <c r="A360" s="785" t="s">
        <v>761</v>
      </c>
      <c r="B360" s="767"/>
      <c r="C360" s="768"/>
      <c r="D360" s="768"/>
      <c r="E360" s="769"/>
      <c r="F360" s="767"/>
      <c r="G360" s="767"/>
      <c r="H360" s="767"/>
      <c r="I360" s="767"/>
      <c r="J360" s="767"/>
      <c r="K360" s="767"/>
      <c r="L360" s="767"/>
      <c r="M360" s="767"/>
      <c r="N360" s="767"/>
      <c r="O360" s="681"/>
    </row>
    <row r="361" spans="1:15" ht="33" customHeight="1">
      <c r="A361" s="108">
        <v>2</v>
      </c>
      <c r="B361" s="716" t="s">
        <v>1471</v>
      </c>
      <c r="C361" s="43" t="s">
        <v>1473</v>
      </c>
      <c r="D361" s="398" t="s">
        <v>429</v>
      </c>
      <c r="E361" s="375">
        <v>15</v>
      </c>
      <c r="F361" s="65">
        <v>3109</v>
      </c>
      <c r="G361" s="65">
        <v>0</v>
      </c>
      <c r="H361" s="65">
        <v>0</v>
      </c>
      <c r="I361" s="65">
        <v>0</v>
      </c>
      <c r="J361" s="65">
        <v>109</v>
      </c>
      <c r="K361" s="65">
        <v>0</v>
      </c>
      <c r="L361" s="65">
        <v>0</v>
      </c>
      <c r="M361" s="65">
        <v>0</v>
      </c>
      <c r="N361" s="59">
        <f>F361+G361+H361+I361-J361+K361-L361-M361</f>
        <v>3000</v>
      </c>
      <c r="O361" s="29"/>
    </row>
    <row r="362" spans="1:15" ht="33" customHeight="1">
      <c r="A362" s="108">
        <v>209</v>
      </c>
      <c r="B362" s="716" t="s">
        <v>1120</v>
      </c>
      <c r="C362" s="43" t="s">
        <v>1206</v>
      </c>
      <c r="D362" s="398" t="s">
        <v>743</v>
      </c>
      <c r="E362" s="375">
        <v>15</v>
      </c>
      <c r="F362" s="65">
        <v>2691</v>
      </c>
      <c r="G362" s="65">
        <v>0</v>
      </c>
      <c r="H362" s="65">
        <v>0</v>
      </c>
      <c r="I362" s="65">
        <v>0</v>
      </c>
      <c r="J362" s="65">
        <v>43</v>
      </c>
      <c r="K362" s="65">
        <v>0</v>
      </c>
      <c r="L362" s="65">
        <v>0</v>
      </c>
      <c r="M362" s="65">
        <v>0</v>
      </c>
      <c r="N362" s="59">
        <f>F362+G362+H362+I362-J362+K362-L362-M362</f>
        <v>2648</v>
      </c>
      <c r="O362" s="29"/>
    </row>
    <row r="363" spans="1:15" ht="33" customHeight="1">
      <c r="A363" s="108">
        <v>411</v>
      </c>
      <c r="B363" s="716" t="s">
        <v>1457</v>
      </c>
      <c r="C363" s="43" t="s">
        <v>1458</v>
      </c>
      <c r="D363" s="398" t="s">
        <v>2</v>
      </c>
      <c r="E363" s="375">
        <v>15</v>
      </c>
      <c r="F363" s="65">
        <v>3820</v>
      </c>
      <c r="G363" s="65">
        <v>0</v>
      </c>
      <c r="H363" s="65">
        <v>0</v>
      </c>
      <c r="I363" s="65">
        <v>0</v>
      </c>
      <c r="J363" s="65">
        <v>320</v>
      </c>
      <c r="K363" s="65">
        <v>0</v>
      </c>
      <c r="L363" s="65">
        <v>0</v>
      </c>
      <c r="M363" s="65">
        <v>0</v>
      </c>
      <c r="N363" s="59">
        <f>F363+G363+H363+I363-J363+K363-L363-M363</f>
        <v>3500</v>
      </c>
      <c r="O363" s="29"/>
    </row>
    <row r="364" spans="1:18" s="220" customFormat="1" ht="12.75" customHeight="1">
      <c r="A364" s="624"/>
      <c r="B364" s="625" t="s">
        <v>460</v>
      </c>
      <c r="C364" s="625"/>
      <c r="D364" s="625"/>
      <c r="E364" s="626"/>
      <c r="F364" s="625">
        <f>SUM(F361:F363)</f>
        <v>9620</v>
      </c>
      <c r="G364" s="625">
        <f aca="true" t="shared" si="64" ref="G364:N364">SUM(G361:G363)</f>
        <v>0</v>
      </c>
      <c r="H364" s="625">
        <f t="shared" si="64"/>
        <v>0</v>
      </c>
      <c r="I364" s="625">
        <f t="shared" si="64"/>
        <v>0</v>
      </c>
      <c r="J364" s="625">
        <f t="shared" si="64"/>
        <v>472</v>
      </c>
      <c r="K364" s="625">
        <f t="shared" si="64"/>
        <v>0</v>
      </c>
      <c r="L364" s="625">
        <f t="shared" si="64"/>
        <v>0</v>
      </c>
      <c r="M364" s="625">
        <f t="shared" si="64"/>
        <v>0</v>
      </c>
      <c r="N364" s="625">
        <f t="shared" si="64"/>
        <v>9148</v>
      </c>
      <c r="O364" s="625"/>
      <c r="P364" s="991"/>
      <c r="Q364" s="991"/>
      <c r="R364" s="991"/>
    </row>
    <row r="365" spans="1:15" ht="16.5" customHeight="1">
      <c r="A365" s="100" t="s">
        <v>706</v>
      </c>
      <c r="B365" s="79"/>
      <c r="C365" s="81"/>
      <c r="D365" s="82"/>
      <c r="E365" s="341"/>
      <c r="F365" s="79"/>
      <c r="G365" s="79"/>
      <c r="H365" s="79"/>
      <c r="I365" s="79"/>
      <c r="J365" s="79"/>
      <c r="K365" s="79"/>
      <c r="L365" s="79"/>
      <c r="M365" s="79"/>
      <c r="N365" s="79"/>
      <c r="O365" s="76"/>
    </row>
    <row r="366" spans="1:15" ht="33" customHeight="1">
      <c r="A366" s="15">
        <v>29</v>
      </c>
      <c r="B366" s="15" t="s">
        <v>842</v>
      </c>
      <c r="C366" s="43" t="s">
        <v>843</v>
      </c>
      <c r="D366" s="398" t="s">
        <v>709</v>
      </c>
      <c r="E366" s="375">
        <v>15</v>
      </c>
      <c r="F366" s="59">
        <v>2140</v>
      </c>
      <c r="G366" s="59">
        <v>0</v>
      </c>
      <c r="H366" s="59">
        <v>0</v>
      </c>
      <c r="I366" s="59">
        <v>0</v>
      </c>
      <c r="J366" s="59">
        <v>0</v>
      </c>
      <c r="K366" s="59">
        <v>60</v>
      </c>
      <c r="L366" s="59">
        <v>0</v>
      </c>
      <c r="M366" s="59">
        <v>0</v>
      </c>
      <c r="N366" s="59">
        <f aca="true" t="shared" si="65" ref="N366:N373">F366+G366+H366+I366-J366+K366-L366-M366</f>
        <v>2200</v>
      </c>
      <c r="O366" s="29"/>
    </row>
    <row r="367" spans="1:15" ht="33" customHeight="1">
      <c r="A367" s="15">
        <v>75</v>
      </c>
      <c r="B367" s="15" t="s">
        <v>889</v>
      </c>
      <c r="C367" s="43" t="s">
        <v>890</v>
      </c>
      <c r="D367" s="398" t="s">
        <v>429</v>
      </c>
      <c r="E367" s="346">
        <v>15</v>
      </c>
      <c r="F367" s="59">
        <v>1870</v>
      </c>
      <c r="G367" s="59">
        <v>0</v>
      </c>
      <c r="H367" s="59">
        <v>0</v>
      </c>
      <c r="I367" s="59">
        <v>0</v>
      </c>
      <c r="J367" s="59">
        <v>0</v>
      </c>
      <c r="K367" s="59">
        <v>80</v>
      </c>
      <c r="L367" s="59">
        <v>0</v>
      </c>
      <c r="M367" s="59">
        <v>0</v>
      </c>
      <c r="N367" s="59">
        <f t="shared" si="65"/>
        <v>1950</v>
      </c>
      <c r="O367" s="29"/>
    </row>
    <row r="368" spans="1:15" ht="33" customHeight="1">
      <c r="A368" s="15">
        <v>122</v>
      </c>
      <c r="B368" s="15" t="s">
        <v>910</v>
      </c>
      <c r="C368" s="43" t="s">
        <v>909</v>
      </c>
      <c r="D368" s="398" t="s">
        <v>429</v>
      </c>
      <c r="E368" s="375">
        <v>15</v>
      </c>
      <c r="F368" s="59">
        <v>1852</v>
      </c>
      <c r="G368" s="59">
        <v>0</v>
      </c>
      <c r="H368" s="59">
        <v>0</v>
      </c>
      <c r="I368" s="59">
        <v>0</v>
      </c>
      <c r="J368" s="59">
        <v>0</v>
      </c>
      <c r="K368" s="59">
        <v>81</v>
      </c>
      <c r="L368" s="59">
        <v>0</v>
      </c>
      <c r="M368" s="59">
        <v>0</v>
      </c>
      <c r="N368" s="59">
        <f t="shared" si="65"/>
        <v>1933</v>
      </c>
      <c r="O368" s="29"/>
    </row>
    <row r="369" spans="1:15" ht="33" customHeight="1">
      <c r="A369" s="15">
        <v>153</v>
      </c>
      <c r="B369" s="15" t="s">
        <v>996</v>
      </c>
      <c r="C369" s="43" t="s">
        <v>997</v>
      </c>
      <c r="D369" s="398" t="s">
        <v>995</v>
      </c>
      <c r="E369" s="375">
        <v>15</v>
      </c>
      <c r="F369" s="59">
        <v>1377</v>
      </c>
      <c r="G369" s="59">
        <v>0</v>
      </c>
      <c r="H369" s="59">
        <v>0</v>
      </c>
      <c r="I369" s="59">
        <v>0</v>
      </c>
      <c r="J369" s="59">
        <v>0</v>
      </c>
      <c r="K369" s="59">
        <v>123</v>
      </c>
      <c r="L369" s="59">
        <v>0</v>
      </c>
      <c r="M369" s="59">
        <v>0</v>
      </c>
      <c r="N369" s="59">
        <f>F369+G369+H369+I369-J369+K369-L369-M369</f>
        <v>1500</v>
      </c>
      <c r="O369" s="29"/>
    </row>
    <row r="370" spans="1:15" ht="33" customHeight="1">
      <c r="A370" s="15">
        <v>323</v>
      </c>
      <c r="B370" s="15" t="s">
        <v>1121</v>
      </c>
      <c r="C370" s="43" t="s">
        <v>1207</v>
      </c>
      <c r="D370" s="398" t="s">
        <v>719</v>
      </c>
      <c r="E370" s="375">
        <v>15</v>
      </c>
      <c r="F370" s="59">
        <v>2862</v>
      </c>
      <c r="G370" s="59">
        <v>0</v>
      </c>
      <c r="H370" s="59">
        <v>0</v>
      </c>
      <c r="I370" s="59">
        <v>0</v>
      </c>
      <c r="J370" s="59">
        <v>62</v>
      </c>
      <c r="K370" s="59">
        <v>0</v>
      </c>
      <c r="L370" s="59">
        <v>0</v>
      </c>
      <c r="M370" s="59">
        <v>0</v>
      </c>
      <c r="N370" s="59">
        <f>F370+G370+H370+I370-J370+K370-L370-M370</f>
        <v>2800</v>
      </c>
      <c r="O370" s="29"/>
    </row>
    <row r="371" spans="1:15" ht="33" customHeight="1">
      <c r="A371" s="15">
        <v>324</v>
      </c>
      <c r="B371" s="15" t="s">
        <v>738</v>
      </c>
      <c r="C371" s="43" t="s">
        <v>779</v>
      </c>
      <c r="D371" s="398" t="s">
        <v>739</v>
      </c>
      <c r="E371" s="375">
        <v>15</v>
      </c>
      <c r="F371" s="59">
        <v>1600</v>
      </c>
      <c r="G371" s="59">
        <v>0</v>
      </c>
      <c r="H371" s="59">
        <v>0</v>
      </c>
      <c r="I371" s="59">
        <v>0</v>
      </c>
      <c r="J371" s="59">
        <v>0</v>
      </c>
      <c r="K371" s="59">
        <v>109</v>
      </c>
      <c r="L371" s="59">
        <v>0</v>
      </c>
      <c r="M371" s="59">
        <v>0</v>
      </c>
      <c r="N371" s="59">
        <f t="shared" si="65"/>
        <v>1709</v>
      </c>
      <c r="O371" s="29"/>
    </row>
    <row r="372" spans="1:15" ht="33" customHeight="1">
      <c r="A372" s="15">
        <v>325</v>
      </c>
      <c r="B372" s="15" t="s">
        <v>763</v>
      </c>
      <c r="C372" s="43" t="s">
        <v>780</v>
      </c>
      <c r="D372" s="398" t="s">
        <v>740</v>
      </c>
      <c r="E372" s="375">
        <v>15</v>
      </c>
      <c r="F372" s="59">
        <v>2316</v>
      </c>
      <c r="G372" s="59">
        <v>0</v>
      </c>
      <c r="H372" s="59">
        <v>0</v>
      </c>
      <c r="I372" s="59">
        <v>0</v>
      </c>
      <c r="J372" s="59">
        <v>0</v>
      </c>
      <c r="K372" s="59">
        <v>27</v>
      </c>
      <c r="L372" s="59">
        <v>0</v>
      </c>
      <c r="M372" s="59">
        <v>0</v>
      </c>
      <c r="N372" s="59">
        <f t="shared" si="65"/>
        <v>2343</v>
      </c>
      <c r="O372" s="29"/>
    </row>
    <row r="373" spans="1:15" ht="33" customHeight="1">
      <c r="A373" s="15">
        <v>374</v>
      </c>
      <c r="B373" s="15" t="s">
        <v>1232</v>
      </c>
      <c r="C373" s="43" t="s">
        <v>1355</v>
      </c>
      <c r="D373" s="398" t="s">
        <v>1233</v>
      </c>
      <c r="E373" s="375">
        <v>15</v>
      </c>
      <c r="F373" s="59">
        <v>842</v>
      </c>
      <c r="G373" s="59">
        <v>0</v>
      </c>
      <c r="H373" s="59">
        <v>0</v>
      </c>
      <c r="I373" s="59">
        <v>0</v>
      </c>
      <c r="J373" s="59">
        <v>0</v>
      </c>
      <c r="K373" s="59">
        <v>158</v>
      </c>
      <c r="L373" s="59">
        <v>0</v>
      </c>
      <c r="M373" s="59">
        <v>0</v>
      </c>
      <c r="N373" s="59">
        <f t="shared" si="65"/>
        <v>1000</v>
      </c>
      <c r="O373" s="29"/>
    </row>
    <row r="374" spans="1:15" ht="12.75" customHeight="1">
      <c r="A374" s="590" t="s">
        <v>66</v>
      </c>
      <c r="B374" s="591"/>
      <c r="C374" s="595"/>
      <c r="D374" s="614"/>
      <c r="E374" s="615"/>
      <c r="F374" s="616">
        <f aca="true" t="shared" si="66" ref="F374:N374">SUM(F366:F373)</f>
        <v>14859</v>
      </c>
      <c r="G374" s="616">
        <f t="shared" si="66"/>
        <v>0</v>
      </c>
      <c r="H374" s="616">
        <f t="shared" si="66"/>
        <v>0</v>
      </c>
      <c r="I374" s="616">
        <f t="shared" si="66"/>
        <v>0</v>
      </c>
      <c r="J374" s="616">
        <f t="shared" si="66"/>
        <v>62</v>
      </c>
      <c r="K374" s="616">
        <f t="shared" si="66"/>
        <v>638</v>
      </c>
      <c r="L374" s="616">
        <f t="shared" si="66"/>
        <v>0</v>
      </c>
      <c r="M374" s="616">
        <f t="shared" si="66"/>
        <v>0</v>
      </c>
      <c r="N374" s="616">
        <f t="shared" si="66"/>
        <v>15435</v>
      </c>
      <c r="O374" s="588"/>
    </row>
    <row r="375" spans="1:15" ht="16.5" customHeight="1">
      <c r="A375" s="100" t="s">
        <v>707</v>
      </c>
      <c r="B375" s="79"/>
      <c r="C375" s="81"/>
      <c r="D375" s="82"/>
      <c r="E375" s="341"/>
      <c r="F375" s="79"/>
      <c r="G375" s="79"/>
      <c r="H375" s="79"/>
      <c r="I375" s="79"/>
      <c r="J375" s="79"/>
      <c r="K375" s="79"/>
      <c r="L375" s="79"/>
      <c r="M375" s="79"/>
      <c r="N375" s="79"/>
      <c r="O375" s="76"/>
    </row>
    <row r="376" spans="1:18" s="41" customFormat="1" ht="33" customHeight="1">
      <c r="A376" s="15">
        <v>38</v>
      </c>
      <c r="B376" s="59" t="s">
        <v>721</v>
      </c>
      <c r="C376" s="43" t="s">
        <v>774</v>
      </c>
      <c r="D376" s="398" t="s">
        <v>719</v>
      </c>
      <c r="E376" s="346">
        <v>15</v>
      </c>
      <c r="F376" s="59">
        <v>2268</v>
      </c>
      <c r="G376" s="59">
        <v>0</v>
      </c>
      <c r="H376" s="59">
        <v>0</v>
      </c>
      <c r="I376" s="59">
        <v>0</v>
      </c>
      <c r="J376" s="59">
        <v>0</v>
      </c>
      <c r="K376" s="59">
        <v>32</v>
      </c>
      <c r="L376" s="59">
        <v>0</v>
      </c>
      <c r="M376" s="59">
        <v>0</v>
      </c>
      <c r="N376" s="59">
        <f>F376+G376+H376+I376-J376+K376-L376-M376</f>
        <v>2300</v>
      </c>
      <c r="O376" s="29"/>
      <c r="P376" s="84"/>
      <c r="Q376" s="84"/>
      <c r="R376" s="84"/>
    </row>
    <row r="377" spans="1:18" s="41" customFormat="1" ht="33" customHeight="1">
      <c r="A377" s="15">
        <v>40</v>
      </c>
      <c r="B377" s="59" t="s">
        <v>728</v>
      </c>
      <c r="C377" s="43" t="s">
        <v>789</v>
      </c>
      <c r="D377" s="398" t="s">
        <v>729</v>
      </c>
      <c r="E377" s="375">
        <v>15</v>
      </c>
      <c r="F377" s="65">
        <v>1654</v>
      </c>
      <c r="G377" s="65">
        <v>0</v>
      </c>
      <c r="H377" s="65">
        <v>0</v>
      </c>
      <c r="I377" s="65">
        <v>0</v>
      </c>
      <c r="J377" s="65">
        <v>0</v>
      </c>
      <c r="K377" s="65">
        <v>106</v>
      </c>
      <c r="L377" s="65">
        <v>0</v>
      </c>
      <c r="M377" s="65">
        <v>0</v>
      </c>
      <c r="N377" s="59">
        <f>F377+G377+H377+I377-J377+K377-L377-M377</f>
        <v>1760</v>
      </c>
      <c r="O377" s="104"/>
      <c r="P377" s="84"/>
      <c r="Q377" s="84"/>
      <c r="R377" s="84"/>
    </row>
    <row r="378" spans="1:15" ht="12.75" customHeight="1">
      <c r="A378" s="590" t="s">
        <v>66</v>
      </c>
      <c r="B378" s="591"/>
      <c r="C378" s="595"/>
      <c r="D378" s="595"/>
      <c r="E378" s="615"/>
      <c r="F378" s="616">
        <f aca="true" t="shared" si="67" ref="F378:N378">SUM(F376:F377)</f>
        <v>3922</v>
      </c>
      <c r="G378" s="616">
        <f t="shared" si="67"/>
        <v>0</v>
      </c>
      <c r="H378" s="616">
        <f t="shared" si="67"/>
        <v>0</v>
      </c>
      <c r="I378" s="616">
        <f t="shared" si="67"/>
        <v>0</v>
      </c>
      <c r="J378" s="616">
        <f t="shared" si="67"/>
        <v>0</v>
      </c>
      <c r="K378" s="616">
        <f t="shared" si="67"/>
        <v>138</v>
      </c>
      <c r="L378" s="616">
        <f t="shared" si="67"/>
        <v>0</v>
      </c>
      <c r="M378" s="616">
        <f t="shared" si="67"/>
        <v>0</v>
      </c>
      <c r="N378" s="616">
        <f t="shared" si="67"/>
        <v>4060</v>
      </c>
      <c r="O378" s="588"/>
    </row>
    <row r="379" spans="1:18" s="23" customFormat="1" ht="21" customHeight="1">
      <c r="A379" s="56"/>
      <c r="B379" s="52" t="s">
        <v>31</v>
      </c>
      <c r="C379" s="61"/>
      <c r="D379" s="61"/>
      <c r="E379" s="347"/>
      <c r="F379" s="71">
        <f aca="true" t="shared" si="68" ref="F379:N379">F364+F374+F378</f>
        <v>28401</v>
      </c>
      <c r="G379" s="71">
        <f t="shared" si="68"/>
        <v>0</v>
      </c>
      <c r="H379" s="71">
        <f t="shared" si="68"/>
        <v>0</v>
      </c>
      <c r="I379" s="71">
        <f t="shared" si="68"/>
        <v>0</v>
      </c>
      <c r="J379" s="71">
        <f t="shared" si="68"/>
        <v>534</v>
      </c>
      <c r="K379" s="71">
        <f t="shared" si="68"/>
        <v>776</v>
      </c>
      <c r="L379" s="71">
        <f t="shared" si="68"/>
        <v>0</v>
      </c>
      <c r="M379" s="71">
        <f t="shared" si="68"/>
        <v>0</v>
      </c>
      <c r="N379" s="71">
        <f t="shared" si="68"/>
        <v>28643</v>
      </c>
      <c r="O379" s="57"/>
      <c r="P379" s="988"/>
      <c r="Q379" s="988"/>
      <c r="R379" s="988"/>
    </row>
    <row r="380" spans="1:15" ht="30" customHeight="1">
      <c r="A380" s="437"/>
      <c r="B380" s="438"/>
      <c r="C380" s="438"/>
      <c r="D380" s="438" t="s">
        <v>473</v>
      </c>
      <c r="F380" s="439"/>
      <c r="G380" s="438"/>
      <c r="H380" s="438"/>
      <c r="J380" s="443" t="s">
        <v>474</v>
      </c>
      <c r="K380" s="438"/>
      <c r="L380" s="438"/>
      <c r="N380" s="438" t="s">
        <v>474</v>
      </c>
      <c r="O380" s="440"/>
    </row>
    <row r="381" spans="1:18" s="103" customFormat="1" ht="16.5" customHeight="1">
      <c r="A381" s="437" t="s">
        <v>482</v>
      </c>
      <c r="B381" s="438"/>
      <c r="C381" s="438"/>
      <c r="D381" s="443" t="s">
        <v>1378</v>
      </c>
      <c r="E381" s="438"/>
      <c r="F381" s="439"/>
      <c r="G381" s="438"/>
      <c r="H381" s="438"/>
      <c r="J381" s="443" t="s">
        <v>1038</v>
      </c>
      <c r="K381" s="438"/>
      <c r="L381" s="437"/>
      <c r="M381" s="438" t="s">
        <v>1034</v>
      </c>
      <c r="N381" s="438"/>
      <c r="O381" s="441"/>
      <c r="P381" s="106"/>
      <c r="Q381" s="106"/>
      <c r="R381" s="106"/>
    </row>
    <row r="382" spans="1:18" s="103" customFormat="1" ht="14.25" customHeight="1">
      <c r="A382" s="437"/>
      <c r="B382" s="438"/>
      <c r="C382" s="438"/>
      <c r="D382" s="443" t="s">
        <v>615</v>
      </c>
      <c r="E382" s="438"/>
      <c r="F382" s="439"/>
      <c r="G382" s="438"/>
      <c r="H382" s="438"/>
      <c r="J382" s="442" t="s">
        <v>471</v>
      </c>
      <c r="K382" s="438"/>
      <c r="L382" s="438"/>
      <c r="M382" s="438" t="s">
        <v>472</v>
      </c>
      <c r="N382" s="438"/>
      <c r="O382" s="440"/>
      <c r="P382" s="106"/>
      <c r="Q382" s="106"/>
      <c r="R382" s="106"/>
    </row>
    <row r="383" spans="1:15" ht="23.25" customHeight="1">
      <c r="A383" s="3" t="s">
        <v>0</v>
      </c>
      <c r="B383" s="33"/>
      <c r="C383" s="4"/>
      <c r="D383" s="93" t="s">
        <v>65</v>
      </c>
      <c r="E383" s="325"/>
      <c r="F383" s="4"/>
      <c r="G383" s="4"/>
      <c r="H383" s="4"/>
      <c r="I383" s="4"/>
      <c r="J383" s="4"/>
      <c r="K383" s="4"/>
      <c r="L383" s="5"/>
      <c r="M383" s="4"/>
      <c r="N383" s="4"/>
      <c r="O383" s="27"/>
    </row>
    <row r="384" spans="1:15" ht="15" customHeight="1">
      <c r="A384" s="6"/>
      <c r="B384" s="98" t="s">
        <v>24</v>
      </c>
      <c r="C384" s="7"/>
      <c r="D384" s="7"/>
      <c r="E384" s="315"/>
      <c r="F384" s="7"/>
      <c r="G384" s="7"/>
      <c r="H384" s="7"/>
      <c r="I384" s="8"/>
      <c r="J384" s="7"/>
      <c r="K384" s="7"/>
      <c r="L384" s="9"/>
      <c r="M384" s="7"/>
      <c r="N384" s="7"/>
      <c r="O384" s="391" t="s">
        <v>1535</v>
      </c>
    </row>
    <row r="385" spans="1:15" ht="18" customHeight="1">
      <c r="A385" s="10"/>
      <c r="B385" s="44"/>
      <c r="C385" s="11"/>
      <c r="D385" s="95" t="s">
        <v>1472</v>
      </c>
      <c r="E385" s="316"/>
      <c r="F385" s="12"/>
      <c r="G385" s="12"/>
      <c r="H385" s="12"/>
      <c r="I385" s="12"/>
      <c r="J385" s="12"/>
      <c r="K385" s="12"/>
      <c r="L385" s="13"/>
      <c r="M385" s="12"/>
      <c r="N385" s="12"/>
      <c r="O385" s="28"/>
    </row>
    <row r="386" spans="1:18" s="70" customFormat="1" ht="25.5" customHeight="1" thickBot="1">
      <c r="A386" s="46" t="s">
        <v>436</v>
      </c>
      <c r="B386" s="62" t="s">
        <v>437</v>
      </c>
      <c r="C386" s="62" t="s">
        <v>1</v>
      </c>
      <c r="D386" s="62" t="s">
        <v>435</v>
      </c>
      <c r="E386" s="337" t="s">
        <v>444</v>
      </c>
      <c r="F386" s="26" t="s">
        <v>432</v>
      </c>
      <c r="G386" s="26" t="s">
        <v>433</v>
      </c>
      <c r="H386" s="26" t="s">
        <v>33</v>
      </c>
      <c r="I386" s="26" t="s">
        <v>350</v>
      </c>
      <c r="J386" s="26" t="s">
        <v>17</v>
      </c>
      <c r="K386" s="26" t="s">
        <v>18</v>
      </c>
      <c r="L386" s="26" t="s">
        <v>441</v>
      </c>
      <c r="M386" s="26" t="s">
        <v>30</v>
      </c>
      <c r="N386" s="26" t="s">
        <v>29</v>
      </c>
      <c r="O386" s="63" t="s">
        <v>19</v>
      </c>
      <c r="P386" s="990"/>
      <c r="Q386" s="990"/>
      <c r="R386" s="990"/>
    </row>
    <row r="387" spans="1:15" ht="15" customHeight="1" thickTop="1">
      <c r="A387" s="676" t="s">
        <v>1124</v>
      </c>
      <c r="B387" s="767"/>
      <c r="C387" s="768"/>
      <c r="D387" s="768"/>
      <c r="E387" s="769"/>
      <c r="F387" s="677"/>
      <c r="G387" s="677"/>
      <c r="H387" s="677"/>
      <c r="I387" s="677"/>
      <c r="J387" s="677"/>
      <c r="K387" s="677"/>
      <c r="L387" s="677"/>
      <c r="M387" s="677"/>
      <c r="N387" s="677"/>
      <c r="O387" s="681"/>
    </row>
    <row r="388" spans="1:15" ht="30" customHeight="1">
      <c r="A388" s="108">
        <v>211</v>
      </c>
      <c r="B388" s="59" t="s">
        <v>1122</v>
      </c>
      <c r="C388" s="43" t="s">
        <v>1340</v>
      </c>
      <c r="D388" s="398" t="s">
        <v>9</v>
      </c>
      <c r="E388" s="346">
        <v>15</v>
      </c>
      <c r="F388" s="59">
        <v>2746</v>
      </c>
      <c r="G388" s="59">
        <v>0</v>
      </c>
      <c r="H388" s="59">
        <v>0</v>
      </c>
      <c r="I388" s="59">
        <v>0</v>
      </c>
      <c r="J388" s="59">
        <v>49</v>
      </c>
      <c r="K388" s="59">
        <v>0</v>
      </c>
      <c r="L388" s="59">
        <v>0</v>
      </c>
      <c r="M388" s="59">
        <v>0</v>
      </c>
      <c r="N388" s="59">
        <f>F388+G388+H388+I388-J388+K388-L388-M388</f>
        <v>2697</v>
      </c>
      <c r="O388" s="29"/>
    </row>
    <row r="389" spans="1:15" ht="30" customHeight="1">
      <c r="A389" s="108">
        <v>212</v>
      </c>
      <c r="B389" s="716" t="s">
        <v>1208</v>
      </c>
      <c r="C389" s="43" t="s">
        <v>1376</v>
      </c>
      <c r="D389" s="398" t="s">
        <v>463</v>
      </c>
      <c r="E389" s="346">
        <v>15</v>
      </c>
      <c r="F389" s="59">
        <v>5662</v>
      </c>
      <c r="G389" s="59">
        <v>0</v>
      </c>
      <c r="H389" s="59">
        <v>0</v>
      </c>
      <c r="I389" s="59">
        <v>0</v>
      </c>
      <c r="J389" s="59">
        <v>662</v>
      </c>
      <c r="K389" s="59">
        <v>0</v>
      </c>
      <c r="L389" s="59">
        <v>0</v>
      </c>
      <c r="M389" s="59">
        <v>0</v>
      </c>
      <c r="N389" s="59">
        <f>F389+G389+H389+I389-J389+K389-L389-M389</f>
        <v>5000</v>
      </c>
      <c r="O389" s="29"/>
    </row>
    <row r="390" spans="1:15" ht="30" customHeight="1">
      <c r="A390" s="108">
        <v>219</v>
      </c>
      <c r="B390" s="59" t="s">
        <v>1123</v>
      </c>
      <c r="C390" s="43" t="s">
        <v>1364</v>
      </c>
      <c r="D390" s="398" t="s">
        <v>2</v>
      </c>
      <c r="E390" s="346">
        <v>15</v>
      </c>
      <c r="F390" s="59">
        <v>2396</v>
      </c>
      <c r="G390" s="59">
        <v>0</v>
      </c>
      <c r="H390" s="59">
        <v>0</v>
      </c>
      <c r="I390" s="59">
        <v>0</v>
      </c>
      <c r="J390" s="59">
        <v>0</v>
      </c>
      <c r="K390" s="59">
        <v>4</v>
      </c>
      <c r="L390" s="59">
        <v>0</v>
      </c>
      <c r="M390" s="59">
        <v>0</v>
      </c>
      <c r="N390" s="59">
        <f>F390+G390+H390+I390-J390+K390-L390-M390</f>
        <v>2400</v>
      </c>
      <c r="O390" s="29"/>
    </row>
    <row r="391" spans="1:15" ht="15.75" customHeight="1">
      <c r="A391" s="590" t="s">
        <v>66</v>
      </c>
      <c r="B391" s="606"/>
      <c r="C391" s="607"/>
      <c r="D391" s="607"/>
      <c r="E391" s="608"/>
      <c r="F391" s="625">
        <f>SUM(F388:F390)</f>
        <v>10804</v>
      </c>
      <c r="G391" s="625">
        <f aca="true" t="shared" si="69" ref="G391:N391">SUM(G388:G390)</f>
        <v>0</v>
      </c>
      <c r="H391" s="625">
        <f t="shared" si="69"/>
        <v>0</v>
      </c>
      <c r="I391" s="625">
        <f t="shared" si="69"/>
        <v>0</v>
      </c>
      <c r="J391" s="625">
        <f t="shared" si="69"/>
        <v>711</v>
      </c>
      <c r="K391" s="625">
        <f t="shared" si="69"/>
        <v>4</v>
      </c>
      <c r="L391" s="625">
        <f t="shared" si="69"/>
        <v>0</v>
      </c>
      <c r="M391" s="625">
        <f t="shared" si="69"/>
        <v>0</v>
      </c>
      <c r="N391" s="625">
        <f t="shared" si="69"/>
        <v>10097</v>
      </c>
      <c r="O391" s="588"/>
    </row>
    <row r="392" spans="1:15" ht="15" customHeight="1">
      <c r="A392" s="676" t="s">
        <v>1125</v>
      </c>
      <c r="B392" s="767"/>
      <c r="C392" s="768"/>
      <c r="D392" s="768"/>
      <c r="E392" s="769"/>
      <c r="F392" s="677"/>
      <c r="G392" s="677"/>
      <c r="H392" s="677"/>
      <c r="I392" s="677"/>
      <c r="J392" s="677"/>
      <c r="K392" s="677"/>
      <c r="L392" s="677"/>
      <c r="M392" s="677"/>
      <c r="N392" s="677"/>
      <c r="O392" s="681"/>
    </row>
    <row r="393" spans="1:15" ht="30" customHeight="1">
      <c r="A393" s="15">
        <v>8</v>
      </c>
      <c r="B393" s="59" t="s">
        <v>834</v>
      </c>
      <c r="C393" s="43" t="s">
        <v>835</v>
      </c>
      <c r="D393" s="398" t="s">
        <v>463</v>
      </c>
      <c r="E393" s="346">
        <v>15</v>
      </c>
      <c r="F393" s="59">
        <v>2831</v>
      </c>
      <c r="G393" s="59">
        <v>0</v>
      </c>
      <c r="H393" s="59">
        <v>0</v>
      </c>
      <c r="I393" s="59">
        <v>0</v>
      </c>
      <c r="J393" s="59">
        <v>59</v>
      </c>
      <c r="K393" s="59">
        <v>0</v>
      </c>
      <c r="L393" s="59">
        <v>0</v>
      </c>
      <c r="M393" s="59">
        <v>0</v>
      </c>
      <c r="N393" s="59">
        <f aca="true" t="shared" si="70" ref="N393:N399">F393+G393+H393+I393-J393+K393-L393-M393</f>
        <v>2772</v>
      </c>
      <c r="O393" s="29"/>
    </row>
    <row r="394" spans="1:15" ht="30" customHeight="1">
      <c r="A394" s="15">
        <v>58</v>
      </c>
      <c r="B394" s="59" t="s">
        <v>881</v>
      </c>
      <c r="C394" s="43" t="s">
        <v>882</v>
      </c>
      <c r="D394" s="398" t="s">
        <v>429</v>
      </c>
      <c r="E394" s="346">
        <v>15</v>
      </c>
      <c r="F394" s="59">
        <v>2509</v>
      </c>
      <c r="G394" s="59">
        <v>0</v>
      </c>
      <c r="H394" s="59">
        <v>0</v>
      </c>
      <c r="I394" s="59">
        <v>0</v>
      </c>
      <c r="J394" s="59">
        <v>9</v>
      </c>
      <c r="K394" s="59">
        <v>0</v>
      </c>
      <c r="L394" s="59">
        <v>0</v>
      </c>
      <c r="M394" s="59">
        <v>0</v>
      </c>
      <c r="N394" s="59">
        <f t="shared" si="70"/>
        <v>2500</v>
      </c>
      <c r="O394" s="29"/>
    </row>
    <row r="395" spans="1:15" ht="30" customHeight="1">
      <c r="A395" s="15">
        <v>65</v>
      </c>
      <c r="B395" s="59" t="s">
        <v>607</v>
      </c>
      <c r="C395" s="43" t="s">
        <v>608</v>
      </c>
      <c r="D395" s="398" t="s">
        <v>11</v>
      </c>
      <c r="E395" s="346">
        <v>15</v>
      </c>
      <c r="F395" s="59">
        <v>2174</v>
      </c>
      <c r="G395" s="59">
        <v>0</v>
      </c>
      <c r="H395" s="59">
        <v>0</v>
      </c>
      <c r="I395" s="59">
        <v>0</v>
      </c>
      <c r="J395" s="59">
        <v>0</v>
      </c>
      <c r="K395" s="59">
        <v>56</v>
      </c>
      <c r="L395" s="59">
        <v>0</v>
      </c>
      <c r="M395" s="59">
        <v>0</v>
      </c>
      <c r="N395" s="59">
        <f t="shared" si="70"/>
        <v>2230</v>
      </c>
      <c r="O395" s="29"/>
    </row>
    <row r="396" spans="1:15" ht="30" customHeight="1">
      <c r="A396" s="15">
        <v>101</v>
      </c>
      <c r="B396" s="59" t="s">
        <v>900</v>
      </c>
      <c r="C396" s="43" t="s">
        <v>1284</v>
      </c>
      <c r="D396" s="398" t="s">
        <v>9</v>
      </c>
      <c r="E396" s="346">
        <v>15</v>
      </c>
      <c r="F396" s="59">
        <v>1645</v>
      </c>
      <c r="G396" s="59">
        <v>0</v>
      </c>
      <c r="H396" s="59">
        <v>0</v>
      </c>
      <c r="I396" s="59">
        <v>0</v>
      </c>
      <c r="J396" s="59">
        <v>0</v>
      </c>
      <c r="K396" s="59">
        <v>106</v>
      </c>
      <c r="L396" s="59">
        <v>0</v>
      </c>
      <c r="M396" s="59">
        <v>0</v>
      </c>
      <c r="N396" s="59">
        <f t="shared" si="70"/>
        <v>1751</v>
      </c>
      <c r="O396" s="29"/>
    </row>
    <row r="397" spans="1:15" ht="30" customHeight="1">
      <c r="A397" s="15">
        <v>184</v>
      </c>
      <c r="B397" s="59" t="s">
        <v>485</v>
      </c>
      <c r="C397" s="43" t="s">
        <v>486</v>
      </c>
      <c r="D397" s="398" t="s">
        <v>386</v>
      </c>
      <c r="E397" s="346">
        <v>15</v>
      </c>
      <c r="F397" s="59">
        <v>3750</v>
      </c>
      <c r="G397" s="59">
        <v>0</v>
      </c>
      <c r="H397" s="59">
        <v>0</v>
      </c>
      <c r="I397" s="59">
        <v>0</v>
      </c>
      <c r="J397" s="59">
        <v>309</v>
      </c>
      <c r="K397" s="59">
        <v>0</v>
      </c>
      <c r="L397" s="59">
        <v>0</v>
      </c>
      <c r="M397" s="59">
        <v>0</v>
      </c>
      <c r="N397" s="59">
        <f t="shared" si="70"/>
        <v>3441</v>
      </c>
      <c r="O397" s="29"/>
    </row>
    <row r="398" spans="1:15" ht="30" customHeight="1">
      <c r="A398" s="15">
        <v>357</v>
      </c>
      <c r="B398" s="59" t="s">
        <v>1167</v>
      </c>
      <c r="C398" s="43" t="s">
        <v>1353</v>
      </c>
      <c r="D398" s="398" t="s">
        <v>2</v>
      </c>
      <c r="E398" s="346">
        <v>15</v>
      </c>
      <c r="F398" s="59">
        <v>2621</v>
      </c>
      <c r="G398" s="59">
        <v>0</v>
      </c>
      <c r="H398" s="59">
        <v>0</v>
      </c>
      <c r="I398" s="59">
        <v>0</v>
      </c>
      <c r="J398" s="59">
        <v>21</v>
      </c>
      <c r="K398" s="59">
        <v>0</v>
      </c>
      <c r="L398" s="59">
        <v>0</v>
      </c>
      <c r="M398" s="59">
        <v>0</v>
      </c>
      <c r="N398" s="59">
        <f t="shared" si="70"/>
        <v>2600</v>
      </c>
      <c r="O398" s="29"/>
    </row>
    <row r="399" spans="1:15" ht="30" customHeight="1">
      <c r="A399" s="15">
        <v>375</v>
      </c>
      <c r="B399" s="59" t="s">
        <v>1234</v>
      </c>
      <c r="C399" s="43" t="s">
        <v>1359</v>
      </c>
      <c r="D399" s="398" t="s">
        <v>429</v>
      </c>
      <c r="E399" s="346">
        <v>15</v>
      </c>
      <c r="F399" s="59">
        <v>3109</v>
      </c>
      <c r="G399" s="59">
        <v>0</v>
      </c>
      <c r="H399" s="59">
        <v>0</v>
      </c>
      <c r="I399" s="59">
        <v>0</v>
      </c>
      <c r="J399" s="59">
        <v>109</v>
      </c>
      <c r="K399" s="59">
        <v>0</v>
      </c>
      <c r="L399" s="59">
        <v>0</v>
      </c>
      <c r="M399" s="59">
        <v>0</v>
      </c>
      <c r="N399" s="59">
        <f t="shared" si="70"/>
        <v>3000</v>
      </c>
      <c r="O399" s="29"/>
    </row>
    <row r="400" spans="1:15" ht="15.75" customHeight="1">
      <c r="A400" s="590" t="s">
        <v>66</v>
      </c>
      <c r="B400" s="606"/>
      <c r="C400" s="607"/>
      <c r="D400" s="607"/>
      <c r="E400" s="608"/>
      <c r="F400" s="625">
        <f aca="true" t="shared" si="71" ref="F400:N400">SUM(F393:F399)</f>
        <v>18639</v>
      </c>
      <c r="G400" s="625">
        <f t="shared" si="71"/>
        <v>0</v>
      </c>
      <c r="H400" s="625">
        <f t="shared" si="71"/>
        <v>0</v>
      </c>
      <c r="I400" s="625">
        <f t="shared" si="71"/>
        <v>0</v>
      </c>
      <c r="J400" s="625">
        <f t="shared" si="71"/>
        <v>507</v>
      </c>
      <c r="K400" s="625">
        <f t="shared" si="71"/>
        <v>162</v>
      </c>
      <c r="L400" s="625">
        <f t="shared" si="71"/>
        <v>0</v>
      </c>
      <c r="M400" s="625">
        <f t="shared" si="71"/>
        <v>0</v>
      </c>
      <c r="N400" s="625">
        <f t="shared" si="71"/>
        <v>18294</v>
      </c>
      <c r="O400" s="588"/>
    </row>
    <row r="401" spans="1:15" ht="15.75" customHeight="1">
      <c r="A401" s="100" t="s">
        <v>756</v>
      </c>
      <c r="B401" s="74"/>
      <c r="C401" s="404"/>
      <c r="D401" s="75"/>
      <c r="E401" s="335"/>
      <c r="F401" s="74"/>
      <c r="G401" s="74"/>
      <c r="H401" s="74"/>
      <c r="I401" s="74"/>
      <c r="J401" s="74"/>
      <c r="K401" s="74"/>
      <c r="L401" s="74"/>
      <c r="M401" s="74"/>
      <c r="N401" s="74"/>
      <c r="O401" s="76"/>
    </row>
    <row r="402" spans="1:15" ht="30" customHeight="1">
      <c r="A402" s="120">
        <v>309</v>
      </c>
      <c r="B402" s="59" t="s">
        <v>757</v>
      </c>
      <c r="C402" s="166" t="s">
        <v>758</v>
      </c>
      <c r="D402" s="398" t="s">
        <v>429</v>
      </c>
      <c r="E402" s="346">
        <v>15</v>
      </c>
      <c r="F402" s="59">
        <v>2509</v>
      </c>
      <c r="G402" s="59">
        <v>1500</v>
      </c>
      <c r="H402" s="59">
        <v>0</v>
      </c>
      <c r="I402" s="59">
        <v>0</v>
      </c>
      <c r="J402" s="59">
        <v>9</v>
      </c>
      <c r="K402" s="59">
        <v>0</v>
      </c>
      <c r="L402" s="59">
        <v>0</v>
      </c>
      <c r="M402" s="59">
        <v>0</v>
      </c>
      <c r="N402" s="59">
        <f>F402+G402+H402+I402-J402+K402-L402-M402</f>
        <v>4000</v>
      </c>
      <c r="O402" s="29"/>
    </row>
    <row r="403" spans="1:15" ht="30" customHeight="1">
      <c r="A403" s="120">
        <v>380</v>
      </c>
      <c r="B403" s="59" t="s">
        <v>1235</v>
      </c>
      <c r="C403" s="166" t="s">
        <v>1358</v>
      </c>
      <c r="D403" s="398" t="s">
        <v>292</v>
      </c>
      <c r="E403" s="346">
        <v>15</v>
      </c>
      <c r="F403" s="59">
        <v>2509</v>
      </c>
      <c r="G403" s="59">
        <v>0</v>
      </c>
      <c r="H403" s="59">
        <v>0</v>
      </c>
      <c r="I403" s="59">
        <v>0</v>
      </c>
      <c r="J403" s="59">
        <v>9</v>
      </c>
      <c r="K403" s="59">
        <v>0</v>
      </c>
      <c r="L403" s="59">
        <v>0</v>
      </c>
      <c r="M403" s="59">
        <v>0</v>
      </c>
      <c r="N403" s="59">
        <f>F403+G403+H403+I403-J403+K403-L403-M403</f>
        <v>2500</v>
      </c>
      <c r="O403" s="29"/>
    </row>
    <row r="404" spans="1:15" ht="15.75" customHeight="1">
      <c r="A404" s="582" t="s">
        <v>66</v>
      </c>
      <c r="B404" s="606"/>
      <c r="C404" s="596"/>
      <c r="D404" s="607"/>
      <c r="E404" s="608"/>
      <c r="F404" s="612">
        <f>SUM(F402:F403)</f>
        <v>5018</v>
      </c>
      <c r="G404" s="612">
        <f aca="true" t="shared" si="72" ref="G404:N404">SUM(G402:G403)</f>
        <v>1500</v>
      </c>
      <c r="H404" s="612">
        <f t="shared" si="72"/>
        <v>0</v>
      </c>
      <c r="I404" s="612">
        <f t="shared" si="72"/>
        <v>0</v>
      </c>
      <c r="J404" s="612">
        <f t="shared" si="72"/>
        <v>18</v>
      </c>
      <c r="K404" s="612">
        <f t="shared" si="72"/>
        <v>0</v>
      </c>
      <c r="L404" s="612">
        <f t="shared" si="72"/>
        <v>0</v>
      </c>
      <c r="M404" s="612">
        <f t="shared" si="72"/>
        <v>0</v>
      </c>
      <c r="N404" s="612">
        <f t="shared" si="72"/>
        <v>6500</v>
      </c>
      <c r="O404" s="588"/>
    </row>
    <row r="405" spans="1:15" ht="15.75" customHeight="1">
      <c r="A405" s="100" t="s">
        <v>1236</v>
      </c>
      <c r="B405" s="74"/>
      <c r="C405" s="404"/>
      <c r="D405" s="75"/>
      <c r="E405" s="335"/>
      <c r="F405" s="74"/>
      <c r="G405" s="74"/>
      <c r="H405" s="74"/>
      <c r="I405" s="74"/>
      <c r="J405" s="74"/>
      <c r="K405" s="74"/>
      <c r="L405" s="74"/>
      <c r="M405" s="74"/>
      <c r="N405" s="74"/>
      <c r="O405" s="76"/>
    </row>
    <row r="406" spans="1:15" ht="30" customHeight="1">
      <c r="A406" s="120">
        <v>378</v>
      </c>
      <c r="B406" s="59" t="s">
        <v>1237</v>
      </c>
      <c r="C406" s="166" t="s">
        <v>1362</v>
      </c>
      <c r="D406" s="398" t="s">
        <v>292</v>
      </c>
      <c r="E406" s="346">
        <v>15</v>
      </c>
      <c r="F406" s="59">
        <v>2268</v>
      </c>
      <c r="G406" s="59">
        <v>0</v>
      </c>
      <c r="H406" s="59">
        <v>0</v>
      </c>
      <c r="I406" s="59">
        <v>0</v>
      </c>
      <c r="J406" s="59">
        <v>0</v>
      </c>
      <c r="K406" s="59">
        <v>32</v>
      </c>
      <c r="L406" s="59">
        <v>0</v>
      </c>
      <c r="M406" s="59">
        <v>0</v>
      </c>
      <c r="N406" s="59">
        <f>F406+G406+H406+I406-J406+K406-L406-M406</f>
        <v>2300</v>
      </c>
      <c r="O406" s="29"/>
    </row>
    <row r="407" spans="1:15" ht="30" customHeight="1">
      <c r="A407" s="120">
        <v>396</v>
      </c>
      <c r="B407" s="59" t="s">
        <v>1393</v>
      </c>
      <c r="C407" s="166" t="s">
        <v>1402</v>
      </c>
      <c r="D407" s="398" t="s">
        <v>11</v>
      </c>
      <c r="E407" s="346">
        <v>15</v>
      </c>
      <c r="F407" s="59">
        <v>1923</v>
      </c>
      <c r="G407" s="59">
        <v>0</v>
      </c>
      <c r="H407" s="59">
        <v>0</v>
      </c>
      <c r="I407" s="59">
        <v>0</v>
      </c>
      <c r="J407" s="59">
        <v>0</v>
      </c>
      <c r="K407" s="59">
        <v>77</v>
      </c>
      <c r="L407" s="59">
        <v>0</v>
      </c>
      <c r="M407" s="59">
        <v>0</v>
      </c>
      <c r="N407" s="59">
        <f>F407+G407+H407+I407-J407+K407-L407-M407</f>
        <v>2000</v>
      </c>
      <c r="O407" s="29"/>
    </row>
    <row r="408" spans="1:15" ht="15.75" customHeight="1">
      <c r="A408" s="582" t="s">
        <v>66</v>
      </c>
      <c r="B408" s="606"/>
      <c r="C408" s="596"/>
      <c r="D408" s="607"/>
      <c r="E408" s="608"/>
      <c r="F408" s="612">
        <f>SUM(F406:F407)</f>
        <v>4191</v>
      </c>
      <c r="G408" s="612">
        <f aca="true" t="shared" si="73" ref="G408:N408">SUM(G406:G407)</f>
        <v>0</v>
      </c>
      <c r="H408" s="612">
        <f t="shared" si="73"/>
        <v>0</v>
      </c>
      <c r="I408" s="612">
        <f t="shared" si="73"/>
        <v>0</v>
      </c>
      <c r="J408" s="612">
        <f t="shared" si="73"/>
        <v>0</v>
      </c>
      <c r="K408" s="612">
        <f t="shared" si="73"/>
        <v>109</v>
      </c>
      <c r="L408" s="612">
        <f t="shared" si="73"/>
        <v>0</v>
      </c>
      <c r="M408" s="612">
        <f t="shared" si="73"/>
        <v>0</v>
      </c>
      <c r="N408" s="612">
        <f t="shared" si="73"/>
        <v>4300</v>
      </c>
      <c r="O408" s="588"/>
    </row>
    <row r="409" spans="1:15" ht="22.5" customHeight="1">
      <c r="A409" s="56"/>
      <c r="B409" s="52" t="s">
        <v>31</v>
      </c>
      <c r="C409" s="68"/>
      <c r="D409" s="68"/>
      <c r="E409" s="373"/>
      <c r="F409" s="69">
        <f aca="true" t="shared" si="74" ref="F409:N409">F391+F400+F404+F408</f>
        <v>38652</v>
      </c>
      <c r="G409" s="69">
        <f t="shared" si="74"/>
        <v>1500</v>
      </c>
      <c r="H409" s="69">
        <f t="shared" si="74"/>
        <v>0</v>
      </c>
      <c r="I409" s="69">
        <f t="shared" si="74"/>
        <v>0</v>
      </c>
      <c r="J409" s="69">
        <f t="shared" si="74"/>
        <v>1236</v>
      </c>
      <c r="K409" s="69">
        <f t="shared" si="74"/>
        <v>275</v>
      </c>
      <c r="L409" s="69">
        <f t="shared" si="74"/>
        <v>0</v>
      </c>
      <c r="M409" s="69">
        <f t="shared" si="74"/>
        <v>0</v>
      </c>
      <c r="N409" s="69">
        <f t="shared" si="74"/>
        <v>39191</v>
      </c>
      <c r="O409" s="58"/>
    </row>
    <row r="410" spans="1:15" ht="33.75" customHeight="1">
      <c r="A410" s="437"/>
      <c r="B410" s="438"/>
      <c r="C410" s="438"/>
      <c r="D410" s="438"/>
      <c r="E410" s="438" t="s">
        <v>473</v>
      </c>
      <c r="F410" s="439"/>
      <c r="G410" s="438"/>
      <c r="H410" s="438"/>
      <c r="I410" s="2"/>
      <c r="J410" s="443" t="s">
        <v>474</v>
      </c>
      <c r="K410" s="438"/>
      <c r="L410" s="438"/>
      <c r="N410" s="438" t="s">
        <v>474</v>
      </c>
      <c r="O410" s="440"/>
    </row>
    <row r="411" spans="1:18" s="103" customFormat="1" ht="15.75" customHeight="1">
      <c r="A411" s="437" t="s">
        <v>482</v>
      </c>
      <c r="B411" s="438"/>
      <c r="C411" s="438"/>
      <c r="D411" s="438" t="s">
        <v>1378</v>
      </c>
      <c r="E411" s="438"/>
      <c r="F411" s="439"/>
      <c r="G411" s="438"/>
      <c r="H411" s="438"/>
      <c r="J411" s="443" t="s">
        <v>1038</v>
      </c>
      <c r="K411" s="438"/>
      <c r="L411" s="437"/>
      <c r="M411" s="438" t="s">
        <v>1034</v>
      </c>
      <c r="N411" s="438"/>
      <c r="O411" s="441"/>
      <c r="P411" s="106"/>
      <c r="Q411" s="106"/>
      <c r="R411" s="106"/>
    </row>
    <row r="412" spans="1:15" ht="13.5" customHeight="1">
      <c r="A412" s="437"/>
      <c r="B412" s="438"/>
      <c r="C412" s="438"/>
      <c r="D412" s="438" t="s">
        <v>657</v>
      </c>
      <c r="E412" s="438"/>
      <c r="F412" s="439"/>
      <c r="G412" s="438"/>
      <c r="H412" s="438"/>
      <c r="I412" s="2"/>
      <c r="J412" s="442" t="s">
        <v>471</v>
      </c>
      <c r="K412" s="438"/>
      <c r="L412" s="438"/>
      <c r="M412" s="438" t="s">
        <v>472</v>
      </c>
      <c r="N412" s="438"/>
      <c r="O412" s="440"/>
    </row>
    <row r="413" spans="1:15" ht="4.5" customHeight="1">
      <c r="A413" s="86"/>
      <c r="B413" s="87"/>
      <c r="C413" s="87"/>
      <c r="D413" s="87"/>
      <c r="E413" s="355"/>
      <c r="F413" s="87"/>
      <c r="G413" s="87"/>
      <c r="H413" s="87"/>
      <c r="I413" s="87"/>
      <c r="J413" s="87"/>
      <c r="K413" s="87"/>
      <c r="L413" s="88"/>
      <c r="M413" s="87"/>
      <c r="N413" s="87"/>
      <c r="O413" s="89"/>
    </row>
    <row r="414" spans="1:15" ht="22.5" customHeight="1">
      <c r="A414" s="3" t="s">
        <v>0</v>
      </c>
      <c r="B414" s="33"/>
      <c r="C414" s="4"/>
      <c r="D414" s="169" t="s">
        <v>65</v>
      </c>
      <c r="E414" s="325"/>
      <c r="F414" s="55"/>
      <c r="G414" s="4"/>
      <c r="H414" s="4"/>
      <c r="I414" s="4"/>
      <c r="J414" s="4"/>
      <c r="K414" s="4"/>
      <c r="L414" s="5"/>
      <c r="M414" s="4"/>
      <c r="N414" s="4"/>
      <c r="O414" s="27"/>
    </row>
    <row r="415" spans="1:15" ht="15" customHeight="1">
      <c r="A415" s="6"/>
      <c r="B415" s="97" t="s">
        <v>25</v>
      </c>
      <c r="C415" s="7"/>
      <c r="D415" s="7"/>
      <c r="E415" s="315"/>
      <c r="F415" s="7"/>
      <c r="G415" s="7"/>
      <c r="H415" s="7"/>
      <c r="I415" s="8"/>
      <c r="J415" s="7"/>
      <c r="K415" s="7"/>
      <c r="L415" s="9"/>
      <c r="M415" s="7"/>
      <c r="N415" s="7"/>
      <c r="O415" s="391" t="s">
        <v>1536</v>
      </c>
    </row>
    <row r="416" spans="1:15" ht="16.5" customHeight="1">
      <c r="A416" s="10"/>
      <c r="B416" s="11"/>
      <c r="C416" s="11"/>
      <c r="D416" s="954" t="s">
        <v>1472</v>
      </c>
      <c r="E416" s="316"/>
      <c r="F416" s="12"/>
      <c r="G416" s="12"/>
      <c r="H416" s="12"/>
      <c r="I416" s="12"/>
      <c r="J416" s="12"/>
      <c r="K416" s="12"/>
      <c r="L416" s="13"/>
      <c r="M416" s="12"/>
      <c r="N416" s="12"/>
      <c r="O416" s="28"/>
    </row>
    <row r="417" spans="1:18" s="70" customFormat="1" ht="24.75" customHeight="1">
      <c r="A417" s="245" t="s">
        <v>436</v>
      </c>
      <c r="B417" s="292" t="s">
        <v>437</v>
      </c>
      <c r="C417" s="292" t="s">
        <v>1</v>
      </c>
      <c r="D417" s="292" t="s">
        <v>435</v>
      </c>
      <c r="E417" s="377" t="s">
        <v>444</v>
      </c>
      <c r="F417" s="248" t="s">
        <v>432</v>
      </c>
      <c r="G417" s="248" t="s">
        <v>433</v>
      </c>
      <c r="H417" s="248" t="s">
        <v>33</v>
      </c>
      <c r="I417" s="248" t="s">
        <v>350</v>
      </c>
      <c r="J417" s="248" t="s">
        <v>17</v>
      </c>
      <c r="K417" s="248" t="s">
        <v>18</v>
      </c>
      <c r="L417" s="248" t="s">
        <v>441</v>
      </c>
      <c r="M417" s="248" t="s">
        <v>30</v>
      </c>
      <c r="N417" s="248" t="s">
        <v>29</v>
      </c>
      <c r="O417" s="944" t="s">
        <v>19</v>
      </c>
      <c r="P417" s="990"/>
      <c r="Q417" s="990"/>
      <c r="R417" s="990"/>
    </row>
    <row r="418" spans="1:15" ht="30" customHeight="1">
      <c r="A418" s="945" t="s">
        <v>272</v>
      </c>
      <c r="B418" s="946"/>
      <c r="C418" s="782"/>
      <c r="D418" s="782"/>
      <c r="E418" s="783"/>
      <c r="F418" s="781"/>
      <c r="G418" s="781"/>
      <c r="H418" s="781"/>
      <c r="I418" s="781"/>
      <c r="J418" s="781"/>
      <c r="K418" s="781"/>
      <c r="L418" s="781"/>
      <c r="M418" s="781"/>
      <c r="N418" s="781"/>
      <c r="O418" s="947"/>
    </row>
    <row r="419" spans="1:15" ht="39.75" customHeight="1">
      <c r="A419" s="719">
        <v>98</v>
      </c>
      <c r="B419" s="130" t="s">
        <v>47</v>
      </c>
      <c r="C419" s="131" t="s">
        <v>421</v>
      </c>
      <c r="D419" s="433" t="s">
        <v>52</v>
      </c>
      <c r="E419" s="351">
        <v>15</v>
      </c>
      <c r="F419" s="130">
        <v>2184</v>
      </c>
      <c r="G419" s="130">
        <v>0</v>
      </c>
      <c r="H419" s="130">
        <v>0</v>
      </c>
      <c r="I419" s="130">
        <v>0</v>
      </c>
      <c r="J419" s="130">
        <v>0</v>
      </c>
      <c r="K419" s="130">
        <v>55</v>
      </c>
      <c r="L419" s="1048">
        <v>0</v>
      </c>
      <c r="M419" s="130">
        <v>0</v>
      </c>
      <c r="N419" s="130">
        <f>F419+G419+H419+I419-J419+K419-L419-M419</f>
        <v>2239</v>
      </c>
      <c r="O419" s="133"/>
    </row>
    <row r="420" spans="1:15" ht="39.75" customHeight="1">
      <c r="A420" s="719">
        <v>134</v>
      </c>
      <c r="B420" s="130" t="s">
        <v>917</v>
      </c>
      <c r="C420" s="131" t="s">
        <v>918</v>
      </c>
      <c r="D420" s="433" t="s">
        <v>353</v>
      </c>
      <c r="E420" s="351">
        <v>15</v>
      </c>
      <c r="F420" s="130">
        <v>2167</v>
      </c>
      <c r="G420" s="130">
        <v>600</v>
      </c>
      <c r="H420" s="130">
        <v>0</v>
      </c>
      <c r="I420" s="130">
        <v>0</v>
      </c>
      <c r="J420" s="130">
        <v>52</v>
      </c>
      <c r="K420" s="130">
        <v>0</v>
      </c>
      <c r="L420" s="130">
        <v>0</v>
      </c>
      <c r="M420" s="130">
        <v>0</v>
      </c>
      <c r="N420" s="130">
        <f>F420+G420+H420+I420-J420+K420-L420-M420</f>
        <v>2715</v>
      </c>
      <c r="O420" s="133"/>
    </row>
    <row r="421" spans="1:15" ht="39.75" customHeight="1">
      <c r="A421" s="719">
        <v>252</v>
      </c>
      <c r="B421" s="130" t="s">
        <v>652</v>
      </c>
      <c r="C421" s="131" t="s">
        <v>653</v>
      </c>
      <c r="D421" s="433" t="s">
        <v>654</v>
      </c>
      <c r="E421" s="351">
        <v>15</v>
      </c>
      <c r="F421" s="130">
        <v>2509</v>
      </c>
      <c r="G421" s="130">
        <v>0</v>
      </c>
      <c r="H421" s="130">
        <v>0</v>
      </c>
      <c r="I421" s="130">
        <v>0</v>
      </c>
      <c r="J421" s="130">
        <v>9</v>
      </c>
      <c r="K421" s="130">
        <v>0</v>
      </c>
      <c r="L421" s="130">
        <v>0</v>
      </c>
      <c r="M421" s="130">
        <v>0</v>
      </c>
      <c r="N421" s="130">
        <f>F421+G421+H421+I421-J421+K421-L421-M421</f>
        <v>2500</v>
      </c>
      <c r="O421" s="133"/>
    </row>
    <row r="422" spans="1:15" ht="39.75" customHeight="1">
      <c r="A422" s="719">
        <v>383</v>
      </c>
      <c r="B422" s="130" t="s">
        <v>1304</v>
      </c>
      <c r="C422" s="131" t="s">
        <v>1406</v>
      </c>
      <c r="D422" s="433" t="s">
        <v>1305</v>
      </c>
      <c r="E422" s="351">
        <v>15</v>
      </c>
      <c r="F422" s="130">
        <v>4420</v>
      </c>
      <c r="G422" s="130">
        <v>0</v>
      </c>
      <c r="H422" s="130">
        <v>0</v>
      </c>
      <c r="I422" s="130">
        <v>0</v>
      </c>
      <c r="J422" s="130">
        <v>420</v>
      </c>
      <c r="K422" s="130">
        <v>0</v>
      </c>
      <c r="L422" s="130">
        <v>0</v>
      </c>
      <c r="M422" s="130">
        <v>0</v>
      </c>
      <c r="N422" s="130">
        <f>F422+G422+H422+I422-J422+K422-L422-M422</f>
        <v>4000</v>
      </c>
      <c r="O422" s="133"/>
    </row>
    <row r="423" spans="1:15" ht="39.75" customHeight="1">
      <c r="A423" s="719">
        <v>385</v>
      </c>
      <c r="B423" s="130" t="s">
        <v>1306</v>
      </c>
      <c r="C423" s="131" t="s">
        <v>1319</v>
      </c>
      <c r="D423" s="433" t="s">
        <v>112</v>
      </c>
      <c r="E423" s="351">
        <v>15</v>
      </c>
      <c r="F423" s="130">
        <v>1697</v>
      </c>
      <c r="G423" s="130">
        <v>0</v>
      </c>
      <c r="H423" s="130">
        <v>0</v>
      </c>
      <c r="I423" s="130">
        <v>0</v>
      </c>
      <c r="J423" s="130">
        <v>0</v>
      </c>
      <c r="K423" s="130">
        <v>103</v>
      </c>
      <c r="L423" s="130">
        <v>0</v>
      </c>
      <c r="M423" s="130">
        <v>0</v>
      </c>
      <c r="N423" s="130">
        <f>F423+G423+H423+I423-J423+K423-L423-M423</f>
        <v>1800</v>
      </c>
      <c r="O423" s="133"/>
    </row>
    <row r="424" spans="1:18" s="201" customFormat="1" ht="19.5" customHeight="1">
      <c r="A424" s="562" t="s">
        <v>66</v>
      </c>
      <c r="B424" s="958"/>
      <c r="C424" s="958"/>
      <c r="D424" s="959"/>
      <c r="E424" s="960"/>
      <c r="F424" s="958">
        <f>SUM(F419:F423)</f>
        <v>12977</v>
      </c>
      <c r="G424" s="958">
        <f aca="true" t="shared" si="75" ref="G424:N424">SUM(G419:G423)</f>
        <v>600</v>
      </c>
      <c r="H424" s="958">
        <f t="shared" si="75"/>
        <v>0</v>
      </c>
      <c r="I424" s="958">
        <f t="shared" si="75"/>
        <v>0</v>
      </c>
      <c r="J424" s="958">
        <f t="shared" si="75"/>
        <v>481</v>
      </c>
      <c r="K424" s="958">
        <f t="shared" si="75"/>
        <v>158</v>
      </c>
      <c r="L424" s="958">
        <f t="shared" si="75"/>
        <v>0</v>
      </c>
      <c r="M424" s="958">
        <f t="shared" si="75"/>
        <v>0</v>
      </c>
      <c r="N424" s="958">
        <f t="shared" si="75"/>
        <v>13254</v>
      </c>
      <c r="O424" s="961"/>
      <c r="P424" s="992"/>
      <c r="Q424" s="992"/>
      <c r="R424" s="992"/>
    </row>
    <row r="425" spans="1:15" ht="30" customHeight="1">
      <c r="A425" s="945" t="s">
        <v>12</v>
      </c>
      <c r="B425" s="946"/>
      <c r="C425" s="782"/>
      <c r="D425" s="951"/>
      <c r="E425" s="783"/>
      <c r="F425" s="781"/>
      <c r="G425" s="781"/>
      <c r="H425" s="781"/>
      <c r="I425" s="781"/>
      <c r="J425" s="781"/>
      <c r="K425" s="781"/>
      <c r="L425" s="781"/>
      <c r="M425" s="781"/>
      <c r="N425" s="781"/>
      <c r="O425" s="947"/>
    </row>
    <row r="426" spans="1:15" ht="39.75" customHeight="1">
      <c r="A426" s="719">
        <v>12</v>
      </c>
      <c r="B426" s="130" t="s">
        <v>850</v>
      </c>
      <c r="C426" s="131" t="s">
        <v>851</v>
      </c>
      <c r="D426" s="433" t="s">
        <v>852</v>
      </c>
      <c r="E426" s="351">
        <v>15</v>
      </c>
      <c r="F426" s="130">
        <v>3109</v>
      </c>
      <c r="G426" s="130">
        <v>1240</v>
      </c>
      <c r="H426" s="130">
        <v>0</v>
      </c>
      <c r="I426" s="130">
        <v>0</v>
      </c>
      <c r="J426" s="130">
        <v>407</v>
      </c>
      <c r="K426" s="130">
        <v>0</v>
      </c>
      <c r="L426" s="130">
        <v>0</v>
      </c>
      <c r="M426" s="130">
        <v>0</v>
      </c>
      <c r="N426" s="130">
        <f>F426+G426+H426+I426-J426+K426-L426-M426</f>
        <v>3942</v>
      </c>
      <c r="O426" s="133"/>
    </row>
    <row r="427" spans="1:15" ht="39.75" customHeight="1">
      <c r="A427" s="719">
        <v>15</v>
      </c>
      <c r="B427" s="130" t="s">
        <v>465</v>
      </c>
      <c r="C427" s="261" t="s">
        <v>466</v>
      </c>
      <c r="D427" s="708" t="s">
        <v>13</v>
      </c>
      <c r="E427" s="351">
        <v>15</v>
      </c>
      <c r="F427" s="130">
        <v>2730</v>
      </c>
      <c r="G427" s="130">
        <v>700</v>
      </c>
      <c r="H427" s="130">
        <v>300</v>
      </c>
      <c r="I427" s="130">
        <v>0</v>
      </c>
      <c r="J427" s="130">
        <v>144</v>
      </c>
      <c r="K427" s="130">
        <v>0</v>
      </c>
      <c r="L427" s="130">
        <v>0</v>
      </c>
      <c r="M427" s="130">
        <v>0</v>
      </c>
      <c r="N427" s="130">
        <f>F427+G427+H427+I427-J427+K427-L427-M427</f>
        <v>3586</v>
      </c>
      <c r="O427" s="133"/>
    </row>
    <row r="428" spans="1:15" ht="39.75" customHeight="1">
      <c r="A428" s="719">
        <v>30</v>
      </c>
      <c r="B428" s="130" t="s">
        <v>853</v>
      </c>
      <c r="C428" s="131" t="s">
        <v>854</v>
      </c>
      <c r="D428" s="433" t="s">
        <v>852</v>
      </c>
      <c r="E428" s="351">
        <v>15</v>
      </c>
      <c r="F428" s="130">
        <v>3109</v>
      </c>
      <c r="G428" s="130">
        <v>0</v>
      </c>
      <c r="H428" s="130">
        <v>0</v>
      </c>
      <c r="I428" s="130">
        <v>0</v>
      </c>
      <c r="J428" s="130">
        <v>109</v>
      </c>
      <c r="K428" s="130">
        <v>0</v>
      </c>
      <c r="L428" s="130">
        <v>0</v>
      </c>
      <c r="M428" s="130">
        <v>0</v>
      </c>
      <c r="N428" s="130">
        <f>F428+G428+H428+I428-J428+K428-L428-M428</f>
        <v>3000</v>
      </c>
      <c r="O428" s="133"/>
    </row>
    <row r="429" spans="1:15" ht="42" customHeight="1">
      <c r="A429" s="719">
        <v>40</v>
      </c>
      <c r="B429" s="130" t="s">
        <v>897</v>
      </c>
      <c r="C429" s="131" t="s">
        <v>865</v>
      </c>
      <c r="D429" s="433" t="s">
        <v>273</v>
      </c>
      <c r="E429" s="351">
        <v>15</v>
      </c>
      <c r="F429" s="130">
        <v>6348</v>
      </c>
      <c r="G429" s="130">
        <v>0</v>
      </c>
      <c r="H429" s="130">
        <v>300</v>
      </c>
      <c r="I429" s="130">
        <v>0</v>
      </c>
      <c r="J429" s="130">
        <v>809</v>
      </c>
      <c r="K429" s="130">
        <v>0</v>
      </c>
      <c r="L429" s="130">
        <v>0</v>
      </c>
      <c r="M429" s="130">
        <v>0</v>
      </c>
      <c r="N429" s="130">
        <f>F429+G429+H429+I429-J429+K429-L429-M429</f>
        <v>5839</v>
      </c>
      <c r="O429" s="133"/>
    </row>
    <row r="430" spans="1:15" ht="36.75" customHeight="1" hidden="1">
      <c r="A430" s="1049"/>
      <c r="B430" s="1050"/>
      <c r="C430" s="1051"/>
      <c r="D430" s="1052"/>
      <c r="E430" s="1053"/>
      <c r="F430" s="1050">
        <f>SUM(F426:F429)</f>
        <v>15296</v>
      </c>
      <c r="G430" s="1050">
        <f aca="true" t="shared" si="76" ref="G430:N430">SUM(G426:G429)</f>
        <v>1940</v>
      </c>
      <c r="H430" s="1050">
        <f t="shared" si="76"/>
        <v>600</v>
      </c>
      <c r="I430" s="1050">
        <f t="shared" si="76"/>
        <v>0</v>
      </c>
      <c r="J430" s="1050">
        <f t="shared" si="76"/>
        <v>1469</v>
      </c>
      <c r="K430" s="1050">
        <f t="shared" si="76"/>
        <v>0</v>
      </c>
      <c r="L430" s="1050">
        <f t="shared" si="76"/>
        <v>0</v>
      </c>
      <c r="M430" s="1050">
        <f t="shared" si="76"/>
        <v>0</v>
      </c>
      <c r="N430" s="1050">
        <f t="shared" si="76"/>
        <v>16367</v>
      </c>
      <c r="O430" s="1054"/>
    </row>
    <row r="431" spans="1:18" s="41" customFormat="1" ht="24" customHeight="1">
      <c r="A431" s="468"/>
      <c r="B431" s="962" t="s">
        <v>31</v>
      </c>
      <c r="C431" s="229"/>
      <c r="D431" s="229"/>
      <c r="E431" s="362"/>
      <c r="F431" s="229">
        <f>F424+F430</f>
        <v>28273</v>
      </c>
      <c r="G431" s="229">
        <f>G424+G430</f>
        <v>2540</v>
      </c>
      <c r="H431" s="229">
        <f aca="true" t="shared" si="77" ref="H431:M431">H424+H430</f>
        <v>600</v>
      </c>
      <c r="I431" s="229">
        <f t="shared" si="77"/>
        <v>0</v>
      </c>
      <c r="J431" s="229">
        <f t="shared" si="77"/>
        <v>1950</v>
      </c>
      <c r="K431" s="229">
        <f t="shared" si="77"/>
        <v>158</v>
      </c>
      <c r="L431" s="229">
        <f t="shared" si="77"/>
        <v>0</v>
      </c>
      <c r="M431" s="229">
        <f t="shared" si="77"/>
        <v>0</v>
      </c>
      <c r="N431" s="229">
        <f>N424+N430</f>
        <v>29621</v>
      </c>
      <c r="O431" s="963"/>
      <c r="P431" s="84"/>
      <c r="Q431" s="84"/>
      <c r="R431" s="84"/>
    </row>
    <row r="432" spans="1:18" s="966" customFormat="1" ht="73.5" customHeight="1">
      <c r="A432" s="437"/>
      <c r="B432" s="438"/>
      <c r="C432" s="438"/>
      <c r="D432" s="438" t="s">
        <v>658</v>
      </c>
      <c r="F432" s="439"/>
      <c r="G432" s="438"/>
      <c r="H432" s="438"/>
      <c r="J432" s="452" t="s">
        <v>474</v>
      </c>
      <c r="K432" s="438"/>
      <c r="L432" s="438"/>
      <c r="N432" s="438" t="s">
        <v>474</v>
      </c>
      <c r="O432" s="967"/>
      <c r="P432" s="993"/>
      <c r="Q432" s="993"/>
      <c r="R432" s="993"/>
    </row>
    <row r="433" spans="1:18" s="966" customFormat="1" ht="15.75" customHeight="1">
      <c r="A433" s="437" t="s">
        <v>482</v>
      </c>
      <c r="B433" s="438"/>
      <c r="C433" s="438"/>
      <c r="D433" s="438" t="s">
        <v>1378</v>
      </c>
      <c r="E433" s="438"/>
      <c r="F433" s="439"/>
      <c r="G433" s="438"/>
      <c r="H433" s="438"/>
      <c r="J433" s="443" t="s">
        <v>1038</v>
      </c>
      <c r="K433" s="438"/>
      <c r="L433" s="437"/>
      <c r="M433" s="438" t="s">
        <v>1034</v>
      </c>
      <c r="N433" s="438"/>
      <c r="O433" s="438"/>
      <c r="P433" s="993"/>
      <c r="Q433" s="993"/>
      <c r="R433" s="993"/>
    </row>
    <row r="434" spans="1:18" s="473" customFormat="1" ht="14.25" customHeight="1">
      <c r="A434" s="437"/>
      <c r="B434" s="438"/>
      <c r="C434" s="438"/>
      <c r="D434" s="438" t="s">
        <v>619</v>
      </c>
      <c r="E434" s="438"/>
      <c r="F434" s="439"/>
      <c r="G434" s="438"/>
      <c r="H434" s="438"/>
      <c r="J434" s="442" t="s">
        <v>471</v>
      </c>
      <c r="K434" s="438"/>
      <c r="L434" s="438"/>
      <c r="M434" s="438" t="s">
        <v>472</v>
      </c>
      <c r="N434" s="438"/>
      <c r="O434" s="967"/>
      <c r="P434" s="645"/>
      <c r="Q434" s="645"/>
      <c r="R434" s="645"/>
    </row>
    <row r="435" spans="1:15" ht="22.5" customHeight="1">
      <c r="A435" s="3" t="s">
        <v>0</v>
      </c>
      <c r="B435" s="33"/>
      <c r="C435" s="4"/>
      <c r="D435" s="169" t="s">
        <v>65</v>
      </c>
      <c r="E435" s="325"/>
      <c r="F435" s="55"/>
      <c r="G435" s="4"/>
      <c r="H435" s="4"/>
      <c r="I435" s="4"/>
      <c r="J435" s="4"/>
      <c r="K435" s="4"/>
      <c r="L435" s="5"/>
      <c r="M435" s="4"/>
      <c r="N435" s="4"/>
      <c r="O435" s="27"/>
    </row>
    <row r="436" spans="1:15" ht="15" customHeight="1">
      <c r="A436" s="6"/>
      <c r="B436" s="97" t="s">
        <v>25</v>
      </c>
      <c r="C436" s="7"/>
      <c r="D436" s="7"/>
      <c r="E436" s="315"/>
      <c r="F436" s="7"/>
      <c r="G436" s="7"/>
      <c r="H436" s="7"/>
      <c r="I436" s="8"/>
      <c r="J436" s="7"/>
      <c r="K436" s="7"/>
      <c r="L436" s="9"/>
      <c r="M436" s="7"/>
      <c r="N436" s="7"/>
      <c r="O436" s="391" t="s">
        <v>1537</v>
      </c>
    </row>
    <row r="437" spans="1:15" ht="18" customHeight="1">
      <c r="A437" s="10"/>
      <c r="B437" s="11"/>
      <c r="C437" s="11"/>
      <c r="D437" s="954" t="s">
        <v>1472</v>
      </c>
      <c r="E437" s="316"/>
      <c r="F437" s="12"/>
      <c r="G437" s="12"/>
      <c r="H437" s="12"/>
      <c r="I437" s="12"/>
      <c r="J437" s="12"/>
      <c r="K437" s="12"/>
      <c r="L437" s="13"/>
      <c r="M437" s="12"/>
      <c r="N437" s="12"/>
      <c r="O437" s="28"/>
    </row>
    <row r="438" spans="1:18" s="70" customFormat="1" ht="24.75" customHeight="1">
      <c r="A438" s="245" t="s">
        <v>436</v>
      </c>
      <c r="B438" s="292" t="s">
        <v>437</v>
      </c>
      <c r="C438" s="292" t="s">
        <v>1</v>
      </c>
      <c r="D438" s="292" t="s">
        <v>435</v>
      </c>
      <c r="E438" s="377" t="s">
        <v>444</v>
      </c>
      <c r="F438" s="248" t="s">
        <v>432</v>
      </c>
      <c r="G438" s="248" t="s">
        <v>433</v>
      </c>
      <c r="H438" s="248" t="s">
        <v>33</v>
      </c>
      <c r="I438" s="248" t="s">
        <v>350</v>
      </c>
      <c r="J438" s="248" t="s">
        <v>17</v>
      </c>
      <c r="K438" s="248" t="s">
        <v>18</v>
      </c>
      <c r="L438" s="248" t="s">
        <v>441</v>
      </c>
      <c r="M438" s="248" t="s">
        <v>30</v>
      </c>
      <c r="N438" s="248" t="s">
        <v>29</v>
      </c>
      <c r="O438" s="944" t="s">
        <v>19</v>
      </c>
      <c r="P438" s="990"/>
      <c r="Q438" s="990"/>
      <c r="R438" s="990"/>
    </row>
    <row r="439" spans="1:15" ht="30" customHeight="1">
      <c r="A439" s="945" t="s">
        <v>12</v>
      </c>
      <c r="B439" s="946"/>
      <c r="C439" s="782"/>
      <c r="D439" s="951"/>
      <c r="E439" s="783"/>
      <c r="F439" s="781"/>
      <c r="G439" s="781"/>
      <c r="H439" s="781"/>
      <c r="I439" s="781"/>
      <c r="J439" s="781"/>
      <c r="K439" s="781"/>
      <c r="L439" s="781"/>
      <c r="M439" s="781"/>
      <c r="N439" s="781"/>
      <c r="O439" s="947"/>
    </row>
    <row r="440" spans="1:15" ht="42" customHeight="1">
      <c r="A440" s="719">
        <v>46</v>
      </c>
      <c r="B440" s="885" t="s">
        <v>57</v>
      </c>
      <c r="C440" s="131" t="s">
        <v>420</v>
      </c>
      <c r="D440" s="433" t="s">
        <v>13</v>
      </c>
      <c r="E440" s="351">
        <v>15</v>
      </c>
      <c r="F440" s="130">
        <v>2730</v>
      </c>
      <c r="G440" s="130">
        <v>2550</v>
      </c>
      <c r="H440" s="130">
        <v>300</v>
      </c>
      <c r="I440" s="130">
        <v>0</v>
      </c>
      <c r="J440" s="130">
        <v>581</v>
      </c>
      <c r="K440" s="130">
        <v>0</v>
      </c>
      <c r="L440" s="130">
        <v>0</v>
      </c>
      <c r="M440" s="130">
        <v>0</v>
      </c>
      <c r="N440" s="130">
        <f aca="true" t="shared" si="78" ref="N440:N445">F440+G440+H440+I440-J440+K440-L440-M440</f>
        <v>4999</v>
      </c>
      <c r="O440" s="133"/>
    </row>
    <row r="441" spans="1:15" ht="42" customHeight="1">
      <c r="A441" s="719">
        <v>84</v>
      </c>
      <c r="B441" s="130" t="s">
        <v>892</v>
      </c>
      <c r="C441" s="131" t="s">
        <v>893</v>
      </c>
      <c r="D441" s="433" t="s">
        <v>13</v>
      </c>
      <c r="E441" s="351">
        <v>15</v>
      </c>
      <c r="F441" s="130">
        <v>2730</v>
      </c>
      <c r="G441" s="130">
        <v>2250</v>
      </c>
      <c r="H441" s="130">
        <v>300</v>
      </c>
      <c r="I441" s="130">
        <v>0</v>
      </c>
      <c r="J441" s="130">
        <v>520</v>
      </c>
      <c r="K441" s="130">
        <v>0</v>
      </c>
      <c r="L441" s="130">
        <v>0</v>
      </c>
      <c r="M441" s="130">
        <v>0</v>
      </c>
      <c r="N441" s="130">
        <f t="shared" si="78"/>
        <v>4760</v>
      </c>
      <c r="O441" s="133"/>
    </row>
    <row r="442" spans="1:18" ht="42" customHeight="1">
      <c r="A442" s="719">
        <v>132</v>
      </c>
      <c r="B442" s="130" t="s">
        <v>832</v>
      </c>
      <c r="C442" s="386" t="s">
        <v>1013</v>
      </c>
      <c r="D442" s="457" t="s">
        <v>833</v>
      </c>
      <c r="E442" s="351">
        <v>15</v>
      </c>
      <c r="F442" s="130">
        <v>2167</v>
      </c>
      <c r="G442" s="130">
        <v>900</v>
      </c>
      <c r="H442" s="130">
        <v>0</v>
      </c>
      <c r="I442" s="130">
        <v>0</v>
      </c>
      <c r="J442" s="130">
        <v>84</v>
      </c>
      <c r="K442" s="130">
        <v>0</v>
      </c>
      <c r="L442" s="130">
        <v>0</v>
      </c>
      <c r="M442" s="130">
        <v>0</v>
      </c>
      <c r="N442" s="130">
        <f t="shared" si="78"/>
        <v>2983</v>
      </c>
      <c r="O442" s="133"/>
      <c r="P442" s="2"/>
      <c r="Q442" s="2"/>
      <c r="R442" s="2"/>
    </row>
    <row r="443" spans="1:18" ht="42" customHeight="1">
      <c r="A443" s="719">
        <v>137</v>
      </c>
      <c r="B443" s="130" t="s">
        <v>920</v>
      </c>
      <c r="C443" s="386" t="s">
        <v>921</v>
      </c>
      <c r="D443" s="457" t="s">
        <v>13</v>
      </c>
      <c r="E443" s="351">
        <v>15</v>
      </c>
      <c r="F443" s="130">
        <v>2730</v>
      </c>
      <c r="G443" s="130">
        <v>1700</v>
      </c>
      <c r="H443" s="130">
        <v>300</v>
      </c>
      <c r="I443" s="130">
        <v>0</v>
      </c>
      <c r="J443" s="130">
        <v>421</v>
      </c>
      <c r="K443" s="130">
        <v>0</v>
      </c>
      <c r="L443" s="130">
        <v>0</v>
      </c>
      <c r="M443" s="130">
        <v>0</v>
      </c>
      <c r="N443" s="130">
        <f t="shared" si="78"/>
        <v>4309</v>
      </c>
      <c r="O443" s="133"/>
      <c r="P443" s="2"/>
      <c r="Q443" s="2"/>
      <c r="R443" s="2"/>
    </row>
    <row r="444" spans="1:18" ht="42" customHeight="1">
      <c r="A444" s="719">
        <v>158</v>
      </c>
      <c r="B444" s="130" t="s">
        <v>1020</v>
      </c>
      <c r="C444" s="386" t="s">
        <v>1342</v>
      </c>
      <c r="D444" s="457" t="s">
        <v>273</v>
      </c>
      <c r="E444" s="351">
        <v>15</v>
      </c>
      <c r="F444" s="130">
        <v>6348</v>
      </c>
      <c r="G444" s="130">
        <v>0</v>
      </c>
      <c r="H444" s="130">
        <v>300</v>
      </c>
      <c r="I444" s="130">
        <v>0</v>
      </c>
      <c r="J444" s="130">
        <v>809</v>
      </c>
      <c r="K444" s="130">
        <v>0</v>
      </c>
      <c r="L444" s="130">
        <v>0</v>
      </c>
      <c r="M444" s="130">
        <v>0</v>
      </c>
      <c r="N444" s="130">
        <f t="shared" si="78"/>
        <v>5839</v>
      </c>
      <c r="O444" s="133"/>
      <c r="P444" s="2"/>
      <c r="Q444" s="2"/>
      <c r="R444" s="2"/>
    </row>
    <row r="445" spans="1:15" ht="42" customHeight="1">
      <c r="A445" s="719">
        <v>195</v>
      </c>
      <c r="B445" s="130" t="s">
        <v>503</v>
      </c>
      <c r="C445" s="131" t="s">
        <v>504</v>
      </c>
      <c r="D445" s="433" t="s">
        <v>505</v>
      </c>
      <c r="E445" s="351">
        <v>15</v>
      </c>
      <c r="F445" s="130">
        <v>2508</v>
      </c>
      <c r="G445" s="130">
        <v>0</v>
      </c>
      <c r="H445" s="130">
        <v>300</v>
      </c>
      <c r="I445" s="130">
        <v>0</v>
      </c>
      <c r="J445" s="130">
        <v>9</v>
      </c>
      <c r="K445" s="130">
        <v>0</v>
      </c>
      <c r="L445" s="130">
        <v>0</v>
      </c>
      <c r="M445" s="130">
        <v>0</v>
      </c>
      <c r="N445" s="130">
        <f t="shared" si="78"/>
        <v>2799</v>
      </c>
      <c r="O445" s="133"/>
    </row>
    <row r="446" spans="1:15" ht="40.5" customHeight="1">
      <c r="A446" s="719">
        <v>358</v>
      </c>
      <c r="B446" s="130" t="s">
        <v>1168</v>
      </c>
      <c r="C446" s="131" t="s">
        <v>1285</v>
      </c>
      <c r="D446" s="433" t="s">
        <v>273</v>
      </c>
      <c r="E446" s="351">
        <v>15</v>
      </c>
      <c r="F446" s="130">
        <v>6348</v>
      </c>
      <c r="G446" s="130">
        <v>2200</v>
      </c>
      <c r="H446" s="130">
        <v>300</v>
      </c>
      <c r="I446" s="130">
        <v>0</v>
      </c>
      <c r="J446" s="130">
        <v>1279</v>
      </c>
      <c r="K446" s="130">
        <v>0</v>
      </c>
      <c r="L446" s="130">
        <v>0</v>
      </c>
      <c r="M446" s="130">
        <v>0</v>
      </c>
      <c r="N446" s="130">
        <f>F446+G446+H446+I446-J446+K446-L446-M446</f>
        <v>7569</v>
      </c>
      <c r="O446" s="133"/>
    </row>
    <row r="447" spans="1:15" ht="40.5" customHeight="1">
      <c r="A447" s="719">
        <v>386</v>
      </c>
      <c r="B447" s="130" t="s">
        <v>1307</v>
      </c>
      <c r="C447" s="131" t="s">
        <v>1318</v>
      </c>
      <c r="D447" s="433" t="s">
        <v>852</v>
      </c>
      <c r="E447" s="351">
        <v>15</v>
      </c>
      <c r="F447" s="130">
        <v>3109</v>
      </c>
      <c r="G447" s="130">
        <v>0</v>
      </c>
      <c r="H447" s="130">
        <v>0</v>
      </c>
      <c r="I447" s="130">
        <v>0</v>
      </c>
      <c r="J447" s="130">
        <v>109</v>
      </c>
      <c r="K447" s="130">
        <v>0</v>
      </c>
      <c r="L447" s="130">
        <v>0</v>
      </c>
      <c r="M447" s="130">
        <v>0</v>
      </c>
      <c r="N447" s="130">
        <f>F447+G447+H447+I447-J447+K447-L447-M447</f>
        <v>3000</v>
      </c>
      <c r="O447" s="133"/>
    </row>
    <row r="448" spans="1:15" ht="40.5" customHeight="1">
      <c r="A448" s="719">
        <v>387</v>
      </c>
      <c r="B448" s="130" t="s">
        <v>1308</v>
      </c>
      <c r="C448" s="131" t="s">
        <v>1317</v>
      </c>
      <c r="D448" s="433" t="s">
        <v>13</v>
      </c>
      <c r="E448" s="351">
        <v>15</v>
      </c>
      <c r="F448" s="130">
        <v>2730</v>
      </c>
      <c r="G448" s="130">
        <v>600</v>
      </c>
      <c r="H448" s="130">
        <v>300</v>
      </c>
      <c r="I448" s="130">
        <v>0</v>
      </c>
      <c r="J448" s="130">
        <v>133</v>
      </c>
      <c r="K448" s="130">
        <v>0</v>
      </c>
      <c r="L448" s="130">
        <v>0</v>
      </c>
      <c r="M448" s="130">
        <v>0</v>
      </c>
      <c r="N448" s="130">
        <f>F448+G448+H448+I448-J448+K448-L448-M448</f>
        <v>3497</v>
      </c>
      <c r="O448" s="133"/>
    </row>
    <row r="449" spans="1:15" ht="40.5" customHeight="1">
      <c r="A449" s="719">
        <v>388</v>
      </c>
      <c r="B449" s="130" t="s">
        <v>1309</v>
      </c>
      <c r="C449" s="131" t="s">
        <v>1316</v>
      </c>
      <c r="D449" s="433" t="s">
        <v>13</v>
      </c>
      <c r="E449" s="351">
        <v>15</v>
      </c>
      <c r="F449" s="130">
        <v>2730</v>
      </c>
      <c r="G449" s="130">
        <v>1450</v>
      </c>
      <c r="H449" s="130">
        <v>300</v>
      </c>
      <c r="I449" s="130">
        <v>0</v>
      </c>
      <c r="J449" s="130">
        <v>378</v>
      </c>
      <c r="K449" s="130">
        <v>0</v>
      </c>
      <c r="L449" s="130">
        <v>0</v>
      </c>
      <c r="M449" s="130">
        <v>0</v>
      </c>
      <c r="N449" s="130">
        <f>F449+G449+H449+I449-J449+K449-L449-M449</f>
        <v>4102</v>
      </c>
      <c r="O449" s="133"/>
    </row>
    <row r="450" spans="1:15" ht="40.5" customHeight="1">
      <c r="A450" s="719">
        <v>394</v>
      </c>
      <c r="B450" s="130" t="s">
        <v>1394</v>
      </c>
      <c r="C450" s="131" t="s">
        <v>1446</v>
      </c>
      <c r="D450" s="433" t="s">
        <v>273</v>
      </c>
      <c r="E450" s="351">
        <v>15</v>
      </c>
      <c r="F450" s="130">
        <v>6348</v>
      </c>
      <c r="G450" s="130">
        <v>0</v>
      </c>
      <c r="H450" s="130">
        <v>300</v>
      </c>
      <c r="I450" s="130">
        <v>0</v>
      </c>
      <c r="J450" s="130">
        <v>809</v>
      </c>
      <c r="K450" s="130">
        <v>0</v>
      </c>
      <c r="L450" s="130">
        <v>0</v>
      </c>
      <c r="M450" s="130">
        <v>0</v>
      </c>
      <c r="N450" s="130">
        <f>F450+G450+H450+I450-J450+K450-L450-M450</f>
        <v>5839</v>
      </c>
      <c r="O450" s="133"/>
    </row>
    <row r="451" spans="1:18" s="41" customFormat="1" ht="27.75" customHeight="1" hidden="1">
      <c r="A451" s="1049"/>
      <c r="B451" s="1055"/>
      <c r="C451" s="1055"/>
      <c r="D451" s="1056"/>
      <c r="E451" s="1057"/>
      <c r="F451" s="1055">
        <f aca="true" t="shared" si="79" ref="F451:N451">SUM(F440:F450)</f>
        <v>40478</v>
      </c>
      <c r="G451" s="1055">
        <f t="shared" si="79"/>
        <v>11650</v>
      </c>
      <c r="H451" s="1055">
        <f t="shared" si="79"/>
        <v>2700</v>
      </c>
      <c r="I451" s="1055">
        <f t="shared" si="79"/>
        <v>0</v>
      </c>
      <c r="J451" s="1055">
        <f t="shared" si="79"/>
        <v>5132</v>
      </c>
      <c r="K451" s="1055">
        <f t="shared" si="79"/>
        <v>0</v>
      </c>
      <c r="L451" s="1055">
        <f t="shared" si="79"/>
        <v>0</v>
      </c>
      <c r="M451" s="1055">
        <f t="shared" si="79"/>
        <v>0</v>
      </c>
      <c r="N451" s="1055">
        <f t="shared" si="79"/>
        <v>49696</v>
      </c>
      <c r="O451" s="1058"/>
      <c r="P451" s="84"/>
      <c r="Q451" s="84"/>
      <c r="R451" s="84"/>
    </row>
    <row r="452" spans="1:18" s="23" customFormat="1" ht="18.75" customHeight="1">
      <c r="A452" s="627" t="s">
        <v>66</v>
      </c>
      <c r="B452" s="948"/>
      <c r="C452" s="949"/>
      <c r="D452" s="952"/>
      <c r="E452" s="950"/>
      <c r="F452" s="566">
        <f aca="true" t="shared" si="80" ref="F452:N452">F430+F451</f>
        <v>55774</v>
      </c>
      <c r="G452" s="566">
        <f t="shared" si="80"/>
        <v>13590</v>
      </c>
      <c r="H452" s="566">
        <f t="shared" si="80"/>
        <v>3300</v>
      </c>
      <c r="I452" s="566">
        <f t="shared" si="80"/>
        <v>0</v>
      </c>
      <c r="J452" s="566">
        <f t="shared" si="80"/>
        <v>6601</v>
      </c>
      <c r="K452" s="566">
        <f t="shared" si="80"/>
        <v>0</v>
      </c>
      <c r="L452" s="566">
        <f t="shared" si="80"/>
        <v>0</v>
      </c>
      <c r="M452" s="566">
        <f t="shared" si="80"/>
        <v>0</v>
      </c>
      <c r="N452" s="566">
        <f t="shared" si="80"/>
        <v>66063</v>
      </c>
      <c r="O452" s="953"/>
      <c r="P452" s="988"/>
      <c r="Q452" s="988"/>
      <c r="R452" s="988"/>
    </row>
    <row r="453" spans="1:18" s="41" customFormat="1" ht="24" customHeight="1">
      <c r="A453" s="468"/>
      <c r="B453" s="962" t="s">
        <v>31</v>
      </c>
      <c r="C453" s="229"/>
      <c r="D453" s="229"/>
      <c r="E453" s="362"/>
      <c r="F453" s="229">
        <f>SUM(F440:F450)</f>
        <v>40478</v>
      </c>
      <c r="G453" s="229">
        <f aca="true" t="shared" si="81" ref="G453:N453">SUM(G440:G450)</f>
        <v>11650</v>
      </c>
      <c r="H453" s="229">
        <f t="shared" si="81"/>
        <v>2700</v>
      </c>
      <c r="I453" s="229">
        <f t="shared" si="81"/>
        <v>0</v>
      </c>
      <c r="J453" s="229">
        <f t="shared" si="81"/>
        <v>5132</v>
      </c>
      <c r="K453" s="229">
        <f t="shared" si="81"/>
        <v>0</v>
      </c>
      <c r="L453" s="229">
        <f t="shared" si="81"/>
        <v>0</v>
      </c>
      <c r="M453" s="229">
        <f t="shared" si="81"/>
        <v>0</v>
      </c>
      <c r="N453" s="229">
        <f t="shared" si="81"/>
        <v>49696</v>
      </c>
      <c r="O453" s="963"/>
      <c r="P453" s="84"/>
      <c r="Q453" s="84"/>
      <c r="R453" s="84"/>
    </row>
    <row r="454" spans="1:18" s="966" customFormat="1" ht="51" customHeight="1">
      <c r="A454" s="437"/>
      <c r="B454" s="438"/>
      <c r="C454" s="438"/>
      <c r="D454" s="438" t="s">
        <v>658</v>
      </c>
      <c r="F454" s="439"/>
      <c r="G454" s="438"/>
      <c r="H454" s="438"/>
      <c r="J454" s="452" t="s">
        <v>474</v>
      </c>
      <c r="K454" s="438"/>
      <c r="L454" s="438"/>
      <c r="N454" s="438" t="s">
        <v>474</v>
      </c>
      <c r="O454" s="967"/>
      <c r="P454" s="993"/>
      <c r="Q454" s="993"/>
      <c r="R454" s="993"/>
    </row>
    <row r="455" spans="1:18" s="966" customFormat="1" ht="18" customHeight="1">
      <c r="A455" s="437" t="s">
        <v>482</v>
      </c>
      <c r="B455" s="438"/>
      <c r="C455" s="438"/>
      <c r="D455" s="438" t="s">
        <v>1378</v>
      </c>
      <c r="E455" s="438"/>
      <c r="F455" s="439"/>
      <c r="G455" s="438"/>
      <c r="H455" s="438"/>
      <c r="J455" s="443" t="s">
        <v>1038</v>
      </c>
      <c r="K455" s="438"/>
      <c r="L455" s="437"/>
      <c r="M455" s="438" t="s">
        <v>1034</v>
      </c>
      <c r="N455" s="438"/>
      <c r="O455" s="438"/>
      <c r="P455" s="993"/>
      <c r="Q455" s="993"/>
      <c r="R455" s="993"/>
    </row>
    <row r="456" spans="1:18" s="473" customFormat="1" ht="15.75" customHeight="1">
      <c r="A456" s="437"/>
      <c r="B456" s="438"/>
      <c r="C456" s="438"/>
      <c r="D456" s="438" t="s">
        <v>619</v>
      </c>
      <c r="E456" s="438"/>
      <c r="F456" s="439"/>
      <c r="G456" s="438"/>
      <c r="H456" s="438"/>
      <c r="J456" s="442" t="s">
        <v>471</v>
      </c>
      <c r="K456" s="438"/>
      <c r="L456" s="438"/>
      <c r="M456" s="438" t="s">
        <v>472</v>
      </c>
      <c r="N456" s="438"/>
      <c r="O456" s="967"/>
      <c r="P456" s="645"/>
      <c r="Q456" s="645"/>
      <c r="R456" s="645"/>
    </row>
    <row r="457" spans="1:15" ht="55.5" customHeight="1">
      <c r="A457" s="3" t="s">
        <v>0</v>
      </c>
      <c r="B457" s="33"/>
      <c r="C457" s="4"/>
      <c r="D457" s="93" t="s">
        <v>65</v>
      </c>
      <c r="E457" s="325"/>
      <c r="F457" s="4"/>
      <c r="G457" s="4"/>
      <c r="H457" s="4"/>
      <c r="I457" s="4"/>
      <c r="J457" s="4"/>
      <c r="K457" s="4"/>
      <c r="L457" s="5"/>
      <c r="M457" s="4"/>
      <c r="N457" s="4"/>
      <c r="O457" s="27"/>
    </row>
    <row r="458" spans="1:15" ht="40.5" customHeight="1">
      <c r="A458" s="6"/>
      <c r="B458" s="98" t="s">
        <v>26</v>
      </c>
      <c r="C458" s="7"/>
      <c r="D458" s="7"/>
      <c r="E458" s="315"/>
      <c r="F458" s="7"/>
      <c r="G458" s="7"/>
      <c r="H458" s="7"/>
      <c r="I458" s="8"/>
      <c r="J458" s="7"/>
      <c r="K458" s="7"/>
      <c r="L458" s="9"/>
      <c r="M458" s="7"/>
      <c r="N458" s="7"/>
      <c r="O458" s="391" t="s">
        <v>1538</v>
      </c>
    </row>
    <row r="459" spans="1:15" ht="46.5" customHeight="1">
      <c r="A459" s="10"/>
      <c r="B459" s="44"/>
      <c r="C459" s="11"/>
      <c r="D459" s="95" t="s">
        <v>1472</v>
      </c>
      <c r="E459" s="316"/>
      <c r="F459" s="12"/>
      <c r="G459" s="12"/>
      <c r="H459" s="12"/>
      <c r="I459" s="12"/>
      <c r="J459" s="12"/>
      <c r="K459" s="12"/>
      <c r="L459" s="13"/>
      <c r="M459" s="12"/>
      <c r="N459" s="12"/>
      <c r="O459" s="28"/>
    </row>
    <row r="460" spans="1:18" s="70" customFormat="1" ht="40.5" customHeight="1" thickBot="1">
      <c r="A460" s="46" t="s">
        <v>436</v>
      </c>
      <c r="B460" s="62" t="s">
        <v>437</v>
      </c>
      <c r="C460" s="62" t="s">
        <v>1</v>
      </c>
      <c r="D460" s="62" t="s">
        <v>435</v>
      </c>
      <c r="E460" s="337" t="s">
        <v>444</v>
      </c>
      <c r="F460" s="26" t="s">
        <v>432</v>
      </c>
      <c r="G460" s="26" t="s">
        <v>433</v>
      </c>
      <c r="H460" s="26" t="s">
        <v>33</v>
      </c>
      <c r="I460" s="26" t="s">
        <v>350</v>
      </c>
      <c r="J460" s="26" t="s">
        <v>17</v>
      </c>
      <c r="K460" s="26" t="s">
        <v>18</v>
      </c>
      <c r="L460" s="26" t="s">
        <v>441</v>
      </c>
      <c r="M460" s="26" t="s">
        <v>30</v>
      </c>
      <c r="N460" s="26" t="s">
        <v>29</v>
      </c>
      <c r="O460" s="63" t="s">
        <v>19</v>
      </c>
      <c r="P460" s="990"/>
      <c r="Q460" s="990"/>
      <c r="R460" s="990"/>
    </row>
    <row r="461" spans="1:15" ht="34.5" customHeight="1" thickTop="1">
      <c r="A461" s="676" t="s">
        <v>280</v>
      </c>
      <c r="B461" s="677"/>
      <c r="C461" s="677"/>
      <c r="D461" s="677"/>
      <c r="E461" s="679"/>
      <c r="F461" s="677"/>
      <c r="G461" s="677"/>
      <c r="H461" s="677"/>
      <c r="I461" s="677"/>
      <c r="J461" s="677"/>
      <c r="K461" s="677"/>
      <c r="L461" s="680"/>
      <c r="M461" s="677"/>
      <c r="N461" s="677"/>
      <c r="O461" s="681"/>
    </row>
    <row r="462" spans="1:15" ht="46.5" customHeight="1">
      <c r="A462" s="15">
        <v>239</v>
      </c>
      <c r="B462" s="59" t="s">
        <v>1210</v>
      </c>
      <c r="C462" s="43" t="s">
        <v>1211</v>
      </c>
      <c r="D462" s="43" t="s">
        <v>11</v>
      </c>
      <c r="E462" s="346">
        <v>15</v>
      </c>
      <c r="F462" s="59">
        <v>2268</v>
      </c>
      <c r="G462" s="59">
        <v>0</v>
      </c>
      <c r="H462" s="59">
        <v>0</v>
      </c>
      <c r="I462" s="39">
        <v>0</v>
      </c>
      <c r="J462" s="59">
        <v>0</v>
      </c>
      <c r="K462" s="59">
        <v>32</v>
      </c>
      <c r="L462" s="59">
        <v>200</v>
      </c>
      <c r="M462" s="59">
        <v>0</v>
      </c>
      <c r="N462" s="59">
        <f>F462+G462+H462+I462-J462+K462-L462-M462</f>
        <v>2100</v>
      </c>
      <c r="O462" s="29"/>
    </row>
    <row r="463" spans="1:15" ht="46.5" customHeight="1">
      <c r="A463" s="15">
        <v>287</v>
      </c>
      <c r="B463" s="59" t="s">
        <v>281</v>
      </c>
      <c r="C463" s="43" t="s">
        <v>692</v>
      </c>
      <c r="D463" s="43" t="s">
        <v>11</v>
      </c>
      <c r="E463" s="346">
        <v>15</v>
      </c>
      <c r="F463" s="59">
        <v>524</v>
      </c>
      <c r="G463" s="59">
        <v>0</v>
      </c>
      <c r="H463" s="59">
        <v>0</v>
      </c>
      <c r="I463" s="39">
        <v>0</v>
      </c>
      <c r="J463" s="59">
        <v>0</v>
      </c>
      <c r="K463" s="59">
        <v>178</v>
      </c>
      <c r="L463" s="59">
        <v>0</v>
      </c>
      <c r="M463" s="59">
        <v>0</v>
      </c>
      <c r="N463" s="59">
        <f>F463+G463+H463+I463-J463+K463-L463-M463</f>
        <v>702</v>
      </c>
      <c r="O463" s="29"/>
    </row>
    <row r="464" spans="1:15" ht="17.25" customHeight="1">
      <c r="A464" s="590" t="s">
        <v>66</v>
      </c>
      <c r="B464" s="606"/>
      <c r="C464" s="607"/>
      <c r="D464" s="607"/>
      <c r="E464" s="608"/>
      <c r="F464" s="612">
        <f aca="true" t="shared" si="82" ref="F464:N464">SUM(F462:F463)</f>
        <v>2792</v>
      </c>
      <c r="G464" s="612">
        <f t="shared" si="82"/>
        <v>0</v>
      </c>
      <c r="H464" s="612">
        <f t="shared" si="82"/>
        <v>0</v>
      </c>
      <c r="I464" s="612">
        <f t="shared" si="82"/>
        <v>0</v>
      </c>
      <c r="J464" s="612">
        <f t="shared" si="82"/>
        <v>0</v>
      </c>
      <c r="K464" s="612">
        <f t="shared" si="82"/>
        <v>210</v>
      </c>
      <c r="L464" s="612">
        <f t="shared" si="82"/>
        <v>200</v>
      </c>
      <c r="M464" s="612">
        <f t="shared" si="82"/>
        <v>0</v>
      </c>
      <c r="N464" s="612">
        <f t="shared" si="82"/>
        <v>2802</v>
      </c>
      <c r="O464" s="588"/>
    </row>
    <row r="465" spans="1:15" ht="33.75" customHeight="1">
      <c r="A465" s="676" t="s">
        <v>58</v>
      </c>
      <c r="B465" s="767"/>
      <c r="C465" s="768"/>
      <c r="D465" s="768"/>
      <c r="E465" s="769"/>
      <c r="F465" s="767"/>
      <c r="G465" s="767"/>
      <c r="H465" s="767"/>
      <c r="I465" s="767"/>
      <c r="J465" s="767"/>
      <c r="K465" s="767"/>
      <c r="L465" s="767"/>
      <c r="M465" s="767"/>
      <c r="N465" s="767"/>
      <c r="O465" s="681"/>
    </row>
    <row r="466" spans="1:15" ht="47.25" customHeight="1">
      <c r="A466" s="108">
        <v>35</v>
      </c>
      <c r="B466" s="59" t="s">
        <v>848</v>
      </c>
      <c r="C466" s="43" t="s">
        <v>849</v>
      </c>
      <c r="D466" s="398" t="s">
        <v>845</v>
      </c>
      <c r="E466" s="346">
        <v>15</v>
      </c>
      <c r="F466" s="59">
        <v>2509</v>
      </c>
      <c r="G466" s="59">
        <v>0</v>
      </c>
      <c r="H466" s="59">
        <v>0</v>
      </c>
      <c r="I466" s="59">
        <v>0</v>
      </c>
      <c r="J466" s="59">
        <v>9</v>
      </c>
      <c r="K466" s="59">
        <v>0</v>
      </c>
      <c r="L466" s="59">
        <v>0</v>
      </c>
      <c r="M466" s="59">
        <v>0</v>
      </c>
      <c r="N466" s="59">
        <f>F466+G466+H466+I466-J466+K466-L466-M466</f>
        <v>2500</v>
      </c>
      <c r="O466" s="29"/>
    </row>
    <row r="467" spans="1:15" ht="45.75" customHeight="1">
      <c r="A467" s="15">
        <v>343</v>
      </c>
      <c r="B467" s="59" t="s">
        <v>1126</v>
      </c>
      <c r="C467" s="43" t="s">
        <v>1212</v>
      </c>
      <c r="D467" s="398" t="s">
        <v>463</v>
      </c>
      <c r="E467" s="346">
        <v>15</v>
      </c>
      <c r="F467" s="59">
        <v>3109</v>
      </c>
      <c r="G467" s="59">
        <v>0</v>
      </c>
      <c r="H467" s="59">
        <v>0</v>
      </c>
      <c r="I467" s="59">
        <v>0</v>
      </c>
      <c r="J467" s="59">
        <v>109</v>
      </c>
      <c r="K467" s="59">
        <v>0</v>
      </c>
      <c r="L467" s="67">
        <v>0</v>
      </c>
      <c r="M467" s="59">
        <v>0</v>
      </c>
      <c r="N467" s="59">
        <f>F467+G467+H467+I467-J467+K467-L467-M467</f>
        <v>3000</v>
      </c>
      <c r="O467" s="29"/>
    </row>
    <row r="468" spans="1:15" ht="45.75" customHeight="1">
      <c r="A468" s="15">
        <v>401</v>
      </c>
      <c r="B468" s="59" t="s">
        <v>1397</v>
      </c>
      <c r="C468" s="43" t="s">
        <v>1398</v>
      </c>
      <c r="D468" s="398" t="s">
        <v>11</v>
      </c>
      <c r="E468" s="346">
        <v>15</v>
      </c>
      <c r="F468" s="59">
        <v>1590</v>
      </c>
      <c r="G468" s="59">
        <v>0</v>
      </c>
      <c r="H468" s="59">
        <v>0</v>
      </c>
      <c r="I468" s="59">
        <v>0</v>
      </c>
      <c r="J468" s="59">
        <v>0</v>
      </c>
      <c r="K468" s="59">
        <v>110</v>
      </c>
      <c r="L468" s="67">
        <v>0</v>
      </c>
      <c r="M468" s="59">
        <v>0</v>
      </c>
      <c r="N468" s="59">
        <v>1700</v>
      </c>
      <c r="O468" s="29"/>
    </row>
    <row r="469" spans="1:15" ht="17.25" customHeight="1">
      <c r="A469" s="590" t="s">
        <v>66</v>
      </c>
      <c r="B469" s="606"/>
      <c r="C469" s="607"/>
      <c r="D469" s="607"/>
      <c r="E469" s="608"/>
      <c r="F469" s="609">
        <f>SUM(F466:F468)</f>
        <v>7208</v>
      </c>
      <c r="G469" s="609">
        <f aca="true" t="shared" si="83" ref="G469:N469">SUM(G466:G468)</f>
        <v>0</v>
      </c>
      <c r="H469" s="609">
        <f t="shared" si="83"/>
        <v>0</v>
      </c>
      <c r="I469" s="609">
        <f t="shared" si="83"/>
        <v>0</v>
      </c>
      <c r="J469" s="609">
        <f t="shared" si="83"/>
        <v>118</v>
      </c>
      <c r="K469" s="609">
        <f t="shared" si="83"/>
        <v>110</v>
      </c>
      <c r="L469" s="609">
        <f t="shared" si="83"/>
        <v>0</v>
      </c>
      <c r="M469" s="609">
        <f t="shared" si="83"/>
        <v>0</v>
      </c>
      <c r="N469" s="609">
        <f t="shared" si="83"/>
        <v>7200</v>
      </c>
      <c r="O469" s="588"/>
    </row>
    <row r="470" spans="1:15" ht="30" customHeight="1">
      <c r="A470" s="56"/>
      <c r="B470" s="52" t="s">
        <v>31</v>
      </c>
      <c r="C470" s="68"/>
      <c r="D470" s="68"/>
      <c r="E470" s="373"/>
      <c r="F470" s="69">
        <f aca="true" t="shared" si="84" ref="F470:N470">F464+F469</f>
        <v>10000</v>
      </c>
      <c r="G470" s="69">
        <f t="shared" si="84"/>
        <v>0</v>
      </c>
      <c r="H470" s="69">
        <f t="shared" si="84"/>
        <v>0</v>
      </c>
      <c r="I470" s="69">
        <f t="shared" si="84"/>
        <v>0</v>
      </c>
      <c r="J470" s="69">
        <f t="shared" si="84"/>
        <v>118</v>
      </c>
      <c r="K470" s="69">
        <f t="shared" si="84"/>
        <v>320</v>
      </c>
      <c r="L470" s="69">
        <f t="shared" si="84"/>
        <v>200</v>
      </c>
      <c r="M470" s="69">
        <f t="shared" si="84"/>
        <v>0</v>
      </c>
      <c r="N470" s="69">
        <f t="shared" si="84"/>
        <v>10002</v>
      </c>
      <c r="O470" s="58"/>
    </row>
    <row r="475" spans="1:18" s="103" customFormat="1" ht="20.25">
      <c r="A475" s="437"/>
      <c r="B475" s="438"/>
      <c r="C475" s="438"/>
      <c r="D475" s="438"/>
      <c r="E475" s="438" t="s">
        <v>473</v>
      </c>
      <c r="F475" s="439"/>
      <c r="G475" s="438"/>
      <c r="H475" s="438"/>
      <c r="J475" s="443" t="s">
        <v>474</v>
      </c>
      <c r="K475" s="443"/>
      <c r="L475" s="438"/>
      <c r="N475" s="438"/>
      <c r="O475" s="438" t="s">
        <v>474</v>
      </c>
      <c r="P475" s="106"/>
      <c r="Q475" s="106"/>
      <c r="R475" s="106"/>
    </row>
    <row r="476" spans="1:18" s="103" customFormat="1" ht="21.75">
      <c r="A476" s="437"/>
      <c r="B476" s="438"/>
      <c r="C476" s="438"/>
      <c r="D476" s="438"/>
      <c r="E476" s="438"/>
      <c r="F476" s="439"/>
      <c r="G476" s="438"/>
      <c r="H476" s="438"/>
      <c r="J476" s="443"/>
      <c r="K476" s="470"/>
      <c r="L476" s="437"/>
      <c r="M476" s="438"/>
      <c r="N476" s="438"/>
      <c r="O476" s="441"/>
      <c r="P476" s="106"/>
      <c r="Q476" s="106"/>
      <c r="R476" s="106"/>
    </row>
    <row r="477" spans="1:18" s="103" customFormat="1" ht="21.75">
      <c r="A477" s="437" t="s">
        <v>482</v>
      </c>
      <c r="B477" s="438"/>
      <c r="C477" s="438"/>
      <c r="D477" s="438" t="s">
        <v>1378</v>
      </c>
      <c r="E477" s="438"/>
      <c r="F477" s="439"/>
      <c r="G477" s="438"/>
      <c r="H477" s="438"/>
      <c r="J477" s="443" t="s">
        <v>1038</v>
      </c>
      <c r="K477" s="470"/>
      <c r="L477" s="437"/>
      <c r="M477" s="438"/>
      <c r="N477" s="438" t="s">
        <v>1034</v>
      </c>
      <c r="O477" s="441"/>
      <c r="P477" s="106"/>
      <c r="Q477" s="106"/>
      <c r="R477" s="106"/>
    </row>
    <row r="478" spans="1:18" s="103" customFormat="1" ht="21.75">
      <c r="A478" s="437"/>
      <c r="B478" s="438"/>
      <c r="C478" s="438"/>
      <c r="D478" s="438"/>
      <c r="E478" s="443" t="s">
        <v>615</v>
      </c>
      <c r="F478" s="439"/>
      <c r="G478" s="438"/>
      <c r="H478" s="438"/>
      <c r="J478" s="442" t="s">
        <v>471</v>
      </c>
      <c r="K478" s="442"/>
      <c r="L478" s="438"/>
      <c r="M478" s="438"/>
      <c r="N478" s="438" t="s">
        <v>472</v>
      </c>
      <c r="O478" s="440"/>
      <c r="P478" s="106"/>
      <c r="Q478" s="106"/>
      <c r="R478" s="106"/>
    </row>
    <row r="479" spans="1:15" ht="33.75">
      <c r="A479" s="3" t="s">
        <v>0</v>
      </c>
      <c r="B479" s="33"/>
      <c r="C479" s="4"/>
      <c r="D479" s="93" t="s">
        <v>65</v>
      </c>
      <c r="E479" s="325"/>
      <c r="F479" s="4"/>
      <c r="G479" s="4"/>
      <c r="H479" s="4"/>
      <c r="I479" s="4"/>
      <c r="J479" s="4"/>
      <c r="K479" s="4"/>
      <c r="L479" s="5"/>
      <c r="M479" s="4"/>
      <c r="N479" s="4"/>
      <c r="O479" s="27"/>
    </row>
    <row r="480" spans="1:15" ht="26.25" customHeight="1">
      <c r="A480" s="6"/>
      <c r="B480" s="97" t="s">
        <v>59</v>
      </c>
      <c r="C480" s="7"/>
      <c r="D480" s="7"/>
      <c r="E480" s="315"/>
      <c r="F480" s="7"/>
      <c r="G480" s="7"/>
      <c r="H480" s="7"/>
      <c r="I480" s="8"/>
      <c r="J480" s="7"/>
      <c r="K480" s="7"/>
      <c r="L480" s="9"/>
      <c r="M480" s="7"/>
      <c r="N480" s="7"/>
      <c r="O480" s="391" t="s">
        <v>1539</v>
      </c>
    </row>
    <row r="481" spans="1:15" ht="28.5" customHeight="1">
      <c r="A481" s="10"/>
      <c r="B481" s="11"/>
      <c r="C481" s="11"/>
      <c r="D481" s="95" t="s">
        <v>1472</v>
      </c>
      <c r="E481" s="316"/>
      <c r="F481" s="12"/>
      <c r="G481" s="12"/>
      <c r="H481" s="12"/>
      <c r="I481" s="12"/>
      <c r="J481" s="12"/>
      <c r="K481" s="12"/>
      <c r="L481" s="13"/>
      <c r="M481" s="12"/>
      <c r="N481" s="12"/>
      <c r="O481" s="28"/>
    </row>
    <row r="482" spans="1:18" s="70" customFormat="1" ht="35.25" customHeight="1" thickBot="1">
      <c r="A482" s="46" t="s">
        <v>436</v>
      </c>
      <c r="B482" s="62" t="s">
        <v>437</v>
      </c>
      <c r="C482" s="62" t="s">
        <v>1</v>
      </c>
      <c r="D482" s="62" t="s">
        <v>435</v>
      </c>
      <c r="E482" s="337" t="s">
        <v>444</v>
      </c>
      <c r="F482" s="26" t="s">
        <v>432</v>
      </c>
      <c r="G482" s="26" t="s">
        <v>433</v>
      </c>
      <c r="H482" s="26" t="s">
        <v>33</v>
      </c>
      <c r="I482" s="26" t="s">
        <v>350</v>
      </c>
      <c r="J482" s="26" t="s">
        <v>17</v>
      </c>
      <c r="K482" s="26" t="s">
        <v>18</v>
      </c>
      <c r="L482" s="26" t="s">
        <v>441</v>
      </c>
      <c r="M482" s="26" t="s">
        <v>30</v>
      </c>
      <c r="N482" s="26" t="s">
        <v>29</v>
      </c>
      <c r="O482" s="63" t="s">
        <v>19</v>
      </c>
      <c r="P482" s="990"/>
      <c r="Q482" s="990"/>
      <c r="R482" s="990"/>
    </row>
    <row r="483" spans="1:18" ht="25.5" customHeight="1" thickTop="1">
      <c r="A483" s="102" t="s">
        <v>1240</v>
      </c>
      <c r="B483" s="77"/>
      <c r="C483" s="404"/>
      <c r="D483" s="77"/>
      <c r="E483" s="338"/>
      <c r="F483" s="77"/>
      <c r="G483" s="77"/>
      <c r="H483" s="77"/>
      <c r="I483" s="77"/>
      <c r="J483" s="77"/>
      <c r="K483" s="77"/>
      <c r="L483" s="77"/>
      <c r="M483" s="77"/>
      <c r="N483" s="77"/>
      <c r="O483" s="76"/>
      <c r="P483" s="2"/>
      <c r="Q483" s="2"/>
      <c r="R483" s="2"/>
    </row>
    <row r="484" spans="1:18" ht="43.5" customHeight="1">
      <c r="A484" s="170">
        <v>376</v>
      </c>
      <c r="B484" s="59" t="s">
        <v>1241</v>
      </c>
      <c r="C484" s="657" t="s">
        <v>1286</v>
      </c>
      <c r="D484" s="398" t="s">
        <v>451</v>
      </c>
      <c r="E484" s="346"/>
      <c r="F484" s="59">
        <v>2509</v>
      </c>
      <c r="G484" s="59">
        <v>0</v>
      </c>
      <c r="H484" s="59">
        <v>0</v>
      </c>
      <c r="I484" s="59">
        <v>0</v>
      </c>
      <c r="J484" s="59">
        <v>9</v>
      </c>
      <c r="K484" s="59">
        <v>0</v>
      </c>
      <c r="L484" s="59">
        <v>0</v>
      </c>
      <c r="M484" s="59">
        <v>0</v>
      </c>
      <c r="N484" s="59">
        <f>F484+G484+H484+I484-J484+K484-L484+M484</f>
        <v>2500</v>
      </c>
      <c r="O484" s="29"/>
      <c r="P484" s="2"/>
      <c r="Q484" s="2"/>
      <c r="R484" s="2"/>
    </row>
    <row r="485" spans="1:18" ht="18">
      <c r="A485" s="582" t="s">
        <v>66</v>
      </c>
      <c r="B485" s="606"/>
      <c r="C485" s="596"/>
      <c r="D485" s="607"/>
      <c r="E485" s="608"/>
      <c r="F485" s="612">
        <f aca="true" t="shared" si="85" ref="F485:N485">SUM(F484:F484)</f>
        <v>2509</v>
      </c>
      <c r="G485" s="612">
        <f t="shared" si="85"/>
        <v>0</v>
      </c>
      <c r="H485" s="612">
        <f t="shared" si="85"/>
        <v>0</v>
      </c>
      <c r="I485" s="612">
        <f t="shared" si="85"/>
        <v>0</v>
      </c>
      <c r="J485" s="612">
        <f t="shared" si="85"/>
        <v>9</v>
      </c>
      <c r="K485" s="612">
        <f t="shared" si="85"/>
        <v>0</v>
      </c>
      <c r="L485" s="612">
        <f t="shared" si="85"/>
        <v>0</v>
      </c>
      <c r="M485" s="612">
        <f t="shared" si="85"/>
        <v>0</v>
      </c>
      <c r="N485" s="612">
        <f t="shared" si="85"/>
        <v>2500</v>
      </c>
      <c r="O485" s="588"/>
      <c r="P485" s="2"/>
      <c r="Q485" s="2"/>
      <c r="R485" s="2"/>
    </row>
    <row r="486" spans="1:15" ht="28.5" customHeight="1">
      <c r="A486" s="785" t="s">
        <v>14</v>
      </c>
      <c r="B486" s="767"/>
      <c r="C486" s="768"/>
      <c r="D486" s="784"/>
      <c r="E486" s="769"/>
      <c r="F486" s="767"/>
      <c r="G486" s="767"/>
      <c r="H486" s="767"/>
      <c r="I486" s="767"/>
      <c r="J486" s="767"/>
      <c r="K486" s="767"/>
      <c r="L486" s="767"/>
      <c r="M486" s="767"/>
      <c r="N486" s="767"/>
      <c r="O486" s="681"/>
    </row>
    <row r="487" spans="1:15" ht="43.5" customHeight="1">
      <c r="A487" s="15">
        <v>87</v>
      </c>
      <c r="B487" s="59" t="s">
        <v>49</v>
      </c>
      <c r="C487" s="43" t="s">
        <v>422</v>
      </c>
      <c r="D487" s="398" t="s">
        <v>50</v>
      </c>
      <c r="E487" s="346">
        <v>15</v>
      </c>
      <c r="F487" s="59">
        <v>3109</v>
      </c>
      <c r="G487" s="59">
        <v>1500</v>
      </c>
      <c r="H487" s="59">
        <v>0</v>
      </c>
      <c r="I487" s="59">
        <v>0</v>
      </c>
      <c r="J487" s="59">
        <v>453</v>
      </c>
      <c r="K487" s="59">
        <v>0</v>
      </c>
      <c r="L487" s="59">
        <v>0</v>
      </c>
      <c r="M487" s="59">
        <v>0</v>
      </c>
      <c r="N487" s="59">
        <f aca="true" t="shared" si="86" ref="N487:N492">F487+G487+H487+I487-J487+K487-L487-M487</f>
        <v>4156</v>
      </c>
      <c r="O487" s="43"/>
    </row>
    <row r="488" spans="1:15" ht="43.5" customHeight="1">
      <c r="A488" s="15">
        <v>241</v>
      </c>
      <c r="B488" s="59" t="s">
        <v>620</v>
      </c>
      <c r="C488" s="43" t="s">
        <v>1287</v>
      </c>
      <c r="D488" s="398" t="s">
        <v>621</v>
      </c>
      <c r="E488" s="346">
        <v>15</v>
      </c>
      <c r="F488" s="59">
        <v>4569</v>
      </c>
      <c r="G488" s="59">
        <v>0</v>
      </c>
      <c r="H488" s="59">
        <v>0</v>
      </c>
      <c r="I488" s="59">
        <v>0</v>
      </c>
      <c r="J488" s="59">
        <v>446</v>
      </c>
      <c r="K488" s="59">
        <v>0</v>
      </c>
      <c r="L488" s="59">
        <v>0</v>
      </c>
      <c r="M488" s="59">
        <v>0</v>
      </c>
      <c r="N488" s="59">
        <f t="shared" si="86"/>
        <v>4123</v>
      </c>
      <c r="O488" s="29"/>
    </row>
    <row r="489" spans="1:15" ht="43.5" customHeight="1">
      <c r="A489" s="15">
        <v>344</v>
      </c>
      <c r="B489" s="59" t="s">
        <v>1127</v>
      </c>
      <c r="C489" s="43" t="s">
        <v>1374</v>
      </c>
      <c r="D489" s="398" t="s">
        <v>820</v>
      </c>
      <c r="E489" s="346">
        <v>15</v>
      </c>
      <c r="F489" s="59">
        <v>3109</v>
      </c>
      <c r="G489" s="59">
        <v>0</v>
      </c>
      <c r="H489" s="59">
        <v>0</v>
      </c>
      <c r="I489" s="59">
        <v>0</v>
      </c>
      <c r="J489" s="59">
        <v>109</v>
      </c>
      <c r="K489" s="59">
        <v>0</v>
      </c>
      <c r="L489" s="59">
        <v>0</v>
      </c>
      <c r="M489" s="59">
        <v>0</v>
      </c>
      <c r="N489" s="59">
        <f t="shared" si="86"/>
        <v>3000</v>
      </c>
      <c r="O489" s="29"/>
    </row>
    <row r="490" spans="1:15" ht="43.5" customHeight="1">
      <c r="A490" s="15">
        <v>377</v>
      </c>
      <c r="B490" s="14" t="s">
        <v>1289</v>
      </c>
      <c r="C490" s="43" t="s">
        <v>1288</v>
      </c>
      <c r="D490" s="398" t="s">
        <v>2</v>
      </c>
      <c r="E490" s="346">
        <v>15</v>
      </c>
      <c r="F490" s="59">
        <v>2806</v>
      </c>
      <c r="G490" s="59">
        <v>0</v>
      </c>
      <c r="H490" s="59">
        <v>0</v>
      </c>
      <c r="I490" s="59">
        <v>0</v>
      </c>
      <c r="J490" s="59">
        <v>56</v>
      </c>
      <c r="K490" s="59">
        <v>0</v>
      </c>
      <c r="L490" s="59">
        <v>0</v>
      </c>
      <c r="M490" s="59">
        <v>0</v>
      </c>
      <c r="N490" s="59">
        <f t="shared" si="86"/>
        <v>2750</v>
      </c>
      <c r="O490" s="29"/>
    </row>
    <row r="491" spans="1:15" ht="43.5" customHeight="1">
      <c r="A491" s="15">
        <v>404</v>
      </c>
      <c r="B491" s="14" t="s">
        <v>1435</v>
      </c>
      <c r="C491" s="43" t="s">
        <v>1439</v>
      </c>
      <c r="D491" s="398" t="s">
        <v>50</v>
      </c>
      <c r="E491" s="346">
        <v>15</v>
      </c>
      <c r="F491" s="59">
        <v>2509</v>
      </c>
      <c r="G491" s="59">
        <v>0</v>
      </c>
      <c r="H491" s="59">
        <v>0</v>
      </c>
      <c r="I491" s="59">
        <v>0</v>
      </c>
      <c r="J491" s="59">
        <v>9</v>
      </c>
      <c r="K491" s="59">
        <v>0</v>
      </c>
      <c r="L491" s="59">
        <v>0</v>
      </c>
      <c r="M491" s="59">
        <v>0</v>
      </c>
      <c r="N491" s="59">
        <f t="shared" si="86"/>
        <v>2500</v>
      </c>
      <c r="O491" s="29"/>
    </row>
    <row r="492" spans="1:15" ht="43.5" customHeight="1">
      <c r="A492" s="15">
        <v>405</v>
      </c>
      <c r="B492" s="14" t="s">
        <v>1436</v>
      </c>
      <c r="C492" s="43" t="s">
        <v>1445</v>
      </c>
      <c r="D492" s="398" t="s">
        <v>621</v>
      </c>
      <c r="E492" s="346">
        <v>15</v>
      </c>
      <c r="F492" s="59">
        <v>3109</v>
      </c>
      <c r="G492" s="59">
        <v>0</v>
      </c>
      <c r="H492" s="59">
        <v>0</v>
      </c>
      <c r="I492" s="59">
        <v>0</v>
      </c>
      <c r="J492" s="59">
        <v>109</v>
      </c>
      <c r="K492" s="59">
        <v>0</v>
      </c>
      <c r="L492" s="59">
        <v>0</v>
      </c>
      <c r="M492" s="59">
        <v>0</v>
      </c>
      <c r="N492" s="59">
        <f t="shared" si="86"/>
        <v>3000</v>
      </c>
      <c r="O492" s="29"/>
    </row>
    <row r="493" spans="1:15" ht="18">
      <c r="A493" s="590" t="s">
        <v>66</v>
      </c>
      <c r="B493" s="592"/>
      <c r="C493" s="607"/>
      <c r="D493" s="607"/>
      <c r="E493" s="608"/>
      <c r="F493" s="612">
        <f aca="true" t="shared" si="87" ref="F493:N493">SUM(F487:F492)</f>
        <v>19211</v>
      </c>
      <c r="G493" s="612">
        <f t="shared" si="87"/>
        <v>1500</v>
      </c>
      <c r="H493" s="612">
        <f t="shared" si="87"/>
        <v>0</v>
      </c>
      <c r="I493" s="612">
        <f t="shared" si="87"/>
        <v>0</v>
      </c>
      <c r="J493" s="612">
        <f t="shared" si="87"/>
        <v>1182</v>
      </c>
      <c r="K493" s="612">
        <f t="shared" si="87"/>
        <v>0</v>
      </c>
      <c r="L493" s="612">
        <f t="shared" si="87"/>
        <v>0</v>
      </c>
      <c r="M493" s="612">
        <f t="shared" si="87"/>
        <v>0</v>
      </c>
      <c r="N493" s="612">
        <f t="shared" si="87"/>
        <v>19529</v>
      </c>
      <c r="O493" s="588"/>
    </row>
    <row r="494" spans="1:18" s="23" customFormat="1" ht="27.75" customHeight="1">
      <c r="A494" s="56"/>
      <c r="B494" s="52" t="s">
        <v>31</v>
      </c>
      <c r="C494" s="57"/>
      <c r="D494" s="57"/>
      <c r="E494" s="336"/>
      <c r="F494" s="71">
        <f>F485+F493</f>
        <v>21720</v>
      </c>
      <c r="G494" s="71">
        <f aca="true" t="shared" si="88" ref="G494:N494">G485+G493</f>
        <v>1500</v>
      </c>
      <c r="H494" s="71">
        <f t="shared" si="88"/>
        <v>0</v>
      </c>
      <c r="I494" s="71">
        <f t="shared" si="88"/>
        <v>0</v>
      </c>
      <c r="J494" s="71">
        <f t="shared" si="88"/>
        <v>1191</v>
      </c>
      <c r="K494" s="71">
        <f t="shared" si="88"/>
        <v>0</v>
      </c>
      <c r="L494" s="71">
        <f t="shared" si="88"/>
        <v>0</v>
      </c>
      <c r="M494" s="71">
        <f t="shared" si="88"/>
        <v>0</v>
      </c>
      <c r="N494" s="71">
        <f t="shared" si="88"/>
        <v>22029</v>
      </c>
      <c r="O494" s="58"/>
      <c r="P494" s="988"/>
      <c r="Q494" s="988"/>
      <c r="R494" s="988"/>
    </row>
    <row r="495" spans="1:15" ht="61.5" customHeight="1">
      <c r="A495" s="24"/>
      <c r="B495" s="8"/>
      <c r="C495" s="8"/>
      <c r="D495" s="8"/>
      <c r="E495" s="315"/>
      <c r="F495" s="38"/>
      <c r="G495" s="38"/>
      <c r="H495" s="38"/>
      <c r="I495" s="38"/>
      <c r="J495" s="38"/>
      <c r="K495" s="38"/>
      <c r="L495" s="38"/>
      <c r="M495" s="38"/>
      <c r="N495" s="38"/>
      <c r="O495" s="31"/>
    </row>
    <row r="496" spans="1:15" ht="18.75">
      <c r="A496" s="437"/>
      <c r="B496" s="438"/>
      <c r="C496" s="438"/>
      <c r="D496" s="438" t="s">
        <v>473</v>
      </c>
      <c r="E496" s="2"/>
      <c r="F496" s="439"/>
      <c r="G496" s="438"/>
      <c r="H496" s="438"/>
      <c r="J496" s="443" t="s">
        <v>474</v>
      </c>
      <c r="K496" s="438"/>
      <c r="L496" s="438"/>
      <c r="N496" s="438" t="s">
        <v>474</v>
      </c>
      <c r="O496" s="440"/>
    </row>
    <row r="497" spans="1:18" s="103" customFormat="1" ht="21.75">
      <c r="A497" s="437"/>
      <c r="B497" s="438"/>
      <c r="C497" s="438"/>
      <c r="D497" s="438"/>
      <c r="E497" s="438"/>
      <c r="F497" s="439"/>
      <c r="G497" s="438"/>
      <c r="H497" s="438"/>
      <c r="J497" s="443"/>
      <c r="K497" s="438"/>
      <c r="L497" s="437"/>
      <c r="M497" s="438"/>
      <c r="N497" s="438"/>
      <c r="O497" s="441"/>
      <c r="P497" s="106"/>
      <c r="Q497" s="106"/>
      <c r="R497" s="106"/>
    </row>
    <row r="498" spans="1:18" s="103" customFormat="1" ht="21.75">
      <c r="A498" s="437" t="s">
        <v>482</v>
      </c>
      <c r="B498" s="438"/>
      <c r="C498" s="438"/>
      <c r="D498" s="443" t="s">
        <v>1378</v>
      </c>
      <c r="E498" s="438"/>
      <c r="F498" s="439"/>
      <c r="G498" s="438"/>
      <c r="H498" s="438"/>
      <c r="J498" s="443" t="s">
        <v>1038</v>
      </c>
      <c r="K498" s="438"/>
      <c r="L498" s="437"/>
      <c r="M498" s="438" t="s">
        <v>1034</v>
      </c>
      <c r="N498" s="438"/>
      <c r="O498" s="441"/>
      <c r="P498" s="106"/>
      <c r="Q498" s="106"/>
      <c r="R498" s="106"/>
    </row>
    <row r="499" spans="1:15" ht="18.75">
      <c r="A499" s="437"/>
      <c r="B499" s="438"/>
      <c r="C499" s="438"/>
      <c r="D499" s="443" t="s">
        <v>615</v>
      </c>
      <c r="E499" s="438"/>
      <c r="F499" s="439"/>
      <c r="G499" s="438"/>
      <c r="H499" s="438"/>
      <c r="J499" s="442" t="s">
        <v>471</v>
      </c>
      <c r="K499" s="438"/>
      <c r="L499" s="438"/>
      <c r="M499" s="438" t="s">
        <v>472</v>
      </c>
      <c r="N499" s="438"/>
      <c r="O499" s="440"/>
    </row>
    <row r="500" spans="1:15" ht="4.5" customHeight="1">
      <c r="A500" s="86"/>
      <c r="B500" s="87"/>
      <c r="C500" s="87"/>
      <c r="D500" s="87"/>
      <c r="E500" s="355"/>
      <c r="F500" s="87"/>
      <c r="G500" s="87"/>
      <c r="H500" s="87"/>
      <c r="I500" s="87"/>
      <c r="J500" s="87"/>
      <c r="K500" s="87"/>
      <c r="L500" s="88"/>
      <c r="M500" s="87"/>
      <c r="N500" s="87"/>
      <c r="O500" s="89"/>
    </row>
    <row r="501" spans="1:15" ht="33" customHeight="1">
      <c r="A501" s="3" t="s">
        <v>0</v>
      </c>
      <c r="B501" s="20"/>
      <c r="C501" s="4"/>
      <c r="D501" s="94" t="s">
        <v>65</v>
      </c>
      <c r="E501" s="325"/>
      <c r="F501" s="4"/>
      <c r="G501" s="4"/>
      <c r="H501" s="4"/>
      <c r="I501" s="4"/>
      <c r="J501" s="4"/>
      <c r="K501" s="4"/>
      <c r="L501" s="5"/>
      <c r="M501" s="4"/>
      <c r="N501" s="4"/>
      <c r="O501" s="27"/>
    </row>
    <row r="502" spans="1:15" ht="32.25" customHeight="1">
      <c r="A502" s="6"/>
      <c r="B502" s="97" t="s">
        <v>60</v>
      </c>
      <c r="C502" s="7"/>
      <c r="D502" s="7"/>
      <c r="E502" s="315"/>
      <c r="F502" s="7"/>
      <c r="G502" s="7"/>
      <c r="H502" s="7"/>
      <c r="I502" s="8"/>
      <c r="J502" s="7"/>
      <c r="K502" s="7"/>
      <c r="L502" s="9"/>
      <c r="M502" s="7"/>
      <c r="N502" s="7"/>
      <c r="O502" s="391" t="s">
        <v>1540</v>
      </c>
    </row>
    <row r="503" spans="1:15" ht="21.75" customHeight="1">
      <c r="A503" s="10"/>
      <c r="B503" s="44"/>
      <c r="C503" s="11"/>
      <c r="D503" s="95" t="s">
        <v>1472</v>
      </c>
      <c r="E503" s="316"/>
      <c r="F503" s="12"/>
      <c r="G503" s="12"/>
      <c r="H503" s="12"/>
      <c r="I503" s="12"/>
      <c r="J503" s="12"/>
      <c r="K503" s="12"/>
      <c r="L503" s="13"/>
      <c r="M503" s="12"/>
      <c r="N503" s="12"/>
      <c r="O503" s="28"/>
    </row>
    <row r="504" spans="1:18" s="70" customFormat="1" ht="30.75" customHeight="1" thickBot="1">
      <c r="A504" s="46" t="s">
        <v>436</v>
      </c>
      <c r="B504" s="62" t="s">
        <v>437</v>
      </c>
      <c r="C504" s="62" t="s">
        <v>1</v>
      </c>
      <c r="D504" s="62" t="s">
        <v>435</v>
      </c>
      <c r="E504" s="337" t="s">
        <v>444</v>
      </c>
      <c r="F504" s="26" t="s">
        <v>432</v>
      </c>
      <c r="G504" s="26" t="s">
        <v>433</v>
      </c>
      <c r="H504" s="26" t="s">
        <v>33</v>
      </c>
      <c r="I504" s="26" t="s">
        <v>350</v>
      </c>
      <c r="J504" s="26" t="s">
        <v>17</v>
      </c>
      <c r="K504" s="26" t="s">
        <v>18</v>
      </c>
      <c r="L504" s="26" t="s">
        <v>441</v>
      </c>
      <c r="M504" s="26" t="s">
        <v>30</v>
      </c>
      <c r="N504" s="26" t="s">
        <v>29</v>
      </c>
      <c r="O504" s="63" t="s">
        <v>19</v>
      </c>
      <c r="P504" s="990"/>
      <c r="Q504" s="990"/>
      <c r="R504" s="990"/>
    </row>
    <row r="505" spans="1:15" ht="23.25" customHeight="1" thickTop="1">
      <c r="A505" s="676" t="s">
        <v>61</v>
      </c>
      <c r="B505" s="767"/>
      <c r="C505" s="768"/>
      <c r="D505" s="768"/>
      <c r="E505" s="769"/>
      <c r="F505" s="767"/>
      <c r="G505" s="767"/>
      <c r="H505" s="767"/>
      <c r="I505" s="767"/>
      <c r="J505" s="767"/>
      <c r="K505" s="767"/>
      <c r="L505" s="767"/>
      <c r="M505" s="767"/>
      <c r="N505" s="767"/>
      <c r="O505" s="786"/>
    </row>
    <row r="506" spans="1:15" ht="45" customHeight="1">
      <c r="A506" s="15">
        <v>62</v>
      </c>
      <c r="B506" s="59" t="s">
        <v>43</v>
      </c>
      <c r="C506" s="43" t="s">
        <v>423</v>
      </c>
      <c r="D506" s="398" t="s">
        <v>15</v>
      </c>
      <c r="E506" s="346">
        <v>15</v>
      </c>
      <c r="F506" s="59">
        <v>2730</v>
      </c>
      <c r="G506" s="59">
        <v>600</v>
      </c>
      <c r="H506" s="59">
        <v>300</v>
      </c>
      <c r="I506" s="59">
        <v>0</v>
      </c>
      <c r="J506" s="59">
        <v>48</v>
      </c>
      <c r="K506" s="59">
        <v>0</v>
      </c>
      <c r="L506" s="39">
        <v>0</v>
      </c>
      <c r="M506" s="59">
        <v>0</v>
      </c>
      <c r="N506" s="59">
        <f>F506+G506+H506+I506-J506+K506-L506-M506</f>
        <v>3582</v>
      </c>
      <c r="O506" s="32"/>
    </row>
    <row r="507" spans="1:15" ht="45" customHeight="1">
      <c r="A507" s="15">
        <v>121</v>
      </c>
      <c r="B507" s="59" t="s">
        <v>907</v>
      </c>
      <c r="C507" s="43" t="s">
        <v>908</v>
      </c>
      <c r="D507" s="398" t="s">
        <v>15</v>
      </c>
      <c r="E507" s="346">
        <v>15</v>
      </c>
      <c r="F507" s="59">
        <v>2730</v>
      </c>
      <c r="G507" s="59">
        <v>1450</v>
      </c>
      <c r="H507" s="59">
        <v>300</v>
      </c>
      <c r="I507" s="59">
        <v>0</v>
      </c>
      <c r="J507" s="59">
        <v>48</v>
      </c>
      <c r="K507" s="59">
        <v>0</v>
      </c>
      <c r="L507" s="39">
        <v>0</v>
      </c>
      <c r="M507" s="59">
        <v>0</v>
      </c>
      <c r="N507" s="59">
        <f>F507+G507+H507+I507-J507+K507-L507-M507</f>
        <v>4432</v>
      </c>
      <c r="O507" s="32"/>
    </row>
    <row r="508" spans="1:15" ht="45" customHeight="1">
      <c r="A508" s="15">
        <v>133</v>
      </c>
      <c r="B508" s="59" t="s">
        <v>62</v>
      </c>
      <c r="C508" s="43" t="s">
        <v>424</v>
      </c>
      <c r="D508" s="398" t="s">
        <v>15</v>
      </c>
      <c r="E508" s="346">
        <v>15</v>
      </c>
      <c r="F508" s="59">
        <v>2730</v>
      </c>
      <c r="G508" s="59">
        <v>1100</v>
      </c>
      <c r="H508" s="59">
        <v>300</v>
      </c>
      <c r="I508" s="59">
        <v>0</v>
      </c>
      <c r="J508" s="59">
        <v>48</v>
      </c>
      <c r="K508" s="59">
        <v>0</v>
      </c>
      <c r="L508" s="59">
        <v>0</v>
      </c>
      <c r="M508" s="59">
        <v>0</v>
      </c>
      <c r="N508" s="59">
        <f>F508+G508+H508+I508-J508+K508-L508-M508</f>
        <v>4082</v>
      </c>
      <c r="O508" s="32"/>
    </row>
    <row r="509" spans="1:15" ht="45" customHeight="1">
      <c r="A509" s="15">
        <v>210</v>
      </c>
      <c r="B509" s="59" t="s">
        <v>519</v>
      </c>
      <c r="C509" s="43" t="s">
        <v>520</v>
      </c>
      <c r="D509" s="398" t="s">
        <v>15</v>
      </c>
      <c r="E509" s="346">
        <v>15</v>
      </c>
      <c r="F509" s="59">
        <v>2730</v>
      </c>
      <c r="G509" s="59">
        <v>1450</v>
      </c>
      <c r="H509" s="59">
        <v>0</v>
      </c>
      <c r="I509" s="59">
        <v>0</v>
      </c>
      <c r="J509" s="59">
        <v>48</v>
      </c>
      <c r="K509" s="59">
        <v>0</v>
      </c>
      <c r="L509" s="59">
        <v>0</v>
      </c>
      <c r="M509" s="59">
        <v>0</v>
      </c>
      <c r="N509" s="59">
        <f>F509+G509+H509+I509-J509+K509-L509-M509</f>
        <v>4132</v>
      </c>
      <c r="O509" s="32"/>
    </row>
    <row r="510" spans="1:15" ht="45" customHeight="1">
      <c r="A510" s="15">
        <v>262</v>
      </c>
      <c r="B510" s="59" t="s">
        <v>655</v>
      </c>
      <c r="C510" s="43" t="s">
        <v>656</v>
      </c>
      <c r="D510" s="398" t="s">
        <v>512</v>
      </c>
      <c r="E510" s="346">
        <v>15</v>
      </c>
      <c r="F510" s="59">
        <v>2509</v>
      </c>
      <c r="G510" s="59">
        <v>1350</v>
      </c>
      <c r="H510" s="59">
        <v>0</v>
      </c>
      <c r="I510" s="59">
        <v>0</v>
      </c>
      <c r="J510" s="59">
        <v>9</v>
      </c>
      <c r="K510" s="59">
        <v>0</v>
      </c>
      <c r="L510" s="59">
        <v>0</v>
      </c>
      <c r="M510" s="59">
        <v>0</v>
      </c>
      <c r="N510" s="59">
        <f>F510+G510+H510+I510-J510+K510-L510-M510</f>
        <v>3850</v>
      </c>
      <c r="O510" s="32"/>
    </row>
    <row r="511" spans="1:15" ht="18">
      <c r="A511" s="590" t="s">
        <v>66</v>
      </c>
      <c r="B511" s="606"/>
      <c r="C511" s="607"/>
      <c r="D511" s="607"/>
      <c r="E511" s="608"/>
      <c r="F511" s="612">
        <f aca="true" t="shared" si="89" ref="F511:N511">SUM(F506:F510)</f>
        <v>13429</v>
      </c>
      <c r="G511" s="612">
        <f t="shared" si="89"/>
        <v>5950</v>
      </c>
      <c r="H511" s="612">
        <f t="shared" si="89"/>
        <v>900</v>
      </c>
      <c r="I511" s="612">
        <f t="shared" si="89"/>
        <v>0</v>
      </c>
      <c r="J511" s="612">
        <f t="shared" si="89"/>
        <v>201</v>
      </c>
      <c r="K511" s="612">
        <f t="shared" si="89"/>
        <v>0</v>
      </c>
      <c r="L511" s="612">
        <f t="shared" si="89"/>
        <v>0</v>
      </c>
      <c r="M511" s="612">
        <f t="shared" si="89"/>
        <v>0</v>
      </c>
      <c r="N511" s="612">
        <f t="shared" si="89"/>
        <v>20078</v>
      </c>
      <c r="O511" s="610"/>
    </row>
    <row r="512" spans="1:15" ht="33" customHeight="1">
      <c r="A512" s="56"/>
      <c r="B512" s="52" t="s">
        <v>31</v>
      </c>
      <c r="C512" s="57"/>
      <c r="D512" s="57"/>
      <c r="E512" s="336"/>
      <c r="F512" s="69">
        <f aca="true" t="shared" si="90" ref="F512:N512">F511</f>
        <v>13429</v>
      </c>
      <c r="G512" s="69">
        <f t="shared" si="90"/>
        <v>5950</v>
      </c>
      <c r="H512" s="69">
        <f t="shared" si="90"/>
        <v>900</v>
      </c>
      <c r="I512" s="69">
        <f t="shared" si="90"/>
        <v>0</v>
      </c>
      <c r="J512" s="69">
        <f t="shared" si="90"/>
        <v>201</v>
      </c>
      <c r="K512" s="69">
        <f t="shared" si="90"/>
        <v>0</v>
      </c>
      <c r="L512" s="69">
        <f t="shared" si="90"/>
        <v>0</v>
      </c>
      <c r="M512" s="69">
        <f t="shared" si="90"/>
        <v>0</v>
      </c>
      <c r="N512" s="69">
        <f t="shared" si="90"/>
        <v>20078</v>
      </c>
      <c r="O512" s="58"/>
    </row>
    <row r="513" spans="2:18" s="103" customFormat="1" ht="50.25" customHeight="1">
      <c r="B513" s="437"/>
      <c r="C513" s="438"/>
      <c r="D513" s="438"/>
      <c r="E513" s="438" t="s">
        <v>473</v>
      </c>
      <c r="G513" s="439"/>
      <c r="H513" s="438"/>
      <c r="I513" s="438"/>
      <c r="J513" s="1107" t="s">
        <v>474</v>
      </c>
      <c r="K513" s="1107"/>
      <c r="L513" s="438"/>
      <c r="M513" s="438"/>
      <c r="N513" s="438" t="s">
        <v>474</v>
      </c>
      <c r="O513" s="438"/>
      <c r="P513" s="703"/>
      <c r="Q513" s="106"/>
      <c r="R513" s="106"/>
    </row>
    <row r="514" spans="2:18" s="103" customFormat="1" ht="5.25" customHeight="1">
      <c r="B514" s="437"/>
      <c r="C514" s="438"/>
      <c r="D514" s="438"/>
      <c r="E514" s="438"/>
      <c r="F514" s="438"/>
      <c r="G514" s="439"/>
      <c r="H514" s="438"/>
      <c r="I514" s="438"/>
      <c r="J514" s="438"/>
      <c r="K514" s="437"/>
      <c r="L514" s="438"/>
      <c r="M514" s="438"/>
      <c r="N514" s="438"/>
      <c r="O514" s="438"/>
      <c r="P514" s="994"/>
      <c r="Q514" s="106"/>
      <c r="R514" s="106"/>
    </row>
    <row r="515" spans="2:16" ht="18.75">
      <c r="B515" s="437" t="s">
        <v>482</v>
      </c>
      <c r="C515" s="438"/>
      <c r="D515" s="438"/>
      <c r="E515" s="443" t="s">
        <v>1378</v>
      </c>
      <c r="F515" s="438"/>
      <c r="G515" s="439"/>
      <c r="H515" s="438"/>
      <c r="I515" s="438"/>
      <c r="J515" s="438" t="s">
        <v>1038</v>
      </c>
      <c r="K515" s="437"/>
      <c r="L515" s="438"/>
      <c r="N515" s="438" t="s">
        <v>1034</v>
      </c>
      <c r="O515" s="438"/>
      <c r="P515" s="994"/>
    </row>
    <row r="516" spans="2:16" ht="18.75">
      <c r="B516" s="437"/>
      <c r="C516" s="438"/>
      <c r="D516" s="438"/>
      <c r="E516" s="443" t="s">
        <v>615</v>
      </c>
      <c r="F516" s="438"/>
      <c r="G516" s="439"/>
      <c r="H516" s="438"/>
      <c r="I516" s="438"/>
      <c r="J516" s="1108" t="s">
        <v>471</v>
      </c>
      <c r="K516" s="1108"/>
      <c r="L516" s="438"/>
      <c r="N516" s="438" t="s">
        <v>472</v>
      </c>
      <c r="O516" s="438"/>
      <c r="P516" s="703"/>
    </row>
    <row r="518" spans="1:15" ht="54" customHeight="1">
      <c r="A518" s="3" t="s">
        <v>0</v>
      </c>
      <c r="B518" s="33"/>
      <c r="C518" s="4"/>
      <c r="D518" s="93" t="s">
        <v>65</v>
      </c>
      <c r="E518" s="325"/>
      <c r="F518" s="4"/>
      <c r="G518" s="4"/>
      <c r="H518" s="4"/>
      <c r="I518" s="4"/>
      <c r="J518" s="4"/>
      <c r="K518" s="4"/>
      <c r="L518" s="5"/>
      <c r="M518" s="4"/>
      <c r="N518" s="4"/>
      <c r="O518" s="27"/>
    </row>
    <row r="519" spans="1:15" ht="18.75">
      <c r="A519" s="6"/>
      <c r="B519" s="97" t="s">
        <v>27</v>
      </c>
      <c r="C519" s="7"/>
      <c r="D519" s="7"/>
      <c r="E519" s="315"/>
      <c r="F519" s="7"/>
      <c r="G519" s="7"/>
      <c r="H519" s="7"/>
      <c r="I519" s="8"/>
      <c r="J519" s="7"/>
      <c r="K519" s="7"/>
      <c r="L519" s="9"/>
      <c r="M519" s="7"/>
      <c r="N519" s="7"/>
      <c r="O519" s="391" t="s">
        <v>1541</v>
      </c>
    </row>
    <row r="520" spans="1:15" ht="24.75">
      <c r="A520" s="10"/>
      <c r="B520" s="44"/>
      <c r="C520" s="11"/>
      <c r="D520" s="95" t="s">
        <v>1472</v>
      </c>
      <c r="E520" s="316"/>
      <c r="F520" s="12"/>
      <c r="G520" s="12"/>
      <c r="H520" s="12"/>
      <c r="I520" s="12"/>
      <c r="J520" s="12"/>
      <c r="K520" s="12"/>
      <c r="L520" s="13"/>
      <c r="M520" s="12"/>
      <c r="N520" s="12"/>
      <c r="O520" s="28"/>
    </row>
    <row r="521" spans="1:18" s="70" customFormat="1" ht="33.75" customHeight="1" thickBot="1">
      <c r="A521" s="46" t="s">
        <v>436</v>
      </c>
      <c r="B521" s="62" t="s">
        <v>437</v>
      </c>
      <c r="C521" s="62" t="s">
        <v>1</v>
      </c>
      <c r="D521" s="62" t="s">
        <v>435</v>
      </c>
      <c r="E521" s="337" t="s">
        <v>444</v>
      </c>
      <c r="F521" s="26" t="s">
        <v>432</v>
      </c>
      <c r="G521" s="26" t="s">
        <v>433</v>
      </c>
      <c r="H521" s="26" t="s">
        <v>33</v>
      </c>
      <c r="I521" s="26" t="s">
        <v>350</v>
      </c>
      <c r="J521" s="26" t="s">
        <v>17</v>
      </c>
      <c r="K521" s="26" t="s">
        <v>18</v>
      </c>
      <c r="L521" s="26" t="s">
        <v>441</v>
      </c>
      <c r="M521" s="26" t="s">
        <v>30</v>
      </c>
      <c r="N521" s="26" t="s">
        <v>29</v>
      </c>
      <c r="O521" s="63" t="s">
        <v>19</v>
      </c>
      <c r="P521" s="990"/>
      <c r="Q521" s="990"/>
      <c r="R521" s="990"/>
    </row>
    <row r="522" spans="1:15" ht="35.25" customHeight="1" thickTop="1">
      <c r="A522" s="676" t="s">
        <v>63</v>
      </c>
      <c r="B522" s="677"/>
      <c r="C522" s="677"/>
      <c r="D522" s="677"/>
      <c r="E522" s="679"/>
      <c r="F522" s="677"/>
      <c r="G522" s="677"/>
      <c r="H522" s="677"/>
      <c r="I522" s="677"/>
      <c r="J522" s="677"/>
      <c r="K522" s="677"/>
      <c r="L522" s="680"/>
      <c r="M522" s="677"/>
      <c r="N522" s="677"/>
      <c r="O522" s="681"/>
    </row>
    <row r="523" spans="1:15" ht="51.75" customHeight="1">
      <c r="A523" s="15">
        <v>345</v>
      </c>
      <c r="B523" s="59" t="s">
        <v>1128</v>
      </c>
      <c r="C523" s="43" t="s">
        <v>1350</v>
      </c>
      <c r="D523" s="398" t="s">
        <v>475</v>
      </c>
      <c r="E523" s="375">
        <v>15</v>
      </c>
      <c r="F523" s="59">
        <v>3109</v>
      </c>
      <c r="G523" s="59">
        <v>0</v>
      </c>
      <c r="H523" s="59">
        <v>0</v>
      </c>
      <c r="I523" s="59">
        <v>0</v>
      </c>
      <c r="J523" s="59">
        <v>109</v>
      </c>
      <c r="K523" s="59">
        <v>0</v>
      </c>
      <c r="L523" s="59">
        <v>0</v>
      </c>
      <c r="M523" s="59">
        <v>0</v>
      </c>
      <c r="N523" s="59">
        <f>F523+G523+H523+I523-J523+K523-L523-M523</f>
        <v>3000</v>
      </c>
      <c r="O523" s="43"/>
    </row>
    <row r="524" spans="1:15" ht="40.5" customHeight="1">
      <c r="A524" s="15">
        <v>363</v>
      </c>
      <c r="B524" s="59" t="s">
        <v>1169</v>
      </c>
      <c r="C524" s="43" t="s">
        <v>1290</v>
      </c>
      <c r="D524" s="398" t="s">
        <v>6</v>
      </c>
      <c r="E524" s="375">
        <v>15</v>
      </c>
      <c r="F524" s="59">
        <v>3109</v>
      </c>
      <c r="G524" s="59">
        <v>0</v>
      </c>
      <c r="H524" s="59">
        <v>0</v>
      </c>
      <c r="I524" s="59">
        <v>0</v>
      </c>
      <c r="J524" s="59">
        <v>109</v>
      </c>
      <c r="K524" s="59">
        <v>0</v>
      </c>
      <c r="L524" s="59">
        <v>0</v>
      </c>
      <c r="M524" s="59">
        <v>0</v>
      </c>
      <c r="N524" s="59">
        <f>F524+G524+H524+I524-J524+K524-L524-M524</f>
        <v>3000</v>
      </c>
      <c r="O524" s="43"/>
    </row>
    <row r="525" spans="1:15" ht="27.75" customHeight="1">
      <c r="A525" s="590" t="s">
        <v>66</v>
      </c>
      <c r="B525" s="591"/>
      <c r="C525" s="592"/>
      <c r="D525" s="592"/>
      <c r="E525" s="593"/>
      <c r="F525" s="594">
        <f>SUM(F523:F524)</f>
        <v>6218</v>
      </c>
      <c r="G525" s="594">
        <f aca="true" t="shared" si="91" ref="G525:N525">SUM(G523:G524)</f>
        <v>0</v>
      </c>
      <c r="H525" s="594">
        <f t="shared" si="91"/>
        <v>0</v>
      </c>
      <c r="I525" s="594">
        <f t="shared" si="91"/>
        <v>0</v>
      </c>
      <c r="J525" s="594">
        <f t="shared" si="91"/>
        <v>218</v>
      </c>
      <c r="K525" s="594">
        <f t="shared" si="91"/>
        <v>0</v>
      </c>
      <c r="L525" s="594">
        <f t="shared" si="91"/>
        <v>0</v>
      </c>
      <c r="M525" s="594">
        <f t="shared" si="91"/>
        <v>0</v>
      </c>
      <c r="N525" s="594">
        <f t="shared" si="91"/>
        <v>6000</v>
      </c>
      <c r="O525" s="591"/>
    </row>
    <row r="526" spans="1:15" s="37" customFormat="1" ht="18">
      <c r="A526" s="24"/>
      <c r="B526" s="72"/>
      <c r="C526" s="8"/>
      <c r="D526" s="8"/>
      <c r="E526" s="315"/>
      <c r="F526" s="25"/>
      <c r="G526" s="25"/>
      <c r="H526" s="25"/>
      <c r="I526" s="25"/>
      <c r="J526" s="25"/>
      <c r="K526" s="25"/>
      <c r="L526" s="25"/>
      <c r="M526" s="25"/>
      <c r="N526" s="25"/>
      <c r="O526" s="31"/>
    </row>
    <row r="527" spans="1:15" s="37" customFormat="1" ht="18">
      <c r="A527" s="24"/>
      <c r="B527" s="72"/>
      <c r="C527" s="8"/>
      <c r="D527" s="8"/>
      <c r="E527" s="315"/>
      <c r="F527" s="25"/>
      <c r="G527" s="25"/>
      <c r="H527" s="25"/>
      <c r="I527" s="25"/>
      <c r="J527" s="25"/>
      <c r="K527" s="25"/>
      <c r="L527" s="25"/>
      <c r="M527" s="25"/>
      <c r="N527" s="25"/>
      <c r="O527" s="31"/>
    </row>
    <row r="528" spans="1:15" s="37" customFormat="1" ht="18.75">
      <c r="A528" s="437"/>
      <c r="B528" s="438"/>
      <c r="C528" s="438"/>
      <c r="D528" s="438" t="s">
        <v>473</v>
      </c>
      <c r="F528" s="439"/>
      <c r="G528" s="438"/>
      <c r="H528" s="438"/>
      <c r="J528" s="443" t="s">
        <v>474</v>
      </c>
      <c r="K528" s="443"/>
      <c r="L528" s="438"/>
      <c r="N528" s="438" t="s">
        <v>474</v>
      </c>
      <c r="O528" s="440"/>
    </row>
    <row r="529" spans="1:15" s="37" customFormat="1" ht="18.75">
      <c r="A529" s="437"/>
      <c r="B529" s="438"/>
      <c r="C529" s="438"/>
      <c r="D529" s="438"/>
      <c r="E529" s="438"/>
      <c r="F529" s="439"/>
      <c r="G529" s="438"/>
      <c r="H529" s="438"/>
      <c r="J529" s="443"/>
      <c r="K529" s="470"/>
      <c r="L529" s="437"/>
      <c r="M529" s="438"/>
      <c r="N529" s="438"/>
      <c r="O529" s="441"/>
    </row>
    <row r="530" spans="1:18" s="103" customFormat="1" ht="21.75">
      <c r="A530" s="437" t="s">
        <v>482</v>
      </c>
      <c r="B530" s="438"/>
      <c r="C530" s="438"/>
      <c r="D530" s="443" t="s">
        <v>1378</v>
      </c>
      <c r="E530" s="438"/>
      <c r="F530" s="439"/>
      <c r="G530" s="438"/>
      <c r="H530" s="438"/>
      <c r="J530" s="443" t="s">
        <v>1038</v>
      </c>
      <c r="K530" s="470"/>
      <c r="L530" s="437"/>
      <c r="M530" s="438" t="s">
        <v>1034</v>
      </c>
      <c r="N530" s="438"/>
      <c r="O530" s="441"/>
      <c r="P530" s="106"/>
      <c r="Q530" s="106"/>
      <c r="R530" s="106"/>
    </row>
    <row r="531" spans="1:18" s="103" customFormat="1" ht="21.75">
      <c r="A531" s="437"/>
      <c r="B531" s="438"/>
      <c r="C531" s="438"/>
      <c r="D531" s="443" t="s">
        <v>615</v>
      </c>
      <c r="E531" s="438"/>
      <c r="F531" s="439"/>
      <c r="G531" s="438"/>
      <c r="H531" s="438"/>
      <c r="J531" s="442" t="s">
        <v>471</v>
      </c>
      <c r="K531" s="442"/>
      <c r="L531" s="438"/>
      <c r="M531" s="438" t="s">
        <v>472</v>
      </c>
      <c r="N531" s="438"/>
      <c r="O531" s="440"/>
      <c r="P531" s="106"/>
      <c r="Q531" s="106"/>
      <c r="R531" s="106"/>
    </row>
    <row r="532" spans="2:18" s="103" customFormat="1" ht="20.25">
      <c r="B532" s="105"/>
      <c r="C532" s="105"/>
      <c r="D532" s="105"/>
      <c r="E532" s="378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6"/>
      <c r="Q532" s="106"/>
      <c r="R532" s="106"/>
    </row>
    <row r="533" spans="1:15" ht="41.25" customHeight="1">
      <c r="A533" s="3" t="s">
        <v>0</v>
      </c>
      <c r="B533" s="169" t="s">
        <v>630</v>
      </c>
      <c r="C533" s="20"/>
      <c r="D533" s="33"/>
      <c r="E533" s="314"/>
      <c r="F533" s="4"/>
      <c r="G533" s="4"/>
      <c r="H533" s="4"/>
      <c r="I533" s="4"/>
      <c r="J533" s="4"/>
      <c r="K533" s="4"/>
      <c r="L533" s="5"/>
      <c r="M533" s="4"/>
      <c r="N533" s="4"/>
      <c r="O533" s="27"/>
    </row>
    <row r="534" spans="1:15" ht="24" customHeight="1">
      <c r="A534" s="6"/>
      <c r="B534" s="98" t="s">
        <v>354</v>
      </c>
      <c r="C534" s="7"/>
      <c r="D534" s="7"/>
      <c r="E534" s="315"/>
      <c r="F534" s="7"/>
      <c r="G534" s="7"/>
      <c r="H534" s="7"/>
      <c r="I534" s="8"/>
      <c r="J534" s="7"/>
      <c r="K534" s="7"/>
      <c r="L534" s="9"/>
      <c r="M534" s="7"/>
      <c r="N534" s="7"/>
      <c r="O534" s="391" t="s">
        <v>1542</v>
      </c>
    </row>
    <row r="535" spans="1:15" ht="24" customHeight="1">
      <c r="A535" s="10"/>
      <c r="B535" s="44"/>
      <c r="C535" s="11"/>
      <c r="D535" s="95" t="s">
        <v>1472</v>
      </c>
      <c r="E535" s="316"/>
      <c r="F535" s="12"/>
      <c r="G535" s="12"/>
      <c r="H535" s="12"/>
      <c r="I535" s="12"/>
      <c r="J535" s="12"/>
      <c r="K535" s="12"/>
      <c r="L535" s="13"/>
      <c r="M535" s="12"/>
      <c r="N535" s="12"/>
      <c r="O535" s="28"/>
    </row>
    <row r="536" spans="1:18" s="70" customFormat="1" ht="42.75" customHeight="1" thickBot="1">
      <c r="A536" s="46" t="s">
        <v>436</v>
      </c>
      <c r="B536" s="62" t="s">
        <v>437</v>
      </c>
      <c r="C536" s="62" t="s">
        <v>1</v>
      </c>
      <c r="D536" s="62" t="s">
        <v>435</v>
      </c>
      <c r="E536" s="337" t="s">
        <v>444</v>
      </c>
      <c r="F536" s="26" t="s">
        <v>432</v>
      </c>
      <c r="G536" s="26" t="s">
        <v>433</v>
      </c>
      <c r="H536" s="26" t="s">
        <v>33</v>
      </c>
      <c r="I536" s="26" t="s">
        <v>350</v>
      </c>
      <c r="J536" s="26" t="s">
        <v>17</v>
      </c>
      <c r="K536" s="26" t="s">
        <v>18</v>
      </c>
      <c r="L536" s="26" t="s">
        <v>441</v>
      </c>
      <c r="M536" s="26" t="s">
        <v>30</v>
      </c>
      <c r="N536" s="26" t="s">
        <v>29</v>
      </c>
      <c r="O536" s="63" t="s">
        <v>19</v>
      </c>
      <c r="P536" s="990"/>
      <c r="Q536" s="990"/>
      <c r="R536" s="990"/>
    </row>
    <row r="537" spans="1:15" ht="33.75" customHeight="1" thickTop="1">
      <c r="A537" s="676" t="s">
        <v>396</v>
      </c>
      <c r="B537" s="767"/>
      <c r="C537" s="768"/>
      <c r="D537" s="768"/>
      <c r="E537" s="769"/>
      <c r="F537" s="767"/>
      <c r="G537" s="767"/>
      <c r="H537" s="767"/>
      <c r="I537" s="767"/>
      <c r="J537" s="767"/>
      <c r="K537" s="767"/>
      <c r="L537" s="767"/>
      <c r="M537" s="767"/>
      <c r="N537" s="767"/>
      <c r="O537" s="681"/>
    </row>
    <row r="538" spans="1:15" ht="46.5" customHeight="1">
      <c r="A538" s="15">
        <v>346</v>
      </c>
      <c r="B538" s="59" t="s">
        <v>1129</v>
      </c>
      <c r="C538" s="43" t="s">
        <v>1345</v>
      </c>
      <c r="D538" s="398" t="s">
        <v>451</v>
      </c>
      <c r="E538" s="346">
        <v>15</v>
      </c>
      <c r="F538" s="59">
        <v>3109</v>
      </c>
      <c r="G538" s="59">
        <v>0</v>
      </c>
      <c r="H538" s="59">
        <v>0</v>
      </c>
      <c r="I538" s="59">
        <v>0</v>
      </c>
      <c r="J538" s="59">
        <v>109</v>
      </c>
      <c r="K538" s="59">
        <v>0</v>
      </c>
      <c r="L538" s="67">
        <v>0</v>
      </c>
      <c r="M538" s="59">
        <v>0</v>
      </c>
      <c r="N538" s="59">
        <f>F538+G538+H538+I538-J538+K538-L538-M538</f>
        <v>3000</v>
      </c>
      <c r="O538" s="29"/>
    </row>
    <row r="539" spans="1:15" ht="46.5" customHeight="1">
      <c r="A539" s="15">
        <v>347</v>
      </c>
      <c r="B539" s="59" t="s">
        <v>1130</v>
      </c>
      <c r="C539" s="43" t="s">
        <v>1357</v>
      </c>
      <c r="D539" s="398" t="s">
        <v>451</v>
      </c>
      <c r="E539" s="346">
        <v>15</v>
      </c>
      <c r="F539" s="59">
        <v>3820</v>
      </c>
      <c r="G539" s="59">
        <v>0</v>
      </c>
      <c r="H539" s="59">
        <v>0</v>
      </c>
      <c r="I539" s="59">
        <v>0</v>
      </c>
      <c r="J539" s="59">
        <v>320</v>
      </c>
      <c r="K539" s="59">
        <v>0</v>
      </c>
      <c r="L539" s="67">
        <v>0</v>
      </c>
      <c r="M539" s="59">
        <v>0</v>
      </c>
      <c r="N539" s="59">
        <f>F539+G539+H539+I539-J539+K539-L539-M539</f>
        <v>3500</v>
      </c>
      <c r="O539" s="29"/>
    </row>
    <row r="540" spans="1:15" ht="18">
      <c r="A540" s="590" t="s">
        <v>66</v>
      </c>
      <c r="B540" s="606"/>
      <c r="C540" s="607"/>
      <c r="D540" s="607"/>
      <c r="E540" s="608"/>
      <c r="F540" s="609">
        <f aca="true" t="shared" si="92" ref="F540:N540">SUM(F538:F539)</f>
        <v>6929</v>
      </c>
      <c r="G540" s="609">
        <f t="shared" si="92"/>
        <v>0</v>
      </c>
      <c r="H540" s="609">
        <f t="shared" si="92"/>
        <v>0</v>
      </c>
      <c r="I540" s="609">
        <f t="shared" si="92"/>
        <v>0</v>
      </c>
      <c r="J540" s="609">
        <f t="shared" si="92"/>
        <v>429</v>
      </c>
      <c r="K540" s="609">
        <f t="shared" si="92"/>
        <v>0</v>
      </c>
      <c r="L540" s="609">
        <f t="shared" si="92"/>
        <v>0</v>
      </c>
      <c r="M540" s="609">
        <f t="shared" si="92"/>
        <v>0</v>
      </c>
      <c r="N540" s="609">
        <f t="shared" si="92"/>
        <v>6500</v>
      </c>
      <c r="O540" s="588"/>
    </row>
    <row r="541" spans="1:15" ht="26.25" customHeight="1">
      <c r="A541" s="56"/>
      <c r="B541" s="52" t="s">
        <v>31</v>
      </c>
      <c r="C541" s="68"/>
      <c r="D541" s="68"/>
      <c r="E541" s="373"/>
      <c r="F541" s="69">
        <f>F540</f>
        <v>6929</v>
      </c>
      <c r="G541" s="69">
        <f aca="true" t="shared" si="93" ref="G541:L541">G540</f>
        <v>0</v>
      </c>
      <c r="H541" s="69">
        <f t="shared" si="93"/>
        <v>0</v>
      </c>
      <c r="I541" s="69">
        <f t="shared" si="93"/>
        <v>0</v>
      </c>
      <c r="J541" s="69">
        <f>J540</f>
        <v>429</v>
      </c>
      <c r="K541" s="69">
        <f>K540</f>
        <v>0</v>
      </c>
      <c r="L541" s="69">
        <f t="shared" si="93"/>
        <v>0</v>
      </c>
      <c r="M541" s="69">
        <f>M540</f>
        <v>0</v>
      </c>
      <c r="N541" s="69">
        <f>N540</f>
        <v>6500</v>
      </c>
      <c r="O541" s="58"/>
    </row>
    <row r="543" spans="1:15" s="37" customFormat="1" ht="18">
      <c r="A543" s="24"/>
      <c r="B543" s="72"/>
      <c r="C543" s="8"/>
      <c r="D543" s="8"/>
      <c r="E543" s="315"/>
      <c r="F543" s="25"/>
      <c r="G543" s="25"/>
      <c r="H543" s="25"/>
      <c r="I543" s="25"/>
      <c r="J543" s="25"/>
      <c r="K543" s="25"/>
      <c r="L543" s="25"/>
      <c r="M543" s="25"/>
      <c r="N543" s="25"/>
      <c r="O543" s="31"/>
    </row>
    <row r="544" spans="1:15" s="84" customFormat="1" ht="31.5" customHeight="1">
      <c r="A544" s="487"/>
      <c r="B544" s="488" t="s">
        <v>35</v>
      </c>
      <c r="C544" s="489"/>
      <c r="D544" s="490"/>
      <c r="E544" s="491"/>
      <c r="F544" s="705">
        <f>F10+F41+F67+F98+F119+F138+F165+F189+F215+F234+F253+F280+F304+F328+F352+F379+F409+F431+F453+F470+F494+F512+F525+F541</f>
        <v>566339</v>
      </c>
      <c r="G544" s="705">
        <f aca="true" t="shared" si="94" ref="G544:N544">G10+G41+G67+G98+G119+G138+G165+G189+G215+G234+G253+G280+G304+G328+G352+G379+G409+G431+G453+G470+G494+G512+G525+G541</f>
        <v>38080</v>
      </c>
      <c r="H544" s="705">
        <f t="shared" si="94"/>
        <v>4200</v>
      </c>
      <c r="I544" s="705">
        <f t="shared" si="94"/>
        <v>3320</v>
      </c>
      <c r="J544" s="705">
        <f t="shared" si="94"/>
        <v>27078</v>
      </c>
      <c r="K544" s="705">
        <f t="shared" si="94"/>
        <v>6133</v>
      </c>
      <c r="L544" s="705">
        <f t="shared" si="94"/>
        <v>1200</v>
      </c>
      <c r="M544" s="705">
        <f t="shared" si="94"/>
        <v>0</v>
      </c>
      <c r="N544" s="705">
        <f t="shared" si="94"/>
        <v>589794</v>
      </c>
      <c r="O544" s="492"/>
    </row>
    <row r="545" spans="1:15" s="37" customFormat="1" ht="18">
      <c r="A545" s="21"/>
      <c r="B545" s="8"/>
      <c r="C545" s="8"/>
      <c r="D545" s="8"/>
      <c r="E545" s="315"/>
      <c r="F545" s="8"/>
      <c r="G545" s="8"/>
      <c r="H545" s="8"/>
      <c r="I545" s="8"/>
      <c r="J545" s="8"/>
      <c r="K545" s="8"/>
      <c r="L545" s="22"/>
      <c r="M545" s="8"/>
      <c r="N545" s="8"/>
      <c r="O545" s="31"/>
    </row>
    <row r="549" spans="1:15" ht="18.75">
      <c r="A549" s="437"/>
      <c r="B549" s="438"/>
      <c r="C549" s="438"/>
      <c r="D549" s="438" t="s">
        <v>473</v>
      </c>
      <c r="F549" s="439"/>
      <c r="G549" s="438"/>
      <c r="H549" s="438"/>
      <c r="J549" s="452" t="s">
        <v>474</v>
      </c>
      <c r="K549" s="1107"/>
      <c r="L549" s="1107"/>
      <c r="M549" s="2"/>
      <c r="N549" s="438" t="s">
        <v>474</v>
      </c>
      <c r="O549" s="440"/>
    </row>
    <row r="550" spans="1:15" ht="18.75">
      <c r="A550" s="437"/>
      <c r="B550" s="438"/>
      <c r="C550" s="438"/>
      <c r="D550" s="438"/>
      <c r="E550" s="438"/>
      <c r="F550" s="439"/>
      <c r="G550" s="438"/>
      <c r="H550" s="438"/>
      <c r="I550" s="438"/>
      <c r="J550" s="437"/>
      <c r="K550" s="438"/>
      <c r="L550" s="437"/>
      <c r="M550" s="438"/>
      <c r="N550" s="438"/>
      <c r="O550" s="441"/>
    </row>
    <row r="551" spans="1:18" s="103" customFormat="1" ht="21.75">
      <c r="A551" s="437" t="s">
        <v>482</v>
      </c>
      <c r="B551" s="438"/>
      <c r="C551" s="438"/>
      <c r="D551" s="443" t="s">
        <v>1378</v>
      </c>
      <c r="E551" s="438"/>
      <c r="F551" s="439"/>
      <c r="G551" s="438"/>
      <c r="H551" s="1107" t="s">
        <v>1038</v>
      </c>
      <c r="I551" s="1107"/>
      <c r="J551" s="1107"/>
      <c r="K551" s="1107"/>
      <c r="L551" s="437"/>
      <c r="M551" s="438" t="s">
        <v>1034</v>
      </c>
      <c r="N551" s="438"/>
      <c r="O551" s="441"/>
      <c r="P551" s="106"/>
      <c r="Q551" s="106"/>
      <c r="R551" s="106"/>
    </row>
    <row r="552" spans="1:18" s="103" customFormat="1" ht="21.75">
      <c r="A552" s="437"/>
      <c r="B552" s="438"/>
      <c r="C552" s="438"/>
      <c r="D552" s="443" t="s">
        <v>615</v>
      </c>
      <c r="E552" s="438"/>
      <c r="F552" s="439"/>
      <c r="G552" s="438"/>
      <c r="H552" s="438"/>
      <c r="I552" s="459" t="s">
        <v>471</v>
      </c>
      <c r="J552" s="459"/>
      <c r="K552" s="442"/>
      <c r="L552" s="438"/>
      <c r="M552" s="438" t="s">
        <v>472</v>
      </c>
      <c r="N552" s="438"/>
      <c r="O552" s="440"/>
      <c r="P552" s="106"/>
      <c r="Q552" s="106"/>
      <c r="R552" s="106"/>
    </row>
    <row r="554" spans="2:18" s="41" customFormat="1" ht="21.75" customHeight="1">
      <c r="B554" s="691" t="s">
        <v>507</v>
      </c>
      <c r="C554" s="692"/>
      <c r="D554" s="692"/>
      <c r="E554" s="693"/>
      <c r="F554" s="692">
        <f>F10+F41+F67+F98+F119+F138+F165+F189+F215+F253+F280+F304+F328+F352+F379+F409+F470+F494+F525+F541</f>
        <v>462953</v>
      </c>
      <c r="G554" s="692">
        <f aca="true" t="shared" si="95" ref="G554:N554">G10+G41+G67+G98+G119+G138+G165+G189+G215+G253+G280+G304+G328+G352+G379+G409+G470+G494+G525+G541</f>
        <v>17940</v>
      </c>
      <c r="H554" s="692">
        <f t="shared" si="95"/>
        <v>0</v>
      </c>
      <c r="I554" s="692">
        <f t="shared" si="95"/>
        <v>3320</v>
      </c>
      <c r="J554" s="692">
        <f t="shared" si="95"/>
        <v>19087</v>
      </c>
      <c r="K554" s="692">
        <f t="shared" si="95"/>
        <v>5906</v>
      </c>
      <c r="L554" s="692">
        <f t="shared" si="95"/>
        <v>800</v>
      </c>
      <c r="M554" s="692">
        <f t="shared" si="95"/>
        <v>0</v>
      </c>
      <c r="N554" s="692">
        <f t="shared" si="95"/>
        <v>470232</v>
      </c>
      <c r="O554" s="91" t="s">
        <v>515</v>
      </c>
      <c r="P554" s="84"/>
      <c r="Q554" s="84"/>
      <c r="R554" s="84"/>
    </row>
    <row r="555" spans="2:15" ht="24" customHeight="1">
      <c r="B555" s="168" t="s">
        <v>506</v>
      </c>
      <c r="C555" s="167"/>
      <c r="D555" s="167"/>
      <c r="E555" s="380"/>
      <c r="F555" s="167">
        <f aca="true" t="shared" si="96" ref="F555:N555">F234+F431+F453+F512</f>
        <v>103386</v>
      </c>
      <c r="G555" s="167">
        <f t="shared" si="96"/>
        <v>20140</v>
      </c>
      <c r="H555" s="167">
        <f t="shared" si="96"/>
        <v>4200</v>
      </c>
      <c r="I555" s="167">
        <f t="shared" si="96"/>
        <v>0</v>
      </c>
      <c r="J555" s="167">
        <f t="shared" si="96"/>
        <v>7991</v>
      </c>
      <c r="K555" s="167">
        <f t="shared" si="96"/>
        <v>227</v>
      </c>
      <c r="L555" s="167">
        <f t="shared" si="96"/>
        <v>400</v>
      </c>
      <c r="M555" s="167">
        <f t="shared" si="96"/>
        <v>0</v>
      </c>
      <c r="N555" s="167">
        <f t="shared" si="96"/>
        <v>119562</v>
      </c>
      <c r="O555" s="90" t="s">
        <v>514</v>
      </c>
    </row>
    <row r="557" spans="2:14" ht="18">
      <c r="B557" s="1" t="s">
        <v>831</v>
      </c>
      <c r="F557" s="1">
        <f>F554+F555</f>
        <v>566339</v>
      </c>
      <c r="G557" s="1">
        <f aca="true" t="shared" si="97" ref="G557:M557">G554+G555</f>
        <v>38080</v>
      </c>
      <c r="H557" s="1">
        <f t="shared" si="97"/>
        <v>4200</v>
      </c>
      <c r="I557" s="1">
        <f>I554+I555</f>
        <v>3320</v>
      </c>
      <c r="J557" s="1">
        <f t="shared" si="97"/>
        <v>27078</v>
      </c>
      <c r="K557" s="1">
        <f>K554+K555</f>
        <v>6133</v>
      </c>
      <c r="L557" s="1">
        <f t="shared" si="97"/>
        <v>1200</v>
      </c>
      <c r="M557" s="1">
        <f t="shared" si="97"/>
        <v>0</v>
      </c>
      <c r="N557" s="1">
        <f>N554+N555</f>
        <v>589794</v>
      </c>
    </row>
    <row r="558" spans="2:14" ht="18">
      <c r="B558" s="1" t="s">
        <v>828</v>
      </c>
      <c r="F558" s="1">
        <f>F544-F557</f>
        <v>0</v>
      </c>
      <c r="G558" s="1">
        <f aca="true" t="shared" si="98" ref="G558:N558">G544-G557</f>
        <v>0</v>
      </c>
      <c r="H558" s="1">
        <f t="shared" si="98"/>
        <v>0</v>
      </c>
      <c r="I558" s="1">
        <f t="shared" si="98"/>
        <v>0</v>
      </c>
      <c r="J558" s="1">
        <f t="shared" si="98"/>
        <v>0</v>
      </c>
      <c r="K558" s="1">
        <f t="shared" si="98"/>
        <v>0</v>
      </c>
      <c r="L558" s="1">
        <f t="shared" si="98"/>
        <v>0</v>
      </c>
      <c r="M558" s="1">
        <f t="shared" si="98"/>
        <v>0</v>
      </c>
      <c r="N558" s="1">
        <f t="shared" si="98"/>
        <v>0</v>
      </c>
    </row>
    <row r="559" ht="18">
      <c r="G559" s="933">
        <f>F544+G544+H544+I544</f>
        <v>611939</v>
      </c>
    </row>
  </sheetData>
  <sheetProtection selectLockedCells="1" selectUnlockedCells="1"/>
  <mergeCells count="4">
    <mergeCell ref="J513:K513"/>
    <mergeCell ref="J516:K516"/>
    <mergeCell ref="K549:L549"/>
    <mergeCell ref="H551:K551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19" max="255" man="1"/>
    <brk id="44" max="255" man="1"/>
    <brk id="70" max="255" man="1"/>
    <brk id="101" max="255" man="1"/>
    <brk id="123" max="255" man="1"/>
    <brk id="144" max="255" man="1"/>
    <brk id="168" max="255" man="1"/>
    <brk id="192" max="255" man="1"/>
    <brk id="219" max="255" man="1"/>
    <brk id="241" max="255" man="1"/>
    <brk id="258" max="255" man="1"/>
    <brk id="283" max="255" man="1"/>
    <brk id="308" max="255" man="1"/>
    <brk id="331" max="255" man="1"/>
    <brk id="355" max="255" man="1"/>
    <brk id="382" max="255" man="1"/>
    <brk id="413" max="255" man="1"/>
    <brk id="434" max="255" man="1"/>
    <brk id="456" max="255" man="1"/>
    <brk id="478" max="255" man="1"/>
    <brk id="500" max="255" man="1"/>
    <brk id="517" max="255" man="1"/>
    <brk id="532" max="255" man="1"/>
    <brk id="5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3"/>
  <sheetViews>
    <sheetView zoomScalePageLayoutView="0" workbookViewId="0" topLeftCell="A71">
      <selection activeCell="E85" sqref="E85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109" t="s">
        <v>316</v>
      </c>
      <c r="B1" s="1110"/>
      <c r="C1" s="1110"/>
      <c r="D1" s="1110"/>
      <c r="E1" s="1110"/>
      <c r="F1" s="1110"/>
      <c r="G1" s="1110"/>
      <c r="H1" s="1111"/>
    </row>
    <row r="2" spans="1:8" ht="21.75">
      <c r="A2" s="965" t="s">
        <v>1472</v>
      </c>
      <c r="B2" s="150"/>
      <c r="C2" s="150"/>
      <c r="D2" s="150"/>
      <c r="E2" s="150"/>
      <c r="F2" s="150"/>
      <c r="G2" s="150"/>
      <c r="H2" s="957" t="s">
        <v>1250</v>
      </c>
    </row>
    <row r="3" spans="1:85" s="154" customFormat="1" ht="25.5" customHeight="1">
      <c r="A3" s="151" t="s">
        <v>0</v>
      </c>
      <c r="B3" s="63" t="s">
        <v>437</v>
      </c>
      <c r="C3" s="63" t="s">
        <v>1</v>
      </c>
      <c r="D3" s="63" t="s">
        <v>432</v>
      </c>
      <c r="E3" s="63" t="s">
        <v>441</v>
      </c>
      <c r="F3" s="63" t="s">
        <v>317</v>
      </c>
      <c r="G3" s="63" t="s">
        <v>318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5" t="s">
        <v>319</v>
      </c>
      <c r="B4" s="636"/>
      <c r="C4" s="637"/>
      <c r="D4" s="636"/>
      <c r="E4" s="636"/>
      <c r="F4" s="636"/>
      <c r="G4" s="636"/>
      <c r="H4" s="636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320</v>
      </c>
      <c r="B5" s="1081" t="s">
        <v>1000</v>
      </c>
      <c r="C5" s="156" t="s">
        <v>322</v>
      </c>
      <c r="D5" s="1079">
        <v>1503</v>
      </c>
      <c r="E5" s="1079">
        <v>0</v>
      </c>
      <c r="F5" s="1079">
        <v>0</v>
      </c>
      <c r="G5" s="1079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323</v>
      </c>
      <c r="B6" s="1081" t="s">
        <v>324</v>
      </c>
      <c r="C6" s="156" t="s">
        <v>325</v>
      </c>
      <c r="D6" s="1079">
        <v>1827</v>
      </c>
      <c r="E6" s="1079">
        <v>0</v>
      </c>
      <c r="F6" s="1079">
        <v>0</v>
      </c>
      <c r="G6" s="1079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326</v>
      </c>
      <c r="B7" s="1081" t="s">
        <v>327</v>
      </c>
      <c r="C7" s="156" t="s">
        <v>328</v>
      </c>
      <c r="D7" s="1079">
        <v>2500</v>
      </c>
      <c r="E7" s="1079">
        <v>0</v>
      </c>
      <c r="F7" s="1079">
        <v>0</v>
      </c>
      <c r="G7" s="1079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329</v>
      </c>
      <c r="B8" s="1081" t="s">
        <v>330</v>
      </c>
      <c r="C8" s="156" t="s">
        <v>331</v>
      </c>
      <c r="D8" s="1079">
        <v>1827</v>
      </c>
      <c r="E8" s="1079">
        <v>0</v>
      </c>
      <c r="F8" s="1079">
        <v>0</v>
      </c>
      <c r="G8" s="1079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1" t="s">
        <v>332</v>
      </c>
      <c r="B9" s="1081" t="s">
        <v>333</v>
      </c>
      <c r="C9" s="156" t="s">
        <v>334</v>
      </c>
      <c r="D9" s="1079">
        <v>900</v>
      </c>
      <c r="E9" s="1079">
        <v>0</v>
      </c>
      <c r="F9" s="1079">
        <v>0</v>
      </c>
      <c r="G9" s="1079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1" t="s">
        <v>335</v>
      </c>
      <c r="B10" s="1081" t="s">
        <v>336</v>
      </c>
      <c r="C10" s="156" t="s">
        <v>337</v>
      </c>
      <c r="D10" s="1079">
        <v>1200</v>
      </c>
      <c r="E10" s="1079">
        <v>0</v>
      </c>
      <c r="F10" s="1079">
        <v>0</v>
      </c>
      <c r="G10" s="1079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1" t="s">
        <v>338</v>
      </c>
      <c r="B11" s="1081" t="s">
        <v>339</v>
      </c>
      <c r="C11" s="156" t="s">
        <v>340</v>
      </c>
      <c r="D11" s="1079">
        <v>900</v>
      </c>
      <c r="E11" s="1079">
        <v>0</v>
      </c>
      <c r="F11" s="1079">
        <v>0</v>
      </c>
      <c r="G11" s="1079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1" t="s">
        <v>341</v>
      </c>
      <c r="B12" s="1081" t="s">
        <v>342</v>
      </c>
      <c r="C12" s="156" t="s">
        <v>343</v>
      </c>
      <c r="D12" s="1079">
        <v>1200</v>
      </c>
      <c r="E12" s="1079">
        <v>0</v>
      </c>
      <c r="F12" s="1079">
        <v>0</v>
      </c>
      <c r="G12" s="1079">
        <f t="shared" si="0"/>
        <v>1200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488</v>
      </c>
      <c r="B13" s="1081" t="s">
        <v>489</v>
      </c>
      <c r="C13" s="466" t="s">
        <v>490</v>
      </c>
      <c r="D13" s="1079">
        <v>2555</v>
      </c>
      <c r="E13" s="1079">
        <v>0</v>
      </c>
      <c r="F13" s="1079">
        <v>0</v>
      </c>
      <c r="G13" s="1079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532</v>
      </c>
      <c r="B14" s="1081" t="s">
        <v>523</v>
      </c>
      <c r="C14" s="466" t="s">
        <v>524</v>
      </c>
      <c r="D14" s="1079">
        <v>2580</v>
      </c>
      <c r="E14" s="1079">
        <v>0</v>
      </c>
      <c r="F14" s="1079">
        <v>0</v>
      </c>
      <c r="G14" s="1079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533</v>
      </c>
      <c r="B15" s="1079" t="s">
        <v>525</v>
      </c>
      <c r="C15" s="580" t="s">
        <v>526</v>
      </c>
      <c r="D15" s="1079">
        <v>1805</v>
      </c>
      <c r="E15" s="1079">
        <v>0</v>
      </c>
      <c r="F15" s="1079">
        <v>0</v>
      </c>
      <c r="G15" s="1079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>
      <c r="A16" s="159" t="s">
        <v>31</v>
      </c>
      <c r="B16" s="160"/>
      <c r="C16" s="161"/>
      <c r="D16" s="57">
        <f>SUM(D5:D15)</f>
        <v>18797</v>
      </c>
      <c r="E16" s="57">
        <f>SUM(E5:E15)</f>
        <v>0</v>
      </c>
      <c r="F16" s="57">
        <f>SUM(F5:F15)</f>
        <v>0</v>
      </c>
      <c r="G16" s="57">
        <f>SUM(G5:G15)</f>
        <v>18797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>
      <c r="A18" s="437"/>
      <c r="B18" s="438"/>
      <c r="C18" s="443" t="s">
        <v>473</v>
      </c>
      <c r="D18" s="443"/>
      <c r="E18" s="438"/>
      <c r="F18" s="443" t="s">
        <v>474</v>
      </c>
      <c r="H18" s="443" t="s">
        <v>474</v>
      </c>
      <c r="I18" s="438"/>
    </row>
    <row r="19" spans="1:9" ht="14.25">
      <c r="A19" s="437" t="s">
        <v>482</v>
      </c>
      <c r="B19" s="438"/>
      <c r="C19" s="443" t="s">
        <v>1378</v>
      </c>
      <c r="D19" s="443"/>
      <c r="E19" s="438"/>
      <c r="F19" s="443" t="s">
        <v>1038</v>
      </c>
      <c r="H19" s="443" t="s">
        <v>1034</v>
      </c>
      <c r="I19" s="438"/>
    </row>
    <row r="20" spans="1:9" s="37" customFormat="1" ht="14.25">
      <c r="A20" s="437"/>
      <c r="B20" s="438"/>
      <c r="C20" s="443" t="s">
        <v>615</v>
      </c>
      <c r="D20" s="443"/>
      <c r="E20" s="438"/>
      <c r="F20" s="442" t="s">
        <v>471</v>
      </c>
      <c r="H20" s="443" t="s">
        <v>472</v>
      </c>
      <c r="I20" s="438"/>
    </row>
    <row r="21" spans="1:8" ht="24.75" customHeight="1">
      <c r="A21" s="1109" t="s">
        <v>316</v>
      </c>
      <c r="B21" s="1110"/>
      <c r="C21" s="1110"/>
      <c r="D21" s="1110"/>
      <c r="E21" s="1110"/>
      <c r="F21" s="1110"/>
      <c r="G21" s="1110"/>
      <c r="H21" s="1111"/>
    </row>
    <row r="22" spans="1:8" ht="21.75">
      <c r="A22" s="965" t="s">
        <v>1472</v>
      </c>
      <c r="B22" s="150"/>
      <c r="C22" s="150"/>
      <c r="D22" s="150"/>
      <c r="E22" s="150"/>
      <c r="F22" s="150"/>
      <c r="G22" s="150"/>
      <c r="H22" s="957" t="s">
        <v>1251</v>
      </c>
    </row>
    <row r="23" spans="1:85" s="154" customFormat="1" ht="21" customHeight="1">
      <c r="A23" s="151" t="s">
        <v>0</v>
      </c>
      <c r="B23" s="63" t="s">
        <v>437</v>
      </c>
      <c r="C23" s="63" t="s">
        <v>1</v>
      </c>
      <c r="D23" s="63" t="s">
        <v>432</v>
      </c>
      <c r="E23" s="63" t="s">
        <v>441</v>
      </c>
      <c r="F23" s="63" t="s">
        <v>317</v>
      </c>
      <c r="G23" s="63" t="s">
        <v>318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534</v>
      </c>
      <c r="B24" s="1079" t="s">
        <v>140</v>
      </c>
      <c r="C24" s="466" t="s">
        <v>527</v>
      </c>
      <c r="D24" s="1079">
        <v>2185</v>
      </c>
      <c r="E24" s="1079">
        <v>0</v>
      </c>
      <c r="F24" s="1079">
        <v>0</v>
      </c>
      <c r="G24" s="1079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535</v>
      </c>
      <c r="B25" s="1079" t="s">
        <v>528</v>
      </c>
      <c r="C25" s="466" t="s">
        <v>529</v>
      </c>
      <c r="D25" s="1079">
        <v>1880</v>
      </c>
      <c r="E25" s="1079">
        <v>0</v>
      </c>
      <c r="F25" s="1079">
        <v>0</v>
      </c>
      <c r="G25" s="1079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536</v>
      </c>
      <c r="B26" s="1081" t="s">
        <v>530</v>
      </c>
      <c r="C26" s="466" t="s">
        <v>531</v>
      </c>
      <c r="D26" s="1079">
        <v>3585</v>
      </c>
      <c r="E26" s="1079">
        <v>0</v>
      </c>
      <c r="F26" s="1079">
        <v>0</v>
      </c>
      <c r="G26" s="1079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875</v>
      </c>
      <c r="B27" s="1081" t="s">
        <v>258</v>
      </c>
      <c r="C27" s="466" t="s">
        <v>876</v>
      </c>
      <c r="D27" s="1079">
        <v>2585</v>
      </c>
      <c r="E27" s="1079">
        <v>0</v>
      </c>
      <c r="F27" s="1079">
        <v>0</v>
      </c>
      <c r="G27" s="1079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891</v>
      </c>
      <c r="B28" s="1082" t="s">
        <v>894</v>
      </c>
      <c r="C28" s="984" t="s">
        <v>785</v>
      </c>
      <c r="D28" s="1080">
        <v>1513</v>
      </c>
      <c r="E28" s="1080">
        <v>0</v>
      </c>
      <c r="F28" s="1080">
        <v>0</v>
      </c>
      <c r="G28" s="1080">
        <f aca="true" t="shared" si="1" ref="G28:G35">D28-E28-F28</f>
        <v>1513</v>
      </c>
      <c r="H28" s="985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936</v>
      </c>
      <c r="B29" s="130" t="s">
        <v>288</v>
      </c>
      <c r="C29" s="131" t="s">
        <v>289</v>
      </c>
      <c r="D29" s="1079">
        <v>1900</v>
      </c>
      <c r="E29" s="1079">
        <v>0</v>
      </c>
      <c r="F29" s="1079">
        <v>0</v>
      </c>
      <c r="G29" s="1079">
        <f t="shared" si="1"/>
        <v>1900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937</v>
      </c>
      <c r="B30" s="59" t="s">
        <v>290</v>
      </c>
      <c r="C30" s="43" t="s">
        <v>291</v>
      </c>
      <c r="D30" s="1079">
        <v>2000</v>
      </c>
      <c r="E30" s="1079">
        <v>0</v>
      </c>
      <c r="F30" s="1079">
        <v>0</v>
      </c>
      <c r="G30" s="1079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938</v>
      </c>
      <c r="B31" s="59" t="s">
        <v>184</v>
      </c>
      <c r="C31" s="43" t="s">
        <v>185</v>
      </c>
      <c r="D31" s="1079">
        <v>2995</v>
      </c>
      <c r="E31" s="1079">
        <v>0</v>
      </c>
      <c r="F31" s="1079">
        <v>0</v>
      </c>
      <c r="G31" s="1079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939</v>
      </c>
      <c r="B32" s="14" t="s">
        <v>241</v>
      </c>
      <c r="C32" s="43" t="s">
        <v>983</v>
      </c>
      <c r="D32" s="1079">
        <v>2100</v>
      </c>
      <c r="E32" s="1079">
        <v>0</v>
      </c>
      <c r="F32" s="1079">
        <v>0</v>
      </c>
      <c r="G32" s="1079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940</v>
      </c>
      <c r="B33" s="59" t="s">
        <v>242</v>
      </c>
      <c r="C33" s="43" t="s">
        <v>984</v>
      </c>
      <c r="D33" s="1079">
        <v>1840</v>
      </c>
      <c r="E33" s="1079">
        <v>0</v>
      </c>
      <c r="F33" s="1079">
        <v>0</v>
      </c>
      <c r="G33" s="1079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941</v>
      </c>
      <c r="B34" s="59" t="s">
        <v>175</v>
      </c>
      <c r="C34" s="43" t="s">
        <v>176</v>
      </c>
      <c r="D34" s="1079">
        <v>2170</v>
      </c>
      <c r="E34" s="1079">
        <v>0</v>
      </c>
      <c r="F34" s="1079">
        <v>0</v>
      </c>
      <c r="G34" s="1079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942</v>
      </c>
      <c r="B35" s="59" t="s">
        <v>94</v>
      </c>
      <c r="C35" s="190" t="s">
        <v>642</v>
      </c>
      <c r="D35" s="1079">
        <v>1500</v>
      </c>
      <c r="E35" s="1079">
        <v>0</v>
      </c>
      <c r="F35" s="1079">
        <v>0</v>
      </c>
      <c r="G35" s="1079">
        <f t="shared" si="1"/>
        <v>1500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2" t="s">
        <v>943</v>
      </c>
      <c r="B36" s="59" t="s">
        <v>944</v>
      </c>
      <c r="C36" s="43" t="s">
        <v>945</v>
      </c>
      <c r="D36" s="1079">
        <v>2400</v>
      </c>
      <c r="E36" s="1079">
        <v>0</v>
      </c>
      <c r="F36" s="1079">
        <v>0</v>
      </c>
      <c r="G36" s="1079">
        <f>D36-E36-F36</f>
        <v>2400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6.5" customHeight="1">
      <c r="A37" s="159" t="s">
        <v>70</v>
      </c>
      <c r="B37" s="160"/>
      <c r="C37" s="161"/>
      <c r="D37" s="57">
        <f>SUM(D24:D36)</f>
        <v>28653</v>
      </c>
      <c r="E37" s="57">
        <f>SUM(E24:E36)</f>
        <v>0</v>
      </c>
      <c r="F37" s="57">
        <f>SUM(F24:F36)</f>
        <v>0</v>
      </c>
      <c r="G37" s="57">
        <f>SUM(G24:G36)</f>
        <v>28653</v>
      </c>
      <c r="H37" s="149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9" ht="18.75" customHeight="1">
      <c r="A38" s="437"/>
      <c r="B38" s="438"/>
      <c r="C38" s="443" t="s">
        <v>473</v>
      </c>
      <c r="D38" s="443"/>
      <c r="E38" s="438"/>
      <c r="F38" s="443" t="s">
        <v>474</v>
      </c>
      <c r="H38" s="443" t="s">
        <v>474</v>
      </c>
      <c r="I38" s="438"/>
    </row>
    <row r="39" spans="1:9" ht="13.5" customHeight="1">
      <c r="A39" s="437" t="s">
        <v>482</v>
      </c>
      <c r="B39" s="438"/>
      <c r="C39" s="443" t="s">
        <v>1378</v>
      </c>
      <c r="D39" s="443"/>
      <c r="E39" s="438"/>
      <c r="F39" s="443" t="s">
        <v>1038</v>
      </c>
      <c r="H39" s="443" t="s">
        <v>1034</v>
      </c>
      <c r="I39" s="438"/>
    </row>
    <row r="40" spans="1:9" s="37" customFormat="1" ht="10.5" customHeight="1">
      <c r="A40" s="437"/>
      <c r="B40" s="438"/>
      <c r="C40" s="443" t="s">
        <v>615</v>
      </c>
      <c r="D40" s="443"/>
      <c r="E40" s="438"/>
      <c r="F40" s="442" t="s">
        <v>471</v>
      </c>
      <c r="H40" s="443" t="s">
        <v>472</v>
      </c>
      <c r="I40" s="438"/>
    </row>
    <row r="41" spans="1:8" ht="21" customHeight="1">
      <c r="A41" s="1109" t="s">
        <v>316</v>
      </c>
      <c r="B41" s="1110"/>
      <c r="C41" s="1110"/>
      <c r="D41" s="1110"/>
      <c r="E41" s="1110"/>
      <c r="F41" s="1110"/>
      <c r="G41" s="1110"/>
      <c r="H41" s="1111"/>
    </row>
    <row r="42" spans="1:8" ht="19.5" customHeight="1">
      <c r="A42" s="965" t="s">
        <v>1472</v>
      </c>
      <c r="B42" s="150"/>
      <c r="C42" s="150"/>
      <c r="D42" s="150"/>
      <c r="E42" s="150"/>
      <c r="F42" s="150"/>
      <c r="G42" s="150"/>
      <c r="H42" s="957" t="s">
        <v>1252</v>
      </c>
    </row>
    <row r="43" spans="1:85" s="154" customFormat="1" ht="25.5" customHeight="1">
      <c r="A43" s="1008" t="s">
        <v>0</v>
      </c>
      <c r="B43" s="147" t="s">
        <v>437</v>
      </c>
      <c r="C43" s="147" t="s">
        <v>1</v>
      </c>
      <c r="D43" s="147" t="s">
        <v>432</v>
      </c>
      <c r="E43" s="147" t="s">
        <v>441</v>
      </c>
      <c r="F43" s="147" t="s">
        <v>317</v>
      </c>
      <c r="G43" s="147" t="s">
        <v>318</v>
      </c>
      <c r="H43" s="147" t="s">
        <v>19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</row>
    <row r="44" spans="1:85" s="157" customFormat="1" ht="39" customHeight="1">
      <c r="A44" s="472" t="s">
        <v>946</v>
      </c>
      <c r="B44" s="59" t="s">
        <v>688</v>
      </c>
      <c r="C44" s="43" t="s">
        <v>689</v>
      </c>
      <c r="D44" s="1079">
        <v>1500</v>
      </c>
      <c r="E44" s="1079">
        <v>0</v>
      </c>
      <c r="F44" s="1079">
        <v>0</v>
      </c>
      <c r="G44" s="1079">
        <f aca="true" t="shared" si="2" ref="G44:G50">D44-E44-F44</f>
        <v>1500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947</v>
      </c>
      <c r="B45" s="59" t="s">
        <v>224</v>
      </c>
      <c r="C45" s="43" t="s">
        <v>978</v>
      </c>
      <c r="D45" s="1079">
        <v>1920</v>
      </c>
      <c r="E45" s="1079">
        <v>0</v>
      </c>
      <c r="F45" s="1079">
        <v>0</v>
      </c>
      <c r="G45" s="1079">
        <f t="shared" si="2"/>
        <v>1920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948</v>
      </c>
      <c r="B46" s="59" t="s">
        <v>223</v>
      </c>
      <c r="C46" s="43" t="s">
        <v>977</v>
      </c>
      <c r="D46" s="1079">
        <v>2350</v>
      </c>
      <c r="E46" s="1079">
        <v>0</v>
      </c>
      <c r="F46" s="1079">
        <v>0</v>
      </c>
      <c r="G46" s="1079">
        <f t="shared" si="2"/>
        <v>2350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949</v>
      </c>
      <c r="B47" s="59" t="s">
        <v>469</v>
      </c>
      <c r="C47" s="43" t="s">
        <v>470</v>
      </c>
      <c r="D47" s="1079">
        <v>1700</v>
      </c>
      <c r="E47" s="1079">
        <v>0</v>
      </c>
      <c r="F47" s="1079">
        <v>0</v>
      </c>
      <c r="G47" s="1079">
        <f t="shared" si="2"/>
        <v>1700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950</v>
      </c>
      <c r="B48" s="59" t="s">
        <v>216</v>
      </c>
      <c r="C48" s="43" t="s">
        <v>217</v>
      </c>
      <c r="D48" s="1079">
        <v>2370</v>
      </c>
      <c r="E48" s="1079">
        <v>0</v>
      </c>
      <c r="F48" s="1079">
        <v>0</v>
      </c>
      <c r="G48" s="1079">
        <f t="shared" si="2"/>
        <v>2370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951</v>
      </c>
      <c r="B49" s="59" t="s">
        <v>679</v>
      </c>
      <c r="C49" s="43" t="s">
        <v>626</v>
      </c>
      <c r="D49" s="1079">
        <v>1000</v>
      </c>
      <c r="E49" s="1079">
        <v>0</v>
      </c>
      <c r="F49" s="1079">
        <v>0</v>
      </c>
      <c r="G49" s="1079">
        <f t="shared" si="2"/>
        <v>1000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998</v>
      </c>
      <c r="B50" s="716" t="s">
        <v>722</v>
      </c>
      <c r="C50" s="43" t="s">
        <v>775</v>
      </c>
      <c r="D50" s="1079">
        <v>1500</v>
      </c>
      <c r="E50" s="1079">
        <v>0</v>
      </c>
      <c r="F50" s="1079">
        <v>0</v>
      </c>
      <c r="G50" s="1079">
        <f t="shared" si="2"/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999</v>
      </c>
      <c r="B51" s="59" t="s">
        <v>623</v>
      </c>
      <c r="C51" s="166" t="s">
        <v>624</v>
      </c>
      <c r="D51" s="1079">
        <v>1500</v>
      </c>
      <c r="E51" s="1079">
        <v>0</v>
      </c>
      <c r="F51" s="1079">
        <v>0</v>
      </c>
      <c r="G51" s="1079">
        <f aca="true" t="shared" si="3" ref="G51:G71">D51-E51-F51</f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1021</v>
      </c>
      <c r="B52" s="59" t="s">
        <v>1022</v>
      </c>
      <c r="C52" s="166" t="s">
        <v>1023</v>
      </c>
      <c r="D52" s="1079">
        <v>1900</v>
      </c>
      <c r="E52" s="1079">
        <v>0</v>
      </c>
      <c r="F52" s="1079">
        <v>0</v>
      </c>
      <c r="G52" s="1079">
        <f t="shared" si="3"/>
        <v>1900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1024</v>
      </c>
      <c r="B53" s="59" t="s">
        <v>673</v>
      </c>
      <c r="C53" s="166" t="s">
        <v>674</v>
      </c>
      <c r="D53" s="1079">
        <v>2396</v>
      </c>
      <c r="E53" s="1079">
        <v>0</v>
      </c>
      <c r="F53" s="1079">
        <v>0</v>
      </c>
      <c r="G53" s="1079">
        <f t="shared" si="3"/>
        <v>2396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1025</v>
      </c>
      <c r="B54" s="59" t="s">
        <v>252</v>
      </c>
      <c r="C54" s="166" t="s">
        <v>1026</v>
      </c>
      <c r="D54" s="1079">
        <v>2100</v>
      </c>
      <c r="E54" s="1079">
        <v>0</v>
      </c>
      <c r="F54" s="1079">
        <v>0</v>
      </c>
      <c r="G54" s="1079">
        <f t="shared" si="3"/>
        <v>2100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1027</v>
      </c>
      <c r="B55" s="59" t="s">
        <v>1028</v>
      </c>
      <c r="C55" s="166" t="s">
        <v>1029</v>
      </c>
      <c r="D55" s="1079">
        <v>1148</v>
      </c>
      <c r="E55" s="1079">
        <v>0</v>
      </c>
      <c r="F55" s="1079">
        <v>0</v>
      </c>
      <c r="G55" s="1079">
        <f t="shared" si="3"/>
        <v>1148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2" t="s">
        <v>1030</v>
      </c>
      <c r="B56" s="14" t="s">
        <v>1031</v>
      </c>
      <c r="C56" s="166" t="s">
        <v>1032</v>
      </c>
      <c r="D56" s="1079">
        <v>1745</v>
      </c>
      <c r="E56" s="1079">
        <v>0</v>
      </c>
      <c r="F56" s="1079">
        <v>0</v>
      </c>
      <c r="G56" s="1079">
        <f t="shared" si="3"/>
        <v>1745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16.5" customHeight="1">
      <c r="A57" s="159" t="s">
        <v>70</v>
      </c>
      <c r="B57" s="160"/>
      <c r="C57" s="161"/>
      <c r="D57" s="57">
        <f>SUM(D44:D56)</f>
        <v>23129</v>
      </c>
      <c r="E57" s="57">
        <f>SUM(E44:E56)</f>
        <v>0</v>
      </c>
      <c r="F57" s="57">
        <f>SUM(F44:F56)</f>
        <v>0</v>
      </c>
      <c r="G57" s="57">
        <f>SUM(G44:G56)</f>
        <v>23129</v>
      </c>
      <c r="H57" s="149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9" ht="18.75" customHeight="1">
      <c r="A58" s="437"/>
      <c r="B58" s="438"/>
      <c r="C58" s="443" t="s">
        <v>473</v>
      </c>
      <c r="D58" s="443"/>
      <c r="E58" s="438"/>
      <c r="F58" s="443" t="s">
        <v>474</v>
      </c>
      <c r="H58" s="443" t="s">
        <v>474</v>
      </c>
      <c r="I58" s="438"/>
    </row>
    <row r="59" spans="1:9" ht="13.5" customHeight="1">
      <c r="A59" s="437" t="s">
        <v>482</v>
      </c>
      <c r="B59" s="438"/>
      <c r="C59" s="443" t="s">
        <v>1378</v>
      </c>
      <c r="D59" s="443"/>
      <c r="E59" s="438"/>
      <c r="F59" s="443" t="s">
        <v>1038</v>
      </c>
      <c r="H59" s="443" t="s">
        <v>1034</v>
      </c>
      <c r="I59" s="438"/>
    </row>
    <row r="60" spans="1:9" s="37" customFormat="1" ht="10.5" customHeight="1">
      <c r="A60" s="437"/>
      <c r="B60" s="438"/>
      <c r="C60" s="443" t="s">
        <v>615</v>
      </c>
      <c r="D60" s="443"/>
      <c r="E60" s="438"/>
      <c r="F60" s="442" t="s">
        <v>471</v>
      </c>
      <c r="H60" s="443" t="s">
        <v>472</v>
      </c>
      <c r="I60" s="438"/>
    </row>
    <row r="61" spans="1:8" ht="21" customHeight="1">
      <c r="A61" s="1109" t="s">
        <v>316</v>
      </c>
      <c r="B61" s="1110"/>
      <c r="C61" s="1110"/>
      <c r="D61" s="1110"/>
      <c r="E61" s="1110"/>
      <c r="F61" s="1110"/>
      <c r="G61" s="1110"/>
      <c r="H61" s="1111"/>
    </row>
    <row r="62" spans="1:8" ht="19.5" customHeight="1">
      <c r="A62" s="965" t="s">
        <v>1472</v>
      </c>
      <c r="B62" s="150"/>
      <c r="C62" s="150"/>
      <c r="D62" s="150"/>
      <c r="E62" s="150"/>
      <c r="F62" s="150"/>
      <c r="G62" s="150"/>
      <c r="H62" s="957" t="s">
        <v>1253</v>
      </c>
    </row>
    <row r="63" spans="1:85" s="154" customFormat="1" ht="25.5" customHeight="1">
      <c r="A63" s="1008" t="s">
        <v>0</v>
      </c>
      <c r="B63" s="147" t="s">
        <v>437</v>
      </c>
      <c r="C63" s="147" t="s">
        <v>1</v>
      </c>
      <c r="D63" s="147" t="s">
        <v>432</v>
      </c>
      <c r="E63" s="147" t="s">
        <v>441</v>
      </c>
      <c r="F63" s="147" t="s">
        <v>317</v>
      </c>
      <c r="G63" s="147" t="s">
        <v>318</v>
      </c>
      <c r="H63" s="147" t="s">
        <v>19</v>
      </c>
      <c r="I63" s="152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</row>
    <row r="64" spans="1:85" s="157" customFormat="1" ht="39" customHeight="1">
      <c r="A64" s="472" t="s">
        <v>1033</v>
      </c>
      <c r="B64" s="16" t="s">
        <v>495</v>
      </c>
      <c r="C64" s="166" t="s">
        <v>496</v>
      </c>
      <c r="D64" s="1079">
        <v>1200</v>
      </c>
      <c r="E64" s="1079">
        <v>0</v>
      </c>
      <c r="F64" s="1079">
        <v>0</v>
      </c>
      <c r="G64" s="1079">
        <f t="shared" si="3"/>
        <v>1200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1243</v>
      </c>
      <c r="B65" s="65" t="s">
        <v>251</v>
      </c>
      <c r="C65" s="166" t="s">
        <v>985</v>
      </c>
      <c r="D65" s="1079">
        <v>2150</v>
      </c>
      <c r="E65" s="1079">
        <v>0</v>
      </c>
      <c r="F65" s="1079">
        <v>0</v>
      </c>
      <c r="G65" s="1079">
        <f t="shared" si="3"/>
        <v>2150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1244</v>
      </c>
      <c r="B66" s="59" t="s">
        <v>267</v>
      </c>
      <c r="C66" s="166" t="s">
        <v>1149</v>
      </c>
      <c r="D66" s="1079">
        <v>4050</v>
      </c>
      <c r="E66" s="1079">
        <v>0</v>
      </c>
      <c r="F66" s="1079">
        <v>0</v>
      </c>
      <c r="G66" s="1079">
        <f t="shared" si="3"/>
        <v>4050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1245</v>
      </c>
      <c r="B67" s="59" t="s">
        <v>639</v>
      </c>
      <c r="C67" s="166" t="s">
        <v>250</v>
      </c>
      <c r="D67" s="1079">
        <v>2150</v>
      </c>
      <c r="E67" s="1079">
        <v>0</v>
      </c>
      <c r="F67" s="1079">
        <v>0</v>
      </c>
      <c r="G67" s="1079">
        <f t="shared" si="3"/>
        <v>2150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1246</v>
      </c>
      <c r="B68" s="59" t="s">
        <v>233</v>
      </c>
      <c r="C68" s="166" t="s">
        <v>234</v>
      </c>
      <c r="D68" s="1079">
        <v>1910</v>
      </c>
      <c r="E68" s="1079">
        <v>0</v>
      </c>
      <c r="F68" s="1079">
        <v>0</v>
      </c>
      <c r="G68" s="1079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1247</v>
      </c>
      <c r="B69" s="59" t="s">
        <v>231</v>
      </c>
      <c r="C69" s="166" t="s">
        <v>232</v>
      </c>
      <c r="D69" s="1079">
        <v>1910</v>
      </c>
      <c r="E69" s="1079">
        <v>0</v>
      </c>
      <c r="F69" s="1079">
        <v>0</v>
      </c>
      <c r="G69" s="1079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1248</v>
      </c>
      <c r="B70" s="59" t="s">
        <v>675</v>
      </c>
      <c r="C70" s="43" t="s">
        <v>676</v>
      </c>
      <c r="D70" s="1079">
        <v>500</v>
      </c>
      <c r="E70" s="1079">
        <v>0</v>
      </c>
      <c r="F70" s="1079">
        <v>0</v>
      </c>
      <c r="G70" s="1079">
        <f t="shared" si="3"/>
        <v>500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2" t="s">
        <v>1249</v>
      </c>
      <c r="B71" s="59" t="s">
        <v>222</v>
      </c>
      <c r="C71" s="166" t="s">
        <v>976</v>
      </c>
      <c r="D71" s="1079">
        <v>2170</v>
      </c>
      <c r="E71" s="1079">
        <v>0</v>
      </c>
      <c r="F71" s="1079">
        <v>0</v>
      </c>
      <c r="G71" s="1079">
        <f t="shared" si="3"/>
        <v>2170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4" customFormat="1" ht="24" customHeight="1" hidden="1">
      <c r="A72" s="1008"/>
      <c r="B72" s="147"/>
      <c r="C72" s="147"/>
      <c r="D72" s="147">
        <f>SUM(D64:D71)</f>
        <v>16040</v>
      </c>
      <c r="E72" s="147">
        <f>SUM(E64:E71)</f>
        <v>0</v>
      </c>
      <c r="F72" s="147">
        <f>SUM(F64:F71)</f>
        <v>0</v>
      </c>
      <c r="G72" s="147">
        <f>SUM(G64:G71)</f>
        <v>16040</v>
      </c>
      <c r="H72" s="147"/>
      <c r="I72" s="152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</row>
    <row r="73" spans="1:85" s="157" customFormat="1" ht="15.75" customHeight="1">
      <c r="A73" s="148" t="s">
        <v>70</v>
      </c>
      <c r="B73" s="57"/>
      <c r="C73" s="57"/>
      <c r="D73" s="57">
        <f>D16+D37+D57+D72</f>
        <v>86619</v>
      </c>
      <c r="E73" s="57">
        <f>E16+E37+E57+E72</f>
        <v>0</v>
      </c>
      <c r="F73" s="57">
        <f>F16+F37+F57+F72</f>
        <v>0</v>
      </c>
      <c r="G73" s="57">
        <f>G16+G37+G57+G72</f>
        <v>86619</v>
      </c>
      <c r="H73" s="149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18" customHeight="1">
      <c r="A74" s="635" t="s">
        <v>857</v>
      </c>
      <c r="B74" s="636"/>
      <c r="C74" s="637"/>
      <c r="D74" s="636"/>
      <c r="E74" s="636"/>
      <c r="F74" s="636"/>
      <c r="G74" s="636"/>
      <c r="H74" s="636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26</v>
      </c>
      <c r="B75" s="1081" t="s">
        <v>858</v>
      </c>
      <c r="C75" s="580" t="s">
        <v>859</v>
      </c>
      <c r="D75" s="1079">
        <v>3982</v>
      </c>
      <c r="E75" s="1079">
        <v>0</v>
      </c>
      <c r="F75" s="1079">
        <v>0</v>
      </c>
      <c r="G75" s="1079">
        <f>D75-E75-F75</f>
        <v>3982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27</v>
      </c>
      <c r="B76" s="1079" t="s">
        <v>860</v>
      </c>
      <c r="C76" s="580" t="s">
        <v>861</v>
      </c>
      <c r="D76" s="1079">
        <v>3170</v>
      </c>
      <c r="E76" s="1079">
        <v>0</v>
      </c>
      <c r="F76" s="1079">
        <v>0</v>
      </c>
      <c r="G76" s="1079">
        <f>D76-E76-F76</f>
        <v>3170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15.75" customHeight="1">
      <c r="A77" s="148" t="s">
        <v>70</v>
      </c>
      <c r="B77" s="57"/>
      <c r="C77" s="57"/>
      <c r="D77" s="57">
        <f>D75+D76</f>
        <v>7152</v>
      </c>
      <c r="E77" s="57">
        <f>E75+E76</f>
        <v>0</v>
      </c>
      <c r="F77" s="57">
        <f>F75+F76</f>
        <v>0</v>
      </c>
      <c r="G77" s="57">
        <f>G75+G76</f>
        <v>7152</v>
      </c>
      <c r="H77" s="149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8.25" customHeight="1">
      <c r="A78" s="162"/>
      <c r="B78" s="163"/>
      <c r="C78" s="163"/>
      <c r="D78" s="163"/>
      <c r="E78" s="163"/>
      <c r="F78" s="163"/>
      <c r="G78" s="163"/>
      <c r="H78" s="164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13.5" customHeight="1">
      <c r="A79" s="955" t="s">
        <v>34</v>
      </c>
      <c r="B79" s="956"/>
      <c r="C79" s="956"/>
      <c r="D79" s="956">
        <f>D73+D77</f>
        <v>93771</v>
      </c>
      <c r="E79" s="956">
        <f>E73+E77</f>
        <v>0</v>
      </c>
      <c r="F79" s="956">
        <f>F73+F77</f>
        <v>0</v>
      </c>
      <c r="G79" s="956">
        <f>G73+G77</f>
        <v>93771</v>
      </c>
      <c r="H79" s="940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9" ht="33" customHeight="1">
      <c r="A80" s="437"/>
      <c r="B80" s="438"/>
      <c r="C80" s="443" t="s">
        <v>473</v>
      </c>
      <c r="D80" s="443"/>
      <c r="E80" s="438"/>
      <c r="F80" s="443" t="s">
        <v>474</v>
      </c>
      <c r="H80" s="443" t="s">
        <v>474</v>
      </c>
      <c r="I80" s="438"/>
    </row>
    <row r="81" spans="1:9" ht="14.25">
      <c r="A81" s="437" t="s">
        <v>482</v>
      </c>
      <c r="B81" s="438"/>
      <c r="C81" s="443" t="s">
        <v>1378</v>
      </c>
      <c r="D81" s="443"/>
      <c r="E81" s="438"/>
      <c r="F81" s="443" t="s">
        <v>1038</v>
      </c>
      <c r="H81" s="443" t="s">
        <v>1034</v>
      </c>
      <c r="I81" s="438"/>
    </row>
    <row r="82" spans="1:9" s="37" customFormat="1" ht="14.25">
      <c r="A82" s="437"/>
      <c r="B82" s="438"/>
      <c r="C82" s="443" t="s">
        <v>615</v>
      </c>
      <c r="D82" s="443"/>
      <c r="E82" s="438"/>
      <c r="F82" s="442" t="s">
        <v>471</v>
      </c>
      <c r="H82" s="443" t="s">
        <v>472</v>
      </c>
      <c r="I82" s="43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</sheetData>
  <sheetProtection/>
  <mergeCells count="4">
    <mergeCell ref="A1:H1"/>
    <mergeCell ref="A21:H21"/>
    <mergeCell ref="A41:H41"/>
    <mergeCell ref="A61:H61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40" max="255" man="1"/>
    <brk id="60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77"/>
  <sheetViews>
    <sheetView tabSelected="1" zoomScalePageLayoutView="0" workbookViewId="0" topLeftCell="A1">
      <pane xSplit="3" ySplit="4" topLeftCell="D652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F663" sqref="F663"/>
    </sheetView>
  </sheetViews>
  <sheetFormatPr defaultColWidth="11.421875" defaultRowHeight="12.75"/>
  <cols>
    <col min="1" max="1" width="8.421875" style="789" customWidth="1"/>
    <col min="2" max="2" width="21.28125" style="790" customWidth="1"/>
    <col min="3" max="3" width="14.00390625" style="791" customWidth="1"/>
    <col min="4" max="4" width="17.140625" style="791" customWidth="1"/>
    <col min="5" max="5" width="5.140625" style="793" customWidth="1"/>
    <col min="6" max="6" width="16.28125" style="794" customWidth="1"/>
    <col min="7" max="7" width="13.8515625" style="794" customWidth="1"/>
    <col min="8" max="8" width="14.140625" style="794" customWidth="1"/>
    <col min="9" max="9" width="15.140625" style="794" customWidth="1"/>
    <col min="10" max="10" width="14.140625" style="794" customWidth="1"/>
    <col min="11" max="11" width="13.57421875" style="794" customWidth="1"/>
    <col min="12" max="12" width="13.8515625" style="794" customWidth="1"/>
    <col min="13" max="13" width="8.7109375" style="794" hidden="1" customWidth="1"/>
    <col min="14" max="14" width="15.00390625" style="794" customWidth="1"/>
    <col min="15" max="15" width="15.140625" style="867" customWidth="1"/>
    <col min="16" max="16" width="14.7109375" style="867" customWidth="1"/>
    <col min="17" max="17" width="15.00390625" style="867" customWidth="1"/>
    <col min="18" max="16384" width="11.421875" style="793" customWidth="1"/>
  </cols>
  <sheetData>
    <row r="1" spans="3:14" ht="20.25">
      <c r="C1" s="1112" t="s">
        <v>793</v>
      </c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</row>
    <row r="2" spans="2:14" ht="20.25">
      <c r="B2"/>
      <c r="C2" s="1112" t="s">
        <v>1037</v>
      </c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</row>
    <row r="3" spans="3:14" ht="20.25">
      <c r="C3" s="1114" t="s">
        <v>1472</v>
      </c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</row>
    <row r="4" spans="1:17" s="792" customFormat="1" ht="38.25">
      <c r="A4" s="797"/>
      <c r="B4" s="798"/>
      <c r="C4" s="866" t="s">
        <v>794</v>
      </c>
      <c r="D4" s="799" t="s">
        <v>435</v>
      </c>
      <c r="E4" s="799" t="s">
        <v>444</v>
      </c>
      <c r="F4" s="799" t="s">
        <v>432</v>
      </c>
      <c r="G4" s="800" t="s">
        <v>433</v>
      </c>
      <c r="H4" s="800" t="s">
        <v>33</v>
      </c>
      <c r="I4" s="800" t="s">
        <v>434</v>
      </c>
      <c r="J4" s="800" t="s">
        <v>17</v>
      </c>
      <c r="K4" s="800" t="s">
        <v>798</v>
      </c>
      <c r="L4" s="801" t="s">
        <v>874</v>
      </c>
      <c r="M4" s="800" t="s">
        <v>30</v>
      </c>
      <c r="N4" s="800" t="s">
        <v>438</v>
      </c>
      <c r="O4" s="868" t="s">
        <v>800</v>
      </c>
      <c r="P4" s="868" t="s">
        <v>797</v>
      </c>
      <c r="Q4" s="870" t="s">
        <v>799</v>
      </c>
    </row>
    <row r="5" spans="1:17" s="787" customFormat="1" ht="18.75" customHeight="1">
      <c r="A5" s="889"/>
      <c r="B5" s="890"/>
      <c r="C5" s="891" t="s">
        <v>827</v>
      </c>
      <c r="D5" s="892"/>
      <c r="E5" s="893"/>
      <c r="F5" s="894"/>
      <c r="G5" s="894"/>
      <c r="H5" s="894"/>
      <c r="I5" s="894"/>
      <c r="J5" s="894"/>
      <c r="K5" s="894"/>
      <c r="L5" s="894"/>
      <c r="M5" s="894"/>
      <c r="N5" s="894"/>
      <c r="O5" s="106"/>
      <c r="P5" s="106"/>
      <c r="Q5" s="106"/>
    </row>
    <row r="6" spans="1:17" s="787" customFormat="1" ht="18.75" customHeight="1">
      <c r="A6" s="807">
        <v>110001</v>
      </c>
      <c r="B6" s="808" t="s">
        <v>1039</v>
      </c>
      <c r="C6" s="809" t="s">
        <v>795</v>
      </c>
      <c r="D6" s="860" t="s">
        <v>71</v>
      </c>
      <c r="E6" s="810">
        <v>15</v>
      </c>
      <c r="F6" s="811">
        <f>'BASE Y CONFIANZA'!F6</f>
        <v>14325</v>
      </c>
      <c r="G6" s="811">
        <f>'BASE Y CONFIANZA'!G6</f>
        <v>0</v>
      </c>
      <c r="H6" s="811">
        <f>'BASE Y CONFIANZA'!H6</f>
        <v>0</v>
      </c>
      <c r="I6" s="811">
        <f>'BASE Y CONFIANZA'!I6</f>
        <v>0</v>
      </c>
      <c r="J6" s="811">
        <f>'BASE Y CONFIANZA'!J6</f>
        <v>2601</v>
      </c>
      <c r="K6" s="811">
        <f>'BASE Y CONFIANZA'!K6</f>
        <v>0</v>
      </c>
      <c r="L6" s="811">
        <f>'BASE Y CONFIANZA'!L6</f>
        <v>0</v>
      </c>
      <c r="M6" s="811">
        <v>0</v>
      </c>
      <c r="N6" s="811">
        <f>'BASE Y CONFIANZA'!N6</f>
        <v>11724</v>
      </c>
      <c r="O6" s="869"/>
      <c r="P6" s="869"/>
      <c r="Q6" s="869"/>
    </row>
    <row r="7" spans="1:17" s="787" customFormat="1" ht="18.75" customHeight="1">
      <c r="A7" s="807">
        <v>110002</v>
      </c>
      <c r="B7" s="808" t="s">
        <v>1040</v>
      </c>
      <c r="C7" s="809" t="s">
        <v>795</v>
      </c>
      <c r="D7" s="860" t="s">
        <v>71</v>
      </c>
      <c r="E7" s="810">
        <v>15</v>
      </c>
      <c r="F7" s="811">
        <f>'BASE Y CONFIANZA'!F7</f>
        <v>14325</v>
      </c>
      <c r="G7" s="811">
        <f>'BASE Y CONFIANZA'!G7</f>
        <v>0</v>
      </c>
      <c r="H7" s="811">
        <f>'BASE Y CONFIANZA'!H7</f>
        <v>0</v>
      </c>
      <c r="I7" s="811">
        <f>'BASE Y CONFIANZA'!I7</f>
        <v>0</v>
      </c>
      <c r="J7" s="811">
        <f>'BASE Y CONFIANZA'!J7</f>
        <v>2601</v>
      </c>
      <c r="K7" s="811">
        <f>'BASE Y CONFIANZA'!K7</f>
        <v>0</v>
      </c>
      <c r="L7" s="811">
        <f>'BASE Y CONFIANZA'!L7</f>
        <v>0</v>
      </c>
      <c r="M7" s="811">
        <v>0</v>
      </c>
      <c r="N7" s="811">
        <f>'BASE Y CONFIANZA'!N7</f>
        <v>11724</v>
      </c>
      <c r="O7" s="869"/>
      <c r="P7" s="869"/>
      <c r="Q7" s="869"/>
    </row>
    <row r="8" spans="1:17" s="787" customFormat="1" ht="18.75" customHeight="1">
      <c r="A8" s="807">
        <v>110003</v>
      </c>
      <c r="B8" s="808" t="s">
        <v>1041</v>
      </c>
      <c r="C8" s="809" t="s">
        <v>795</v>
      </c>
      <c r="D8" s="860" t="s">
        <v>71</v>
      </c>
      <c r="E8" s="810">
        <v>15</v>
      </c>
      <c r="F8" s="811">
        <f>'BASE Y CONFIANZA'!F8</f>
        <v>14325</v>
      </c>
      <c r="G8" s="811">
        <f>'BASE Y CONFIANZA'!G8</f>
        <v>0</v>
      </c>
      <c r="H8" s="811">
        <f>'BASE Y CONFIANZA'!H8</f>
        <v>0</v>
      </c>
      <c r="I8" s="811">
        <f>'BASE Y CONFIANZA'!I8</f>
        <v>0</v>
      </c>
      <c r="J8" s="811">
        <f>'BASE Y CONFIANZA'!J8</f>
        <v>2601</v>
      </c>
      <c r="K8" s="811">
        <f>'BASE Y CONFIANZA'!K8</f>
        <v>0</v>
      </c>
      <c r="L8" s="811">
        <f>'BASE Y CONFIANZA'!L8</f>
        <v>0</v>
      </c>
      <c r="M8" s="811">
        <v>0</v>
      </c>
      <c r="N8" s="811">
        <f>'BASE Y CONFIANZA'!N8</f>
        <v>11724</v>
      </c>
      <c r="O8" s="869"/>
      <c r="P8" s="869"/>
      <c r="Q8" s="869"/>
    </row>
    <row r="9" spans="1:17" s="787" customFormat="1" ht="18.75" customHeight="1">
      <c r="A9" s="807">
        <v>110004</v>
      </c>
      <c r="B9" s="808" t="s">
        <v>1085</v>
      </c>
      <c r="C9" s="809" t="s">
        <v>795</v>
      </c>
      <c r="D9" s="860" t="s">
        <v>71</v>
      </c>
      <c r="E9" s="810">
        <v>15</v>
      </c>
      <c r="F9" s="811">
        <f>'BASE Y CONFIANZA'!F9</f>
        <v>14325</v>
      </c>
      <c r="G9" s="811">
        <f>'BASE Y CONFIANZA'!G9</f>
        <v>0</v>
      </c>
      <c r="H9" s="811">
        <f>'BASE Y CONFIANZA'!H9</f>
        <v>0</v>
      </c>
      <c r="I9" s="811">
        <f>'BASE Y CONFIANZA'!I9</f>
        <v>0</v>
      </c>
      <c r="J9" s="811">
        <f>'BASE Y CONFIANZA'!J9</f>
        <v>2601</v>
      </c>
      <c r="K9" s="811">
        <f>'BASE Y CONFIANZA'!K9</f>
        <v>0</v>
      </c>
      <c r="L9" s="811">
        <f>'BASE Y CONFIANZA'!L9</f>
        <v>0</v>
      </c>
      <c r="M9" s="811">
        <v>0</v>
      </c>
      <c r="N9" s="811">
        <f>'BASE Y CONFIANZA'!N9</f>
        <v>11724</v>
      </c>
      <c r="O9" s="869"/>
      <c r="P9" s="869"/>
      <c r="Q9" s="869"/>
    </row>
    <row r="10" spans="1:17" s="787" customFormat="1" ht="18.75" customHeight="1">
      <c r="A10" s="807">
        <v>110005</v>
      </c>
      <c r="B10" s="808" t="s">
        <v>1043</v>
      </c>
      <c r="C10" s="809" t="s">
        <v>795</v>
      </c>
      <c r="D10" s="860" t="s">
        <v>71</v>
      </c>
      <c r="E10" s="810">
        <v>15</v>
      </c>
      <c r="F10" s="811">
        <f>'BASE Y CONFIANZA'!F10</f>
        <v>14325</v>
      </c>
      <c r="G10" s="811">
        <f>'BASE Y CONFIANZA'!G10</f>
        <v>0</v>
      </c>
      <c r="H10" s="811">
        <f>'BASE Y CONFIANZA'!H10</f>
        <v>0</v>
      </c>
      <c r="I10" s="811">
        <f>'BASE Y CONFIANZA'!I10</f>
        <v>0</v>
      </c>
      <c r="J10" s="811">
        <f>'BASE Y CONFIANZA'!J10</f>
        <v>2601</v>
      </c>
      <c r="K10" s="811">
        <f>'BASE Y CONFIANZA'!K10</f>
        <v>0</v>
      </c>
      <c r="L10" s="811">
        <f>'BASE Y CONFIANZA'!L10</f>
        <v>0</v>
      </c>
      <c r="M10" s="811">
        <v>0</v>
      </c>
      <c r="N10" s="811">
        <f>'BASE Y CONFIANZA'!N10</f>
        <v>11724</v>
      </c>
      <c r="O10" s="869"/>
      <c r="P10" s="869"/>
      <c r="Q10" s="869"/>
    </row>
    <row r="11" spans="1:17" s="787" customFormat="1" ht="18.75" customHeight="1">
      <c r="A11" s="807">
        <v>110006</v>
      </c>
      <c r="B11" s="808" t="s">
        <v>1044</v>
      </c>
      <c r="C11" s="809" t="s">
        <v>795</v>
      </c>
      <c r="D11" s="860" t="s">
        <v>71</v>
      </c>
      <c r="E11" s="810">
        <v>15</v>
      </c>
      <c r="F11" s="811">
        <f>'BASE Y CONFIANZA'!F12</f>
        <v>14325</v>
      </c>
      <c r="G11" s="811">
        <f>'BASE Y CONFIANZA'!G12</f>
        <v>0</v>
      </c>
      <c r="H11" s="811">
        <f>'BASE Y CONFIANZA'!H12</f>
        <v>0</v>
      </c>
      <c r="I11" s="811">
        <f>'BASE Y CONFIANZA'!I12</f>
        <v>0</v>
      </c>
      <c r="J11" s="811">
        <f>'BASE Y CONFIANZA'!J12</f>
        <v>2601</v>
      </c>
      <c r="K11" s="811">
        <f>'BASE Y CONFIANZA'!K12</f>
        <v>0</v>
      </c>
      <c r="L11" s="811">
        <f>'BASE Y CONFIANZA'!L12</f>
        <v>0</v>
      </c>
      <c r="M11" s="811">
        <v>0</v>
      </c>
      <c r="N11" s="811">
        <f>'BASE Y CONFIANZA'!N12</f>
        <v>11724</v>
      </c>
      <c r="O11" s="869"/>
      <c r="P11" s="869"/>
      <c r="Q11" s="869"/>
    </row>
    <row r="12" spans="1:17" s="787" customFormat="1" ht="18.75" customHeight="1">
      <c r="A12" s="807">
        <v>1100017</v>
      </c>
      <c r="B12" s="808" t="s">
        <v>1045</v>
      </c>
      <c r="C12" s="809" t="s">
        <v>795</v>
      </c>
      <c r="D12" s="860" t="s">
        <v>69</v>
      </c>
      <c r="E12" s="810">
        <v>15</v>
      </c>
      <c r="F12" s="811">
        <f>'BASE Y CONFIANZA'!F13</f>
        <v>14325</v>
      </c>
      <c r="G12" s="811">
        <f>'BASE Y CONFIANZA'!G13</f>
        <v>0</v>
      </c>
      <c r="H12" s="811">
        <f>'BASE Y CONFIANZA'!H13</f>
        <v>0</v>
      </c>
      <c r="I12" s="811">
        <f>'BASE Y CONFIANZA'!I13</f>
        <v>0</v>
      </c>
      <c r="J12" s="811">
        <f>'BASE Y CONFIANZA'!J13</f>
        <v>2601</v>
      </c>
      <c r="K12" s="811">
        <f>'BASE Y CONFIANZA'!K13</f>
        <v>0</v>
      </c>
      <c r="L12" s="811">
        <f>'BASE Y CONFIANZA'!L13</f>
        <v>0</v>
      </c>
      <c r="M12" s="811">
        <v>0</v>
      </c>
      <c r="N12" s="811">
        <f>'BASE Y CONFIANZA'!N13</f>
        <v>11724</v>
      </c>
      <c r="O12" s="869"/>
      <c r="P12" s="869"/>
      <c r="Q12" s="869"/>
    </row>
    <row r="13" spans="1:17" s="787" customFormat="1" ht="18.75" customHeight="1">
      <c r="A13" s="807">
        <v>110019</v>
      </c>
      <c r="B13" s="808" t="s">
        <v>1379</v>
      </c>
      <c r="C13" s="809" t="s">
        <v>795</v>
      </c>
      <c r="D13" s="860" t="s">
        <v>69</v>
      </c>
      <c r="E13" s="810">
        <v>15</v>
      </c>
      <c r="F13" s="811">
        <f>'BASE Y CONFIANZA'!F14</f>
        <v>14325</v>
      </c>
      <c r="G13" s="811">
        <f>'BASE Y CONFIANZA'!G14</f>
        <v>0</v>
      </c>
      <c r="H13" s="811">
        <f>'BASE Y CONFIANZA'!H14</f>
        <v>0</v>
      </c>
      <c r="I13" s="811">
        <f>'BASE Y CONFIANZA'!I14</f>
        <v>0</v>
      </c>
      <c r="J13" s="811">
        <f>'BASE Y CONFIANZA'!J14</f>
        <v>2601</v>
      </c>
      <c r="K13" s="811">
        <f>'BASE Y CONFIANZA'!K14</f>
        <v>0</v>
      </c>
      <c r="L13" s="811">
        <f>'BASE Y CONFIANZA'!L14</f>
        <v>0</v>
      </c>
      <c r="M13" s="811">
        <v>0</v>
      </c>
      <c r="N13" s="811">
        <f>'BASE Y CONFIANZA'!N14</f>
        <v>11724</v>
      </c>
      <c r="O13" s="869"/>
      <c r="P13" s="869"/>
      <c r="Q13" s="869"/>
    </row>
    <row r="14" spans="1:17" s="787" customFormat="1" ht="18.75" customHeight="1">
      <c r="A14" s="807">
        <v>102003</v>
      </c>
      <c r="B14" s="808" t="s">
        <v>1086</v>
      </c>
      <c r="C14" s="809" t="s">
        <v>795</v>
      </c>
      <c r="D14" s="860" t="s">
        <v>71</v>
      </c>
      <c r="E14" s="810">
        <v>15</v>
      </c>
      <c r="F14" s="811">
        <f>'BASE Y CONFIANZA'!F15</f>
        <v>14325</v>
      </c>
      <c r="G14" s="811">
        <f>'BASE Y CONFIANZA'!G15</f>
        <v>0</v>
      </c>
      <c r="H14" s="811">
        <f>'BASE Y CONFIANZA'!H15</f>
        <v>0</v>
      </c>
      <c r="I14" s="811">
        <f>'BASE Y CONFIANZA'!I15</f>
        <v>0</v>
      </c>
      <c r="J14" s="811">
        <f>'BASE Y CONFIANZA'!J15</f>
        <v>2601</v>
      </c>
      <c r="K14" s="811">
        <f>'BASE Y CONFIANZA'!K15</f>
        <v>0</v>
      </c>
      <c r="L14" s="811">
        <f>'BASE Y CONFIANZA'!L15</f>
        <v>0</v>
      </c>
      <c r="M14" s="811">
        <v>1</v>
      </c>
      <c r="N14" s="811">
        <f>'BASE Y CONFIANZA'!N15</f>
        <v>11724</v>
      </c>
      <c r="O14" s="869"/>
      <c r="P14" s="869"/>
      <c r="Q14" s="869"/>
    </row>
    <row r="15" spans="1:17" s="787" customFormat="1" ht="18.75" customHeight="1">
      <c r="A15" s="813" t="s">
        <v>66</v>
      </c>
      <c r="B15" s="814"/>
      <c r="C15" s="818"/>
      <c r="D15" s="861"/>
      <c r="E15" s="819"/>
      <c r="F15" s="817">
        <f>SUM(F6:F14)</f>
        <v>128925</v>
      </c>
      <c r="G15" s="817">
        <f aca="true" t="shared" si="0" ref="G15:N15">SUM(G6:G14)</f>
        <v>0</v>
      </c>
      <c r="H15" s="817">
        <f t="shared" si="0"/>
        <v>0</v>
      </c>
      <c r="I15" s="817">
        <f t="shared" si="0"/>
        <v>0</v>
      </c>
      <c r="J15" s="817">
        <f t="shared" si="0"/>
        <v>23409</v>
      </c>
      <c r="K15" s="817">
        <f t="shared" si="0"/>
        <v>0</v>
      </c>
      <c r="L15" s="817">
        <f t="shared" si="0"/>
        <v>0</v>
      </c>
      <c r="M15" s="817">
        <f t="shared" si="0"/>
        <v>1</v>
      </c>
      <c r="N15" s="817">
        <f t="shared" si="0"/>
        <v>105516</v>
      </c>
      <c r="O15" s="871">
        <f>SUM(N6:N14)</f>
        <v>105516</v>
      </c>
      <c r="P15" s="871">
        <v>0</v>
      </c>
      <c r="Q15" s="869"/>
    </row>
    <row r="16" spans="1:17" s="787" customFormat="1" ht="18.75" customHeight="1">
      <c r="A16" s="802"/>
      <c r="B16" s="803"/>
      <c r="C16" s="804" t="s">
        <v>73</v>
      </c>
      <c r="D16" s="859"/>
      <c r="E16" s="805"/>
      <c r="F16" s="806"/>
      <c r="G16" s="806"/>
      <c r="H16" s="806"/>
      <c r="I16" s="806"/>
      <c r="J16" s="806"/>
      <c r="K16" s="806"/>
      <c r="L16" s="806"/>
      <c r="M16" s="806"/>
      <c r="N16" s="806"/>
      <c r="O16" s="869"/>
      <c r="P16" s="869"/>
      <c r="Q16" s="869"/>
    </row>
    <row r="17" spans="1:17" s="787" customFormat="1" ht="18.75" customHeight="1">
      <c r="A17" s="807">
        <v>20001</v>
      </c>
      <c r="B17" s="808" t="s">
        <v>1046</v>
      </c>
      <c r="C17" s="809" t="s">
        <v>795</v>
      </c>
      <c r="D17" s="860" t="s">
        <v>74</v>
      </c>
      <c r="E17" s="810">
        <v>15</v>
      </c>
      <c r="F17" s="811">
        <f>'BASE Y CONFIANZA'!F27</f>
        <v>33121</v>
      </c>
      <c r="G17" s="811">
        <f>'BASE Y CONFIANZA'!G27</f>
        <v>0</v>
      </c>
      <c r="H17" s="811">
        <f>'BASE Y CONFIANZA'!H27</f>
        <v>0</v>
      </c>
      <c r="I17" s="811">
        <f>'BASE Y CONFIANZA'!I27</f>
        <v>0</v>
      </c>
      <c r="J17" s="811">
        <f>'BASE Y CONFIANZA'!J27</f>
        <v>8121</v>
      </c>
      <c r="K17" s="811">
        <f>'BASE Y CONFIANZA'!K27</f>
        <v>0</v>
      </c>
      <c r="L17" s="811">
        <f>'BASE Y CONFIANZA'!L27</f>
        <v>0</v>
      </c>
      <c r="M17" s="811">
        <f>'BASE Y CONFIANZA'!M27</f>
        <v>0</v>
      </c>
      <c r="N17" s="811">
        <f>'BASE Y CONFIANZA'!N27</f>
        <v>25000</v>
      </c>
      <c r="O17" s="869"/>
      <c r="P17" s="869"/>
      <c r="Q17" s="869"/>
    </row>
    <row r="18" spans="1:17" s="787" customFormat="1" ht="18.75" customHeight="1">
      <c r="A18" s="807">
        <v>2100101</v>
      </c>
      <c r="B18" s="808" t="s">
        <v>75</v>
      </c>
      <c r="C18" s="809" t="s">
        <v>796</v>
      </c>
      <c r="D18" s="860" t="s">
        <v>2</v>
      </c>
      <c r="E18" s="810">
        <v>15</v>
      </c>
      <c r="F18" s="811">
        <f>'BASE Y CONFIANZA'!F28</f>
        <v>3820</v>
      </c>
      <c r="G18" s="811">
        <f>'BASE Y CONFIANZA'!G28</f>
        <v>0</v>
      </c>
      <c r="H18" s="811">
        <f>'BASE Y CONFIANZA'!H28</f>
        <v>0</v>
      </c>
      <c r="I18" s="811">
        <f>'BASE Y CONFIANZA'!I28</f>
        <v>0</v>
      </c>
      <c r="J18" s="811">
        <f>'BASE Y CONFIANZA'!J28</f>
        <v>320</v>
      </c>
      <c r="K18" s="811">
        <f>'BASE Y CONFIANZA'!K28</f>
        <v>0</v>
      </c>
      <c r="L18" s="811">
        <f>'BASE Y CONFIANZA'!L28</f>
        <v>1000</v>
      </c>
      <c r="M18" s="811">
        <f>'BASE Y CONFIANZA'!M28</f>
        <v>0</v>
      </c>
      <c r="N18" s="811">
        <f>'BASE Y CONFIANZA'!N28</f>
        <v>2500</v>
      </c>
      <c r="O18" s="869"/>
      <c r="P18" s="869"/>
      <c r="Q18" s="869"/>
    </row>
    <row r="19" spans="1:17" s="787" customFormat="1" ht="18.75" customHeight="1">
      <c r="A19" s="807">
        <v>4100101</v>
      </c>
      <c r="B19" s="808" t="s">
        <v>293</v>
      </c>
      <c r="C19" s="809" t="s">
        <v>796</v>
      </c>
      <c r="D19" s="860" t="s">
        <v>2</v>
      </c>
      <c r="E19" s="810">
        <v>15</v>
      </c>
      <c r="F19" s="811">
        <f>'BASE Y CONFIANZA'!F29</f>
        <v>3820</v>
      </c>
      <c r="G19" s="811">
        <f>'BASE Y CONFIANZA'!G29</f>
        <v>0</v>
      </c>
      <c r="H19" s="811">
        <f>'BASE Y CONFIANZA'!H29</f>
        <v>0</v>
      </c>
      <c r="I19" s="811">
        <f>'BASE Y CONFIANZA'!I29</f>
        <v>0</v>
      </c>
      <c r="J19" s="811">
        <f>'BASE Y CONFIANZA'!J29</f>
        <v>320</v>
      </c>
      <c r="K19" s="811">
        <f>'BASE Y CONFIANZA'!K29</f>
        <v>0</v>
      </c>
      <c r="L19" s="811">
        <f>'BASE Y CONFIANZA'!L29</f>
        <v>0</v>
      </c>
      <c r="M19" s="811">
        <f>'BASE Y CONFIANZA'!M29</f>
        <v>0</v>
      </c>
      <c r="N19" s="811">
        <f>'BASE Y CONFIANZA'!N29</f>
        <v>3500</v>
      </c>
      <c r="O19" s="871"/>
      <c r="P19" s="869"/>
      <c r="Q19" s="869"/>
    </row>
    <row r="20" spans="1:17" s="787" customFormat="1" ht="18.75" customHeight="1">
      <c r="A20" s="848">
        <v>161</v>
      </c>
      <c r="B20" s="808" t="s">
        <v>1155</v>
      </c>
      <c r="C20" s="827" t="s">
        <v>797</v>
      </c>
      <c r="D20" s="860" t="s">
        <v>48</v>
      </c>
      <c r="E20" s="828">
        <v>15</v>
      </c>
      <c r="F20" s="812">
        <f>EVENTUAL!F6</f>
        <v>5662</v>
      </c>
      <c r="G20" s="812">
        <f>EVENTUAL!G6</f>
        <v>0</v>
      </c>
      <c r="H20" s="812">
        <f>EVENTUAL!H6</f>
        <v>0</v>
      </c>
      <c r="I20" s="812">
        <f>EVENTUAL!I6</f>
        <v>0</v>
      </c>
      <c r="J20" s="812">
        <f>EVENTUAL!J6</f>
        <v>662</v>
      </c>
      <c r="K20" s="812">
        <f>EVENTUAL!K6</f>
        <v>0</v>
      </c>
      <c r="L20" s="812">
        <f>EVENTUAL!L6</f>
        <v>0</v>
      </c>
      <c r="M20" s="812">
        <f>EVENTUAL!M6</f>
        <v>0</v>
      </c>
      <c r="N20" s="812">
        <f>EVENTUAL!N6</f>
        <v>5000</v>
      </c>
      <c r="O20" s="869"/>
      <c r="P20" s="869"/>
      <c r="Q20" s="869"/>
    </row>
    <row r="21" spans="1:17" s="795" customFormat="1" ht="18.75" customHeight="1">
      <c r="A21" s="848">
        <v>381</v>
      </c>
      <c r="B21" s="808" t="s">
        <v>1254</v>
      </c>
      <c r="C21" s="827" t="s">
        <v>795</v>
      </c>
      <c r="D21" s="827" t="s">
        <v>886</v>
      </c>
      <c r="E21" s="828">
        <v>15</v>
      </c>
      <c r="F21" s="812">
        <f>EVENTUAL!F7</f>
        <v>8205</v>
      </c>
      <c r="G21" s="812">
        <f>EVENTUAL!G7</f>
        <v>0</v>
      </c>
      <c r="H21" s="812">
        <f>EVENTUAL!H7</f>
        <v>0</v>
      </c>
      <c r="I21" s="812">
        <f>EVENTUAL!I7</f>
        <v>0</v>
      </c>
      <c r="J21" s="812">
        <f>EVENTUAL!J7</f>
        <v>1205</v>
      </c>
      <c r="K21" s="812">
        <f>EVENTUAL!K7</f>
        <v>0</v>
      </c>
      <c r="L21" s="812">
        <f>EVENTUAL!L7</f>
        <v>0</v>
      </c>
      <c r="M21" s="812">
        <f>EVENTUAL!M7</f>
        <v>0</v>
      </c>
      <c r="N21" s="812">
        <f>EVENTUAL!N7</f>
        <v>7000</v>
      </c>
      <c r="O21" s="869"/>
      <c r="P21" s="871"/>
      <c r="Q21" s="869"/>
    </row>
    <row r="22" spans="1:17" s="795" customFormat="1" ht="18.75" customHeight="1">
      <c r="A22" s="848">
        <v>382</v>
      </c>
      <c r="B22" s="808" t="s">
        <v>1255</v>
      </c>
      <c r="C22" s="827" t="s">
        <v>795</v>
      </c>
      <c r="D22" s="827" t="s">
        <v>886</v>
      </c>
      <c r="E22" s="828">
        <v>15</v>
      </c>
      <c r="F22" s="812">
        <f>EVENTUAL!F8</f>
        <v>8205</v>
      </c>
      <c r="G22" s="812">
        <f>EVENTUAL!G8</f>
        <v>0</v>
      </c>
      <c r="H22" s="812">
        <f>EVENTUAL!H8</f>
        <v>0</v>
      </c>
      <c r="I22" s="812">
        <f>EVENTUAL!I8</f>
        <v>0</v>
      </c>
      <c r="J22" s="812">
        <f>EVENTUAL!J8</f>
        <v>1205</v>
      </c>
      <c r="K22" s="812">
        <f>EVENTUAL!K8</f>
        <v>0</v>
      </c>
      <c r="L22" s="812">
        <f>EVENTUAL!L8</f>
        <v>0</v>
      </c>
      <c r="M22" s="812">
        <f>EVENTUAL!M8</f>
        <v>0</v>
      </c>
      <c r="N22" s="812">
        <f>EVENTUAL!N8</f>
        <v>7000</v>
      </c>
      <c r="O22" s="869"/>
      <c r="P22" s="871"/>
      <c r="Q22" s="869"/>
    </row>
    <row r="23" spans="1:76" s="798" customFormat="1" ht="18.75" customHeight="1">
      <c r="A23" s="1070" t="s">
        <v>320</v>
      </c>
      <c r="B23" s="1071" t="s">
        <v>321</v>
      </c>
      <c r="C23" s="1072" t="s">
        <v>799</v>
      </c>
      <c r="D23" s="827" t="s">
        <v>799</v>
      </c>
      <c r="E23" s="828">
        <v>15</v>
      </c>
      <c r="F23" s="811">
        <f>PENSIONADOS!D5</f>
        <v>1503</v>
      </c>
      <c r="G23" s="811">
        <v>0</v>
      </c>
      <c r="H23" s="811">
        <v>0</v>
      </c>
      <c r="I23" s="811">
        <v>0</v>
      </c>
      <c r="J23" s="811">
        <v>0</v>
      </c>
      <c r="K23" s="811">
        <v>0</v>
      </c>
      <c r="L23" s="811">
        <v>0</v>
      </c>
      <c r="M23" s="811">
        <v>0</v>
      </c>
      <c r="N23" s="811">
        <f aca="true" t="shared" si="1" ref="N23:N43">F23+G23+H23+I23-J23+K23-L23-M23</f>
        <v>1503</v>
      </c>
      <c r="O23" s="869"/>
      <c r="P23" s="869"/>
      <c r="Q23" s="869"/>
      <c r="R23" s="888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865"/>
      <c r="AM23" s="865"/>
      <c r="AN23" s="865"/>
      <c r="AO23" s="865"/>
      <c r="AP23" s="865"/>
      <c r="AQ23" s="865"/>
      <c r="AR23" s="865"/>
      <c r="AS23" s="865"/>
      <c r="AT23" s="865"/>
      <c r="AU23" s="865"/>
      <c r="AV23" s="865"/>
      <c r="AW23" s="865"/>
      <c r="AX23" s="865"/>
      <c r="AY23" s="865"/>
      <c r="AZ23" s="865"/>
      <c r="BA23" s="865"/>
      <c r="BB23" s="865"/>
      <c r="BC23" s="865"/>
      <c r="BD23" s="865"/>
      <c r="BE23" s="865"/>
      <c r="BF23" s="865"/>
      <c r="BG23" s="865"/>
      <c r="BH23" s="865"/>
      <c r="BI23" s="865"/>
      <c r="BJ23" s="865"/>
      <c r="BK23" s="865"/>
      <c r="BL23" s="865"/>
      <c r="BM23" s="865"/>
      <c r="BN23" s="865"/>
      <c r="BO23" s="865"/>
      <c r="BP23" s="865"/>
      <c r="BQ23" s="865"/>
      <c r="BR23" s="865"/>
      <c r="BS23" s="865"/>
      <c r="BT23" s="865"/>
      <c r="BU23" s="865"/>
      <c r="BV23" s="865"/>
      <c r="BW23" s="865"/>
      <c r="BX23" s="865"/>
    </row>
    <row r="24" spans="1:76" s="798" customFormat="1" ht="18.75" customHeight="1">
      <c r="A24" s="981" t="s">
        <v>323</v>
      </c>
      <c r="B24" s="808" t="s">
        <v>324</v>
      </c>
      <c r="C24" s="827" t="s">
        <v>799</v>
      </c>
      <c r="D24" s="827" t="s">
        <v>799</v>
      </c>
      <c r="E24" s="828">
        <v>15</v>
      </c>
      <c r="F24" s="811">
        <f>PENSIONADOS!D6</f>
        <v>1827</v>
      </c>
      <c r="G24" s="811">
        <v>0</v>
      </c>
      <c r="H24" s="811">
        <v>0</v>
      </c>
      <c r="I24" s="811">
        <v>0</v>
      </c>
      <c r="J24" s="811">
        <v>0</v>
      </c>
      <c r="K24" s="811">
        <v>0</v>
      </c>
      <c r="L24" s="811">
        <v>0</v>
      </c>
      <c r="M24" s="811">
        <v>0</v>
      </c>
      <c r="N24" s="811">
        <f t="shared" si="1"/>
        <v>1827</v>
      </c>
      <c r="O24" s="869"/>
      <c r="P24" s="869"/>
      <c r="Q24" s="869"/>
      <c r="R24" s="888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5"/>
      <c r="AI24" s="865"/>
      <c r="AJ24" s="865"/>
      <c r="AK24" s="865"/>
      <c r="AL24" s="865"/>
      <c r="AM24" s="865"/>
      <c r="AN24" s="865"/>
      <c r="AO24" s="865"/>
      <c r="AP24" s="865"/>
      <c r="AQ24" s="865"/>
      <c r="AR24" s="865"/>
      <c r="AS24" s="865"/>
      <c r="AT24" s="865"/>
      <c r="AU24" s="865"/>
      <c r="AV24" s="865"/>
      <c r="AW24" s="865"/>
      <c r="AX24" s="865"/>
      <c r="AY24" s="865"/>
      <c r="AZ24" s="865"/>
      <c r="BA24" s="865"/>
      <c r="BB24" s="865"/>
      <c r="BC24" s="865"/>
      <c r="BD24" s="865"/>
      <c r="BE24" s="865"/>
      <c r="BF24" s="865"/>
      <c r="BG24" s="865"/>
      <c r="BH24" s="865"/>
      <c r="BI24" s="865"/>
      <c r="BJ24" s="865"/>
      <c r="BK24" s="865"/>
      <c r="BL24" s="865"/>
      <c r="BM24" s="865"/>
      <c r="BN24" s="865"/>
      <c r="BO24" s="865"/>
      <c r="BP24" s="865"/>
      <c r="BQ24" s="865"/>
      <c r="BR24" s="865"/>
      <c r="BS24" s="865"/>
      <c r="BT24" s="865"/>
      <c r="BU24" s="865"/>
      <c r="BV24" s="865"/>
      <c r="BW24" s="865"/>
      <c r="BX24" s="865"/>
    </row>
    <row r="25" spans="1:76" s="798" customFormat="1" ht="18.75" customHeight="1">
      <c r="A25" s="981" t="s">
        <v>326</v>
      </c>
      <c r="B25" s="808" t="s">
        <v>327</v>
      </c>
      <c r="C25" s="827" t="s">
        <v>799</v>
      </c>
      <c r="D25" s="827" t="s">
        <v>799</v>
      </c>
      <c r="E25" s="828">
        <v>15</v>
      </c>
      <c r="F25" s="811">
        <f>PENSIONADOS!D7</f>
        <v>2500</v>
      </c>
      <c r="G25" s="811">
        <v>0</v>
      </c>
      <c r="H25" s="811">
        <v>0</v>
      </c>
      <c r="I25" s="811">
        <v>0</v>
      </c>
      <c r="J25" s="811">
        <v>0</v>
      </c>
      <c r="K25" s="811">
        <v>0</v>
      </c>
      <c r="L25" s="811">
        <v>0</v>
      </c>
      <c r="M25" s="811">
        <v>0</v>
      </c>
      <c r="N25" s="811">
        <f t="shared" si="1"/>
        <v>2500</v>
      </c>
      <c r="O25" s="869"/>
      <c r="P25" s="869"/>
      <c r="Q25" s="869"/>
      <c r="R25" s="888"/>
      <c r="S25" s="865"/>
      <c r="T25" s="865"/>
      <c r="U25" s="865"/>
      <c r="V25" s="865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5"/>
      <c r="AH25" s="865"/>
      <c r="AI25" s="865"/>
      <c r="AJ25" s="865"/>
      <c r="AK25" s="865"/>
      <c r="AL25" s="865"/>
      <c r="AM25" s="865"/>
      <c r="AN25" s="865"/>
      <c r="AO25" s="865"/>
      <c r="AP25" s="865"/>
      <c r="AQ25" s="865"/>
      <c r="AR25" s="865"/>
      <c r="AS25" s="865"/>
      <c r="AT25" s="865"/>
      <c r="AU25" s="865"/>
      <c r="AV25" s="865"/>
      <c r="AW25" s="865"/>
      <c r="AX25" s="865"/>
      <c r="AY25" s="865"/>
      <c r="AZ25" s="865"/>
      <c r="BA25" s="865"/>
      <c r="BB25" s="865"/>
      <c r="BC25" s="865"/>
      <c r="BD25" s="865"/>
      <c r="BE25" s="865"/>
      <c r="BF25" s="865"/>
      <c r="BG25" s="865"/>
      <c r="BH25" s="865"/>
      <c r="BI25" s="865"/>
      <c r="BJ25" s="865"/>
      <c r="BK25" s="865"/>
      <c r="BL25" s="865"/>
      <c r="BM25" s="865"/>
      <c r="BN25" s="865"/>
      <c r="BO25" s="865"/>
      <c r="BP25" s="865"/>
      <c r="BQ25" s="865"/>
      <c r="BR25" s="865"/>
      <c r="BS25" s="865"/>
      <c r="BT25" s="865"/>
      <c r="BU25" s="865"/>
      <c r="BV25" s="865"/>
      <c r="BW25" s="865"/>
      <c r="BX25" s="865"/>
    </row>
    <row r="26" spans="1:76" s="798" customFormat="1" ht="18.75" customHeight="1">
      <c r="A26" s="981" t="s">
        <v>329</v>
      </c>
      <c r="B26" s="808" t="s">
        <v>330</v>
      </c>
      <c r="C26" s="827" t="s">
        <v>799</v>
      </c>
      <c r="D26" s="827" t="s">
        <v>799</v>
      </c>
      <c r="E26" s="828">
        <v>15</v>
      </c>
      <c r="F26" s="811">
        <f>PENSIONADOS!D8</f>
        <v>1827</v>
      </c>
      <c r="G26" s="811">
        <v>0</v>
      </c>
      <c r="H26" s="811">
        <v>0</v>
      </c>
      <c r="I26" s="811">
        <v>0</v>
      </c>
      <c r="J26" s="811">
        <v>0</v>
      </c>
      <c r="K26" s="811">
        <v>0</v>
      </c>
      <c r="L26" s="811">
        <v>0</v>
      </c>
      <c r="M26" s="811">
        <v>0</v>
      </c>
      <c r="N26" s="811">
        <f t="shared" si="1"/>
        <v>1827</v>
      </c>
      <c r="O26" s="869"/>
      <c r="P26" s="869"/>
      <c r="Q26" s="869"/>
      <c r="R26" s="888"/>
      <c r="S26" s="865"/>
      <c r="T26" s="865"/>
      <c r="U26" s="865"/>
      <c r="V26" s="865"/>
      <c r="W26" s="865"/>
      <c r="X26" s="865"/>
      <c r="Y26" s="865"/>
      <c r="Z26" s="865"/>
      <c r="AA26" s="865"/>
      <c r="AB26" s="865"/>
      <c r="AC26" s="865"/>
      <c r="AD26" s="865"/>
      <c r="AE26" s="865"/>
      <c r="AF26" s="865"/>
      <c r="AG26" s="865"/>
      <c r="AH26" s="865"/>
      <c r="AI26" s="865"/>
      <c r="AJ26" s="865"/>
      <c r="AK26" s="865"/>
      <c r="AL26" s="865"/>
      <c r="AM26" s="865"/>
      <c r="AN26" s="865"/>
      <c r="AO26" s="865"/>
      <c r="AP26" s="865"/>
      <c r="AQ26" s="865"/>
      <c r="AR26" s="865"/>
      <c r="AS26" s="865"/>
      <c r="AT26" s="865"/>
      <c r="AU26" s="865"/>
      <c r="AV26" s="865"/>
      <c r="AW26" s="865"/>
      <c r="AX26" s="865"/>
      <c r="AY26" s="865"/>
      <c r="AZ26" s="865"/>
      <c r="BA26" s="865"/>
      <c r="BB26" s="865"/>
      <c r="BC26" s="865"/>
      <c r="BD26" s="865"/>
      <c r="BE26" s="865"/>
      <c r="BF26" s="865"/>
      <c r="BG26" s="865"/>
      <c r="BH26" s="865"/>
      <c r="BI26" s="865"/>
      <c r="BJ26" s="865"/>
      <c r="BK26" s="865"/>
      <c r="BL26" s="865"/>
      <c r="BM26" s="865"/>
      <c r="BN26" s="865"/>
      <c r="BO26" s="865"/>
      <c r="BP26" s="865"/>
      <c r="BQ26" s="865"/>
      <c r="BR26" s="865"/>
      <c r="BS26" s="865"/>
      <c r="BT26" s="865"/>
      <c r="BU26" s="865"/>
      <c r="BV26" s="865"/>
      <c r="BW26" s="865"/>
      <c r="BX26" s="865"/>
    </row>
    <row r="27" spans="1:76" s="798" customFormat="1" ht="18.75" customHeight="1">
      <c r="A27" s="982" t="s">
        <v>332</v>
      </c>
      <c r="B27" s="808" t="s">
        <v>333</v>
      </c>
      <c r="C27" s="827" t="s">
        <v>799</v>
      </c>
      <c r="D27" s="827" t="s">
        <v>799</v>
      </c>
      <c r="E27" s="828">
        <v>15</v>
      </c>
      <c r="F27" s="811">
        <f>PENSIONADOS!D9</f>
        <v>900</v>
      </c>
      <c r="G27" s="811">
        <v>0</v>
      </c>
      <c r="H27" s="811">
        <v>0</v>
      </c>
      <c r="I27" s="811">
        <v>0</v>
      </c>
      <c r="J27" s="811">
        <v>0</v>
      </c>
      <c r="K27" s="811">
        <v>0</v>
      </c>
      <c r="L27" s="811">
        <v>0</v>
      </c>
      <c r="M27" s="811">
        <v>0</v>
      </c>
      <c r="N27" s="811">
        <f t="shared" si="1"/>
        <v>900</v>
      </c>
      <c r="O27" s="869"/>
      <c r="P27" s="869"/>
      <c r="Q27" s="869"/>
      <c r="R27" s="888"/>
      <c r="S27" s="865"/>
      <c r="T27" s="865"/>
      <c r="U27" s="865"/>
      <c r="V27" s="865"/>
      <c r="W27" s="865"/>
      <c r="X27" s="865"/>
      <c r="Y27" s="865"/>
      <c r="Z27" s="865"/>
      <c r="AA27" s="865"/>
      <c r="AB27" s="865"/>
      <c r="AC27" s="865"/>
      <c r="AD27" s="865"/>
      <c r="AE27" s="865"/>
      <c r="AF27" s="865"/>
      <c r="AG27" s="865"/>
      <c r="AH27" s="865"/>
      <c r="AI27" s="865"/>
      <c r="AJ27" s="865"/>
      <c r="AK27" s="865"/>
      <c r="AL27" s="865"/>
      <c r="AM27" s="865"/>
      <c r="AN27" s="865"/>
      <c r="AO27" s="865"/>
      <c r="AP27" s="865"/>
      <c r="AQ27" s="865"/>
      <c r="AR27" s="865"/>
      <c r="AS27" s="865"/>
      <c r="AT27" s="865"/>
      <c r="AU27" s="865"/>
      <c r="AV27" s="865"/>
      <c r="AW27" s="865"/>
      <c r="AX27" s="865"/>
      <c r="AY27" s="865"/>
      <c r="AZ27" s="865"/>
      <c r="BA27" s="865"/>
      <c r="BB27" s="865"/>
      <c r="BC27" s="865"/>
      <c r="BD27" s="865"/>
      <c r="BE27" s="865"/>
      <c r="BF27" s="865"/>
      <c r="BG27" s="865"/>
      <c r="BH27" s="865"/>
      <c r="BI27" s="865"/>
      <c r="BJ27" s="865"/>
      <c r="BK27" s="865"/>
      <c r="BL27" s="865"/>
      <c r="BM27" s="865"/>
      <c r="BN27" s="865"/>
      <c r="BO27" s="865"/>
      <c r="BP27" s="865"/>
      <c r="BQ27" s="865"/>
      <c r="BR27" s="865"/>
      <c r="BS27" s="865"/>
      <c r="BT27" s="865"/>
      <c r="BU27" s="865"/>
      <c r="BV27" s="865"/>
      <c r="BW27" s="865"/>
      <c r="BX27" s="865"/>
    </row>
    <row r="28" spans="1:76" s="798" customFormat="1" ht="18.75" customHeight="1">
      <c r="A28" s="982" t="s">
        <v>335</v>
      </c>
      <c r="B28" s="808" t="s">
        <v>336</v>
      </c>
      <c r="C28" s="827" t="s">
        <v>799</v>
      </c>
      <c r="D28" s="827" t="s">
        <v>953</v>
      </c>
      <c r="E28" s="828">
        <v>15</v>
      </c>
      <c r="F28" s="811">
        <f>PENSIONADOS!D10</f>
        <v>1200</v>
      </c>
      <c r="G28" s="811">
        <v>0</v>
      </c>
      <c r="H28" s="811">
        <v>0</v>
      </c>
      <c r="I28" s="811">
        <v>0</v>
      </c>
      <c r="J28" s="811">
        <v>0</v>
      </c>
      <c r="K28" s="811">
        <v>0</v>
      </c>
      <c r="L28" s="811">
        <v>0</v>
      </c>
      <c r="M28" s="811">
        <v>0</v>
      </c>
      <c r="N28" s="811">
        <f t="shared" si="1"/>
        <v>1200</v>
      </c>
      <c r="O28" s="869"/>
      <c r="P28" s="869"/>
      <c r="Q28" s="869"/>
      <c r="R28" s="888"/>
      <c r="S28" s="865"/>
      <c r="T28" s="865"/>
      <c r="U28" s="865"/>
      <c r="V28" s="865"/>
      <c r="W28" s="865"/>
      <c r="X28" s="865"/>
      <c r="Y28" s="865"/>
      <c r="Z28" s="865"/>
      <c r="AA28" s="865"/>
      <c r="AB28" s="865"/>
      <c r="AC28" s="865"/>
      <c r="AD28" s="865"/>
      <c r="AE28" s="865"/>
      <c r="AF28" s="865"/>
      <c r="AG28" s="865"/>
      <c r="AH28" s="865"/>
      <c r="AI28" s="865"/>
      <c r="AJ28" s="865"/>
      <c r="AK28" s="865"/>
      <c r="AL28" s="865"/>
      <c r="AM28" s="865"/>
      <c r="AN28" s="865"/>
      <c r="AO28" s="865"/>
      <c r="AP28" s="865"/>
      <c r="AQ28" s="865"/>
      <c r="AR28" s="865"/>
      <c r="AS28" s="865"/>
      <c r="AT28" s="865"/>
      <c r="AU28" s="865"/>
      <c r="AV28" s="865"/>
      <c r="AW28" s="865"/>
      <c r="AX28" s="865"/>
      <c r="AY28" s="865"/>
      <c r="AZ28" s="865"/>
      <c r="BA28" s="865"/>
      <c r="BB28" s="865"/>
      <c r="BC28" s="865"/>
      <c r="BD28" s="865"/>
      <c r="BE28" s="865"/>
      <c r="BF28" s="865"/>
      <c r="BG28" s="865"/>
      <c r="BH28" s="865"/>
      <c r="BI28" s="865"/>
      <c r="BJ28" s="865"/>
      <c r="BK28" s="865"/>
      <c r="BL28" s="865"/>
      <c r="BM28" s="865"/>
      <c r="BN28" s="865"/>
      <c r="BO28" s="865"/>
      <c r="BP28" s="865"/>
      <c r="BQ28" s="865"/>
      <c r="BR28" s="865"/>
      <c r="BS28" s="865"/>
      <c r="BT28" s="865"/>
      <c r="BU28" s="865"/>
      <c r="BV28" s="865"/>
      <c r="BW28" s="865"/>
      <c r="BX28" s="865"/>
    </row>
    <row r="29" spans="1:76" s="798" customFormat="1" ht="18.75" customHeight="1">
      <c r="A29" s="982" t="s">
        <v>338</v>
      </c>
      <c r="B29" s="808" t="s">
        <v>339</v>
      </c>
      <c r="C29" s="827" t="s">
        <v>799</v>
      </c>
      <c r="D29" s="827" t="s">
        <v>953</v>
      </c>
      <c r="E29" s="828">
        <v>15</v>
      </c>
      <c r="F29" s="811">
        <f>PENSIONADOS!D11</f>
        <v>900</v>
      </c>
      <c r="G29" s="811">
        <v>0</v>
      </c>
      <c r="H29" s="811">
        <v>0</v>
      </c>
      <c r="I29" s="811">
        <v>0</v>
      </c>
      <c r="J29" s="811">
        <v>0</v>
      </c>
      <c r="K29" s="811">
        <v>0</v>
      </c>
      <c r="L29" s="811">
        <v>0</v>
      </c>
      <c r="M29" s="811">
        <v>0</v>
      </c>
      <c r="N29" s="811">
        <f t="shared" si="1"/>
        <v>900</v>
      </c>
      <c r="O29" s="869"/>
      <c r="P29" s="869"/>
      <c r="Q29" s="869"/>
      <c r="R29" s="888"/>
      <c r="S29" s="865"/>
      <c r="T29" s="865"/>
      <c r="U29" s="865"/>
      <c r="V29" s="865"/>
      <c r="W29" s="865"/>
      <c r="X29" s="865"/>
      <c r="Y29" s="865"/>
      <c r="Z29" s="865"/>
      <c r="AA29" s="865"/>
      <c r="AB29" s="865"/>
      <c r="AC29" s="865"/>
      <c r="AD29" s="865"/>
      <c r="AE29" s="865"/>
      <c r="AF29" s="865"/>
      <c r="AG29" s="865"/>
      <c r="AH29" s="865"/>
      <c r="AI29" s="865"/>
      <c r="AJ29" s="865"/>
      <c r="AK29" s="865"/>
      <c r="AL29" s="865"/>
      <c r="AM29" s="865"/>
      <c r="AN29" s="865"/>
      <c r="AO29" s="865"/>
      <c r="AP29" s="865"/>
      <c r="AQ29" s="865"/>
      <c r="AR29" s="865"/>
      <c r="AS29" s="865"/>
      <c r="AT29" s="865"/>
      <c r="AU29" s="865"/>
      <c r="AV29" s="865"/>
      <c r="AW29" s="865"/>
      <c r="AX29" s="865"/>
      <c r="AY29" s="865"/>
      <c r="AZ29" s="865"/>
      <c r="BA29" s="865"/>
      <c r="BB29" s="865"/>
      <c r="BC29" s="865"/>
      <c r="BD29" s="865"/>
      <c r="BE29" s="865"/>
      <c r="BF29" s="865"/>
      <c r="BG29" s="865"/>
      <c r="BH29" s="865"/>
      <c r="BI29" s="865"/>
      <c r="BJ29" s="865"/>
      <c r="BK29" s="865"/>
      <c r="BL29" s="865"/>
      <c r="BM29" s="865"/>
      <c r="BN29" s="865"/>
      <c r="BO29" s="865"/>
      <c r="BP29" s="865"/>
      <c r="BQ29" s="865"/>
      <c r="BR29" s="865"/>
      <c r="BS29" s="865"/>
      <c r="BT29" s="865"/>
      <c r="BU29" s="865"/>
      <c r="BV29" s="865"/>
      <c r="BW29" s="865"/>
      <c r="BX29" s="865"/>
    </row>
    <row r="30" spans="1:76" s="798" customFormat="1" ht="18.75" customHeight="1">
      <c r="A30" s="982" t="s">
        <v>341</v>
      </c>
      <c r="B30" s="808" t="s">
        <v>342</v>
      </c>
      <c r="C30" s="827" t="s">
        <v>799</v>
      </c>
      <c r="D30" s="827" t="s">
        <v>953</v>
      </c>
      <c r="E30" s="828">
        <v>15</v>
      </c>
      <c r="F30" s="811">
        <f>PENSIONADOS!D12</f>
        <v>1200</v>
      </c>
      <c r="G30" s="811">
        <v>0</v>
      </c>
      <c r="H30" s="811">
        <v>0</v>
      </c>
      <c r="I30" s="811">
        <v>0</v>
      </c>
      <c r="J30" s="811">
        <v>0</v>
      </c>
      <c r="K30" s="811">
        <v>0</v>
      </c>
      <c r="L30" s="811">
        <v>0</v>
      </c>
      <c r="M30" s="811">
        <v>0</v>
      </c>
      <c r="N30" s="811">
        <f t="shared" si="1"/>
        <v>1200</v>
      </c>
      <c r="O30" s="869"/>
      <c r="P30" s="869"/>
      <c r="Q30" s="869"/>
      <c r="R30" s="888"/>
      <c r="S30" s="865"/>
      <c r="T30" s="865"/>
      <c r="U30" s="865"/>
      <c r="V30" s="865"/>
      <c r="W30" s="865"/>
      <c r="X30" s="865"/>
      <c r="Y30" s="865"/>
      <c r="Z30" s="865"/>
      <c r="AA30" s="865"/>
      <c r="AB30" s="865"/>
      <c r="AC30" s="865"/>
      <c r="AD30" s="865"/>
      <c r="AE30" s="865"/>
      <c r="AF30" s="865"/>
      <c r="AG30" s="865"/>
      <c r="AH30" s="865"/>
      <c r="AI30" s="865"/>
      <c r="AJ30" s="865"/>
      <c r="AK30" s="865"/>
      <c r="AL30" s="865"/>
      <c r="AM30" s="865"/>
      <c r="AN30" s="865"/>
      <c r="AO30" s="865"/>
      <c r="AP30" s="865"/>
      <c r="AQ30" s="865"/>
      <c r="AR30" s="865"/>
      <c r="AS30" s="865"/>
      <c r="AT30" s="865"/>
      <c r="AU30" s="865"/>
      <c r="AV30" s="865"/>
      <c r="AW30" s="865"/>
      <c r="AX30" s="865"/>
      <c r="AY30" s="865"/>
      <c r="AZ30" s="865"/>
      <c r="BA30" s="865"/>
      <c r="BB30" s="865"/>
      <c r="BC30" s="865"/>
      <c r="BD30" s="865"/>
      <c r="BE30" s="865"/>
      <c r="BF30" s="865"/>
      <c r="BG30" s="865"/>
      <c r="BH30" s="865"/>
      <c r="BI30" s="865"/>
      <c r="BJ30" s="865"/>
      <c r="BK30" s="865"/>
      <c r="BL30" s="865"/>
      <c r="BM30" s="865"/>
      <c r="BN30" s="865"/>
      <c r="BO30" s="865"/>
      <c r="BP30" s="865"/>
      <c r="BQ30" s="865"/>
      <c r="BR30" s="865"/>
      <c r="BS30" s="865"/>
      <c r="BT30" s="865"/>
      <c r="BU30" s="865"/>
      <c r="BV30" s="865"/>
      <c r="BW30" s="865"/>
      <c r="BX30" s="865"/>
    </row>
    <row r="31" spans="1:76" s="798" customFormat="1" ht="18.75" customHeight="1">
      <c r="A31" s="983" t="s">
        <v>488</v>
      </c>
      <c r="B31" s="808" t="s">
        <v>489</v>
      </c>
      <c r="C31" s="827" t="s">
        <v>799</v>
      </c>
      <c r="D31" s="827" t="s">
        <v>953</v>
      </c>
      <c r="E31" s="828">
        <v>15</v>
      </c>
      <c r="F31" s="811">
        <f>PENSIONADOS!D13</f>
        <v>2555</v>
      </c>
      <c r="G31" s="811">
        <v>0</v>
      </c>
      <c r="H31" s="811">
        <v>0</v>
      </c>
      <c r="I31" s="811">
        <v>0</v>
      </c>
      <c r="J31" s="811">
        <v>0</v>
      </c>
      <c r="K31" s="811">
        <v>0</v>
      </c>
      <c r="L31" s="811">
        <v>0</v>
      </c>
      <c r="M31" s="811">
        <v>0</v>
      </c>
      <c r="N31" s="811">
        <f t="shared" si="1"/>
        <v>2555</v>
      </c>
      <c r="O31" s="869"/>
      <c r="P31" s="869"/>
      <c r="Q31" s="869"/>
      <c r="R31" s="888"/>
      <c r="S31" s="865"/>
      <c r="T31" s="865"/>
      <c r="U31" s="865"/>
      <c r="V31" s="865"/>
      <c r="W31" s="865"/>
      <c r="X31" s="865"/>
      <c r="Y31" s="865"/>
      <c r="Z31" s="865"/>
      <c r="AA31" s="865"/>
      <c r="AB31" s="865"/>
      <c r="AC31" s="865"/>
      <c r="AD31" s="865"/>
      <c r="AE31" s="865"/>
      <c r="AF31" s="865"/>
      <c r="AG31" s="865"/>
      <c r="AH31" s="865"/>
      <c r="AI31" s="865"/>
      <c r="AJ31" s="865"/>
      <c r="AK31" s="865"/>
      <c r="AL31" s="865"/>
      <c r="AM31" s="865"/>
      <c r="AN31" s="865"/>
      <c r="AO31" s="865"/>
      <c r="AP31" s="865"/>
      <c r="AQ31" s="865"/>
      <c r="AR31" s="865"/>
      <c r="AS31" s="865"/>
      <c r="AT31" s="865"/>
      <c r="AU31" s="865"/>
      <c r="AV31" s="865"/>
      <c r="AW31" s="865"/>
      <c r="AX31" s="865"/>
      <c r="AY31" s="865"/>
      <c r="AZ31" s="865"/>
      <c r="BA31" s="865"/>
      <c r="BB31" s="865"/>
      <c r="BC31" s="865"/>
      <c r="BD31" s="865"/>
      <c r="BE31" s="865"/>
      <c r="BF31" s="865"/>
      <c r="BG31" s="865"/>
      <c r="BH31" s="865"/>
      <c r="BI31" s="865"/>
      <c r="BJ31" s="865"/>
      <c r="BK31" s="865"/>
      <c r="BL31" s="865"/>
      <c r="BM31" s="865"/>
      <c r="BN31" s="865"/>
      <c r="BO31" s="865"/>
      <c r="BP31" s="865"/>
      <c r="BQ31" s="865"/>
      <c r="BR31" s="865"/>
      <c r="BS31" s="865"/>
      <c r="BT31" s="865"/>
      <c r="BU31" s="865"/>
      <c r="BV31" s="865"/>
      <c r="BW31" s="865"/>
      <c r="BX31" s="865"/>
    </row>
    <row r="32" spans="1:76" s="798" customFormat="1" ht="18.75" customHeight="1">
      <c r="A32" s="983" t="s">
        <v>532</v>
      </c>
      <c r="B32" s="808" t="s">
        <v>523</v>
      </c>
      <c r="C32" s="827" t="s">
        <v>799</v>
      </c>
      <c r="D32" s="827" t="s">
        <v>953</v>
      </c>
      <c r="E32" s="828">
        <v>15</v>
      </c>
      <c r="F32" s="811">
        <f>PENSIONADOS!D14</f>
        <v>2580</v>
      </c>
      <c r="G32" s="811">
        <v>0</v>
      </c>
      <c r="H32" s="811">
        <v>0</v>
      </c>
      <c r="I32" s="811">
        <v>0</v>
      </c>
      <c r="J32" s="811">
        <v>0</v>
      </c>
      <c r="K32" s="811">
        <v>0</v>
      </c>
      <c r="L32" s="811">
        <v>0</v>
      </c>
      <c r="M32" s="811">
        <v>0</v>
      </c>
      <c r="N32" s="811">
        <f t="shared" si="1"/>
        <v>2580</v>
      </c>
      <c r="O32" s="869"/>
      <c r="P32" s="869"/>
      <c r="Q32" s="869"/>
      <c r="R32" s="888"/>
      <c r="S32" s="865"/>
      <c r="T32" s="865"/>
      <c r="U32" s="865"/>
      <c r="V32" s="865"/>
      <c r="W32" s="865"/>
      <c r="X32" s="865"/>
      <c r="Y32" s="865"/>
      <c r="Z32" s="865"/>
      <c r="AA32" s="865"/>
      <c r="AB32" s="865"/>
      <c r="AC32" s="865"/>
      <c r="AD32" s="865"/>
      <c r="AE32" s="865"/>
      <c r="AF32" s="865"/>
      <c r="AG32" s="865"/>
      <c r="AH32" s="865"/>
      <c r="AI32" s="865"/>
      <c r="AJ32" s="865"/>
      <c r="AK32" s="865"/>
      <c r="AL32" s="865"/>
      <c r="AM32" s="865"/>
      <c r="AN32" s="865"/>
      <c r="AO32" s="865"/>
      <c r="AP32" s="865"/>
      <c r="AQ32" s="865"/>
      <c r="AR32" s="865"/>
      <c r="AS32" s="865"/>
      <c r="AT32" s="865"/>
      <c r="AU32" s="865"/>
      <c r="AV32" s="865"/>
      <c r="AW32" s="865"/>
      <c r="AX32" s="865"/>
      <c r="AY32" s="865"/>
      <c r="AZ32" s="865"/>
      <c r="BA32" s="865"/>
      <c r="BB32" s="865"/>
      <c r="BC32" s="865"/>
      <c r="BD32" s="865"/>
      <c r="BE32" s="865"/>
      <c r="BF32" s="865"/>
      <c r="BG32" s="865"/>
      <c r="BH32" s="865"/>
      <c r="BI32" s="865"/>
      <c r="BJ32" s="865"/>
      <c r="BK32" s="865"/>
      <c r="BL32" s="865"/>
      <c r="BM32" s="865"/>
      <c r="BN32" s="865"/>
      <c r="BO32" s="865"/>
      <c r="BP32" s="865"/>
      <c r="BQ32" s="865"/>
      <c r="BR32" s="865"/>
      <c r="BS32" s="865"/>
      <c r="BT32" s="865"/>
      <c r="BU32" s="865"/>
      <c r="BV32" s="865"/>
      <c r="BW32" s="865"/>
      <c r="BX32" s="865"/>
    </row>
    <row r="33" spans="1:76" s="798" customFormat="1" ht="18.75" customHeight="1">
      <c r="A33" s="983" t="s">
        <v>533</v>
      </c>
      <c r="B33" s="808" t="s">
        <v>525</v>
      </c>
      <c r="C33" s="827" t="s">
        <v>799</v>
      </c>
      <c r="D33" s="827" t="s">
        <v>953</v>
      </c>
      <c r="E33" s="828">
        <v>15</v>
      </c>
      <c r="F33" s="811">
        <f>PENSIONADOS!D15</f>
        <v>1805</v>
      </c>
      <c r="G33" s="811">
        <v>0</v>
      </c>
      <c r="H33" s="811">
        <v>0</v>
      </c>
      <c r="I33" s="811">
        <v>0</v>
      </c>
      <c r="J33" s="811">
        <v>0</v>
      </c>
      <c r="K33" s="811">
        <v>0</v>
      </c>
      <c r="L33" s="811">
        <v>0</v>
      </c>
      <c r="M33" s="811">
        <v>0</v>
      </c>
      <c r="N33" s="811">
        <f t="shared" si="1"/>
        <v>1805</v>
      </c>
      <c r="O33" s="869"/>
      <c r="P33" s="869"/>
      <c r="Q33" s="869"/>
      <c r="R33" s="888"/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5"/>
      <c r="AD33" s="865"/>
      <c r="AE33" s="865"/>
      <c r="AF33" s="865"/>
      <c r="AG33" s="865"/>
      <c r="AH33" s="865"/>
      <c r="AI33" s="865"/>
      <c r="AJ33" s="865"/>
      <c r="AK33" s="865"/>
      <c r="AL33" s="865"/>
      <c r="AM33" s="865"/>
      <c r="AN33" s="865"/>
      <c r="AO33" s="865"/>
      <c r="AP33" s="865"/>
      <c r="AQ33" s="865"/>
      <c r="AR33" s="865"/>
      <c r="AS33" s="865"/>
      <c r="AT33" s="865"/>
      <c r="AU33" s="865"/>
      <c r="AV33" s="865"/>
      <c r="AW33" s="865"/>
      <c r="AX33" s="865"/>
      <c r="AY33" s="865"/>
      <c r="AZ33" s="865"/>
      <c r="BA33" s="865"/>
      <c r="BB33" s="865"/>
      <c r="BC33" s="865"/>
      <c r="BD33" s="865"/>
      <c r="BE33" s="865"/>
      <c r="BF33" s="865"/>
      <c r="BG33" s="865"/>
      <c r="BH33" s="865"/>
      <c r="BI33" s="865"/>
      <c r="BJ33" s="865"/>
      <c r="BK33" s="865"/>
      <c r="BL33" s="865"/>
      <c r="BM33" s="865"/>
      <c r="BN33" s="865"/>
      <c r="BO33" s="865"/>
      <c r="BP33" s="865"/>
      <c r="BQ33" s="865"/>
      <c r="BR33" s="865"/>
      <c r="BS33" s="865"/>
      <c r="BT33" s="865"/>
      <c r="BU33" s="865"/>
      <c r="BV33" s="865"/>
      <c r="BW33" s="865"/>
      <c r="BX33" s="865"/>
    </row>
    <row r="34" spans="1:76" s="798" customFormat="1" ht="18.75" customHeight="1">
      <c r="A34" s="983" t="s">
        <v>534</v>
      </c>
      <c r="B34" s="808" t="s">
        <v>140</v>
      </c>
      <c r="C34" s="827" t="s">
        <v>799</v>
      </c>
      <c r="D34" s="827" t="s">
        <v>953</v>
      </c>
      <c r="E34" s="828">
        <v>15</v>
      </c>
      <c r="F34" s="811">
        <f>PENSIONADOS!D24</f>
        <v>2185</v>
      </c>
      <c r="G34" s="811">
        <v>0</v>
      </c>
      <c r="H34" s="811">
        <v>0</v>
      </c>
      <c r="I34" s="811">
        <v>0</v>
      </c>
      <c r="J34" s="811">
        <v>0</v>
      </c>
      <c r="K34" s="811">
        <v>0</v>
      </c>
      <c r="L34" s="811">
        <v>0</v>
      </c>
      <c r="M34" s="811">
        <v>0</v>
      </c>
      <c r="N34" s="811">
        <f t="shared" si="1"/>
        <v>2185</v>
      </c>
      <c r="O34" s="869"/>
      <c r="P34" s="869"/>
      <c r="Q34" s="869"/>
      <c r="R34" s="888"/>
      <c r="S34" s="865"/>
      <c r="T34" s="865"/>
      <c r="U34" s="865"/>
      <c r="V34" s="865"/>
      <c r="W34" s="865"/>
      <c r="X34" s="865"/>
      <c r="Y34" s="865"/>
      <c r="Z34" s="865"/>
      <c r="AA34" s="865"/>
      <c r="AB34" s="865"/>
      <c r="AC34" s="865"/>
      <c r="AD34" s="865"/>
      <c r="AE34" s="865"/>
      <c r="AF34" s="865"/>
      <c r="AG34" s="865"/>
      <c r="AH34" s="865"/>
      <c r="AI34" s="865"/>
      <c r="AJ34" s="865"/>
      <c r="AK34" s="865"/>
      <c r="AL34" s="865"/>
      <c r="AM34" s="865"/>
      <c r="AN34" s="865"/>
      <c r="AO34" s="865"/>
      <c r="AP34" s="865"/>
      <c r="AQ34" s="865"/>
      <c r="AR34" s="865"/>
      <c r="AS34" s="865"/>
      <c r="AT34" s="865"/>
      <c r="AU34" s="865"/>
      <c r="AV34" s="865"/>
      <c r="AW34" s="865"/>
      <c r="AX34" s="865"/>
      <c r="AY34" s="865"/>
      <c r="AZ34" s="865"/>
      <c r="BA34" s="865"/>
      <c r="BB34" s="865"/>
      <c r="BC34" s="865"/>
      <c r="BD34" s="865"/>
      <c r="BE34" s="865"/>
      <c r="BF34" s="865"/>
      <c r="BG34" s="865"/>
      <c r="BH34" s="865"/>
      <c r="BI34" s="865"/>
      <c r="BJ34" s="865"/>
      <c r="BK34" s="865"/>
      <c r="BL34" s="865"/>
      <c r="BM34" s="865"/>
      <c r="BN34" s="865"/>
      <c r="BO34" s="865"/>
      <c r="BP34" s="865"/>
      <c r="BQ34" s="865"/>
      <c r="BR34" s="865"/>
      <c r="BS34" s="865"/>
      <c r="BT34" s="865"/>
      <c r="BU34" s="865"/>
      <c r="BV34" s="865"/>
      <c r="BW34" s="865"/>
      <c r="BX34" s="865"/>
    </row>
    <row r="35" spans="1:76" s="798" customFormat="1" ht="18.75" customHeight="1">
      <c r="A35" s="983" t="s">
        <v>535</v>
      </c>
      <c r="B35" s="808" t="s">
        <v>528</v>
      </c>
      <c r="C35" s="827" t="s">
        <v>799</v>
      </c>
      <c r="D35" s="827" t="s">
        <v>953</v>
      </c>
      <c r="E35" s="828">
        <v>15</v>
      </c>
      <c r="F35" s="811">
        <f>PENSIONADOS!D25</f>
        <v>1880</v>
      </c>
      <c r="G35" s="811">
        <v>0</v>
      </c>
      <c r="H35" s="811">
        <v>0</v>
      </c>
      <c r="I35" s="811">
        <v>0</v>
      </c>
      <c r="J35" s="811">
        <v>0</v>
      </c>
      <c r="K35" s="811">
        <v>0</v>
      </c>
      <c r="L35" s="811">
        <v>0</v>
      </c>
      <c r="M35" s="811">
        <v>0</v>
      </c>
      <c r="N35" s="811">
        <f t="shared" si="1"/>
        <v>1880</v>
      </c>
      <c r="O35" s="869"/>
      <c r="P35" s="869"/>
      <c r="Q35" s="869"/>
      <c r="R35" s="888"/>
      <c r="S35" s="865"/>
      <c r="T35" s="865"/>
      <c r="U35" s="865"/>
      <c r="V35" s="865"/>
      <c r="W35" s="865"/>
      <c r="X35" s="865"/>
      <c r="Y35" s="865"/>
      <c r="Z35" s="865"/>
      <c r="AA35" s="865"/>
      <c r="AB35" s="865"/>
      <c r="AC35" s="865"/>
      <c r="AD35" s="865"/>
      <c r="AE35" s="865"/>
      <c r="AF35" s="865"/>
      <c r="AG35" s="865"/>
      <c r="AH35" s="865"/>
      <c r="AI35" s="865"/>
      <c r="AJ35" s="865"/>
      <c r="AK35" s="865"/>
      <c r="AL35" s="865"/>
      <c r="AM35" s="865"/>
      <c r="AN35" s="865"/>
      <c r="AO35" s="865"/>
      <c r="AP35" s="865"/>
      <c r="AQ35" s="865"/>
      <c r="AR35" s="865"/>
      <c r="AS35" s="865"/>
      <c r="AT35" s="865"/>
      <c r="AU35" s="865"/>
      <c r="AV35" s="865"/>
      <c r="AW35" s="865"/>
      <c r="AX35" s="865"/>
      <c r="AY35" s="865"/>
      <c r="AZ35" s="865"/>
      <c r="BA35" s="865"/>
      <c r="BB35" s="865"/>
      <c r="BC35" s="865"/>
      <c r="BD35" s="865"/>
      <c r="BE35" s="865"/>
      <c r="BF35" s="865"/>
      <c r="BG35" s="865"/>
      <c r="BH35" s="865"/>
      <c r="BI35" s="865"/>
      <c r="BJ35" s="865"/>
      <c r="BK35" s="865"/>
      <c r="BL35" s="865"/>
      <c r="BM35" s="865"/>
      <c r="BN35" s="865"/>
      <c r="BO35" s="865"/>
      <c r="BP35" s="865"/>
      <c r="BQ35" s="865"/>
      <c r="BR35" s="865"/>
      <c r="BS35" s="865"/>
      <c r="BT35" s="865"/>
      <c r="BU35" s="865"/>
      <c r="BV35" s="865"/>
      <c r="BW35" s="865"/>
      <c r="BX35" s="865"/>
    </row>
    <row r="36" spans="1:76" s="798" customFormat="1" ht="18.75" customHeight="1">
      <c r="A36" s="983" t="s">
        <v>536</v>
      </c>
      <c r="B36" s="808" t="s">
        <v>530</v>
      </c>
      <c r="C36" s="827" t="s">
        <v>799</v>
      </c>
      <c r="D36" s="827" t="s">
        <v>953</v>
      </c>
      <c r="E36" s="828">
        <v>15</v>
      </c>
      <c r="F36" s="811">
        <f>PENSIONADOS!D26</f>
        <v>3585</v>
      </c>
      <c r="G36" s="811">
        <v>0</v>
      </c>
      <c r="H36" s="811">
        <v>0</v>
      </c>
      <c r="I36" s="811">
        <v>0</v>
      </c>
      <c r="J36" s="811">
        <v>0</v>
      </c>
      <c r="K36" s="811">
        <v>0</v>
      </c>
      <c r="L36" s="811">
        <v>0</v>
      </c>
      <c r="M36" s="811">
        <v>0</v>
      </c>
      <c r="N36" s="811">
        <f t="shared" si="1"/>
        <v>3585</v>
      </c>
      <c r="O36" s="869"/>
      <c r="P36" s="869"/>
      <c r="Q36" s="871"/>
      <c r="R36" s="888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5"/>
      <c r="AM36" s="865"/>
      <c r="AN36" s="865"/>
      <c r="AO36" s="865"/>
      <c r="AP36" s="865"/>
      <c r="AQ36" s="865"/>
      <c r="AR36" s="865"/>
      <c r="AS36" s="865"/>
      <c r="AT36" s="865"/>
      <c r="AU36" s="865"/>
      <c r="AV36" s="865"/>
      <c r="AW36" s="865"/>
      <c r="AX36" s="865"/>
      <c r="AY36" s="865"/>
      <c r="AZ36" s="865"/>
      <c r="BA36" s="865"/>
      <c r="BB36" s="865"/>
      <c r="BC36" s="865"/>
      <c r="BD36" s="865"/>
      <c r="BE36" s="865"/>
      <c r="BF36" s="865"/>
      <c r="BG36" s="865"/>
      <c r="BH36" s="865"/>
      <c r="BI36" s="865"/>
      <c r="BJ36" s="865"/>
      <c r="BK36" s="865"/>
      <c r="BL36" s="865"/>
      <c r="BM36" s="865"/>
      <c r="BN36" s="865"/>
      <c r="BO36" s="865"/>
      <c r="BP36" s="865"/>
      <c r="BQ36" s="865"/>
      <c r="BR36" s="865"/>
      <c r="BS36" s="865"/>
      <c r="BT36" s="865"/>
      <c r="BU36" s="865"/>
      <c r="BV36" s="865"/>
      <c r="BW36" s="865"/>
      <c r="BX36" s="865"/>
    </row>
    <row r="37" spans="1:17" s="787" customFormat="1" ht="18.75" customHeight="1">
      <c r="A37" s="983" t="s">
        <v>875</v>
      </c>
      <c r="B37" s="808" t="s">
        <v>258</v>
      </c>
      <c r="C37" s="827" t="s">
        <v>799</v>
      </c>
      <c r="D37" s="827" t="s">
        <v>953</v>
      </c>
      <c r="E37" s="828">
        <v>15</v>
      </c>
      <c r="F37" s="811">
        <f>PENSIONADOS!D27</f>
        <v>2585</v>
      </c>
      <c r="G37" s="812">
        <v>0</v>
      </c>
      <c r="H37" s="812">
        <v>0</v>
      </c>
      <c r="I37" s="812">
        <v>0</v>
      </c>
      <c r="J37" s="812">
        <v>0</v>
      </c>
      <c r="K37" s="812">
        <v>0</v>
      </c>
      <c r="L37" s="812">
        <v>0</v>
      </c>
      <c r="M37" s="812">
        <v>0</v>
      </c>
      <c r="N37" s="811">
        <f t="shared" si="1"/>
        <v>2585</v>
      </c>
      <c r="O37" s="869"/>
      <c r="P37" s="869"/>
      <c r="Q37" s="869"/>
    </row>
    <row r="38" spans="1:17" s="787" customFormat="1" ht="18.75" customHeight="1">
      <c r="A38" s="983" t="s">
        <v>891</v>
      </c>
      <c r="B38" s="848" t="s">
        <v>705</v>
      </c>
      <c r="C38" s="827" t="s">
        <v>799</v>
      </c>
      <c r="D38" s="827" t="s">
        <v>953</v>
      </c>
      <c r="E38" s="903">
        <v>15</v>
      </c>
      <c r="F38" s="811">
        <f>PENSIONADOS!D28</f>
        <v>1513</v>
      </c>
      <c r="G38" s="904">
        <v>0</v>
      </c>
      <c r="H38" s="904">
        <v>0</v>
      </c>
      <c r="I38" s="904">
        <v>0</v>
      </c>
      <c r="J38" s="904">
        <v>0</v>
      </c>
      <c r="K38" s="904">
        <v>0</v>
      </c>
      <c r="L38" s="904">
        <v>0</v>
      </c>
      <c r="M38" s="904">
        <f>'BASE Y CONFIANZA'!M137</f>
        <v>0</v>
      </c>
      <c r="N38" s="811">
        <f t="shared" si="1"/>
        <v>1513</v>
      </c>
      <c r="O38" s="869"/>
      <c r="P38" s="869"/>
      <c r="Q38" s="869"/>
    </row>
    <row r="39" spans="1:17" s="787" customFormat="1" ht="18.75" customHeight="1">
      <c r="A39" s="807">
        <v>30</v>
      </c>
      <c r="B39" s="808" t="s">
        <v>288</v>
      </c>
      <c r="C39" s="827" t="s">
        <v>799</v>
      </c>
      <c r="D39" s="827" t="s">
        <v>953</v>
      </c>
      <c r="E39" s="828">
        <v>15</v>
      </c>
      <c r="F39" s="811">
        <f>PENSIONADOS!D29</f>
        <v>1900</v>
      </c>
      <c r="G39" s="904">
        <v>0</v>
      </c>
      <c r="H39" s="904">
        <v>0</v>
      </c>
      <c r="I39" s="904">
        <v>0</v>
      </c>
      <c r="J39" s="904">
        <v>0</v>
      </c>
      <c r="K39" s="904">
        <v>0</v>
      </c>
      <c r="L39" s="904">
        <v>0</v>
      </c>
      <c r="M39" s="904">
        <f>'BASE Y CONFIANZA'!M138</f>
        <v>0</v>
      </c>
      <c r="N39" s="811">
        <f t="shared" si="1"/>
        <v>1900</v>
      </c>
      <c r="O39" s="869"/>
      <c r="P39" s="869"/>
      <c r="Q39" s="869"/>
    </row>
    <row r="40" spans="1:17" s="787" customFormat="1" ht="18.75" customHeight="1">
      <c r="A40" s="807">
        <v>31</v>
      </c>
      <c r="B40" s="808" t="s">
        <v>290</v>
      </c>
      <c r="C40" s="827" t="s">
        <v>799</v>
      </c>
      <c r="D40" s="827" t="s">
        <v>953</v>
      </c>
      <c r="E40" s="830">
        <v>15</v>
      </c>
      <c r="F40" s="811">
        <f>PENSIONADOS!D30</f>
        <v>2000</v>
      </c>
      <c r="G40" s="904">
        <v>0</v>
      </c>
      <c r="H40" s="904">
        <v>0</v>
      </c>
      <c r="I40" s="904">
        <v>0</v>
      </c>
      <c r="J40" s="904">
        <v>0</v>
      </c>
      <c r="K40" s="904">
        <v>0</v>
      </c>
      <c r="L40" s="904">
        <v>0</v>
      </c>
      <c r="M40" s="904">
        <f>'BASE Y CONFIANZA'!M139</f>
        <v>0</v>
      </c>
      <c r="N40" s="811">
        <f t="shared" si="1"/>
        <v>2000</v>
      </c>
      <c r="O40" s="869"/>
      <c r="P40" s="869"/>
      <c r="Q40" s="869"/>
    </row>
    <row r="41" spans="1:17" s="787" customFormat="1" ht="18.75" customHeight="1">
      <c r="A41" s="807">
        <v>32</v>
      </c>
      <c r="B41" s="808" t="s">
        <v>184</v>
      </c>
      <c r="C41" s="827" t="s">
        <v>799</v>
      </c>
      <c r="D41" s="827" t="s">
        <v>953</v>
      </c>
      <c r="E41" s="830">
        <v>15</v>
      </c>
      <c r="F41" s="811">
        <f>PENSIONADOS!D31</f>
        <v>2995</v>
      </c>
      <c r="G41" s="904">
        <v>0</v>
      </c>
      <c r="H41" s="904">
        <v>0</v>
      </c>
      <c r="I41" s="904">
        <v>0</v>
      </c>
      <c r="J41" s="904">
        <v>0</v>
      </c>
      <c r="K41" s="904">
        <v>0</v>
      </c>
      <c r="L41" s="904">
        <v>0</v>
      </c>
      <c r="M41" s="904">
        <v>0</v>
      </c>
      <c r="N41" s="811">
        <f t="shared" si="1"/>
        <v>2995</v>
      </c>
      <c r="O41" s="869"/>
      <c r="P41" s="869"/>
      <c r="Q41" s="869"/>
    </row>
    <row r="42" spans="1:17" s="787" customFormat="1" ht="18.75" customHeight="1">
      <c r="A42" s="807">
        <v>33</v>
      </c>
      <c r="B42" s="808" t="s">
        <v>241</v>
      </c>
      <c r="C42" s="827" t="s">
        <v>799</v>
      </c>
      <c r="D42" s="827" t="s">
        <v>953</v>
      </c>
      <c r="E42" s="828">
        <v>15</v>
      </c>
      <c r="F42" s="811">
        <f>PENSIONADOS!D32</f>
        <v>2100</v>
      </c>
      <c r="G42" s="904">
        <v>0</v>
      </c>
      <c r="H42" s="904">
        <v>0</v>
      </c>
      <c r="I42" s="904">
        <v>0</v>
      </c>
      <c r="J42" s="904">
        <v>0</v>
      </c>
      <c r="K42" s="904">
        <v>0</v>
      </c>
      <c r="L42" s="904">
        <v>0</v>
      </c>
      <c r="M42" s="904">
        <v>0</v>
      </c>
      <c r="N42" s="811">
        <f t="shared" si="1"/>
        <v>2100</v>
      </c>
      <c r="O42" s="869"/>
      <c r="P42" s="869"/>
      <c r="Q42" s="869"/>
    </row>
    <row r="43" spans="1:17" s="787" customFormat="1" ht="18.75" customHeight="1">
      <c r="A43" s="807">
        <v>34</v>
      </c>
      <c r="B43" s="808" t="s">
        <v>242</v>
      </c>
      <c r="C43" s="827" t="s">
        <v>799</v>
      </c>
      <c r="D43" s="827" t="s">
        <v>953</v>
      </c>
      <c r="E43" s="828">
        <v>15</v>
      </c>
      <c r="F43" s="811">
        <f>PENSIONADOS!D33</f>
        <v>1840</v>
      </c>
      <c r="G43" s="904">
        <v>0</v>
      </c>
      <c r="H43" s="904">
        <v>0</v>
      </c>
      <c r="I43" s="904">
        <v>0</v>
      </c>
      <c r="J43" s="904">
        <v>0</v>
      </c>
      <c r="K43" s="904">
        <v>0</v>
      </c>
      <c r="L43" s="904">
        <v>0</v>
      </c>
      <c r="M43" s="904">
        <v>0</v>
      </c>
      <c r="N43" s="811">
        <f t="shared" si="1"/>
        <v>1840</v>
      </c>
      <c r="O43" s="869"/>
      <c r="P43" s="869"/>
      <c r="Q43" s="869"/>
    </row>
    <row r="44" spans="1:17" s="796" customFormat="1" ht="18.75" customHeight="1">
      <c r="A44" s="807">
        <v>35</v>
      </c>
      <c r="B44" s="808" t="s">
        <v>175</v>
      </c>
      <c r="C44" s="827" t="s">
        <v>799</v>
      </c>
      <c r="D44" s="827" t="s">
        <v>953</v>
      </c>
      <c r="E44" s="828">
        <v>15</v>
      </c>
      <c r="F44" s="811">
        <f>PENSIONADOS!D34</f>
        <v>2170</v>
      </c>
      <c r="G44" s="904">
        <v>0</v>
      </c>
      <c r="H44" s="904">
        <v>0</v>
      </c>
      <c r="I44" s="904">
        <v>0</v>
      </c>
      <c r="J44" s="904">
        <v>0</v>
      </c>
      <c r="K44" s="904">
        <v>0</v>
      </c>
      <c r="L44" s="904">
        <v>0</v>
      </c>
      <c r="M44" s="904">
        <v>0</v>
      </c>
      <c r="N44" s="811">
        <f aca="true" t="shared" si="2" ref="N44:N51">F44+G44+H44+I44-J44+K44-L44-M44</f>
        <v>2170</v>
      </c>
      <c r="O44" s="901"/>
      <c r="P44" s="901"/>
      <c r="Q44" s="901"/>
    </row>
    <row r="45" spans="1:17" s="787" customFormat="1" ht="18.75" customHeight="1">
      <c r="A45" s="807">
        <v>36</v>
      </c>
      <c r="B45" s="808" t="s">
        <v>94</v>
      </c>
      <c r="C45" s="827" t="s">
        <v>799</v>
      </c>
      <c r="D45" s="827" t="s">
        <v>953</v>
      </c>
      <c r="E45" s="810">
        <v>15</v>
      </c>
      <c r="F45" s="811">
        <f>PENSIONADOS!D35</f>
        <v>1500</v>
      </c>
      <c r="G45" s="904">
        <v>0</v>
      </c>
      <c r="H45" s="904">
        <v>0</v>
      </c>
      <c r="I45" s="904">
        <v>0</v>
      </c>
      <c r="J45" s="904">
        <v>0</v>
      </c>
      <c r="K45" s="904">
        <v>0</v>
      </c>
      <c r="L45" s="904">
        <v>0</v>
      </c>
      <c r="M45" s="904">
        <v>0</v>
      </c>
      <c r="N45" s="811">
        <f t="shared" si="2"/>
        <v>1500</v>
      </c>
      <c r="O45" s="869"/>
      <c r="P45" s="869"/>
      <c r="Q45" s="869"/>
    </row>
    <row r="46" spans="1:17" s="787" customFormat="1" ht="18.75" customHeight="1">
      <c r="A46" s="807">
        <v>37</v>
      </c>
      <c r="B46" s="808" t="s">
        <v>952</v>
      </c>
      <c r="C46" s="827" t="s">
        <v>799</v>
      </c>
      <c r="D46" s="827" t="s">
        <v>953</v>
      </c>
      <c r="E46" s="810">
        <v>15</v>
      </c>
      <c r="F46" s="811">
        <f>PENSIONADOS!D36</f>
        <v>2400</v>
      </c>
      <c r="G46" s="904">
        <v>0</v>
      </c>
      <c r="H46" s="904">
        <v>0</v>
      </c>
      <c r="I46" s="904">
        <v>0</v>
      </c>
      <c r="J46" s="904">
        <v>0</v>
      </c>
      <c r="K46" s="904">
        <v>0</v>
      </c>
      <c r="L46" s="904">
        <v>0</v>
      </c>
      <c r="M46" s="904">
        <v>0</v>
      </c>
      <c r="N46" s="811">
        <f t="shared" si="2"/>
        <v>2400</v>
      </c>
      <c r="O46" s="869"/>
      <c r="P46" s="869"/>
      <c r="Q46" s="869"/>
    </row>
    <row r="47" spans="1:17" s="787" customFormat="1" ht="18.75" customHeight="1">
      <c r="A47" s="807">
        <v>38</v>
      </c>
      <c r="B47" s="808" t="s">
        <v>688</v>
      </c>
      <c r="C47" s="827" t="s">
        <v>799</v>
      </c>
      <c r="D47" s="827" t="s">
        <v>953</v>
      </c>
      <c r="E47" s="828">
        <v>15</v>
      </c>
      <c r="F47" s="812">
        <f>PENSIONADOS!D44</f>
        <v>1500</v>
      </c>
      <c r="G47" s="904">
        <v>0</v>
      </c>
      <c r="H47" s="904">
        <v>0</v>
      </c>
      <c r="I47" s="904">
        <v>0</v>
      </c>
      <c r="J47" s="904">
        <v>0</v>
      </c>
      <c r="K47" s="904">
        <v>0</v>
      </c>
      <c r="L47" s="904">
        <v>0</v>
      </c>
      <c r="M47" s="904">
        <v>0</v>
      </c>
      <c r="N47" s="811">
        <f t="shared" si="2"/>
        <v>1500</v>
      </c>
      <c r="O47" s="869"/>
      <c r="P47" s="869"/>
      <c r="Q47" s="869"/>
    </row>
    <row r="48" spans="1:17" s="787" customFormat="1" ht="18.75" customHeight="1">
      <c r="A48" s="807">
        <v>39</v>
      </c>
      <c r="B48" s="808" t="s">
        <v>224</v>
      </c>
      <c r="C48" s="827" t="s">
        <v>799</v>
      </c>
      <c r="D48" s="827" t="s">
        <v>953</v>
      </c>
      <c r="E48" s="828">
        <v>15</v>
      </c>
      <c r="F48" s="812">
        <f>PENSIONADOS!D45</f>
        <v>1920</v>
      </c>
      <c r="G48" s="904">
        <v>0</v>
      </c>
      <c r="H48" s="904">
        <v>0</v>
      </c>
      <c r="I48" s="904">
        <v>0</v>
      </c>
      <c r="J48" s="904">
        <v>0</v>
      </c>
      <c r="K48" s="904">
        <v>0</v>
      </c>
      <c r="L48" s="904">
        <v>0</v>
      </c>
      <c r="M48" s="904">
        <v>0</v>
      </c>
      <c r="N48" s="811">
        <f t="shared" si="2"/>
        <v>1920</v>
      </c>
      <c r="O48" s="869"/>
      <c r="P48" s="869"/>
      <c r="Q48" s="869"/>
    </row>
    <row r="49" spans="1:17" s="787" customFormat="1" ht="18.75" customHeight="1">
      <c r="A49" s="807">
        <v>40</v>
      </c>
      <c r="B49" s="808" t="s">
        <v>223</v>
      </c>
      <c r="C49" s="827" t="s">
        <v>799</v>
      </c>
      <c r="D49" s="827" t="s">
        <v>953</v>
      </c>
      <c r="E49" s="828">
        <v>15</v>
      </c>
      <c r="F49" s="812">
        <f>PENSIONADOS!D46</f>
        <v>2350</v>
      </c>
      <c r="G49" s="904">
        <v>0</v>
      </c>
      <c r="H49" s="904">
        <v>0</v>
      </c>
      <c r="I49" s="904">
        <v>0</v>
      </c>
      <c r="J49" s="904">
        <v>0</v>
      </c>
      <c r="K49" s="904">
        <v>0</v>
      </c>
      <c r="L49" s="904">
        <v>0</v>
      </c>
      <c r="M49" s="904">
        <v>0</v>
      </c>
      <c r="N49" s="811">
        <f t="shared" si="2"/>
        <v>2350</v>
      </c>
      <c r="O49" s="869"/>
      <c r="P49" s="869"/>
      <c r="Q49" s="869"/>
    </row>
    <row r="50" spans="1:17" s="787" customFormat="1" ht="18.75" customHeight="1">
      <c r="A50" s="807">
        <v>41</v>
      </c>
      <c r="B50" s="808" t="s">
        <v>469</v>
      </c>
      <c r="C50" s="827" t="s">
        <v>799</v>
      </c>
      <c r="D50" s="827" t="s">
        <v>953</v>
      </c>
      <c r="E50" s="828">
        <v>15</v>
      </c>
      <c r="F50" s="812">
        <f>PENSIONADOS!D47</f>
        <v>1700</v>
      </c>
      <c r="G50" s="904">
        <v>0</v>
      </c>
      <c r="H50" s="904">
        <v>0</v>
      </c>
      <c r="I50" s="904">
        <v>0</v>
      </c>
      <c r="J50" s="904">
        <v>0</v>
      </c>
      <c r="K50" s="904">
        <v>0</v>
      </c>
      <c r="L50" s="904">
        <v>0</v>
      </c>
      <c r="M50" s="904">
        <v>0</v>
      </c>
      <c r="N50" s="811">
        <f t="shared" si="2"/>
        <v>1700</v>
      </c>
      <c r="O50" s="869"/>
      <c r="P50" s="869"/>
      <c r="Q50" s="869"/>
    </row>
    <row r="51" spans="1:17" s="787" customFormat="1" ht="18.75" customHeight="1">
      <c r="A51" s="807">
        <v>42</v>
      </c>
      <c r="B51" s="808" t="s">
        <v>216</v>
      </c>
      <c r="C51" s="827" t="s">
        <v>799</v>
      </c>
      <c r="D51" s="827" t="s">
        <v>953</v>
      </c>
      <c r="E51" s="828">
        <v>15</v>
      </c>
      <c r="F51" s="812">
        <f>PENSIONADOS!D48</f>
        <v>2370</v>
      </c>
      <c r="G51" s="904">
        <v>0</v>
      </c>
      <c r="H51" s="904">
        <v>0</v>
      </c>
      <c r="I51" s="904">
        <v>0</v>
      </c>
      <c r="J51" s="904">
        <v>0</v>
      </c>
      <c r="K51" s="904">
        <v>0</v>
      </c>
      <c r="L51" s="904">
        <v>0</v>
      </c>
      <c r="M51" s="904">
        <v>0</v>
      </c>
      <c r="N51" s="811">
        <f t="shared" si="2"/>
        <v>2370</v>
      </c>
      <c r="O51" s="869"/>
      <c r="P51" s="869"/>
      <c r="Q51" s="869"/>
    </row>
    <row r="52" spans="1:17" s="787" customFormat="1" ht="18.75" customHeight="1">
      <c r="A52" s="807">
        <v>43</v>
      </c>
      <c r="B52" s="808" t="s">
        <v>679</v>
      </c>
      <c r="C52" s="827" t="s">
        <v>799</v>
      </c>
      <c r="D52" s="827" t="s">
        <v>953</v>
      </c>
      <c r="E52" s="828">
        <v>15</v>
      </c>
      <c r="F52" s="812">
        <f>PENSIONADOS!D49</f>
        <v>1000</v>
      </c>
      <c r="G52" s="811">
        <v>0</v>
      </c>
      <c r="H52" s="811">
        <v>0</v>
      </c>
      <c r="I52" s="811">
        <v>0</v>
      </c>
      <c r="J52" s="811">
        <v>0</v>
      </c>
      <c r="K52" s="811">
        <v>0</v>
      </c>
      <c r="L52" s="904">
        <v>0</v>
      </c>
      <c r="M52" s="812">
        <v>0</v>
      </c>
      <c r="N52" s="811">
        <f aca="true" t="shared" si="3" ref="N52:N67">F52+G52+H52+I52-J52+K52-L52-M52</f>
        <v>1000</v>
      </c>
      <c r="O52" s="869"/>
      <c r="P52" s="869"/>
      <c r="Q52" s="869"/>
    </row>
    <row r="53" spans="1:17" s="787" customFormat="1" ht="18.75" customHeight="1">
      <c r="A53" s="848">
        <v>44</v>
      </c>
      <c r="B53" s="848" t="s">
        <v>722</v>
      </c>
      <c r="C53" s="827" t="s">
        <v>799</v>
      </c>
      <c r="D53" s="827" t="s">
        <v>953</v>
      </c>
      <c r="E53" s="903">
        <v>15</v>
      </c>
      <c r="F53" s="812">
        <f>PENSIONADOS!D50</f>
        <v>1500</v>
      </c>
      <c r="G53" s="904">
        <v>0</v>
      </c>
      <c r="H53" s="904">
        <v>0</v>
      </c>
      <c r="I53" s="904">
        <v>0</v>
      </c>
      <c r="J53" s="904">
        <v>0</v>
      </c>
      <c r="K53" s="904">
        <v>0</v>
      </c>
      <c r="L53" s="904">
        <v>0</v>
      </c>
      <c r="M53" s="904">
        <v>0</v>
      </c>
      <c r="N53" s="811">
        <f t="shared" si="3"/>
        <v>1500</v>
      </c>
      <c r="O53" s="869"/>
      <c r="P53" s="869"/>
      <c r="Q53" s="869"/>
    </row>
    <row r="54" spans="1:17" s="787" customFormat="1" ht="18.75" customHeight="1">
      <c r="A54" s="807">
        <v>45</v>
      </c>
      <c r="B54" s="808" t="s">
        <v>623</v>
      </c>
      <c r="C54" s="827" t="s">
        <v>799</v>
      </c>
      <c r="D54" s="827" t="s">
        <v>953</v>
      </c>
      <c r="E54" s="828">
        <v>15</v>
      </c>
      <c r="F54" s="812">
        <f>PENSIONADOS!D51</f>
        <v>1500</v>
      </c>
      <c r="G54" s="812">
        <v>0</v>
      </c>
      <c r="H54" s="812">
        <v>0</v>
      </c>
      <c r="I54" s="812">
        <v>0</v>
      </c>
      <c r="J54" s="812">
        <v>0</v>
      </c>
      <c r="K54" s="812">
        <v>0</v>
      </c>
      <c r="L54" s="812">
        <v>0</v>
      </c>
      <c r="M54" s="812">
        <v>0</v>
      </c>
      <c r="N54" s="811">
        <f t="shared" si="3"/>
        <v>1500</v>
      </c>
      <c r="O54" s="869"/>
      <c r="P54" s="869"/>
      <c r="Q54" s="869"/>
    </row>
    <row r="55" spans="1:17" s="787" customFormat="1" ht="18.75" customHeight="1">
      <c r="A55" s="807">
        <v>46</v>
      </c>
      <c r="B55" s="808" t="s">
        <v>1022</v>
      </c>
      <c r="C55" s="827" t="s">
        <v>799</v>
      </c>
      <c r="D55" s="827" t="s">
        <v>953</v>
      </c>
      <c r="E55" s="828">
        <v>15</v>
      </c>
      <c r="F55" s="812">
        <f>PENSIONADOS!D52</f>
        <v>1900</v>
      </c>
      <c r="G55" s="812">
        <v>0</v>
      </c>
      <c r="H55" s="812">
        <v>0</v>
      </c>
      <c r="I55" s="812">
        <v>0</v>
      </c>
      <c r="J55" s="812">
        <v>0</v>
      </c>
      <c r="K55" s="812">
        <v>0</v>
      </c>
      <c r="L55" s="812">
        <v>0</v>
      </c>
      <c r="M55" s="812">
        <v>0</v>
      </c>
      <c r="N55" s="811">
        <f t="shared" si="3"/>
        <v>1900</v>
      </c>
      <c r="O55" s="869"/>
      <c r="P55" s="869"/>
      <c r="Q55" s="869"/>
    </row>
    <row r="56" spans="1:17" s="787" customFormat="1" ht="18.75" customHeight="1">
      <c r="A56" s="807">
        <v>47</v>
      </c>
      <c r="B56" s="808" t="s">
        <v>673</v>
      </c>
      <c r="C56" s="827" t="s">
        <v>799</v>
      </c>
      <c r="D56" s="827" t="s">
        <v>953</v>
      </c>
      <c r="E56" s="828">
        <v>15</v>
      </c>
      <c r="F56" s="812">
        <f>PENSIONADOS!D53</f>
        <v>2396</v>
      </c>
      <c r="G56" s="812">
        <v>0</v>
      </c>
      <c r="H56" s="812">
        <v>0</v>
      </c>
      <c r="I56" s="812">
        <v>0</v>
      </c>
      <c r="J56" s="812">
        <v>0</v>
      </c>
      <c r="K56" s="812">
        <v>0</v>
      </c>
      <c r="L56" s="812">
        <v>0</v>
      </c>
      <c r="M56" s="812">
        <v>0</v>
      </c>
      <c r="N56" s="811">
        <f t="shared" si="3"/>
        <v>2396</v>
      </c>
      <c r="O56" s="869"/>
      <c r="P56" s="871"/>
      <c r="Q56" s="869"/>
    </row>
    <row r="57" spans="1:17" s="787" customFormat="1" ht="18.75" customHeight="1">
      <c r="A57" s="807">
        <v>48</v>
      </c>
      <c r="B57" s="808" t="s">
        <v>252</v>
      </c>
      <c r="C57" s="827" t="s">
        <v>799</v>
      </c>
      <c r="D57" s="827" t="s">
        <v>953</v>
      </c>
      <c r="E57" s="828">
        <v>15</v>
      </c>
      <c r="F57" s="812">
        <f>PENSIONADOS!D54</f>
        <v>2100</v>
      </c>
      <c r="G57" s="812">
        <v>0</v>
      </c>
      <c r="H57" s="812">
        <v>0</v>
      </c>
      <c r="I57" s="812">
        <v>0</v>
      </c>
      <c r="J57" s="812">
        <v>0</v>
      </c>
      <c r="K57" s="812">
        <v>0</v>
      </c>
      <c r="L57" s="812">
        <v>0</v>
      </c>
      <c r="M57" s="812">
        <v>0</v>
      </c>
      <c r="N57" s="811">
        <f t="shared" si="3"/>
        <v>2100</v>
      </c>
      <c r="O57" s="869"/>
      <c r="P57" s="869"/>
      <c r="Q57" s="869"/>
    </row>
    <row r="58" spans="1:17" s="787" customFormat="1" ht="18.75" customHeight="1">
      <c r="A58" s="848">
        <v>49</v>
      </c>
      <c r="B58" s="848" t="s">
        <v>701</v>
      </c>
      <c r="C58" s="827" t="s">
        <v>799</v>
      </c>
      <c r="D58" s="827" t="s">
        <v>953</v>
      </c>
      <c r="E58" s="903">
        <v>15</v>
      </c>
      <c r="F58" s="812">
        <f>PENSIONADOS!D55</f>
        <v>1148</v>
      </c>
      <c r="G58" s="904">
        <v>0</v>
      </c>
      <c r="H58" s="904">
        <v>0</v>
      </c>
      <c r="I58" s="904">
        <v>0</v>
      </c>
      <c r="J58" s="904">
        <v>0</v>
      </c>
      <c r="K58" s="904">
        <v>0</v>
      </c>
      <c r="L58" s="904">
        <v>0</v>
      </c>
      <c r="M58" s="904">
        <v>0</v>
      </c>
      <c r="N58" s="811">
        <f t="shared" si="3"/>
        <v>1148</v>
      </c>
      <c r="O58" s="869"/>
      <c r="P58" s="869"/>
      <c r="Q58" s="869"/>
    </row>
    <row r="59" spans="1:17" s="787" customFormat="1" ht="18.75" customHeight="1">
      <c r="A59" s="807">
        <v>50</v>
      </c>
      <c r="B59" s="808" t="s">
        <v>265</v>
      </c>
      <c r="C59" s="827" t="s">
        <v>799</v>
      </c>
      <c r="D59" s="827" t="s">
        <v>953</v>
      </c>
      <c r="E59" s="828">
        <v>15</v>
      </c>
      <c r="F59" s="812">
        <f>PENSIONADOS!D56</f>
        <v>1745</v>
      </c>
      <c r="G59" s="812">
        <v>0</v>
      </c>
      <c r="H59" s="812">
        <v>0</v>
      </c>
      <c r="I59" s="812">
        <v>0</v>
      </c>
      <c r="J59" s="812">
        <v>0</v>
      </c>
      <c r="K59" s="812">
        <v>0</v>
      </c>
      <c r="L59" s="812">
        <v>0</v>
      </c>
      <c r="M59" s="812">
        <v>0</v>
      </c>
      <c r="N59" s="811">
        <f t="shared" si="3"/>
        <v>1745</v>
      </c>
      <c r="O59" s="869"/>
      <c r="P59" s="869"/>
      <c r="Q59" s="869"/>
    </row>
    <row r="60" spans="1:17" s="787" customFormat="1" ht="18.75" customHeight="1">
      <c r="A60" s="807">
        <v>51</v>
      </c>
      <c r="B60" s="808" t="s">
        <v>495</v>
      </c>
      <c r="C60" s="827" t="s">
        <v>799</v>
      </c>
      <c r="D60" s="827" t="s">
        <v>953</v>
      </c>
      <c r="E60" s="828">
        <v>15</v>
      </c>
      <c r="F60" s="812">
        <f>PENSIONADOS!D64</f>
        <v>1200</v>
      </c>
      <c r="G60" s="812">
        <v>0</v>
      </c>
      <c r="H60" s="812">
        <v>0</v>
      </c>
      <c r="I60" s="812">
        <v>0</v>
      </c>
      <c r="J60" s="812">
        <v>0</v>
      </c>
      <c r="K60" s="812">
        <v>0</v>
      </c>
      <c r="L60" s="812">
        <v>0</v>
      </c>
      <c r="M60" s="812">
        <v>0</v>
      </c>
      <c r="N60" s="811">
        <f t="shared" si="3"/>
        <v>1200</v>
      </c>
      <c r="O60" s="869"/>
      <c r="P60" s="869"/>
      <c r="Q60" s="869"/>
    </row>
    <row r="61" spans="1:17" s="787" customFormat="1" ht="18.75" customHeight="1">
      <c r="A61" s="807" t="s">
        <v>1243</v>
      </c>
      <c r="B61" s="808" t="s">
        <v>251</v>
      </c>
      <c r="C61" s="827" t="s">
        <v>799</v>
      </c>
      <c r="D61" s="827" t="s">
        <v>953</v>
      </c>
      <c r="E61" s="828">
        <v>15</v>
      </c>
      <c r="F61" s="812">
        <f>PENSIONADOS!D65</f>
        <v>2150</v>
      </c>
      <c r="G61" s="812">
        <v>0</v>
      </c>
      <c r="H61" s="812">
        <v>0</v>
      </c>
      <c r="I61" s="812">
        <v>0</v>
      </c>
      <c r="J61" s="812">
        <v>0</v>
      </c>
      <c r="K61" s="812">
        <v>0</v>
      </c>
      <c r="L61" s="812">
        <v>0</v>
      </c>
      <c r="M61" s="812">
        <v>0</v>
      </c>
      <c r="N61" s="811">
        <f t="shared" si="3"/>
        <v>2150</v>
      </c>
      <c r="O61" s="869"/>
      <c r="P61" s="869"/>
      <c r="Q61" s="869"/>
    </row>
    <row r="62" spans="1:17" s="787" customFormat="1" ht="18.75" customHeight="1">
      <c r="A62" s="807" t="s">
        <v>1244</v>
      </c>
      <c r="B62" s="808" t="s">
        <v>267</v>
      </c>
      <c r="C62" s="827" t="s">
        <v>799</v>
      </c>
      <c r="D62" s="827" t="s">
        <v>953</v>
      </c>
      <c r="E62" s="828">
        <v>15</v>
      </c>
      <c r="F62" s="812">
        <f>PENSIONADOS!D66</f>
        <v>4050</v>
      </c>
      <c r="G62" s="812">
        <v>0</v>
      </c>
      <c r="H62" s="812">
        <v>0</v>
      </c>
      <c r="I62" s="812">
        <v>0</v>
      </c>
      <c r="J62" s="812">
        <v>0</v>
      </c>
      <c r="K62" s="812">
        <v>0</v>
      </c>
      <c r="L62" s="812">
        <v>0</v>
      </c>
      <c r="M62" s="812">
        <v>0</v>
      </c>
      <c r="N62" s="811">
        <f t="shared" si="3"/>
        <v>4050</v>
      </c>
      <c r="O62" s="869"/>
      <c r="P62" s="869"/>
      <c r="Q62" s="869"/>
    </row>
    <row r="63" spans="1:17" s="787" customFormat="1" ht="18.75" customHeight="1">
      <c r="A63" s="807" t="s">
        <v>1245</v>
      </c>
      <c r="B63" s="808" t="s">
        <v>639</v>
      </c>
      <c r="C63" s="827" t="s">
        <v>799</v>
      </c>
      <c r="D63" s="827" t="s">
        <v>953</v>
      </c>
      <c r="E63" s="828">
        <v>15</v>
      </c>
      <c r="F63" s="812">
        <f>PENSIONADOS!D67</f>
        <v>2150</v>
      </c>
      <c r="G63" s="812">
        <v>0</v>
      </c>
      <c r="H63" s="812">
        <v>0</v>
      </c>
      <c r="I63" s="812">
        <v>0</v>
      </c>
      <c r="J63" s="812">
        <v>0</v>
      </c>
      <c r="K63" s="812">
        <v>0</v>
      </c>
      <c r="L63" s="812">
        <v>0</v>
      </c>
      <c r="M63" s="812">
        <v>0</v>
      </c>
      <c r="N63" s="811">
        <f t="shared" si="3"/>
        <v>2150</v>
      </c>
      <c r="O63" s="869"/>
      <c r="P63" s="869"/>
      <c r="Q63" s="869"/>
    </row>
    <row r="64" spans="1:17" s="787" customFormat="1" ht="18.75" customHeight="1">
      <c r="A64" s="807" t="s">
        <v>1246</v>
      </c>
      <c r="B64" s="808" t="s">
        <v>233</v>
      </c>
      <c r="C64" s="827" t="s">
        <v>799</v>
      </c>
      <c r="D64" s="827" t="s">
        <v>953</v>
      </c>
      <c r="E64" s="828">
        <v>15</v>
      </c>
      <c r="F64" s="812">
        <f>PENSIONADOS!D68</f>
        <v>1910</v>
      </c>
      <c r="G64" s="812">
        <v>0</v>
      </c>
      <c r="H64" s="812">
        <v>0</v>
      </c>
      <c r="I64" s="812">
        <v>0</v>
      </c>
      <c r="J64" s="812">
        <v>0</v>
      </c>
      <c r="K64" s="812">
        <v>0</v>
      </c>
      <c r="L64" s="812">
        <v>0</v>
      </c>
      <c r="M64" s="812">
        <v>0</v>
      </c>
      <c r="N64" s="811">
        <f t="shared" si="3"/>
        <v>1910</v>
      </c>
      <c r="O64" s="869"/>
      <c r="P64" s="869"/>
      <c r="Q64" s="869"/>
    </row>
    <row r="65" spans="1:17" s="787" customFormat="1" ht="18.75" customHeight="1">
      <c r="A65" s="807" t="s">
        <v>1247</v>
      </c>
      <c r="B65" s="808" t="s">
        <v>231</v>
      </c>
      <c r="C65" s="827" t="s">
        <v>799</v>
      </c>
      <c r="D65" s="827" t="s">
        <v>953</v>
      </c>
      <c r="E65" s="828">
        <v>15</v>
      </c>
      <c r="F65" s="812">
        <f>PENSIONADOS!D69</f>
        <v>1910</v>
      </c>
      <c r="G65" s="812">
        <v>0</v>
      </c>
      <c r="H65" s="812">
        <v>0</v>
      </c>
      <c r="I65" s="812">
        <v>0</v>
      </c>
      <c r="J65" s="812">
        <v>0</v>
      </c>
      <c r="K65" s="812">
        <v>0</v>
      </c>
      <c r="L65" s="812">
        <v>0</v>
      </c>
      <c r="M65" s="812">
        <v>0</v>
      </c>
      <c r="N65" s="811">
        <f t="shared" si="3"/>
        <v>1910</v>
      </c>
      <c r="O65" s="869"/>
      <c r="P65" s="869"/>
      <c r="Q65" s="869"/>
    </row>
    <row r="66" spans="1:17" s="787" customFormat="1" ht="18.75" customHeight="1">
      <c r="A66" s="807" t="s">
        <v>1248</v>
      </c>
      <c r="B66" s="808" t="s">
        <v>675</v>
      </c>
      <c r="C66" s="827" t="s">
        <v>799</v>
      </c>
      <c r="D66" s="827" t="s">
        <v>953</v>
      </c>
      <c r="E66" s="828">
        <v>15</v>
      </c>
      <c r="F66" s="812">
        <f>PENSIONADOS!D70</f>
        <v>500</v>
      </c>
      <c r="G66" s="812">
        <v>0</v>
      </c>
      <c r="H66" s="812">
        <v>0</v>
      </c>
      <c r="I66" s="812">
        <v>0</v>
      </c>
      <c r="J66" s="812">
        <v>0</v>
      </c>
      <c r="K66" s="812">
        <v>0</v>
      </c>
      <c r="L66" s="812">
        <v>0</v>
      </c>
      <c r="M66" s="812">
        <v>0</v>
      </c>
      <c r="N66" s="811">
        <f t="shared" si="3"/>
        <v>500</v>
      </c>
      <c r="O66" s="869"/>
      <c r="P66" s="869"/>
      <c r="Q66" s="869"/>
    </row>
    <row r="67" spans="1:17" s="787" customFormat="1" ht="18.75" customHeight="1">
      <c r="A67" s="807" t="s">
        <v>1249</v>
      </c>
      <c r="B67" s="808" t="s">
        <v>222</v>
      </c>
      <c r="C67" s="827" t="s">
        <v>799</v>
      </c>
      <c r="D67" s="827" t="s">
        <v>953</v>
      </c>
      <c r="E67" s="828">
        <v>15</v>
      </c>
      <c r="F67" s="812">
        <f>PENSIONADOS!D71</f>
        <v>2170</v>
      </c>
      <c r="G67" s="812">
        <v>0</v>
      </c>
      <c r="H67" s="812">
        <v>0</v>
      </c>
      <c r="I67" s="812">
        <v>0</v>
      </c>
      <c r="J67" s="812">
        <v>0</v>
      </c>
      <c r="K67" s="812">
        <v>0</v>
      </c>
      <c r="L67" s="812">
        <v>0</v>
      </c>
      <c r="M67" s="812">
        <v>0</v>
      </c>
      <c r="N67" s="811">
        <f t="shared" si="3"/>
        <v>2170</v>
      </c>
      <c r="O67" s="869"/>
      <c r="P67" s="869"/>
      <c r="Q67" s="869"/>
    </row>
    <row r="68" spans="1:76" s="792" customFormat="1" ht="18.75" customHeight="1">
      <c r="A68" s="983" t="s">
        <v>862</v>
      </c>
      <c r="B68" s="808" t="s">
        <v>858</v>
      </c>
      <c r="C68" s="827" t="s">
        <v>799</v>
      </c>
      <c r="D68" s="827" t="s">
        <v>953</v>
      </c>
      <c r="E68" s="828">
        <v>15</v>
      </c>
      <c r="F68" s="811">
        <v>3982</v>
      </c>
      <c r="G68" s="811">
        <v>0</v>
      </c>
      <c r="H68" s="811">
        <v>0</v>
      </c>
      <c r="I68" s="811">
        <v>0</v>
      </c>
      <c r="J68" s="811">
        <v>0</v>
      </c>
      <c r="K68" s="811">
        <v>0</v>
      </c>
      <c r="L68" s="811">
        <v>0</v>
      </c>
      <c r="M68" s="811">
        <v>0</v>
      </c>
      <c r="N68" s="811">
        <f>F68+G68+H68+I68-J68+K68-L68-M68</f>
        <v>3982</v>
      </c>
      <c r="O68" s="869"/>
      <c r="P68" s="869"/>
      <c r="Q68" s="871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</row>
    <row r="69" spans="1:76" s="792" customFormat="1" ht="18.75" customHeight="1">
      <c r="A69" s="983" t="s">
        <v>863</v>
      </c>
      <c r="B69" s="808" t="s">
        <v>860</v>
      </c>
      <c r="C69" s="827" t="s">
        <v>799</v>
      </c>
      <c r="D69" s="827" t="s">
        <v>953</v>
      </c>
      <c r="E69" s="828">
        <v>15</v>
      </c>
      <c r="F69" s="811">
        <v>3170</v>
      </c>
      <c r="G69" s="811">
        <v>0</v>
      </c>
      <c r="H69" s="811">
        <v>0</v>
      </c>
      <c r="I69" s="811">
        <v>0</v>
      </c>
      <c r="J69" s="811">
        <v>0</v>
      </c>
      <c r="K69" s="811">
        <v>0</v>
      </c>
      <c r="L69" s="811">
        <v>0</v>
      </c>
      <c r="M69" s="811">
        <v>0</v>
      </c>
      <c r="N69" s="811">
        <f>F69+G69+H69+I69-J69+K69-L69-M69</f>
        <v>3170</v>
      </c>
      <c r="O69" s="869"/>
      <c r="P69" s="869"/>
      <c r="Q69" s="871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</row>
    <row r="70" spans="1:17" s="787" customFormat="1" ht="18.75" customHeight="1">
      <c r="A70" s="813" t="s">
        <v>66</v>
      </c>
      <c r="B70" s="814"/>
      <c r="C70" s="818"/>
      <c r="D70" s="861"/>
      <c r="E70" s="819"/>
      <c r="F70" s="817">
        <f aca="true" t="shared" si="4" ref="F70:N70">SUM(F17:F69)</f>
        <v>156604</v>
      </c>
      <c r="G70" s="817">
        <f t="shared" si="4"/>
        <v>0</v>
      </c>
      <c r="H70" s="817">
        <f t="shared" si="4"/>
        <v>0</v>
      </c>
      <c r="I70" s="817">
        <f t="shared" si="4"/>
        <v>0</v>
      </c>
      <c r="J70" s="817">
        <f t="shared" si="4"/>
        <v>11833</v>
      </c>
      <c r="K70" s="817">
        <f t="shared" si="4"/>
        <v>0</v>
      </c>
      <c r="L70" s="817">
        <f t="shared" si="4"/>
        <v>1000</v>
      </c>
      <c r="M70" s="817">
        <f t="shared" si="4"/>
        <v>0</v>
      </c>
      <c r="N70" s="817">
        <f t="shared" si="4"/>
        <v>143771</v>
      </c>
      <c r="O70" s="871">
        <f>SUM(N17:N19)</f>
        <v>31000</v>
      </c>
      <c r="P70" s="871">
        <f>SUM(N20:N22)</f>
        <v>19000</v>
      </c>
      <c r="Q70" s="871">
        <f>SUM(N23:N69)</f>
        <v>93771</v>
      </c>
    </row>
    <row r="71" spans="1:17" s="787" customFormat="1" ht="18.75" customHeight="1">
      <c r="A71" s="802"/>
      <c r="B71" s="803"/>
      <c r="C71" s="804" t="s">
        <v>78</v>
      </c>
      <c r="D71" s="862"/>
      <c r="E71" s="820"/>
      <c r="F71" s="821"/>
      <c r="G71" s="821"/>
      <c r="H71" s="821"/>
      <c r="I71" s="821"/>
      <c r="J71" s="821"/>
      <c r="K71" s="821"/>
      <c r="L71" s="821"/>
      <c r="M71" s="821"/>
      <c r="N71" s="821"/>
      <c r="O71" s="869"/>
      <c r="P71" s="869"/>
      <c r="Q71" s="869"/>
    </row>
    <row r="72" spans="1:17" s="787" customFormat="1" ht="18.75" customHeight="1">
      <c r="A72" s="807">
        <v>210002</v>
      </c>
      <c r="B72" s="808" t="s">
        <v>1047</v>
      </c>
      <c r="C72" s="809" t="s">
        <v>795</v>
      </c>
      <c r="D72" s="860" t="s">
        <v>79</v>
      </c>
      <c r="E72" s="830">
        <v>15</v>
      </c>
      <c r="F72" s="811">
        <f>'BASE Y CONFIANZA'!F32</f>
        <v>8205</v>
      </c>
      <c r="G72" s="811">
        <f>'BASE Y CONFIANZA'!G32</f>
        <v>0</v>
      </c>
      <c r="H72" s="811">
        <f>'BASE Y CONFIANZA'!H32</f>
        <v>0</v>
      </c>
      <c r="I72" s="811">
        <f>'BASE Y CONFIANZA'!I32</f>
        <v>0</v>
      </c>
      <c r="J72" s="811">
        <f>'BASE Y CONFIANZA'!J32</f>
        <v>1205</v>
      </c>
      <c r="K72" s="811">
        <f>'BASE Y CONFIANZA'!K32</f>
        <v>0</v>
      </c>
      <c r="L72" s="811">
        <f>'BASE Y CONFIANZA'!L32</f>
        <v>0</v>
      </c>
      <c r="M72" s="811">
        <f>'BASE Y CONFIANZA'!M32</f>
        <v>0</v>
      </c>
      <c r="N72" s="811">
        <f>F72+G72+H72+I72-J72+K72-L72-M72</f>
        <v>7000</v>
      </c>
      <c r="O72" s="871"/>
      <c r="P72" s="869"/>
      <c r="Q72" s="869"/>
    </row>
    <row r="73" spans="1:17" s="787" customFormat="1" ht="18.75" customHeight="1">
      <c r="A73" s="813" t="s">
        <v>66</v>
      </c>
      <c r="B73" s="814"/>
      <c r="C73" s="818"/>
      <c r="D73" s="815"/>
      <c r="E73" s="819"/>
      <c r="F73" s="817">
        <f aca="true" t="shared" si="5" ref="F73:L73">SUM(F72:F72)</f>
        <v>8205</v>
      </c>
      <c r="G73" s="817">
        <f t="shared" si="5"/>
        <v>0</v>
      </c>
      <c r="H73" s="817">
        <f t="shared" si="5"/>
        <v>0</v>
      </c>
      <c r="I73" s="817">
        <f t="shared" si="5"/>
        <v>0</v>
      </c>
      <c r="J73" s="817">
        <f t="shared" si="5"/>
        <v>1205</v>
      </c>
      <c r="K73" s="817">
        <f t="shared" si="5"/>
        <v>0</v>
      </c>
      <c r="L73" s="817">
        <f t="shared" si="5"/>
        <v>0</v>
      </c>
      <c r="M73" s="817">
        <f>SUM(M72:M72)</f>
        <v>0</v>
      </c>
      <c r="N73" s="817">
        <f>SUM(N72:N72)</f>
        <v>7000</v>
      </c>
      <c r="O73" s="871">
        <f>N72</f>
        <v>7000</v>
      </c>
      <c r="P73" s="871"/>
      <c r="Q73" s="869"/>
    </row>
    <row r="74" spans="1:17" s="37" customFormat="1" ht="26.25" customHeight="1">
      <c r="A74" s="802"/>
      <c r="B74" s="803"/>
      <c r="C74" s="831" t="s">
        <v>3</v>
      </c>
      <c r="D74" s="859"/>
      <c r="E74" s="832"/>
      <c r="F74" s="833"/>
      <c r="G74" s="832"/>
      <c r="H74" s="832"/>
      <c r="I74" s="832"/>
      <c r="J74" s="832"/>
      <c r="K74" s="832"/>
      <c r="L74" s="832"/>
      <c r="M74" s="832"/>
      <c r="N74" s="834"/>
      <c r="O74" s="895"/>
      <c r="P74" s="895"/>
      <c r="Q74" s="895"/>
    </row>
    <row r="75" spans="1:17" s="787" customFormat="1" ht="18.75" customHeight="1">
      <c r="A75" s="807">
        <v>1100016</v>
      </c>
      <c r="B75" s="848" t="s">
        <v>1221</v>
      </c>
      <c r="C75" s="809" t="s">
        <v>795</v>
      </c>
      <c r="D75" s="1067" t="s">
        <v>1256</v>
      </c>
      <c r="E75" s="810">
        <v>15</v>
      </c>
      <c r="F75" s="811">
        <f>'BASE Y CONFIANZA'!F46</f>
        <v>3820</v>
      </c>
      <c r="G75" s="811">
        <f>'BASE Y CONFIANZA'!G46</f>
        <v>0</v>
      </c>
      <c r="H75" s="811">
        <f>'BASE Y CONFIANZA'!H46</f>
        <v>0</v>
      </c>
      <c r="I75" s="811">
        <f>'BASE Y CONFIANZA'!I46</f>
        <v>0</v>
      </c>
      <c r="J75" s="811">
        <f>'BASE Y CONFIANZA'!J46</f>
        <v>320</v>
      </c>
      <c r="K75" s="811">
        <f>'BASE Y CONFIANZA'!K46</f>
        <v>0</v>
      </c>
      <c r="L75" s="811">
        <f>'BASE Y CONFIANZA'!L46</f>
        <v>0</v>
      </c>
      <c r="M75" s="811">
        <f>'BASE Y CONFIANZA'!M46</f>
        <v>0</v>
      </c>
      <c r="N75" s="811">
        <f>F75+G75+H75+I75-J75+K75-L75-M75</f>
        <v>3500</v>
      </c>
      <c r="O75" s="869"/>
      <c r="P75" s="869"/>
      <c r="Q75" s="869"/>
    </row>
    <row r="76" spans="1:17" s="787" customFormat="1" ht="18.75" customHeight="1">
      <c r="A76" s="807">
        <v>300000</v>
      </c>
      <c r="B76" s="848" t="s">
        <v>1048</v>
      </c>
      <c r="C76" s="809" t="s">
        <v>795</v>
      </c>
      <c r="D76" s="860" t="s">
        <v>355</v>
      </c>
      <c r="E76" s="810">
        <v>15</v>
      </c>
      <c r="F76" s="811">
        <f>'BASE Y CONFIANZA'!F47</f>
        <v>9477</v>
      </c>
      <c r="G76" s="811">
        <f>'BASE Y CONFIANZA'!G47</f>
        <v>0</v>
      </c>
      <c r="H76" s="811">
        <f>'BASE Y CONFIANZA'!H47</f>
        <v>0</v>
      </c>
      <c r="I76" s="811">
        <f>'BASE Y CONFIANZA'!I47</f>
        <v>0</v>
      </c>
      <c r="J76" s="811">
        <f>'BASE Y CONFIANZA'!J47</f>
        <v>1477</v>
      </c>
      <c r="K76" s="811">
        <f>'BASE Y CONFIANZA'!K47</f>
        <v>0</v>
      </c>
      <c r="L76" s="811">
        <f>'BASE Y CONFIANZA'!L47</f>
        <v>0</v>
      </c>
      <c r="M76" s="811">
        <f>'BASE Y CONFIANZA'!M47</f>
        <v>0</v>
      </c>
      <c r="N76" s="811">
        <f aca="true" t="shared" si="6" ref="N76:N82">F76+G76+H76+I76-J76+K76-L76-M76</f>
        <v>8000</v>
      </c>
      <c r="O76" s="869"/>
      <c r="P76" s="869"/>
      <c r="Q76" s="869"/>
    </row>
    <row r="77" spans="1:17" s="787" customFormat="1" ht="18.75" customHeight="1">
      <c r="A77" s="807">
        <v>420002</v>
      </c>
      <c r="B77" s="808" t="s">
        <v>1049</v>
      </c>
      <c r="C77" s="835" t="s">
        <v>795</v>
      </c>
      <c r="D77" s="860" t="s">
        <v>839</v>
      </c>
      <c r="E77" s="810">
        <v>15</v>
      </c>
      <c r="F77" s="811">
        <f>'BASE Y CONFIANZA'!F48</f>
        <v>4420</v>
      </c>
      <c r="G77" s="811">
        <f>'BASE Y CONFIANZA'!G48</f>
        <v>0</v>
      </c>
      <c r="H77" s="811">
        <f>'BASE Y CONFIANZA'!H48</f>
        <v>0</v>
      </c>
      <c r="I77" s="811">
        <f>'BASE Y CONFIANZA'!I48</f>
        <v>0</v>
      </c>
      <c r="J77" s="811">
        <f>'BASE Y CONFIANZA'!J48</f>
        <v>420</v>
      </c>
      <c r="K77" s="811">
        <f>'BASE Y CONFIANZA'!K48</f>
        <v>0</v>
      </c>
      <c r="L77" s="811">
        <f>'BASE Y CONFIANZA'!L48</f>
        <v>0</v>
      </c>
      <c r="M77" s="811">
        <f>'BASE Y CONFIANZA'!M48</f>
        <v>0</v>
      </c>
      <c r="N77" s="811">
        <f t="shared" si="6"/>
        <v>4000</v>
      </c>
      <c r="O77" s="869"/>
      <c r="P77" s="869"/>
      <c r="Q77" s="869"/>
    </row>
    <row r="78" spans="1:17" s="787" customFormat="1" ht="18.75" customHeight="1">
      <c r="A78" s="807">
        <v>3100002</v>
      </c>
      <c r="B78" s="808" t="s">
        <v>1431</v>
      </c>
      <c r="C78" s="835" t="s">
        <v>796</v>
      </c>
      <c r="D78" s="860" t="s">
        <v>264</v>
      </c>
      <c r="E78" s="810">
        <v>15</v>
      </c>
      <c r="F78" s="811">
        <f>'BASE Y CONFIANZA'!F49</f>
        <v>2854</v>
      </c>
      <c r="G78" s="811">
        <f>'BASE Y CONFIANZA'!G49</f>
        <v>0</v>
      </c>
      <c r="H78" s="811">
        <f>'BASE Y CONFIANZA'!H49</f>
        <v>0</v>
      </c>
      <c r="I78" s="811">
        <f>'BASE Y CONFIANZA'!I49</f>
        <v>0</v>
      </c>
      <c r="J78" s="811">
        <f>'BASE Y CONFIANZA'!J49</f>
        <v>61</v>
      </c>
      <c r="K78" s="811">
        <f>'BASE Y CONFIANZA'!K49</f>
        <v>0</v>
      </c>
      <c r="L78" s="811">
        <f>'BASE Y CONFIANZA'!L49</f>
        <v>0</v>
      </c>
      <c r="M78" s="811">
        <f>'BASE Y CONFIANZA'!M49</f>
        <v>0</v>
      </c>
      <c r="N78" s="811">
        <f>F78+G78+H78+I78-J78+K78-L78-M78</f>
        <v>2793</v>
      </c>
      <c r="O78" s="869"/>
      <c r="P78" s="869"/>
      <c r="Q78" s="869"/>
    </row>
    <row r="79" spans="1:17" s="787" customFormat="1" ht="18.75" customHeight="1">
      <c r="A79" s="807">
        <v>4100103</v>
      </c>
      <c r="B79" s="808" t="s">
        <v>603</v>
      </c>
      <c r="C79" s="827" t="s">
        <v>796</v>
      </c>
      <c r="D79" s="860" t="s">
        <v>604</v>
      </c>
      <c r="E79" s="828">
        <v>15</v>
      </c>
      <c r="F79" s="811">
        <f>'BASE Y CONFIANZA'!F50</f>
        <v>2370</v>
      </c>
      <c r="G79" s="811">
        <f>'BASE Y CONFIANZA'!G50</f>
        <v>0</v>
      </c>
      <c r="H79" s="811">
        <f>'BASE Y CONFIANZA'!H50</f>
        <v>0</v>
      </c>
      <c r="I79" s="811">
        <f>'BASE Y CONFIANZA'!I50</f>
        <v>0</v>
      </c>
      <c r="J79" s="811">
        <f>'BASE Y CONFIANZA'!J50</f>
        <v>0</v>
      </c>
      <c r="K79" s="811">
        <f>'BASE Y CONFIANZA'!K50</f>
        <v>6</v>
      </c>
      <c r="L79" s="811">
        <f>'BASE Y CONFIANZA'!L50</f>
        <v>0</v>
      </c>
      <c r="M79" s="811">
        <f>'BASE Y CONFIANZA'!M50</f>
        <v>0</v>
      </c>
      <c r="N79" s="811">
        <f>F79+G79+H79+I79-J79+K79-L79-M79</f>
        <v>2376</v>
      </c>
      <c r="O79" s="869"/>
      <c r="P79" s="869"/>
      <c r="Q79" s="869"/>
    </row>
    <row r="80" spans="1:17" s="787" customFormat="1" ht="18.75" customHeight="1">
      <c r="A80" s="807">
        <v>4100201</v>
      </c>
      <c r="B80" s="808" t="s">
        <v>447</v>
      </c>
      <c r="C80" s="827" t="s">
        <v>796</v>
      </c>
      <c r="D80" s="860" t="s">
        <v>264</v>
      </c>
      <c r="E80" s="828">
        <v>15</v>
      </c>
      <c r="F80" s="811">
        <f>'BASE Y CONFIANZA'!F51</f>
        <v>3109</v>
      </c>
      <c r="G80" s="811">
        <f>'BASE Y CONFIANZA'!G51</f>
        <v>0</v>
      </c>
      <c r="H80" s="811">
        <f>'BASE Y CONFIANZA'!H51</f>
        <v>0</v>
      </c>
      <c r="I80" s="811">
        <f>'BASE Y CONFIANZA'!I51</f>
        <v>0</v>
      </c>
      <c r="J80" s="811">
        <f>'BASE Y CONFIANZA'!J51</f>
        <v>109</v>
      </c>
      <c r="K80" s="811">
        <f>'BASE Y CONFIANZA'!K51</f>
        <v>0</v>
      </c>
      <c r="L80" s="811">
        <f>'BASE Y CONFIANZA'!L51</f>
        <v>0</v>
      </c>
      <c r="M80" s="811">
        <f>'BASE Y CONFIANZA'!M51</f>
        <v>0</v>
      </c>
      <c r="N80" s="811">
        <f>F80+G80+H80+I80-J80+K80-L80-M80</f>
        <v>3000</v>
      </c>
      <c r="O80" s="869"/>
      <c r="P80" s="869"/>
      <c r="Q80" s="869"/>
    </row>
    <row r="81" spans="1:17" s="787" customFormat="1" ht="18.75" customHeight="1">
      <c r="A81" s="807">
        <v>105</v>
      </c>
      <c r="B81" s="808" t="s">
        <v>521</v>
      </c>
      <c r="C81" s="827" t="s">
        <v>797</v>
      </c>
      <c r="D81" s="860" t="s">
        <v>2</v>
      </c>
      <c r="E81" s="828">
        <v>15</v>
      </c>
      <c r="F81" s="811">
        <f>EVENTUAL!F25</f>
        <v>3058</v>
      </c>
      <c r="G81" s="811">
        <f>EVENTUAL!G25</f>
        <v>0</v>
      </c>
      <c r="H81" s="811">
        <f>EVENTUAL!H25</f>
        <v>0</v>
      </c>
      <c r="I81" s="811">
        <f>EVENTUAL!I25</f>
        <v>0</v>
      </c>
      <c r="J81" s="811">
        <f>EVENTUAL!J25</f>
        <v>83</v>
      </c>
      <c r="K81" s="811">
        <f>EVENTUAL!K25</f>
        <v>0</v>
      </c>
      <c r="L81" s="811">
        <f>EVENTUAL!L25</f>
        <v>0</v>
      </c>
      <c r="M81" s="811">
        <f>EVENTUAL!M25</f>
        <v>0</v>
      </c>
      <c r="N81" s="811">
        <f t="shared" si="6"/>
        <v>2975</v>
      </c>
      <c r="O81" s="869"/>
      <c r="P81" s="869"/>
      <c r="Q81" s="869"/>
    </row>
    <row r="82" spans="1:17" s="787" customFormat="1" ht="18.75" customHeight="1">
      <c r="A82" s="807">
        <v>349</v>
      </c>
      <c r="B82" s="808" t="s">
        <v>1093</v>
      </c>
      <c r="C82" s="827" t="s">
        <v>797</v>
      </c>
      <c r="D82" s="1067" t="s">
        <v>264</v>
      </c>
      <c r="E82" s="828">
        <v>15</v>
      </c>
      <c r="F82" s="811">
        <f>EVENTUAL!F26</f>
        <v>2576</v>
      </c>
      <c r="G82" s="811">
        <f>EVENTUAL!G26</f>
        <v>0</v>
      </c>
      <c r="H82" s="811">
        <f>EVENTUAL!H26</f>
        <v>0</v>
      </c>
      <c r="I82" s="811">
        <f>EVENTUAL!I26</f>
        <v>0</v>
      </c>
      <c r="J82" s="811">
        <f>EVENTUAL!J26</f>
        <v>16</v>
      </c>
      <c r="K82" s="811">
        <f>EVENTUAL!K26</f>
        <v>0</v>
      </c>
      <c r="L82" s="811">
        <f>EVENTUAL!L26</f>
        <v>0</v>
      </c>
      <c r="M82" s="811">
        <f>EVENTUAL!M26</f>
        <v>0</v>
      </c>
      <c r="N82" s="811">
        <f t="shared" si="6"/>
        <v>2560</v>
      </c>
      <c r="O82" s="869"/>
      <c r="P82" s="869"/>
      <c r="Q82" s="869"/>
    </row>
    <row r="83" spans="1:17" s="787" customFormat="1" ht="18.75" customHeight="1">
      <c r="A83" s="807">
        <v>390</v>
      </c>
      <c r="B83" s="808" t="s">
        <v>1314</v>
      </c>
      <c r="C83" s="827" t="s">
        <v>797</v>
      </c>
      <c r="D83" s="1067" t="s">
        <v>264</v>
      </c>
      <c r="E83" s="828">
        <v>15</v>
      </c>
      <c r="F83" s="811">
        <f>EVENTUAL!F27</f>
        <v>4420</v>
      </c>
      <c r="G83" s="811">
        <f>EVENTUAL!G27</f>
        <v>0</v>
      </c>
      <c r="H83" s="811">
        <f>EVENTUAL!H27</f>
        <v>0</v>
      </c>
      <c r="I83" s="811">
        <f>EVENTUAL!I27</f>
        <v>0</v>
      </c>
      <c r="J83" s="811">
        <f>EVENTUAL!J27</f>
        <v>420</v>
      </c>
      <c r="K83" s="811">
        <f>EVENTUAL!K27</f>
        <v>0</v>
      </c>
      <c r="L83" s="811">
        <f>EVENTUAL!L27</f>
        <v>0</v>
      </c>
      <c r="M83" s="811">
        <f>EVENTUAL!M27</f>
        <v>0</v>
      </c>
      <c r="N83" s="811">
        <f>F83+G83+H83+I83-J83+K83-L83-M83</f>
        <v>4000</v>
      </c>
      <c r="O83" s="869"/>
      <c r="P83" s="869"/>
      <c r="Q83" s="869"/>
    </row>
    <row r="84" spans="1:17" s="787" customFormat="1" ht="18.75" customHeight="1">
      <c r="A84" s="813" t="s">
        <v>66</v>
      </c>
      <c r="B84" s="814"/>
      <c r="C84" s="818"/>
      <c r="D84" s="815"/>
      <c r="E84" s="819"/>
      <c r="F84" s="817">
        <f aca="true" t="shared" si="7" ref="F84:N84">SUM(F75:F83)</f>
        <v>36104</v>
      </c>
      <c r="G84" s="817">
        <f t="shared" si="7"/>
        <v>0</v>
      </c>
      <c r="H84" s="817">
        <f t="shared" si="7"/>
        <v>0</v>
      </c>
      <c r="I84" s="817">
        <f t="shared" si="7"/>
        <v>0</v>
      </c>
      <c r="J84" s="817">
        <f t="shared" si="7"/>
        <v>2906</v>
      </c>
      <c r="K84" s="817">
        <f t="shared" si="7"/>
        <v>6</v>
      </c>
      <c r="L84" s="817">
        <f t="shared" si="7"/>
        <v>0</v>
      </c>
      <c r="M84" s="817">
        <f t="shared" si="7"/>
        <v>0</v>
      </c>
      <c r="N84" s="817">
        <f t="shared" si="7"/>
        <v>33204</v>
      </c>
      <c r="O84" s="817">
        <f>SUM(N75:N80)</f>
        <v>23669</v>
      </c>
      <c r="P84" s="817">
        <f>SUM(N81:N83)</f>
        <v>9535</v>
      </c>
      <c r="Q84" s="869"/>
    </row>
    <row r="85" spans="1:17" s="37" customFormat="1" ht="18" customHeight="1">
      <c r="A85" s="802"/>
      <c r="B85" s="803"/>
      <c r="C85" s="836" t="s">
        <v>28</v>
      </c>
      <c r="D85" s="859"/>
      <c r="E85" s="803"/>
      <c r="F85" s="837"/>
      <c r="G85" s="832"/>
      <c r="H85" s="832"/>
      <c r="I85" s="832"/>
      <c r="J85" s="832"/>
      <c r="K85" s="832"/>
      <c r="L85" s="832"/>
      <c r="M85" s="832"/>
      <c r="N85" s="832"/>
      <c r="O85" s="895"/>
      <c r="P85" s="895"/>
      <c r="Q85" s="895"/>
    </row>
    <row r="86" spans="1:17" s="787" customFormat="1" ht="18.75" customHeight="1">
      <c r="A86" s="807">
        <v>3110103</v>
      </c>
      <c r="B86" s="808" t="s">
        <v>840</v>
      </c>
      <c r="C86" s="809" t="s">
        <v>796</v>
      </c>
      <c r="D86" s="827" t="s">
        <v>2</v>
      </c>
      <c r="E86" s="810">
        <v>15</v>
      </c>
      <c r="F86" s="811">
        <f>'BASE Y CONFIANZA'!F65</f>
        <v>1923</v>
      </c>
      <c r="G86" s="811">
        <f>'BASE Y CONFIANZA'!G65</f>
        <v>0</v>
      </c>
      <c r="H86" s="811">
        <f>'BASE Y CONFIANZA'!H65</f>
        <v>0</v>
      </c>
      <c r="I86" s="811">
        <f>'BASE Y CONFIANZA'!I65</f>
        <v>0</v>
      </c>
      <c r="J86" s="811">
        <f>'BASE Y CONFIANZA'!J65</f>
        <v>0</v>
      </c>
      <c r="K86" s="811">
        <f>'BASE Y CONFIANZA'!K65</f>
        <v>77</v>
      </c>
      <c r="L86" s="811">
        <f>'BASE Y CONFIANZA'!L65</f>
        <v>0</v>
      </c>
      <c r="M86" s="811">
        <f>'BASE Y CONFIANZA'!M65</f>
        <v>0</v>
      </c>
      <c r="N86" s="811">
        <f>F86+G86+H86+I86-J86+K86-L86-M86</f>
        <v>2000</v>
      </c>
      <c r="O86" s="871"/>
      <c r="P86" s="869"/>
      <c r="Q86" s="869"/>
    </row>
    <row r="87" spans="1:17" s="787" customFormat="1" ht="18.75" customHeight="1">
      <c r="A87" s="807">
        <v>3113014</v>
      </c>
      <c r="B87" s="808" t="s">
        <v>1409</v>
      </c>
      <c r="C87" s="809" t="s">
        <v>795</v>
      </c>
      <c r="D87" s="827" t="s">
        <v>80</v>
      </c>
      <c r="E87" s="810">
        <v>15</v>
      </c>
      <c r="F87" s="811">
        <f>'BASE Y CONFIANZA'!F66</f>
        <v>3221</v>
      </c>
      <c r="G87" s="811">
        <f>'BASE Y CONFIANZA'!G66</f>
        <v>0</v>
      </c>
      <c r="H87" s="811">
        <f>'BASE Y CONFIANZA'!H66</f>
        <v>0</v>
      </c>
      <c r="I87" s="811">
        <f>'BASE Y CONFIANZA'!I66</f>
        <v>0</v>
      </c>
      <c r="J87" s="811">
        <f>'BASE Y CONFIANZA'!J66</f>
        <v>121</v>
      </c>
      <c r="K87" s="811">
        <f>'BASE Y CONFIANZA'!K66</f>
        <v>0</v>
      </c>
      <c r="L87" s="811">
        <f>'BASE Y CONFIANZA'!L66</f>
        <v>0</v>
      </c>
      <c r="M87" s="811">
        <f>'BASE Y CONFIANZA'!M66</f>
        <v>0</v>
      </c>
      <c r="N87" s="811">
        <f>F87+G87+H87+I87-J87+K87-L87-M87</f>
        <v>3100</v>
      </c>
      <c r="O87" s="871"/>
      <c r="P87" s="869"/>
      <c r="Q87" s="869"/>
    </row>
    <row r="88" spans="1:17" s="787" customFormat="1" ht="18.75" customHeight="1">
      <c r="A88" s="807">
        <v>24</v>
      </c>
      <c r="B88" s="808" t="s">
        <v>866</v>
      </c>
      <c r="C88" s="827" t="s">
        <v>797</v>
      </c>
      <c r="D88" s="1067" t="s">
        <v>868</v>
      </c>
      <c r="E88" s="828">
        <v>15</v>
      </c>
      <c r="F88" s="812">
        <f>EVENTUAL!F30</f>
        <v>975</v>
      </c>
      <c r="G88" s="812">
        <f>EVENTUAL!G30</f>
        <v>0</v>
      </c>
      <c r="H88" s="812">
        <f>EVENTUAL!H30</f>
        <v>0</v>
      </c>
      <c r="I88" s="812">
        <f>EVENTUAL!I30</f>
        <v>0</v>
      </c>
      <c r="J88" s="812">
        <f>EVENTUAL!J30</f>
        <v>0</v>
      </c>
      <c r="K88" s="812">
        <f>EVENTUAL!K30</f>
        <v>149</v>
      </c>
      <c r="L88" s="812">
        <f>EVENTUAL!L30</f>
        <v>0</v>
      </c>
      <c r="M88" s="812">
        <f>EVENTUAL!M30</f>
        <v>0</v>
      </c>
      <c r="N88" s="812">
        <f>EVENTUAL!N30</f>
        <v>1124</v>
      </c>
      <c r="O88" s="869"/>
      <c r="P88" s="869"/>
      <c r="Q88" s="869"/>
    </row>
    <row r="89" spans="1:17" s="787" customFormat="1" ht="18.75" customHeight="1">
      <c r="A89" s="807">
        <v>38</v>
      </c>
      <c r="B89" s="808" t="s">
        <v>855</v>
      </c>
      <c r="C89" s="809" t="s">
        <v>797</v>
      </c>
      <c r="D89" s="827" t="s">
        <v>11</v>
      </c>
      <c r="E89" s="810">
        <v>15</v>
      </c>
      <c r="F89" s="812">
        <f>EVENTUAL!F31</f>
        <v>2363</v>
      </c>
      <c r="G89" s="812">
        <f>EVENTUAL!G31</f>
        <v>0</v>
      </c>
      <c r="H89" s="812">
        <f>EVENTUAL!H31</f>
        <v>0</v>
      </c>
      <c r="I89" s="812">
        <f>EVENTUAL!I31</f>
        <v>0</v>
      </c>
      <c r="J89" s="812">
        <f>EVENTUAL!J31</f>
        <v>0</v>
      </c>
      <c r="K89" s="812">
        <f>EVENTUAL!K31</f>
        <v>7</v>
      </c>
      <c r="L89" s="812">
        <f>EVENTUAL!L31</f>
        <v>0</v>
      </c>
      <c r="M89" s="812">
        <f>EVENTUAL!M31</f>
        <v>0</v>
      </c>
      <c r="N89" s="812">
        <f>EVENTUAL!N31</f>
        <v>2370</v>
      </c>
      <c r="O89" s="871"/>
      <c r="P89" s="869"/>
      <c r="Q89" s="869"/>
    </row>
    <row r="90" spans="1:17" s="787" customFormat="1" ht="18.75" customHeight="1">
      <c r="A90" s="807">
        <v>80</v>
      </c>
      <c r="B90" s="808" t="s">
        <v>392</v>
      </c>
      <c r="C90" s="809" t="s">
        <v>797</v>
      </c>
      <c r="D90" s="1067" t="s">
        <v>393</v>
      </c>
      <c r="E90" s="810">
        <v>15</v>
      </c>
      <c r="F90" s="812">
        <f>EVENTUAL!F32</f>
        <v>2184</v>
      </c>
      <c r="G90" s="812">
        <f>EVENTUAL!G32</f>
        <v>0</v>
      </c>
      <c r="H90" s="812">
        <f>EVENTUAL!H32</f>
        <v>0</v>
      </c>
      <c r="I90" s="812">
        <f>EVENTUAL!I32</f>
        <v>0</v>
      </c>
      <c r="J90" s="812">
        <f>EVENTUAL!J32</f>
        <v>0</v>
      </c>
      <c r="K90" s="812">
        <f>EVENTUAL!K32</f>
        <v>55</v>
      </c>
      <c r="L90" s="812">
        <f>EVENTUAL!L32</f>
        <v>0</v>
      </c>
      <c r="M90" s="812">
        <f>EVENTUAL!M32</f>
        <v>0</v>
      </c>
      <c r="N90" s="812">
        <f>EVENTUAL!N32</f>
        <v>2239</v>
      </c>
      <c r="O90" s="871"/>
      <c r="P90" s="869"/>
      <c r="Q90" s="869"/>
    </row>
    <row r="91" spans="1:17" s="787" customFormat="1" ht="18.75" customHeight="1">
      <c r="A91" s="807">
        <v>337</v>
      </c>
      <c r="B91" s="808" t="s">
        <v>823</v>
      </c>
      <c r="C91" s="827" t="s">
        <v>797</v>
      </c>
      <c r="D91" s="860" t="s">
        <v>11</v>
      </c>
      <c r="E91" s="828">
        <v>15</v>
      </c>
      <c r="F91" s="812">
        <f>EVENTUAL!F33</f>
        <v>2509</v>
      </c>
      <c r="G91" s="812">
        <f>EVENTUAL!G33</f>
        <v>0</v>
      </c>
      <c r="H91" s="812">
        <f>EVENTUAL!H33</f>
        <v>0</v>
      </c>
      <c r="I91" s="812">
        <f>EVENTUAL!I33</f>
        <v>0</v>
      </c>
      <c r="J91" s="812">
        <f>EVENTUAL!J33</f>
        <v>9</v>
      </c>
      <c r="K91" s="812">
        <f>EVENTUAL!K33</f>
        <v>0</v>
      </c>
      <c r="L91" s="812">
        <f>EVENTUAL!L33</f>
        <v>0</v>
      </c>
      <c r="M91" s="812">
        <f>EVENTUAL!M33</f>
        <v>0</v>
      </c>
      <c r="N91" s="812">
        <f>EVENTUAL!N33</f>
        <v>2500</v>
      </c>
      <c r="O91" s="869"/>
      <c r="P91" s="869"/>
      <c r="Q91" s="869"/>
    </row>
    <row r="92" spans="1:17" s="787" customFormat="1" ht="18.75" customHeight="1">
      <c r="A92" s="807">
        <v>360</v>
      </c>
      <c r="B92" s="808" t="s">
        <v>1156</v>
      </c>
      <c r="C92" s="827" t="s">
        <v>797</v>
      </c>
      <c r="D92" s="860" t="s">
        <v>11</v>
      </c>
      <c r="E92" s="828">
        <v>15</v>
      </c>
      <c r="F92" s="812">
        <f>EVENTUAL!F34</f>
        <v>1923</v>
      </c>
      <c r="G92" s="812">
        <f>EVENTUAL!G34</f>
        <v>0</v>
      </c>
      <c r="H92" s="812">
        <f>EVENTUAL!H34</f>
        <v>0</v>
      </c>
      <c r="I92" s="812">
        <f>EVENTUAL!I34</f>
        <v>0</v>
      </c>
      <c r="J92" s="812">
        <f>EVENTUAL!J34</f>
        <v>0</v>
      </c>
      <c r="K92" s="812">
        <f>EVENTUAL!K34</f>
        <v>77</v>
      </c>
      <c r="L92" s="812">
        <f>EVENTUAL!L34</f>
        <v>0</v>
      </c>
      <c r="M92" s="812">
        <f>EVENTUAL!M34</f>
        <v>0</v>
      </c>
      <c r="N92" s="812">
        <f>EVENTUAL!N34</f>
        <v>2000</v>
      </c>
      <c r="O92" s="869"/>
      <c r="P92" s="871"/>
      <c r="Q92" s="869"/>
    </row>
    <row r="93" spans="1:17" s="787" customFormat="1" ht="18.75" customHeight="1">
      <c r="A93" s="807">
        <v>398</v>
      </c>
      <c r="B93" s="808" t="s">
        <v>1380</v>
      </c>
      <c r="C93" s="827" t="s">
        <v>797</v>
      </c>
      <c r="D93" s="860" t="s">
        <v>698</v>
      </c>
      <c r="E93" s="828">
        <v>15</v>
      </c>
      <c r="F93" s="812">
        <f>EVENTUAL!F35</f>
        <v>1923</v>
      </c>
      <c r="G93" s="812">
        <f>EVENTUAL!G35</f>
        <v>0</v>
      </c>
      <c r="H93" s="812">
        <f>EVENTUAL!H35</f>
        <v>0</v>
      </c>
      <c r="I93" s="812">
        <f>EVENTUAL!I35</f>
        <v>0</v>
      </c>
      <c r="J93" s="812">
        <f>EVENTUAL!J35</f>
        <v>0</v>
      </c>
      <c r="K93" s="812">
        <f>EVENTUAL!K35</f>
        <v>77</v>
      </c>
      <c r="L93" s="812">
        <f>EVENTUAL!L35</f>
        <v>0</v>
      </c>
      <c r="M93" s="812">
        <f>EVENTUAL!M35</f>
        <v>0</v>
      </c>
      <c r="N93" s="812">
        <f>EVENTUAL!N35</f>
        <v>2000</v>
      </c>
      <c r="O93" s="869"/>
      <c r="P93" s="871"/>
      <c r="Q93" s="869"/>
    </row>
    <row r="94" spans="1:17" s="787" customFormat="1" ht="18.75" customHeight="1">
      <c r="A94" s="813" t="s">
        <v>66</v>
      </c>
      <c r="B94" s="814"/>
      <c r="C94" s="818"/>
      <c r="D94" s="815"/>
      <c r="E94" s="819"/>
      <c r="F94" s="838">
        <f aca="true" t="shared" si="8" ref="F94:N94">SUM(F86:F93)</f>
        <v>17021</v>
      </c>
      <c r="G94" s="838">
        <f t="shared" si="8"/>
        <v>0</v>
      </c>
      <c r="H94" s="838">
        <f t="shared" si="8"/>
        <v>0</v>
      </c>
      <c r="I94" s="838">
        <f t="shared" si="8"/>
        <v>0</v>
      </c>
      <c r="J94" s="838">
        <f t="shared" si="8"/>
        <v>130</v>
      </c>
      <c r="K94" s="838">
        <f t="shared" si="8"/>
        <v>442</v>
      </c>
      <c r="L94" s="838">
        <f t="shared" si="8"/>
        <v>0</v>
      </c>
      <c r="M94" s="838">
        <f t="shared" si="8"/>
        <v>0</v>
      </c>
      <c r="N94" s="838">
        <f t="shared" si="8"/>
        <v>17333</v>
      </c>
      <c r="O94" s="838">
        <f>SUM(N86:N87)</f>
        <v>5100</v>
      </c>
      <c r="P94" s="838">
        <f>SUM(N88:N93)</f>
        <v>12233</v>
      </c>
      <c r="Q94" s="869"/>
    </row>
    <row r="95" spans="1:17" s="787" customFormat="1" ht="18.75" customHeight="1">
      <c r="A95" s="802"/>
      <c r="B95" s="803"/>
      <c r="C95" s="804" t="s">
        <v>81</v>
      </c>
      <c r="D95" s="859"/>
      <c r="E95" s="805"/>
      <c r="F95" s="806"/>
      <c r="G95" s="806"/>
      <c r="H95" s="806"/>
      <c r="I95" s="806"/>
      <c r="J95" s="806"/>
      <c r="K95" s="806"/>
      <c r="L95" s="806"/>
      <c r="M95" s="806"/>
      <c r="N95" s="806"/>
      <c r="O95" s="869"/>
      <c r="P95" s="869"/>
      <c r="Q95" s="869"/>
    </row>
    <row r="96" spans="1:17" s="787" customFormat="1" ht="18.75" customHeight="1">
      <c r="A96" s="807">
        <v>3110102</v>
      </c>
      <c r="B96" s="808" t="s">
        <v>82</v>
      </c>
      <c r="C96" s="809" t="s">
        <v>796</v>
      </c>
      <c r="D96" s="827" t="s">
        <v>2</v>
      </c>
      <c r="E96" s="810">
        <v>15</v>
      </c>
      <c r="F96" s="811">
        <f>'BASE Y CONFIANZA'!F69</f>
        <v>1549</v>
      </c>
      <c r="G96" s="811">
        <f>'BASE Y CONFIANZA'!G69</f>
        <v>0</v>
      </c>
      <c r="H96" s="811">
        <f>'BASE Y CONFIANZA'!H69</f>
        <v>0</v>
      </c>
      <c r="I96" s="811">
        <f>'BASE Y CONFIANZA'!I69</f>
        <v>0</v>
      </c>
      <c r="J96" s="811">
        <f>'BASE Y CONFIANZA'!J69</f>
        <v>0</v>
      </c>
      <c r="K96" s="811">
        <f>'BASE Y CONFIANZA'!K69</f>
        <v>112</v>
      </c>
      <c r="L96" s="811">
        <f>'BASE Y CONFIANZA'!L69</f>
        <v>0</v>
      </c>
      <c r="M96" s="811">
        <f>'BASE Y CONFIANZA'!M69</f>
        <v>0</v>
      </c>
      <c r="N96" s="811">
        <f>'BASE Y CONFIANZA'!N69</f>
        <v>1661</v>
      </c>
      <c r="O96" s="869"/>
      <c r="P96" s="869"/>
      <c r="Q96" s="869"/>
    </row>
    <row r="97" spans="1:17" s="787" customFormat="1" ht="18.75" customHeight="1">
      <c r="A97" s="807">
        <v>3113021</v>
      </c>
      <c r="B97" s="808" t="s">
        <v>1411</v>
      </c>
      <c r="C97" s="809" t="s">
        <v>795</v>
      </c>
      <c r="D97" s="827" t="s">
        <v>80</v>
      </c>
      <c r="E97" s="810">
        <v>15</v>
      </c>
      <c r="F97" s="811">
        <f>'BASE Y CONFIANZA'!F70</f>
        <v>2625</v>
      </c>
      <c r="G97" s="811">
        <f>'BASE Y CONFIANZA'!G70</f>
        <v>0</v>
      </c>
      <c r="H97" s="811">
        <f>'BASE Y CONFIANZA'!H70</f>
        <v>0</v>
      </c>
      <c r="I97" s="811">
        <f>'BASE Y CONFIANZA'!I70</f>
        <v>0</v>
      </c>
      <c r="J97" s="811">
        <f>'BASE Y CONFIANZA'!J70</f>
        <v>21</v>
      </c>
      <c r="K97" s="811">
        <f>'BASE Y CONFIANZA'!K70</f>
        <v>0</v>
      </c>
      <c r="L97" s="811">
        <f>'BASE Y CONFIANZA'!L70</f>
        <v>0</v>
      </c>
      <c r="M97" s="811">
        <f>'BASE Y CONFIANZA'!M70</f>
        <v>0</v>
      </c>
      <c r="N97" s="811">
        <f>'BASE Y CONFIANZA'!N70</f>
        <v>2604</v>
      </c>
      <c r="O97" s="871"/>
      <c r="P97" s="869"/>
      <c r="Q97" s="869"/>
    </row>
    <row r="98" spans="1:17" s="787" customFormat="1" ht="18.75" customHeight="1">
      <c r="A98" s="807">
        <v>3113024</v>
      </c>
      <c r="B98" s="808" t="s">
        <v>457</v>
      </c>
      <c r="C98" s="827" t="s">
        <v>796</v>
      </c>
      <c r="D98" s="860" t="s">
        <v>11</v>
      </c>
      <c r="E98" s="828">
        <v>15</v>
      </c>
      <c r="F98" s="811">
        <f>'BASE Y CONFIANZA'!F71</f>
        <v>874</v>
      </c>
      <c r="G98" s="811">
        <f>'BASE Y CONFIANZA'!G71</f>
        <v>0</v>
      </c>
      <c r="H98" s="811">
        <f>'BASE Y CONFIANZA'!H71</f>
        <v>0</v>
      </c>
      <c r="I98" s="811">
        <f>'BASE Y CONFIANZA'!I71</f>
        <v>0</v>
      </c>
      <c r="J98" s="811">
        <f>'BASE Y CONFIANZA'!J71</f>
        <v>0</v>
      </c>
      <c r="K98" s="811">
        <f>'BASE Y CONFIANZA'!K71</f>
        <v>156</v>
      </c>
      <c r="L98" s="811">
        <f>'BASE Y CONFIANZA'!L71</f>
        <v>0</v>
      </c>
      <c r="M98" s="811">
        <f>'BASE Y CONFIANZA'!M71</f>
        <v>0</v>
      </c>
      <c r="N98" s="811">
        <f>F98+G98+H98+I98-J98+K98-L98-M98</f>
        <v>1030</v>
      </c>
      <c r="O98" s="869"/>
      <c r="P98" s="869"/>
      <c r="Q98" s="869"/>
    </row>
    <row r="99" spans="1:17" s="787" customFormat="1" ht="18.75" customHeight="1">
      <c r="A99" s="807">
        <v>3</v>
      </c>
      <c r="B99" s="808" t="s">
        <v>1512</v>
      </c>
      <c r="C99" s="827" t="s">
        <v>797</v>
      </c>
      <c r="D99" s="860" t="s">
        <v>248</v>
      </c>
      <c r="E99" s="828">
        <v>15</v>
      </c>
      <c r="F99" s="811">
        <f>EVENTUAL!F38</f>
        <v>2140</v>
      </c>
      <c r="G99" s="811">
        <f>EVENTUAL!G38</f>
        <v>0</v>
      </c>
      <c r="H99" s="811">
        <f>EVENTUAL!H38</f>
        <v>0</v>
      </c>
      <c r="I99" s="811">
        <f>EVENTUAL!I38</f>
        <v>0</v>
      </c>
      <c r="J99" s="811">
        <f>EVENTUAL!J38</f>
        <v>0</v>
      </c>
      <c r="K99" s="811">
        <f>EVENTUAL!K38</f>
        <v>60</v>
      </c>
      <c r="L99" s="811">
        <f>EVENTUAL!L38</f>
        <v>0</v>
      </c>
      <c r="M99" s="811">
        <f>EVENTUAL!M38</f>
        <v>0</v>
      </c>
      <c r="N99" s="811">
        <f>EVENTUAL!N38</f>
        <v>2200</v>
      </c>
      <c r="O99" s="869"/>
      <c r="P99" s="869"/>
      <c r="Q99" s="869"/>
    </row>
    <row r="100" spans="1:17" s="787" customFormat="1" ht="18.75" customHeight="1">
      <c r="A100" s="807">
        <v>4</v>
      </c>
      <c r="B100" s="808" t="s">
        <v>1515</v>
      </c>
      <c r="C100" s="827" t="s">
        <v>797</v>
      </c>
      <c r="D100" s="860" t="s">
        <v>10</v>
      </c>
      <c r="E100" s="828">
        <v>15</v>
      </c>
      <c r="F100" s="811">
        <v>1483</v>
      </c>
      <c r="G100" s="811">
        <v>0</v>
      </c>
      <c r="H100" s="811">
        <v>0</v>
      </c>
      <c r="I100" s="811">
        <v>1600</v>
      </c>
      <c r="J100" s="811">
        <v>0</v>
      </c>
      <c r="K100" s="811">
        <v>117</v>
      </c>
      <c r="L100" s="811">
        <v>0</v>
      </c>
      <c r="M100" s="811"/>
      <c r="N100" s="811">
        <v>3200</v>
      </c>
      <c r="O100" s="869"/>
      <c r="P100" s="869"/>
      <c r="Q100" s="869"/>
    </row>
    <row r="101" spans="1:17" s="787" customFormat="1" ht="18.75" customHeight="1">
      <c r="A101" s="807">
        <v>126</v>
      </c>
      <c r="B101" s="808" t="s">
        <v>677</v>
      </c>
      <c r="C101" s="827" t="s">
        <v>797</v>
      </c>
      <c r="D101" s="1067" t="s">
        <v>10</v>
      </c>
      <c r="E101" s="810">
        <v>15</v>
      </c>
      <c r="F101" s="811">
        <f>EVENTUAL!F39</f>
        <v>1006</v>
      </c>
      <c r="G101" s="811">
        <f>EVENTUAL!G39</f>
        <v>0</v>
      </c>
      <c r="H101" s="811">
        <f>EVENTUAL!H39</f>
        <v>0</v>
      </c>
      <c r="I101" s="811">
        <f>EVENTUAL!I39</f>
        <v>0</v>
      </c>
      <c r="J101" s="811">
        <f>EVENTUAL!J39</f>
        <v>0</v>
      </c>
      <c r="K101" s="811">
        <f>EVENTUAL!K39</f>
        <v>147</v>
      </c>
      <c r="L101" s="811">
        <f>EVENTUAL!L39</f>
        <v>0</v>
      </c>
      <c r="M101" s="811">
        <f>EVENTUAL!M39</f>
        <v>0</v>
      </c>
      <c r="N101" s="811">
        <f>EVENTUAL!N39</f>
        <v>1153</v>
      </c>
      <c r="O101" s="871"/>
      <c r="P101" s="869"/>
      <c r="Q101" s="869"/>
    </row>
    <row r="102" spans="1:17" s="787" customFormat="1" ht="18.75" customHeight="1">
      <c r="A102" s="807">
        <v>141</v>
      </c>
      <c r="B102" s="808" t="s">
        <v>929</v>
      </c>
      <c r="C102" s="827" t="s">
        <v>797</v>
      </c>
      <c r="D102" s="1067" t="s">
        <v>545</v>
      </c>
      <c r="E102" s="828">
        <v>15</v>
      </c>
      <c r="F102" s="812">
        <f>EVENTUAL!F50</f>
        <v>2396</v>
      </c>
      <c r="G102" s="812">
        <f>EVENTUAL!G50</f>
        <v>0</v>
      </c>
      <c r="H102" s="812">
        <f>EVENTUAL!H50</f>
        <v>0</v>
      </c>
      <c r="I102" s="812">
        <f>EVENTUAL!I50</f>
        <v>0</v>
      </c>
      <c r="J102" s="812">
        <f>EVENTUAL!J50</f>
        <v>0</v>
      </c>
      <c r="K102" s="812">
        <f>EVENTUAL!K50</f>
        <v>4</v>
      </c>
      <c r="L102" s="812">
        <f>EVENTUAL!L50</f>
        <v>0</v>
      </c>
      <c r="M102" s="812">
        <f>EVENTUAL!M50</f>
        <v>0</v>
      </c>
      <c r="N102" s="811">
        <f>F102+G102+H102+I102-J102+K102-L102-M102</f>
        <v>2400</v>
      </c>
      <c r="O102" s="869"/>
      <c r="P102" s="869"/>
      <c r="Q102" s="869"/>
    </row>
    <row r="103" spans="1:17" s="787" customFormat="1" ht="18.75" customHeight="1">
      <c r="A103" s="807">
        <v>142</v>
      </c>
      <c r="B103" s="808" t="s">
        <v>454</v>
      </c>
      <c r="C103" s="827" t="s">
        <v>797</v>
      </c>
      <c r="D103" s="1067" t="s">
        <v>11</v>
      </c>
      <c r="E103" s="828">
        <v>15</v>
      </c>
      <c r="F103" s="812">
        <f>EVENTUAL!F51</f>
        <v>1201</v>
      </c>
      <c r="G103" s="812">
        <f>EVENTUAL!G51</f>
        <v>0</v>
      </c>
      <c r="H103" s="812">
        <f>EVENTUAL!H51</f>
        <v>0</v>
      </c>
      <c r="I103" s="812">
        <f>EVENTUAL!I51</f>
        <v>0</v>
      </c>
      <c r="J103" s="812">
        <f>EVENTUAL!J51</f>
        <v>0</v>
      </c>
      <c r="K103" s="812">
        <f>EVENTUAL!K51</f>
        <v>135</v>
      </c>
      <c r="L103" s="812">
        <f>EVENTUAL!L51</f>
        <v>0</v>
      </c>
      <c r="M103" s="812">
        <f>EVENTUAL!M51</f>
        <v>0</v>
      </c>
      <c r="N103" s="811">
        <f>F103+G103+H103+I103-J103+K103-L103-M103</f>
        <v>1336</v>
      </c>
      <c r="O103" s="869"/>
      <c r="P103" s="869"/>
      <c r="Q103" s="869"/>
    </row>
    <row r="104" spans="1:17" s="787" customFormat="1" ht="18.75" customHeight="1">
      <c r="A104" s="813" t="s">
        <v>66</v>
      </c>
      <c r="B104" s="814"/>
      <c r="C104" s="818"/>
      <c r="D104" s="815"/>
      <c r="E104" s="819"/>
      <c r="F104" s="838">
        <f>SUM(F96:F103)</f>
        <v>13274</v>
      </c>
      <c r="G104" s="838">
        <f aca="true" t="shared" si="9" ref="G104:N104">SUM(G96:G103)</f>
        <v>0</v>
      </c>
      <c r="H104" s="838">
        <f t="shared" si="9"/>
        <v>0</v>
      </c>
      <c r="I104" s="838">
        <f t="shared" si="9"/>
        <v>1600</v>
      </c>
      <c r="J104" s="838">
        <f t="shared" si="9"/>
        <v>21</v>
      </c>
      <c r="K104" s="838">
        <f t="shared" si="9"/>
        <v>731</v>
      </c>
      <c r="L104" s="838">
        <f t="shared" si="9"/>
        <v>0</v>
      </c>
      <c r="M104" s="838">
        <f t="shared" si="9"/>
        <v>0</v>
      </c>
      <c r="N104" s="838">
        <f t="shared" si="9"/>
        <v>15584</v>
      </c>
      <c r="O104" s="838">
        <f>SUM(N96:N98)</f>
        <v>5295</v>
      </c>
      <c r="P104" s="838">
        <f>SUM(N99:N103)</f>
        <v>10289</v>
      </c>
      <c r="Q104" s="869"/>
    </row>
    <row r="105" spans="1:17" s="787" customFormat="1" ht="18.75" customHeight="1">
      <c r="A105" s="802"/>
      <c r="B105" s="803"/>
      <c r="C105" s="804" t="s">
        <v>4</v>
      </c>
      <c r="D105" s="859"/>
      <c r="E105" s="805"/>
      <c r="F105" s="806"/>
      <c r="G105" s="806"/>
      <c r="H105" s="806"/>
      <c r="I105" s="806"/>
      <c r="J105" s="806"/>
      <c r="K105" s="806"/>
      <c r="L105" s="806"/>
      <c r="M105" s="806"/>
      <c r="N105" s="806"/>
      <c r="O105" s="869"/>
      <c r="P105" s="869"/>
      <c r="Q105" s="869"/>
    </row>
    <row r="106" spans="1:17" s="787" customFormat="1" ht="18.75" customHeight="1">
      <c r="A106" s="807">
        <v>3110107</v>
      </c>
      <c r="B106" s="808" t="s">
        <v>635</v>
      </c>
      <c r="C106" s="809" t="s">
        <v>796</v>
      </c>
      <c r="D106" s="827" t="s">
        <v>2</v>
      </c>
      <c r="E106" s="810">
        <v>15</v>
      </c>
      <c r="F106" s="811">
        <f>'BASE Y CONFIANZA'!F74</f>
        <v>1923</v>
      </c>
      <c r="G106" s="811">
        <f>'BASE Y CONFIANZA'!G74</f>
        <v>0</v>
      </c>
      <c r="H106" s="811">
        <f>'BASE Y CONFIANZA'!H74</f>
        <v>0</v>
      </c>
      <c r="I106" s="811">
        <f>'BASE Y CONFIANZA'!I74</f>
        <v>0</v>
      </c>
      <c r="J106" s="811">
        <f>'BASE Y CONFIANZA'!J74</f>
        <v>0</v>
      </c>
      <c r="K106" s="811">
        <f>'BASE Y CONFIANZA'!K74</f>
        <v>77</v>
      </c>
      <c r="L106" s="811">
        <f>'BASE Y CONFIANZA'!L74</f>
        <v>0</v>
      </c>
      <c r="M106" s="811">
        <f>'BASE Y CONFIANZA'!M74</f>
        <v>0</v>
      </c>
      <c r="N106" s="811">
        <f>F106+G106+H106+I106-J106+K106-L106-M106</f>
        <v>2000</v>
      </c>
      <c r="O106" s="869"/>
      <c r="P106" s="871"/>
      <c r="Q106" s="869"/>
    </row>
    <row r="107" spans="1:17" s="787" customFormat="1" ht="18.75" customHeight="1">
      <c r="A107" s="807">
        <v>3113031</v>
      </c>
      <c r="B107" s="808" t="s">
        <v>1413</v>
      </c>
      <c r="C107" s="809" t="s">
        <v>795</v>
      </c>
      <c r="D107" s="827" t="s">
        <v>80</v>
      </c>
      <c r="E107" s="810">
        <v>15</v>
      </c>
      <c r="F107" s="811">
        <f>'BASE Y CONFIANZA'!F75</f>
        <v>2625</v>
      </c>
      <c r="G107" s="811">
        <f>'BASE Y CONFIANZA'!G75</f>
        <v>0</v>
      </c>
      <c r="H107" s="811">
        <f>'BASE Y CONFIANZA'!H75</f>
        <v>0</v>
      </c>
      <c r="I107" s="811">
        <f>'BASE Y CONFIANZA'!I75</f>
        <v>0</v>
      </c>
      <c r="J107" s="811">
        <f>'BASE Y CONFIANZA'!J75</f>
        <v>21</v>
      </c>
      <c r="K107" s="811">
        <f>'BASE Y CONFIANZA'!K75</f>
        <v>0</v>
      </c>
      <c r="L107" s="811">
        <f>'BASE Y CONFIANZA'!L75</f>
        <v>0</v>
      </c>
      <c r="M107" s="811">
        <f>'BASE Y CONFIANZA'!M75</f>
        <v>0</v>
      </c>
      <c r="N107" s="811">
        <f aca="true" t="shared" si="10" ref="N107:N112">F107+G107+H107+I107-J107+K107-L107-M107</f>
        <v>2604</v>
      </c>
      <c r="O107" s="869"/>
      <c r="P107" s="869"/>
      <c r="Q107" s="869"/>
    </row>
    <row r="108" spans="1:17" s="787" customFormat="1" ht="18.75" customHeight="1">
      <c r="A108" s="807">
        <v>114</v>
      </c>
      <c r="B108" s="808" t="s">
        <v>1094</v>
      </c>
      <c r="C108" s="809" t="s">
        <v>797</v>
      </c>
      <c r="D108" s="827" t="s">
        <v>11</v>
      </c>
      <c r="E108" s="810">
        <v>15</v>
      </c>
      <c r="F108" s="811">
        <f>EVENTUAL!F55</f>
        <v>1645</v>
      </c>
      <c r="G108" s="811">
        <f>EVENTUAL!G55</f>
        <v>0</v>
      </c>
      <c r="H108" s="811">
        <f>EVENTUAL!H55</f>
        <v>0</v>
      </c>
      <c r="I108" s="811">
        <f>EVENTUAL!I55</f>
        <v>0</v>
      </c>
      <c r="J108" s="811">
        <f>EVENTUAL!J55</f>
        <v>0</v>
      </c>
      <c r="K108" s="811">
        <f>EVENTUAL!K55</f>
        <v>106</v>
      </c>
      <c r="L108" s="811">
        <f>EVENTUAL!L55</f>
        <v>0</v>
      </c>
      <c r="M108" s="811">
        <f>EVENTUAL!M55</f>
        <v>0</v>
      </c>
      <c r="N108" s="811">
        <f t="shared" si="10"/>
        <v>1751</v>
      </c>
      <c r="O108" s="869"/>
      <c r="P108" s="869"/>
      <c r="Q108" s="869"/>
    </row>
    <row r="109" spans="1:17" s="787" customFormat="1" ht="18.75" customHeight="1">
      <c r="A109" s="807">
        <v>162</v>
      </c>
      <c r="B109" s="808" t="s">
        <v>1095</v>
      </c>
      <c r="C109" s="809" t="s">
        <v>797</v>
      </c>
      <c r="D109" s="827" t="s">
        <v>11</v>
      </c>
      <c r="E109" s="810">
        <v>15</v>
      </c>
      <c r="F109" s="811">
        <f>EVENTUAL!F56</f>
        <v>1645</v>
      </c>
      <c r="G109" s="811">
        <f>EVENTUAL!G56</f>
        <v>0</v>
      </c>
      <c r="H109" s="811">
        <f>EVENTUAL!H56</f>
        <v>0</v>
      </c>
      <c r="I109" s="811">
        <f>EVENTUAL!I56</f>
        <v>0</v>
      </c>
      <c r="J109" s="811">
        <f>EVENTUAL!J56</f>
        <v>0</v>
      </c>
      <c r="K109" s="811">
        <f>EVENTUAL!K56</f>
        <v>106</v>
      </c>
      <c r="L109" s="811">
        <f>EVENTUAL!L56</f>
        <v>0</v>
      </c>
      <c r="M109" s="811">
        <f>EVENTUAL!M56</f>
        <v>0</v>
      </c>
      <c r="N109" s="811">
        <f t="shared" si="10"/>
        <v>1751</v>
      </c>
      <c r="O109" s="869"/>
      <c r="P109" s="869"/>
      <c r="Q109" s="869"/>
    </row>
    <row r="110" spans="1:17" s="787" customFormat="1" ht="18.75" customHeight="1">
      <c r="A110" s="807">
        <v>164</v>
      </c>
      <c r="B110" s="808" t="s">
        <v>1096</v>
      </c>
      <c r="C110" s="809" t="s">
        <v>797</v>
      </c>
      <c r="D110" s="827" t="s">
        <v>10</v>
      </c>
      <c r="E110" s="810">
        <v>15</v>
      </c>
      <c r="F110" s="811">
        <f>EVENTUAL!F57</f>
        <v>1924</v>
      </c>
      <c r="G110" s="811">
        <f>EVENTUAL!G57</f>
        <v>0</v>
      </c>
      <c r="H110" s="811">
        <f>EVENTUAL!H57</f>
        <v>0</v>
      </c>
      <c r="I110" s="811">
        <f>EVENTUAL!I57</f>
        <v>0</v>
      </c>
      <c r="J110" s="811">
        <f>EVENTUAL!J57</f>
        <v>0</v>
      </c>
      <c r="K110" s="811">
        <f>EVENTUAL!K57</f>
        <v>77</v>
      </c>
      <c r="L110" s="811">
        <f>EVENTUAL!L57</f>
        <v>0</v>
      </c>
      <c r="M110" s="811">
        <f>EVENTUAL!M57</f>
        <v>0</v>
      </c>
      <c r="N110" s="811">
        <f>F110+G110+H110+I110-J110+K110-L110-M110</f>
        <v>2001</v>
      </c>
      <c r="O110" s="869"/>
      <c r="P110" s="869"/>
      <c r="Q110" s="869"/>
    </row>
    <row r="111" spans="1:17" s="787" customFormat="1" ht="18.75" customHeight="1">
      <c r="A111" s="807">
        <v>166</v>
      </c>
      <c r="B111" s="808" t="s">
        <v>1097</v>
      </c>
      <c r="C111" s="809" t="s">
        <v>797</v>
      </c>
      <c r="D111" s="827" t="s">
        <v>117</v>
      </c>
      <c r="E111" s="810">
        <v>15</v>
      </c>
      <c r="F111" s="811">
        <f>EVENTUAL!F58</f>
        <v>2329</v>
      </c>
      <c r="G111" s="811">
        <f>EVENTUAL!G58</f>
        <v>0</v>
      </c>
      <c r="H111" s="811">
        <f>EVENTUAL!H58</f>
        <v>0</v>
      </c>
      <c r="I111" s="811">
        <f>EVENTUAL!I58</f>
        <v>0</v>
      </c>
      <c r="J111" s="811">
        <f>EVENTUAL!J58</f>
        <v>0</v>
      </c>
      <c r="K111" s="811">
        <f>EVENTUAL!K58</f>
        <v>11</v>
      </c>
      <c r="L111" s="811">
        <f>EVENTUAL!L58</f>
        <v>0</v>
      </c>
      <c r="M111" s="811">
        <f>EVENTUAL!M58</f>
        <v>0</v>
      </c>
      <c r="N111" s="811">
        <f t="shared" si="10"/>
        <v>2340</v>
      </c>
      <c r="O111" s="869"/>
      <c r="P111" s="871"/>
      <c r="Q111" s="869"/>
    </row>
    <row r="112" spans="1:17" s="787" customFormat="1" ht="18.75" customHeight="1">
      <c r="A112" s="807">
        <v>167</v>
      </c>
      <c r="B112" s="808" t="s">
        <v>1098</v>
      </c>
      <c r="C112" s="809" t="s">
        <v>797</v>
      </c>
      <c r="D112" s="1067" t="s">
        <v>813</v>
      </c>
      <c r="E112" s="810">
        <v>15</v>
      </c>
      <c r="F112" s="811">
        <f>EVENTUAL!F59</f>
        <v>2509</v>
      </c>
      <c r="G112" s="811">
        <f>EVENTUAL!G59</f>
        <v>0</v>
      </c>
      <c r="H112" s="811">
        <f>EVENTUAL!H59</f>
        <v>0</v>
      </c>
      <c r="I112" s="811">
        <f>EVENTUAL!I59</f>
        <v>0</v>
      </c>
      <c r="J112" s="811">
        <f>EVENTUAL!J59</f>
        <v>9</v>
      </c>
      <c r="K112" s="811">
        <f>EVENTUAL!K59</f>
        <v>0</v>
      </c>
      <c r="L112" s="811">
        <f>EVENTUAL!L59</f>
        <v>0</v>
      </c>
      <c r="M112" s="811">
        <f>EVENTUAL!M59</f>
        <v>0</v>
      </c>
      <c r="N112" s="811">
        <f t="shared" si="10"/>
        <v>2500</v>
      </c>
      <c r="O112" s="869"/>
      <c r="P112" s="871"/>
      <c r="Q112" s="869"/>
    </row>
    <row r="113" spans="1:17" s="787" customFormat="1" ht="18.75" customHeight="1">
      <c r="A113" s="813" t="s">
        <v>66</v>
      </c>
      <c r="B113" s="814"/>
      <c r="C113" s="818"/>
      <c r="D113" s="815"/>
      <c r="E113" s="819"/>
      <c r="F113" s="838">
        <f>SUM(F106:F112)</f>
        <v>14600</v>
      </c>
      <c r="G113" s="838">
        <f aca="true" t="shared" si="11" ref="G113:N113">SUM(G106:G112)</f>
        <v>0</v>
      </c>
      <c r="H113" s="838">
        <f t="shared" si="11"/>
        <v>0</v>
      </c>
      <c r="I113" s="838">
        <f t="shared" si="11"/>
        <v>0</v>
      </c>
      <c r="J113" s="838">
        <f t="shared" si="11"/>
        <v>30</v>
      </c>
      <c r="K113" s="838">
        <f t="shared" si="11"/>
        <v>377</v>
      </c>
      <c r="L113" s="838">
        <f t="shared" si="11"/>
        <v>0</v>
      </c>
      <c r="M113" s="838">
        <f t="shared" si="11"/>
        <v>0</v>
      </c>
      <c r="N113" s="838">
        <f t="shared" si="11"/>
        <v>14947</v>
      </c>
      <c r="O113" s="838">
        <f>SUM(N106:N107)</f>
        <v>4604</v>
      </c>
      <c r="P113" s="838">
        <f>SUM(N108:N112)</f>
        <v>10343</v>
      </c>
      <c r="Q113" s="869"/>
    </row>
    <row r="114" spans="1:17" s="787" customFormat="1" ht="18.75" customHeight="1">
      <c r="A114" s="802"/>
      <c r="B114" s="803"/>
      <c r="C114" s="804" t="s">
        <v>84</v>
      </c>
      <c r="D114" s="859"/>
      <c r="E114" s="805"/>
      <c r="F114" s="806"/>
      <c r="G114" s="806"/>
      <c r="H114" s="806"/>
      <c r="I114" s="806"/>
      <c r="J114" s="806"/>
      <c r="K114" s="806"/>
      <c r="L114" s="806"/>
      <c r="M114" s="806"/>
      <c r="N114" s="806"/>
      <c r="O114" s="869"/>
      <c r="P114" s="869"/>
      <c r="Q114" s="869"/>
    </row>
    <row r="115" spans="1:17" s="787" customFormat="1" ht="18.75" customHeight="1">
      <c r="A115" s="807">
        <v>3113043</v>
      </c>
      <c r="B115" s="808" t="s">
        <v>1415</v>
      </c>
      <c r="C115" s="809" t="s">
        <v>795</v>
      </c>
      <c r="D115" s="827" t="s">
        <v>80</v>
      </c>
      <c r="E115" s="810">
        <v>15</v>
      </c>
      <c r="F115" s="811">
        <v>2625</v>
      </c>
      <c r="G115" s="811">
        <v>0</v>
      </c>
      <c r="H115" s="811">
        <v>0</v>
      </c>
      <c r="I115" s="811">
        <v>0</v>
      </c>
      <c r="J115" s="811">
        <v>21</v>
      </c>
      <c r="K115" s="811">
        <v>0</v>
      </c>
      <c r="L115" s="811">
        <v>0</v>
      </c>
      <c r="M115" s="811">
        <v>0</v>
      </c>
      <c r="N115" s="811">
        <f>F115+G115+H115+I115-J115+K115-L115-M115</f>
        <v>2604</v>
      </c>
      <c r="O115" s="871"/>
      <c r="P115" s="869"/>
      <c r="Q115" s="869"/>
    </row>
    <row r="116" spans="1:17" s="787" customFormat="1" ht="18.75" customHeight="1">
      <c r="A116" s="807">
        <v>119</v>
      </c>
      <c r="B116" s="808" t="s">
        <v>443</v>
      </c>
      <c r="C116" s="827" t="s">
        <v>797</v>
      </c>
      <c r="D116" s="860" t="s">
        <v>10</v>
      </c>
      <c r="E116" s="828">
        <v>15</v>
      </c>
      <c r="F116" s="812">
        <f>EVENTUAL!F62</f>
        <v>1377</v>
      </c>
      <c r="G116" s="812">
        <f>EVENTUAL!G62</f>
        <v>0</v>
      </c>
      <c r="H116" s="812">
        <f>EVENTUAL!H62</f>
        <v>0</v>
      </c>
      <c r="I116" s="812">
        <f>EVENTUAL!I62</f>
        <v>0</v>
      </c>
      <c r="J116" s="812">
        <f>EVENTUAL!J62</f>
        <v>0</v>
      </c>
      <c r="K116" s="812">
        <f>EVENTUAL!K62</f>
        <v>123</v>
      </c>
      <c r="L116" s="812">
        <f>EVENTUAL!L62</f>
        <v>0</v>
      </c>
      <c r="M116" s="812">
        <f>EVENTUAL!M62</f>
        <v>0</v>
      </c>
      <c r="N116" s="811">
        <f>F116+G116+H116+I116-J116+K116-L116-M116</f>
        <v>1500</v>
      </c>
      <c r="O116" s="869"/>
      <c r="P116" s="869"/>
      <c r="Q116" s="869"/>
    </row>
    <row r="117" spans="1:17" s="787" customFormat="1" ht="18.75" customHeight="1">
      <c r="A117" s="807">
        <v>320</v>
      </c>
      <c r="B117" s="808" t="s">
        <v>1381</v>
      </c>
      <c r="C117" s="827" t="s">
        <v>797</v>
      </c>
      <c r="D117" s="860" t="s">
        <v>11</v>
      </c>
      <c r="E117" s="828">
        <v>15</v>
      </c>
      <c r="F117" s="812">
        <f>EVENTUAL!F63</f>
        <v>2396</v>
      </c>
      <c r="G117" s="812">
        <f>EVENTUAL!G63</f>
        <v>0</v>
      </c>
      <c r="H117" s="812">
        <f>EVENTUAL!H63</f>
        <v>0</v>
      </c>
      <c r="I117" s="812">
        <f>EVENTUAL!I63</f>
        <v>0</v>
      </c>
      <c r="J117" s="812">
        <f>EVENTUAL!J63</f>
        <v>0</v>
      </c>
      <c r="K117" s="812">
        <f>EVENTUAL!K63</f>
        <v>4</v>
      </c>
      <c r="L117" s="812">
        <f>EVENTUAL!L63</f>
        <v>0</v>
      </c>
      <c r="M117" s="812">
        <f>EVENTUAL!M63</f>
        <v>0</v>
      </c>
      <c r="N117" s="811">
        <f>F117+G117+H117+I117-J117+K117-L117-M117</f>
        <v>2400</v>
      </c>
      <c r="O117" s="869"/>
      <c r="P117" s="871"/>
      <c r="Q117" s="869"/>
    </row>
    <row r="118" spans="1:17" s="787" customFormat="1" ht="18.75" customHeight="1">
      <c r="A118" s="807">
        <v>407</v>
      </c>
      <c r="B118" s="808" t="s">
        <v>1442</v>
      </c>
      <c r="C118" s="827" t="s">
        <v>797</v>
      </c>
      <c r="D118" s="860" t="s">
        <v>2</v>
      </c>
      <c r="E118" s="828">
        <v>15</v>
      </c>
      <c r="F118" s="812">
        <f>EVENTUAL!F64</f>
        <v>1817</v>
      </c>
      <c r="G118" s="812">
        <f>EVENTUAL!G64</f>
        <v>0</v>
      </c>
      <c r="H118" s="812">
        <f>EVENTUAL!H64</f>
        <v>0</v>
      </c>
      <c r="I118" s="812">
        <f>EVENTUAL!I64</f>
        <v>0</v>
      </c>
      <c r="J118" s="812">
        <f>EVENTUAL!J64</f>
        <v>0</v>
      </c>
      <c r="K118" s="812">
        <f>EVENTUAL!K64</f>
        <v>83</v>
      </c>
      <c r="L118" s="812">
        <f>EVENTUAL!L64</f>
        <v>0</v>
      </c>
      <c r="M118" s="812">
        <f>EVENTUAL!M64</f>
        <v>0</v>
      </c>
      <c r="N118" s="811">
        <f>F118+G118+H118+I118-J118+K118-L118-M118</f>
        <v>1900</v>
      </c>
      <c r="O118" s="869"/>
      <c r="P118" s="871"/>
      <c r="Q118" s="869"/>
    </row>
    <row r="119" spans="1:17" s="787" customFormat="1" ht="18.75" customHeight="1">
      <c r="A119" s="807">
        <v>415</v>
      </c>
      <c r="B119" s="808" t="s">
        <v>1449</v>
      </c>
      <c r="C119" s="827" t="s">
        <v>797</v>
      </c>
      <c r="D119" s="860" t="s">
        <v>813</v>
      </c>
      <c r="E119" s="828">
        <v>15</v>
      </c>
      <c r="F119" s="812">
        <f>EVENTUAL!F65</f>
        <v>2396</v>
      </c>
      <c r="G119" s="812">
        <f>EVENTUAL!G65</f>
        <v>0</v>
      </c>
      <c r="H119" s="812">
        <f>EVENTUAL!H65</f>
        <v>0</v>
      </c>
      <c r="I119" s="812">
        <f>EVENTUAL!I65</f>
        <v>0</v>
      </c>
      <c r="J119" s="812">
        <f>EVENTUAL!J65</f>
        <v>0</v>
      </c>
      <c r="K119" s="812">
        <f>EVENTUAL!K65</f>
        <v>4</v>
      </c>
      <c r="L119" s="812">
        <f>EVENTUAL!L65</f>
        <v>0</v>
      </c>
      <c r="M119" s="812">
        <f>EVENTUAL!M65</f>
        <v>0</v>
      </c>
      <c r="N119" s="811">
        <f>F119+G119+H119+I119-J119+K119-L119-M119</f>
        <v>2400</v>
      </c>
      <c r="O119" s="869"/>
      <c r="P119" s="871"/>
      <c r="Q119" s="869"/>
    </row>
    <row r="120" spans="1:17" s="787" customFormat="1" ht="18.75" customHeight="1">
      <c r="A120" s="813" t="s">
        <v>66</v>
      </c>
      <c r="B120" s="814"/>
      <c r="C120" s="818"/>
      <c r="D120" s="815"/>
      <c r="E120" s="819"/>
      <c r="F120" s="838">
        <f>SUM(F115:F119)</f>
        <v>10611</v>
      </c>
      <c r="G120" s="838">
        <f aca="true" t="shared" si="12" ref="G120:N120">SUM(G115:G119)</f>
        <v>0</v>
      </c>
      <c r="H120" s="838">
        <f t="shared" si="12"/>
        <v>0</v>
      </c>
      <c r="I120" s="838">
        <f t="shared" si="12"/>
        <v>0</v>
      </c>
      <c r="J120" s="838">
        <f t="shared" si="12"/>
        <v>21</v>
      </c>
      <c r="K120" s="838">
        <f t="shared" si="12"/>
        <v>214</v>
      </c>
      <c r="L120" s="838">
        <f t="shared" si="12"/>
        <v>0</v>
      </c>
      <c r="M120" s="838">
        <f t="shared" si="12"/>
        <v>0</v>
      </c>
      <c r="N120" s="838">
        <f t="shared" si="12"/>
        <v>10804</v>
      </c>
      <c r="O120" s="838">
        <f>SUM(N115:N115)</f>
        <v>2604</v>
      </c>
      <c r="P120" s="838">
        <f>SUM(N116:N119)</f>
        <v>8200</v>
      </c>
      <c r="Q120" s="869"/>
    </row>
    <row r="121" spans="1:17" s="787" customFormat="1" ht="18.75" customHeight="1">
      <c r="A121" s="802"/>
      <c r="B121" s="803"/>
      <c r="C121" s="804" t="s">
        <v>85</v>
      </c>
      <c r="D121" s="859"/>
      <c r="E121" s="805"/>
      <c r="F121" s="806"/>
      <c r="G121" s="806"/>
      <c r="H121" s="806"/>
      <c r="I121" s="806"/>
      <c r="J121" s="806"/>
      <c r="K121" s="806"/>
      <c r="L121" s="806"/>
      <c r="M121" s="806"/>
      <c r="N121" s="806"/>
      <c r="O121" s="869"/>
      <c r="P121" s="869"/>
      <c r="Q121" s="869"/>
    </row>
    <row r="122" spans="1:17" s="787" customFormat="1" ht="18.75" customHeight="1">
      <c r="A122" s="807">
        <v>3113050</v>
      </c>
      <c r="B122" s="808" t="s">
        <v>86</v>
      </c>
      <c r="C122" s="809" t="s">
        <v>796</v>
      </c>
      <c r="D122" s="827" t="s">
        <v>2</v>
      </c>
      <c r="E122" s="810">
        <v>15</v>
      </c>
      <c r="F122" s="811">
        <f>'BASE Y CONFIANZA'!F81</f>
        <v>1924</v>
      </c>
      <c r="G122" s="811">
        <f>'BASE Y CONFIANZA'!G81</f>
        <v>0</v>
      </c>
      <c r="H122" s="811">
        <f>'BASE Y CONFIANZA'!H81</f>
        <v>0</v>
      </c>
      <c r="I122" s="811">
        <f>'BASE Y CONFIANZA'!I81</f>
        <v>0</v>
      </c>
      <c r="J122" s="811">
        <f>'BASE Y CONFIANZA'!J81</f>
        <v>0</v>
      </c>
      <c r="K122" s="811">
        <f>'BASE Y CONFIANZA'!K81</f>
        <v>77</v>
      </c>
      <c r="L122" s="811">
        <f>'BASE Y CONFIANZA'!L81</f>
        <v>0</v>
      </c>
      <c r="M122" s="811">
        <f>'BASE Y CONFIANZA'!M81</f>
        <v>0</v>
      </c>
      <c r="N122" s="811">
        <f>'BASE Y CONFIANZA'!N81</f>
        <v>2001</v>
      </c>
      <c r="O122" s="869"/>
      <c r="P122" s="871"/>
      <c r="Q122" s="869"/>
    </row>
    <row r="123" spans="1:17" s="787" customFormat="1" ht="18.75" customHeight="1">
      <c r="A123" s="807">
        <v>3113052</v>
      </c>
      <c r="B123" s="808" t="s">
        <v>1420</v>
      </c>
      <c r="C123" s="809" t="s">
        <v>795</v>
      </c>
      <c r="D123" s="827" t="s">
        <v>80</v>
      </c>
      <c r="E123" s="810">
        <v>15</v>
      </c>
      <c r="F123" s="811">
        <f>'BASE Y CONFIANZA'!F82</f>
        <v>2625</v>
      </c>
      <c r="G123" s="811">
        <f>'BASE Y CONFIANZA'!G82</f>
        <v>0</v>
      </c>
      <c r="H123" s="811">
        <f>'BASE Y CONFIANZA'!H82</f>
        <v>0</v>
      </c>
      <c r="I123" s="811">
        <f>'BASE Y CONFIANZA'!I82</f>
        <v>0</v>
      </c>
      <c r="J123" s="811">
        <f>'BASE Y CONFIANZA'!J82</f>
        <v>21</v>
      </c>
      <c r="K123" s="811">
        <f>'BASE Y CONFIANZA'!K82</f>
        <v>0</v>
      </c>
      <c r="L123" s="811">
        <f>'BASE Y CONFIANZA'!L82</f>
        <v>0</v>
      </c>
      <c r="M123" s="811">
        <f>'BASE Y CONFIANZA'!M82</f>
        <v>0</v>
      </c>
      <c r="N123" s="811">
        <f>'BASE Y CONFIANZA'!N82</f>
        <v>2604</v>
      </c>
      <c r="O123" s="869"/>
      <c r="P123" s="871"/>
      <c r="Q123" s="869"/>
    </row>
    <row r="124" spans="1:17" s="787" customFormat="1" ht="18.75" customHeight="1">
      <c r="A124" s="807">
        <v>52</v>
      </c>
      <c r="B124" s="808" t="s">
        <v>1300</v>
      </c>
      <c r="C124" s="809" t="s">
        <v>797</v>
      </c>
      <c r="D124" s="827" t="s">
        <v>11</v>
      </c>
      <c r="E124" s="810">
        <v>15</v>
      </c>
      <c r="F124" s="811">
        <f>EVENTUAL!F76</f>
        <v>1483</v>
      </c>
      <c r="G124" s="811">
        <f>EVENTUAL!G76</f>
        <v>0</v>
      </c>
      <c r="H124" s="811">
        <f>EVENTUAL!H76</f>
        <v>0</v>
      </c>
      <c r="I124" s="811">
        <f>EVENTUAL!I76</f>
        <v>0</v>
      </c>
      <c r="J124" s="811">
        <f>EVENTUAL!J76</f>
        <v>0</v>
      </c>
      <c r="K124" s="811">
        <f>EVENTUAL!K76</f>
        <v>117</v>
      </c>
      <c r="L124" s="811">
        <f>EVENTUAL!L76</f>
        <v>0</v>
      </c>
      <c r="M124" s="811">
        <f>EVENTUAL!M76</f>
        <v>0</v>
      </c>
      <c r="N124" s="811">
        <f>EVENTUAL!N76</f>
        <v>1600</v>
      </c>
      <c r="O124" s="869"/>
      <c r="P124" s="871"/>
      <c r="Q124" s="869"/>
    </row>
    <row r="125" spans="1:17" s="787" customFormat="1" ht="18.75" customHeight="1">
      <c r="A125" s="813" t="s">
        <v>66</v>
      </c>
      <c r="B125" s="814"/>
      <c r="C125" s="818"/>
      <c r="D125" s="815"/>
      <c r="E125" s="819"/>
      <c r="F125" s="838">
        <f>SUM(F122:F124)</f>
        <v>6032</v>
      </c>
      <c r="G125" s="838">
        <f aca="true" t="shared" si="13" ref="G125:N125">SUM(G122:G124)</f>
        <v>0</v>
      </c>
      <c r="H125" s="838">
        <f t="shared" si="13"/>
        <v>0</v>
      </c>
      <c r="I125" s="838">
        <f t="shared" si="13"/>
        <v>0</v>
      </c>
      <c r="J125" s="838">
        <f t="shared" si="13"/>
        <v>21</v>
      </c>
      <c r="K125" s="838">
        <f t="shared" si="13"/>
        <v>194</v>
      </c>
      <c r="L125" s="838">
        <f t="shared" si="13"/>
        <v>0</v>
      </c>
      <c r="M125" s="838">
        <f t="shared" si="13"/>
        <v>0</v>
      </c>
      <c r="N125" s="838">
        <f t="shared" si="13"/>
        <v>6205</v>
      </c>
      <c r="O125" s="838">
        <f>SUM(N122:N123)</f>
        <v>4605</v>
      </c>
      <c r="P125" s="838">
        <f>N124</f>
        <v>1600</v>
      </c>
      <c r="Q125" s="869"/>
    </row>
    <row r="126" spans="1:17" s="787" customFormat="1" ht="18.75" customHeight="1">
      <c r="A126" s="802" t="s">
        <v>87</v>
      </c>
      <c r="B126" s="803"/>
      <c r="C126" s="804" t="s">
        <v>87</v>
      </c>
      <c r="D126" s="859"/>
      <c r="E126" s="805"/>
      <c r="F126" s="806"/>
      <c r="G126" s="806"/>
      <c r="H126" s="806"/>
      <c r="I126" s="806"/>
      <c r="J126" s="806"/>
      <c r="K126" s="806"/>
      <c r="L126" s="806"/>
      <c r="M126" s="806"/>
      <c r="N126" s="806"/>
      <c r="O126" s="869"/>
      <c r="P126" s="869"/>
      <c r="Q126" s="869"/>
    </row>
    <row r="127" spans="1:17" s="787" customFormat="1" ht="18.75" customHeight="1">
      <c r="A127" s="807">
        <v>3110101</v>
      </c>
      <c r="B127" s="808" t="s">
        <v>88</v>
      </c>
      <c r="C127" s="809" t="s">
        <v>796</v>
      </c>
      <c r="D127" s="827" t="s">
        <v>2</v>
      </c>
      <c r="E127" s="810">
        <v>15</v>
      </c>
      <c r="F127" s="811">
        <f>'BASE Y CONFIANZA'!F85</f>
        <v>2154</v>
      </c>
      <c r="G127" s="811">
        <f>'BASE Y CONFIANZA'!G85</f>
        <v>0</v>
      </c>
      <c r="H127" s="811">
        <f>'BASE Y CONFIANZA'!H85</f>
        <v>0</v>
      </c>
      <c r="I127" s="811">
        <f>'BASE Y CONFIANZA'!I85</f>
        <v>0</v>
      </c>
      <c r="J127" s="811">
        <f>'BASE Y CONFIANZA'!J85</f>
        <v>0</v>
      </c>
      <c r="K127" s="811">
        <f>'BASE Y CONFIANZA'!K85</f>
        <v>58</v>
      </c>
      <c r="L127" s="811">
        <f>'BASE Y CONFIANZA'!L85</f>
        <v>0</v>
      </c>
      <c r="M127" s="811">
        <f>'BASE Y CONFIANZA'!M85</f>
        <v>0</v>
      </c>
      <c r="N127" s="811">
        <f>F127+G127+H127+I127-J127+K127-L127-M127</f>
        <v>2212</v>
      </c>
      <c r="O127" s="869"/>
      <c r="P127" s="869"/>
      <c r="Q127" s="869"/>
    </row>
    <row r="128" spans="1:17" s="787" customFormat="1" ht="18.75" customHeight="1">
      <c r="A128" s="807"/>
      <c r="B128" s="808" t="s">
        <v>913</v>
      </c>
      <c r="C128" s="809" t="s">
        <v>795</v>
      </c>
      <c r="D128" s="827" t="s">
        <v>80</v>
      </c>
      <c r="E128" s="810">
        <v>15</v>
      </c>
      <c r="F128" s="811">
        <f>'BASE Y CONFIANZA'!F86</f>
        <v>2625</v>
      </c>
      <c r="G128" s="811">
        <f>'BASE Y CONFIANZA'!G86</f>
        <v>0</v>
      </c>
      <c r="H128" s="811">
        <f>'BASE Y CONFIANZA'!H86</f>
        <v>0</v>
      </c>
      <c r="I128" s="811">
        <f>'BASE Y CONFIANZA'!I86</f>
        <v>0</v>
      </c>
      <c r="J128" s="811">
        <f>'BASE Y CONFIANZA'!J86</f>
        <v>21</v>
      </c>
      <c r="K128" s="811">
        <f>'BASE Y CONFIANZA'!K86</f>
        <v>0</v>
      </c>
      <c r="L128" s="811">
        <f>'BASE Y CONFIANZA'!L86</f>
        <v>0</v>
      </c>
      <c r="M128" s="811">
        <f>'BASE Y CONFIANZA'!M86</f>
        <v>0</v>
      </c>
      <c r="N128" s="811">
        <f>F128+G128+H128+I128-J128+K128-L128-M128</f>
        <v>2604</v>
      </c>
      <c r="O128" s="869"/>
      <c r="P128" s="869"/>
      <c r="Q128" s="869"/>
    </row>
    <row r="129" spans="1:17" s="787" customFormat="1" ht="18.75" customHeight="1">
      <c r="A129" s="807">
        <v>115</v>
      </c>
      <c r="B129" s="808" t="s">
        <v>1383</v>
      </c>
      <c r="C129" s="809" t="s">
        <v>797</v>
      </c>
      <c r="D129" s="827" t="s">
        <v>429</v>
      </c>
      <c r="E129" s="810">
        <v>15</v>
      </c>
      <c r="F129" s="812">
        <f>EVENTUAL!F79</f>
        <v>1537</v>
      </c>
      <c r="G129" s="812">
        <f>EVENTUAL!G79</f>
        <v>0</v>
      </c>
      <c r="H129" s="812">
        <f>EVENTUAL!H79</f>
        <v>0</v>
      </c>
      <c r="I129" s="812">
        <f>EVENTUAL!I79</f>
        <v>0</v>
      </c>
      <c r="J129" s="812">
        <f>EVENTUAL!J79</f>
        <v>0</v>
      </c>
      <c r="K129" s="812">
        <f>EVENTUAL!K79</f>
        <v>113</v>
      </c>
      <c r="L129" s="812">
        <f>EVENTUAL!L79</f>
        <v>0</v>
      </c>
      <c r="M129" s="812">
        <f>EVENTUAL!M79</f>
        <v>0</v>
      </c>
      <c r="N129" s="812">
        <f>EVENTUAL!N79</f>
        <v>1650</v>
      </c>
      <c r="O129" s="869"/>
      <c r="P129" s="869"/>
      <c r="Q129" s="869"/>
    </row>
    <row r="130" spans="1:17" s="787" customFormat="1" ht="18.75" customHeight="1">
      <c r="A130" s="807">
        <v>146</v>
      </c>
      <c r="B130" s="808" t="s">
        <v>601</v>
      </c>
      <c r="C130" s="827" t="s">
        <v>797</v>
      </c>
      <c r="D130" s="860" t="s">
        <v>459</v>
      </c>
      <c r="E130" s="828">
        <v>15</v>
      </c>
      <c r="F130" s="812">
        <f>EVENTUAL!F80</f>
        <v>2396</v>
      </c>
      <c r="G130" s="812">
        <f>EVENTUAL!G80</f>
        <v>0</v>
      </c>
      <c r="H130" s="812">
        <f>EVENTUAL!H80</f>
        <v>0</v>
      </c>
      <c r="I130" s="812">
        <f>EVENTUAL!I80</f>
        <v>0</v>
      </c>
      <c r="J130" s="812">
        <f>EVENTUAL!J80</f>
        <v>0</v>
      </c>
      <c r="K130" s="812">
        <f>EVENTUAL!K80</f>
        <v>4</v>
      </c>
      <c r="L130" s="812">
        <f>EVENTUAL!L80</f>
        <v>0</v>
      </c>
      <c r="M130" s="812">
        <f>EVENTUAL!M80</f>
        <v>0</v>
      </c>
      <c r="N130" s="812">
        <f>EVENTUAL!N80</f>
        <v>2400</v>
      </c>
      <c r="O130" s="869"/>
      <c r="P130" s="871"/>
      <c r="Q130" s="869"/>
    </row>
    <row r="131" spans="1:17" s="787" customFormat="1" ht="18.75" customHeight="1">
      <c r="A131" s="813" t="s">
        <v>66</v>
      </c>
      <c r="B131" s="814"/>
      <c r="C131" s="818"/>
      <c r="D131" s="815"/>
      <c r="E131" s="819"/>
      <c r="F131" s="838">
        <f aca="true" t="shared" si="14" ref="F131:N131">SUM(F127:F130)</f>
        <v>8712</v>
      </c>
      <c r="G131" s="838">
        <f t="shared" si="14"/>
        <v>0</v>
      </c>
      <c r="H131" s="838">
        <f t="shared" si="14"/>
        <v>0</v>
      </c>
      <c r="I131" s="838">
        <f t="shared" si="14"/>
        <v>0</v>
      </c>
      <c r="J131" s="838">
        <f t="shared" si="14"/>
        <v>21</v>
      </c>
      <c r="K131" s="838">
        <f t="shared" si="14"/>
        <v>175</v>
      </c>
      <c r="L131" s="838">
        <f t="shared" si="14"/>
        <v>0</v>
      </c>
      <c r="M131" s="838">
        <f t="shared" si="14"/>
        <v>0</v>
      </c>
      <c r="N131" s="838">
        <f t="shared" si="14"/>
        <v>8866</v>
      </c>
      <c r="O131" s="838">
        <f>SUM(N127:N128)</f>
        <v>4816</v>
      </c>
      <c r="P131" s="838">
        <f>SUM(N129:N130)</f>
        <v>4050</v>
      </c>
      <c r="Q131" s="869"/>
    </row>
    <row r="132" spans="1:17" s="787" customFormat="1" ht="18.75" customHeight="1">
      <c r="A132" s="802"/>
      <c r="B132" s="803"/>
      <c r="C132" s="804" t="s">
        <v>622</v>
      </c>
      <c r="D132" s="862"/>
      <c r="E132" s="805"/>
      <c r="F132" s="806"/>
      <c r="G132" s="806"/>
      <c r="H132" s="806"/>
      <c r="I132" s="806"/>
      <c r="J132" s="806"/>
      <c r="K132" s="806"/>
      <c r="L132" s="806"/>
      <c r="M132" s="806"/>
      <c r="N132" s="806"/>
      <c r="O132" s="869"/>
      <c r="P132" s="869"/>
      <c r="Q132" s="869"/>
    </row>
    <row r="133" spans="1:17" s="787" customFormat="1" ht="18.75" customHeight="1">
      <c r="A133" s="807">
        <v>3123071</v>
      </c>
      <c r="B133" s="808" t="s">
        <v>1417</v>
      </c>
      <c r="C133" s="827" t="s">
        <v>795</v>
      </c>
      <c r="D133" s="860" t="s">
        <v>90</v>
      </c>
      <c r="E133" s="828">
        <v>15</v>
      </c>
      <c r="F133" s="812">
        <f>'BASE Y CONFIANZA'!F97</f>
        <v>2205</v>
      </c>
      <c r="G133" s="812">
        <f>'BASE Y CONFIANZA'!G97</f>
        <v>0</v>
      </c>
      <c r="H133" s="812">
        <f>'BASE Y CONFIANZA'!H97</f>
        <v>0</v>
      </c>
      <c r="I133" s="812">
        <f>'BASE Y CONFIANZA'!I97</f>
        <v>0</v>
      </c>
      <c r="J133" s="812">
        <f>'BASE Y CONFIANZA'!J97</f>
        <v>0</v>
      </c>
      <c r="K133" s="812">
        <f>'BASE Y CONFIANZA'!K97</f>
        <v>39</v>
      </c>
      <c r="L133" s="812">
        <f>'BASE Y CONFIANZA'!L97</f>
        <v>0</v>
      </c>
      <c r="M133" s="812">
        <f>'BASE Y CONFIANZA'!M97</f>
        <v>0</v>
      </c>
      <c r="N133" s="811">
        <f>F133+G133+H133+I133-J133+K133-L133-M133</f>
        <v>2244</v>
      </c>
      <c r="O133" s="871"/>
      <c r="P133" s="869"/>
      <c r="Q133" s="869"/>
    </row>
    <row r="134" spans="1:17" s="787" customFormat="1" ht="18.75" customHeight="1">
      <c r="A134" s="807">
        <v>275</v>
      </c>
      <c r="B134" s="808" t="s">
        <v>680</v>
      </c>
      <c r="C134" s="827" t="s">
        <v>797</v>
      </c>
      <c r="D134" s="860" t="s">
        <v>682</v>
      </c>
      <c r="E134" s="828">
        <v>15</v>
      </c>
      <c r="F134" s="812">
        <f>EVENTUAL!F83</f>
        <v>2396</v>
      </c>
      <c r="G134" s="812">
        <f>EVENTUAL!G83</f>
        <v>0</v>
      </c>
      <c r="H134" s="812">
        <f>EVENTUAL!H83</f>
        <v>0</v>
      </c>
      <c r="I134" s="812">
        <f>EVENTUAL!I83</f>
        <v>0</v>
      </c>
      <c r="J134" s="812">
        <f>EVENTUAL!J83</f>
        <v>0</v>
      </c>
      <c r="K134" s="812">
        <f>EVENTUAL!K83</f>
        <v>4</v>
      </c>
      <c r="L134" s="812">
        <f>EVENTUAL!L83</f>
        <v>0</v>
      </c>
      <c r="M134" s="812">
        <f>EVENTUAL!M83</f>
        <v>0</v>
      </c>
      <c r="N134" s="811">
        <f>F134+G134+H134+I134-J134+K134-L134-M134</f>
        <v>2400</v>
      </c>
      <c r="O134" s="869"/>
      <c r="P134" s="871"/>
      <c r="Q134" s="869"/>
    </row>
    <row r="135" spans="1:17" s="787" customFormat="1" ht="18.75" customHeight="1">
      <c r="A135" s="813" t="s">
        <v>66</v>
      </c>
      <c r="B135" s="814"/>
      <c r="C135" s="815"/>
      <c r="D135" s="861"/>
      <c r="E135" s="816"/>
      <c r="F135" s="829">
        <f aca="true" t="shared" si="15" ref="F135:N135">SUM(F133:F134)</f>
        <v>4601</v>
      </c>
      <c r="G135" s="829">
        <f t="shared" si="15"/>
        <v>0</v>
      </c>
      <c r="H135" s="829">
        <f t="shared" si="15"/>
        <v>0</v>
      </c>
      <c r="I135" s="829">
        <f t="shared" si="15"/>
        <v>0</v>
      </c>
      <c r="J135" s="829">
        <f t="shared" si="15"/>
        <v>0</v>
      </c>
      <c r="K135" s="829">
        <f t="shared" si="15"/>
        <v>43</v>
      </c>
      <c r="L135" s="829">
        <f t="shared" si="15"/>
        <v>0</v>
      </c>
      <c r="M135" s="829">
        <f t="shared" si="15"/>
        <v>0</v>
      </c>
      <c r="N135" s="829">
        <f t="shared" si="15"/>
        <v>4644</v>
      </c>
      <c r="O135" s="829">
        <f>N133</f>
        <v>2244</v>
      </c>
      <c r="P135" s="829">
        <f>SUM(N134:N134)</f>
        <v>2400</v>
      </c>
      <c r="Q135" s="869"/>
    </row>
    <row r="136" spans="1:17" s="787" customFormat="1" ht="18.75" customHeight="1">
      <c r="A136" s="802"/>
      <c r="B136" s="803"/>
      <c r="C136" s="804" t="s">
        <v>91</v>
      </c>
      <c r="D136" s="859"/>
      <c r="E136" s="820"/>
      <c r="F136" s="821"/>
      <c r="G136" s="821"/>
      <c r="H136" s="821"/>
      <c r="I136" s="821"/>
      <c r="J136" s="821"/>
      <c r="K136" s="821"/>
      <c r="L136" s="821"/>
      <c r="M136" s="821"/>
      <c r="N136" s="821"/>
      <c r="O136" s="869"/>
      <c r="P136" s="869"/>
      <c r="Q136" s="869"/>
    </row>
    <row r="137" spans="1:17" s="787" customFormat="1" ht="18.75" customHeight="1">
      <c r="A137" s="807">
        <v>3123083</v>
      </c>
      <c r="B137" s="808" t="s">
        <v>1225</v>
      </c>
      <c r="C137" s="809" t="s">
        <v>795</v>
      </c>
      <c r="D137" s="827" t="s">
        <v>90</v>
      </c>
      <c r="E137" s="810">
        <v>15</v>
      </c>
      <c r="F137" s="811">
        <f>'BASE Y CONFIANZA'!F100</f>
        <v>2205</v>
      </c>
      <c r="G137" s="811">
        <f>'BASE Y CONFIANZA'!G100</f>
        <v>0</v>
      </c>
      <c r="H137" s="811">
        <f>'BASE Y CONFIANZA'!H100</f>
        <v>0</v>
      </c>
      <c r="I137" s="811">
        <f>'BASE Y CONFIANZA'!I100</f>
        <v>0</v>
      </c>
      <c r="J137" s="811">
        <f>'BASE Y CONFIANZA'!J100</f>
        <v>0</v>
      </c>
      <c r="K137" s="811">
        <f>'BASE Y CONFIANZA'!K100</f>
        <v>39</v>
      </c>
      <c r="L137" s="811">
        <f>'BASE Y CONFIANZA'!L100</f>
        <v>0</v>
      </c>
      <c r="M137" s="811">
        <f>'BASE Y CONFIANZA'!M100</f>
        <v>0</v>
      </c>
      <c r="N137" s="811">
        <f>'BASE Y CONFIANZA'!N100</f>
        <v>2244</v>
      </c>
      <c r="O137" s="871"/>
      <c r="P137" s="869"/>
      <c r="Q137" s="869"/>
    </row>
    <row r="138" spans="1:17" s="787" customFormat="1" ht="18.75" customHeight="1">
      <c r="A138" s="807">
        <v>414</v>
      </c>
      <c r="B138" s="808" t="s">
        <v>1450</v>
      </c>
      <c r="C138" s="809" t="s">
        <v>797</v>
      </c>
      <c r="D138" s="827" t="s">
        <v>1452</v>
      </c>
      <c r="E138" s="810">
        <v>15</v>
      </c>
      <c r="F138" s="811">
        <f>EVENTUAL!F86</f>
        <v>1923</v>
      </c>
      <c r="G138" s="811">
        <f>EVENTUAL!G86</f>
        <v>0</v>
      </c>
      <c r="H138" s="811">
        <f>EVENTUAL!H86</f>
        <v>0</v>
      </c>
      <c r="I138" s="811">
        <f>EVENTUAL!I86</f>
        <v>0</v>
      </c>
      <c r="J138" s="811">
        <f>EVENTUAL!J86</f>
        <v>0</v>
      </c>
      <c r="K138" s="811">
        <f>EVENTUAL!K86</f>
        <v>77</v>
      </c>
      <c r="L138" s="811">
        <f>EVENTUAL!L86</f>
        <v>0</v>
      </c>
      <c r="M138" s="811">
        <f>EVENTUAL!M86</f>
        <v>0</v>
      </c>
      <c r="N138" s="811">
        <f>EVENTUAL!N86</f>
        <v>2000</v>
      </c>
      <c r="O138" s="871"/>
      <c r="P138" s="869"/>
      <c r="Q138" s="869"/>
    </row>
    <row r="139" spans="1:17" s="788" customFormat="1" ht="18.75" customHeight="1">
      <c r="A139" s="839" t="s">
        <v>66</v>
      </c>
      <c r="B139" s="840"/>
      <c r="C139" s="841"/>
      <c r="D139" s="856"/>
      <c r="E139" s="842"/>
      <c r="F139" s="843">
        <f>SUM(F137:F138)</f>
        <v>4128</v>
      </c>
      <c r="G139" s="843">
        <f aca="true" t="shared" si="16" ref="G139:N139">SUM(G137:G138)</f>
        <v>0</v>
      </c>
      <c r="H139" s="843">
        <f t="shared" si="16"/>
        <v>0</v>
      </c>
      <c r="I139" s="843">
        <f t="shared" si="16"/>
        <v>0</v>
      </c>
      <c r="J139" s="843">
        <f t="shared" si="16"/>
        <v>0</v>
      </c>
      <c r="K139" s="843">
        <f t="shared" si="16"/>
        <v>116</v>
      </c>
      <c r="L139" s="843">
        <f t="shared" si="16"/>
        <v>0</v>
      </c>
      <c r="M139" s="843">
        <f t="shared" si="16"/>
        <v>0</v>
      </c>
      <c r="N139" s="843">
        <f t="shared" si="16"/>
        <v>4244</v>
      </c>
      <c r="O139" s="843">
        <f>N137</f>
        <v>2244</v>
      </c>
      <c r="P139" s="843">
        <f>N138</f>
        <v>2000</v>
      </c>
      <c r="Q139" s="896"/>
    </row>
    <row r="140" spans="1:17" s="787" customFormat="1" ht="18.75" customHeight="1">
      <c r="A140" s="802"/>
      <c r="B140" s="803"/>
      <c r="C140" s="804" t="s">
        <v>92</v>
      </c>
      <c r="D140" s="862"/>
      <c r="E140" s="805"/>
      <c r="F140" s="806"/>
      <c r="G140" s="806"/>
      <c r="H140" s="806"/>
      <c r="I140" s="806"/>
      <c r="J140" s="806"/>
      <c r="K140" s="806"/>
      <c r="L140" s="806"/>
      <c r="M140" s="806"/>
      <c r="N140" s="806"/>
      <c r="O140" s="869"/>
      <c r="P140" s="869"/>
      <c r="Q140" s="869"/>
    </row>
    <row r="141" spans="1:17" s="787" customFormat="1" ht="18.75" customHeight="1">
      <c r="A141" s="807">
        <v>3123091</v>
      </c>
      <c r="B141" s="808" t="s">
        <v>1421</v>
      </c>
      <c r="C141" s="827" t="s">
        <v>795</v>
      </c>
      <c r="D141" s="860" t="s">
        <v>90</v>
      </c>
      <c r="E141" s="828">
        <v>15</v>
      </c>
      <c r="F141" s="812">
        <f>'BASE Y CONFIANZA'!F103</f>
        <v>2205</v>
      </c>
      <c r="G141" s="812">
        <f>'BASE Y CONFIANZA'!G103</f>
        <v>0</v>
      </c>
      <c r="H141" s="812">
        <f>'BASE Y CONFIANZA'!H103</f>
        <v>0</v>
      </c>
      <c r="I141" s="812">
        <f>'BASE Y CONFIANZA'!I103</f>
        <v>0</v>
      </c>
      <c r="J141" s="812">
        <f>'BASE Y CONFIANZA'!J103</f>
        <v>0</v>
      </c>
      <c r="K141" s="812">
        <f>'BASE Y CONFIANZA'!K103</f>
        <v>39</v>
      </c>
      <c r="L141" s="812">
        <f>'BASE Y CONFIANZA'!L103</f>
        <v>0</v>
      </c>
      <c r="M141" s="812">
        <f>'BASE Y CONFIANZA'!M103</f>
        <v>0</v>
      </c>
      <c r="N141" s="811">
        <f>F141+G141+H141+I141-J141+K141-L141-M141</f>
        <v>2244</v>
      </c>
      <c r="O141" s="869"/>
      <c r="P141" s="871"/>
      <c r="Q141" s="869"/>
    </row>
    <row r="142" spans="1:17" s="787" customFormat="1" ht="18.75" customHeight="1">
      <c r="A142" s="807">
        <v>82</v>
      </c>
      <c r="B142" s="808" t="s">
        <v>683</v>
      </c>
      <c r="C142" s="827" t="s">
        <v>797</v>
      </c>
      <c r="D142" s="860" t="s">
        <v>684</v>
      </c>
      <c r="E142" s="828">
        <v>15</v>
      </c>
      <c r="F142" s="812">
        <f>EVENTUAL!F89</f>
        <v>961</v>
      </c>
      <c r="G142" s="812">
        <f>EVENTUAL!G89</f>
        <v>0</v>
      </c>
      <c r="H142" s="812">
        <f>EVENTUAL!H89</f>
        <v>0</v>
      </c>
      <c r="I142" s="812">
        <f>EVENTUAL!I89</f>
        <v>0</v>
      </c>
      <c r="J142" s="812">
        <f>EVENTUAL!J89</f>
        <v>0</v>
      </c>
      <c r="K142" s="812">
        <f>EVENTUAL!K89</f>
        <v>150</v>
      </c>
      <c r="L142" s="812">
        <f>EVENTUAL!L89</f>
        <v>0</v>
      </c>
      <c r="M142" s="812">
        <f>EVENTUAL!M89</f>
        <v>0</v>
      </c>
      <c r="N142" s="811">
        <f>F142+G142+H142+I142-J142+K142-L142-M142</f>
        <v>1111</v>
      </c>
      <c r="O142" s="869"/>
      <c r="P142" s="869"/>
      <c r="Q142" s="869"/>
    </row>
    <row r="143" spans="1:17" s="787" customFormat="1" ht="18.75" customHeight="1">
      <c r="A143" s="807">
        <v>277</v>
      </c>
      <c r="B143" s="808" t="s">
        <v>1462</v>
      </c>
      <c r="C143" s="827" t="s">
        <v>797</v>
      </c>
      <c r="D143" s="860" t="s">
        <v>684</v>
      </c>
      <c r="E143" s="828">
        <v>15</v>
      </c>
      <c r="F143" s="812">
        <f>EVENTUAL!F90</f>
        <v>1924</v>
      </c>
      <c r="G143" s="812">
        <f>EVENTUAL!G90</f>
        <v>0</v>
      </c>
      <c r="H143" s="812">
        <f>EVENTUAL!H90</f>
        <v>0</v>
      </c>
      <c r="I143" s="812">
        <f>EVENTUAL!I90</f>
        <v>0</v>
      </c>
      <c r="J143" s="812">
        <f>EVENTUAL!J90</f>
        <v>0</v>
      </c>
      <c r="K143" s="812">
        <f>EVENTUAL!K90</f>
        <v>77</v>
      </c>
      <c r="L143" s="812">
        <f>EVENTUAL!L90</f>
        <v>0</v>
      </c>
      <c r="M143" s="812">
        <f>EVENTUAL!M90</f>
        <v>0</v>
      </c>
      <c r="N143" s="811">
        <f>F143+G143+H143+I143-J143+K143-L143-M143</f>
        <v>2001</v>
      </c>
      <c r="O143" s="869"/>
      <c r="P143" s="871"/>
      <c r="Q143" s="869"/>
    </row>
    <row r="144" spans="1:17" s="787" customFormat="1" ht="18.75" customHeight="1">
      <c r="A144" s="813" t="s">
        <v>66</v>
      </c>
      <c r="B144" s="814"/>
      <c r="C144" s="815"/>
      <c r="D144" s="861"/>
      <c r="E144" s="816"/>
      <c r="F144" s="829">
        <f>SUM(F141:F143)</f>
        <v>5090</v>
      </c>
      <c r="G144" s="829">
        <f aca="true" t="shared" si="17" ref="G144:N144">SUM(G141:G143)</f>
        <v>0</v>
      </c>
      <c r="H144" s="829">
        <f t="shared" si="17"/>
        <v>0</v>
      </c>
      <c r="I144" s="829">
        <f t="shared" si="17"/>
        <v>0</v>
      </c>
      <c r="J144" s="829">
        <f t="shared" si="17"/>
        <v>0</v>
      </c>
      <c r="K144" s="829">
        <f t="shared" si="17"/>
        <v>266</v>
      </c>
      <c r="L144" s="829">
        <f t="shared" si="17"/>
        <v>0</v>
      </c>
      <c r="M144" s="829">
        <f t="shared" si="17"/>
        <v>0</v>
      </c>
      <c r="N144" s="829">
        <f t="shared" si="17"/>
        <v>5356</v>
      </c>
      <c r="O144" s="829">
        <f>N141</f>
        <v>2244</v>
      </c>
      <c r="P144" s="829">
        <f>SUM(N142:N143)</f>
        <v>3112</v>
      </c>
      <c r="Q144" s="869"/>
    </row>
    <row r="145" spans="1:17" s="787" customFormat="1" ht="18.75" customHeight="1">
      <c r="A145" s="802"/>
      <c r="B145" s="803"/>
      <c r="C145" s="804" t="s">
        <v>93</v>
      </c>
      <c r="D145" s="859"/>
      <c r="E145" s="805"/>
      <c r="F145" s="806"/>
      <c r="G145" s="806"/>
      <c r="H145" s="806"/>
      <c r="I145" s="806"/>
      <c r="J145" s="806"/>
      <c r="K145" s="806"/>
      <c r="L145" s="806"/>
      <c r="M145" s="806"/>
      <c r="N145" s="806"/>
      <c r="O145" s="869"/>
      <c r="P145" s="869"/>
      <c r="Q145" s="869"/>
    </row>
    <row r="146" spans="1:17" s="787" customFormat="1" ht="18.75" customHeight="1">
      <c r="A146" s="807">
        <v>3123101</v>
      </c>
      <c r="B146" s="808" t="s">
        <v>1423</v>
      </c>
      <c r="C146" s="809" t="s">
        <v>795</v>
      </c>
      <c r="D146" s="827" t="s">
        <v>90</v>
      </c>
      <c r="E146" s="810">
        <v>15</v>
      </c>
      <c r="F146" s="811">
        <f>'BASE Y CONFIANZA'!F106</f>
        <v>2205</v>
      </c>
      <c r="G146" s="811">
        <f>'BASE Y CONFIANZA'!G106</f>
        <v>0</v>
      </c>
      <c r="H146" s="811">
        <f>'BASE Y CONFIANZA'!H106</f>
        <v>0</v>
      </c>
      <c r="I146" s="811">
        <f>'BASE Y CONFIANZA'!I106</f>
        <v>0</v>
      </c>
      <c r="J146" s="811">
        <f>'BASE Y CONFIANZA'!J106</f>
        <v>0</v>
      </c>
      <c r="K146" s="811">
        <f>'BASE Y CONFIANZA'!K106</f>
        <v>39</v>
      </c>
      <c r="L146" s="811">
        <f>'BASE Y CONFIANZA'!L106</f>
        <v>0</v>
      </c>
      <c r="M146" s="811">
        <f>'BASE Y CONFIANZA'!M106</f>
        <v>0</v>
      </c>
      <c r="N146" s="811">
        <f>F146+G146+H146+I146-J146+K146-L146-M146</f>
        <v>2244</v>
      </c>
      <c r="O146" s="871"/>
      <c r="P146" s="869"/>
      <c r="Q146" s="869"/>
    </row>
    <row r="147" spans="1:17" s="787" customFormat="1" ht="18.75" customHeight="1">
      <c r="A147" s="807">
        <v>149</v>
      </c>
      <c r="B147" s="808" t="s">
        <v>686</v>
      </c>
      <c r="C147" s="809" t="s">
        <v>797</v>
      </c>
      <c r="D147" s="827" t="s">
        <v>11</v>
      </c>
      <c r="E147" s="810">
        <v>15</v>
      </c>
      <c r="F147" s="812">
        <f>EVENTUAL!F93</f>
        <v>1638</v>
      </c>
      <c r="G147" s="812">
        <f>EVENTUAL!G93</f>
        <v>0</v>
      </c>
      <c r="H147" s="812">
        <f>EVENTUAL!H93</f>
        <v>0</v>
      </c>
      <c r="I147" s="812">
        <f>EVENTUAL!I93</f>
        <v>0</v>
      </c>
      <c r="J147" s="812">
        <f>EVENTUAL!J93</f>
        <v>0</v>
      </c>
      <c r="K147" s="812">
        <f>EVENTUAL!K93</f>
        <v>107</v>
      </c>
      <c r="L147" s="812">
        <f>EVENTUAL!L93</f>
        <v>0</v>
      </c>
      <c r="M147" s="812">
        <f>EVENTUAL!M93</f>
        <v>0</v>
      </c>
      <c r="N147" s="811">
        <f>F147+G147+H147+I147-J147+K147-L147-M147</f>
        <v>1745</v>
      </c>
      <c r="O147" s="869"/>
      <c r="P147" s="871"/>
      <c r="Q147" s="869"/>
    </row>
    <row r="148" spans="1:17" s="787" customFormat="1" ht="18.75" customHeight="1">
      <c r="A148" s="813" t="s">
        <v>66</v>
      </c>
      <c r="B148" s="814"/>
      <c r="C148" s="818"/>
      <c r="D148" s="815"/>
      <c r="E148" s="819"/>
      <c r="F148" s="838">
        <f aca="true" t="shared" si="18" ref="F148:N148">SUM(F146:F147)</f>
        <v>3843</v>
      </c>
      <c r="G148" s="838">
        <f t="shared" si="18"/>
        <v>0</v>
      </c>
      <c r="H148" s="838">
        <f t="shared" si="18"/>
        <v>0</v>
      </c>
      <c r="I148" s="838">
        <f t="shared" si="18"/>
        <v>0</v>
      </c>
      <c r="J148" s="838">
        <f t="shared" si="18"/>
        <v>0</v>
      </c>
      <c r="K148" s="838">
        <f t="shared" si="18"/>
        <v>146</v>
      </c>
      <c r="L148" s="838">
        <f t="shared" si="18"/>
        <v>0</v>
      </c>
      <c r="M148" s="838">
        <f t="shared" si="18"/>
        <v>0</v>
      </c>
      <c r="N148" s="838">
        <f t="shared" si="18"/>
        <v>3989</v>
      </c>
      <c r="O148" s="999">
        <f>N146</f>
        <v>2244</v>
      </c>
      <c r="P148" s="838">
        <f>SUM(N147:N147)</f>
        <v>1745</v>
      </c>
      <c r="Q148" s="869"/>
    </row>
    <row r="149" spans="1:17" s="787" customFormat="1" ht="18.75" customHeight="1">
      <c r="A149" s="802"/>
      <c r="B149" s="803"/>
      <c r="C149" s="804" t="s">
        <v>95</v>
      </c>
      <c r="D149" s="859"/>
      <c r="E149" s="820"/>
      <c r="F149" s="821"/>
      <c r="G149" s="821"/>
      <c r="H149" s="821"/>
      <c r="I149" s="821"/>
      <c r="J149" s="821"/>
      <c r="K149" s="821"/>
      <c r="L149" s="821"/>
      <c r="M149" s="821"/>
      <c r="N149" s="821"/>
      <c r="O149" s="869"/>
      <c r="P149" s="869"/>
      <c r="Q149" s="869"/>
    </row>
    <row r="150" spans="1:17" s="787" customFormat="1" ht="18.75" customHeight="1">
      <c r="A150" s="807">
        <v>3123112</v>
      </c>
      <c r="B150" s="808" t="s">
        <v>747</v>
      </c>
      <c r="C150" s="809" t="s">
        <v>795</v>
      </c>
      <c r="D150" s="827" t="s">
        <v>90</v>
      </c>
      <c r="E150" s="810">
        <v>15</v>
      </c>
      <c r="F150" s="811">
        <f>'BASE Y CONFIANZA'!F109</f>
        <v>2205</v>
      </c>
      <c r="G150" s="811">
        <f>'BASE Y CONFIANZA'!G109</f>
        <v>0</v>
      </c>
      <c r="H150" s="811">
        <f>'BASE Y CONFIANZA'!H109</f>
        <v>0</v>
      </c>
      <c r="I150" s="811">
        <f>'BASE Y CONFIANZA'!I109</f>
        <v>0</v>
      </c>
      <c r="J150" s="811">
        <f>'BASE Y CONFIANZA'!J109</f>
        <v>0</v>
      </c>
      <c r="K150" s="811">
        <f>'BASE Y CONFIANZA'!K109</f>
        <v>39</v>
      </c>
      <c r="L150" s="811">
        <f>'BASE Y CONFIANZA'!L109</f>
        <v>0</v>
      </c>
      <c r="M150" s="811">
        <f>'BASE Y CONFIANZA'!M109</f>
        <v>0</v>
      </c>
      <c r="N150" s="811">
        <f>F150+G150+H150+I150-J150+K150-L150-M150</f>
        <v>2244</v>
      </c>
      <c r="O150" s="871"/>
      <c r="P150" s="869"/>
      <c r="Q150" s="869"/>
    </row>
    <row r="151" spans="1:17" s="787" customFormat="1" ht="18.75" customHeight="1">
      <c r="A151" s="839" t="s">
        <v>66</v>
      </c>
      <c r="B151" s="845"/>
      <c r="C151" s="846"/>
      <c r="D151" s="851"/>
      <c r="E151" s="847"/>
      <c r="F151" s="843">
        <f>F150</f>
        <v>2205</v>
      </c>
      <c r="G151" s="843">
        <f aca="true" t="shared" si="19" ref="G151:P151">G150</f>
        <v>0</v>
      </c>
      <c r="H151" s="843">
        <f t="shared" si="19"/>
        <v>0</v>
      </c>
      <c r="I151" s="843">
        <f t="shared" si="19"/>
        <v>0</v>
      </c>
      <c r="J151" s="843">
        <f t="shared" si="19"/>
        <v>0</v>
      </c>
      <c r="K151" s="843">
        <f t="shared" si="19"/>
        <v>39</v>
      </c>
      <c r="L151" s="843">
        <f t="shared" si="19"/>
        <v>0</v>
      </c>
      <c r="M151" s="843">
        <f t="shared" si="19"/>
        <v>0</v>
      </c>
      <c r="N151" s="843">
        <f t="shared" si="19"/>
        <v>2244</v>
      </c>
      <c r="O151" s="843">
        <f>N150</f>
        <v>2244</v>
      </c>
      <c r="P151" s="843">
        <f t="shared" si="19"/>
        <v>0</v>
      </c>
      <c r="Q151" s="869"/>
    </row>
    <row r="152" spans="1:17" s="787" customFormat="1" ht="18.75" customHeight="1">
      <c r="A152" s="802"/>
      <c r="B152" s="803"/>
      <c r="C152" s="804" t="s">
        <v>96</v>
      </c>
      <c r="D152" s="859"/>
      <c r="E152" s="820"/>
      <c r="F152" s="821"/>
      <c r="G152" s="821"/>
      <c r="H152" s="821"/>
      <c r="I152" s="821"/>
      <c r="J152" s="821"/>
      <c r="K152" s="821"/>
      <c r="L152" s="821"/>
      <c r="M152" s="821"/>
      <c r="N152" s="821"/>
      <c r="O152" s="869"/>
      <c r="P152" s="869"/>
      <c r="Q152" s="869"/>
    </row>
    <row r="153" spans="1:17" s="787" customFormat="1" ht="18.75" customHeight="1">
      <c r="A153" s="807">
        <v>3123122</v>
      </c>
      <c r="B153" s="808" t="s">
        <v>1543</v>
      </c>
      <c r="C153" s="809" t="s">
        <v>795</v>
      </c>
      <c r="D153" s="827" t="s">
        <v>90</v>
      </c>
      <c r="E153" s="810">
        <v>15</v>
      </c>
      <c r="F153" s="811">
        <f>'BASE Y CONFIANZA'!F112</f>
        <v>2205</v>
      </c>
      <c r="G153" s="811">
        <f>'BASE Y CONFIANZA'!G112</f>
        <v>0</v>
      </c>
      <c r="H153" s="811">
        <f>'BASE Y CONFIANZA'!H112</f>
        <v>0</v>
      </c>
      <c r="I153" s="811">
        <f>'BASE Y CONFIANZA'!I112</f>
        <v>0</v>
      </c>
      <c r="J153" s="811">
        <f>'BASE Y CONFIANZA'!J112</f>
        <v>0</v>
      </c>
      <c r="K153" s="811">
        <f>'BASE Y CONFIANZA'!K112</f>
        <v>39</v>
      </c>
      <c r="L153" s="811">
        <f>'BASE Y CONFIANZA'!L112</f>
        <v>0</v>
      </c>
      <c r="M153" s="811">
        <f>'BASE Y CONFIANZA'!M112</f>
        <v>0</v>
      </c>
      <c r="N153" s="811">
        <f>'BASE Y CONFIANZA'!N112</f>
        <v>2244</v>
      </c>
      <c r="O153" s="871"/>
      <c r="P153" s="869"/>
      <c r="Q153" s="869"/>
    </row>
    <row r="154" spans="1:17" s="787" customFormat="1" ht="18.75" customHeight="1">
      <c r="A154" s="839" t="s">
        <v>66</v>
      </c>
      <c r="B154" s="845"/>
      <c r="C154" s="846"/>
      <c r="D154" s="851"/>
      <c r="E154" s="847"/>
      <c r="F154" s="843">
        <f>F153</f>
        <v>2205</v>
      </c>
      <c r="G154" s="843">
        <f aca="true" t="shared" si="20" ref="G154:L154">G153</f>
        <v>0</v>
      </c>
      <c r="H154" s="843">
        <f t="shared" si="20"/>
        <v>0</v>
      </c>
      <c r="I154" s="843">
        <f t="shared" si="20"/>
        <v>0</v>
      </c>
      <c r="J154" s="843">
        <f>J153</f>
        <v>0</v>
      </c>
      <c r="K154" s="843">
        <f>K153</f>
        <v>39</v>
      </c>
      <c r="L154" s="843">
        <f t="shared" si="20"/>
        <v>0</v>
      </c>
      <c r="M154" s="843">
        <f>M153</f>
        <v>0</v>
      </c>
      <c r="N154" s="843">
        <f>N153</f>
        <v>2244</v>
      </c>
      <c r="O154" s="843">
        <f>N153</f>
        <v>2244</v>
      </c>
      <c r="P154" s="843">
        <f>P153</f>
        <v>0</v>
      </c>
      <c r="Q154" s="869"/>
    </row>
    <row r="155" spans="1:17" s="787" customFormat="1" ht="18.75" customHeight="1">
      <c r="A155" s="802"/>
      <c r="B155" s="803"/>
      <c r="C155" s="804" t="s">
        <v>97</v>
      </c>
      <c r="D155" s="859"/>
      <c r="E155" s="820"/>
      <c r="F155" s="821"/>
      <c r="G155" s="821"/>
      <c r="H155" s="821"/>
      <c r="I155" s="821"/>
      <c r="J155" s="821"/>
      <c r="K155" s="821"/>
      <c r="L155" s="821"/>
      <c r="M155" s="821"/>
      <c r="N155" s="821"/>
      <c r="O155" s="869"/>
      <c r="P155" s="869"/>
      <c r="Q155" s="869"/>
    </row>
    <row r="156" spans="1:17" s="787" customFormat="1" ht="18.75" customHeight="1">
      <c r="A156" s="807">
        <v>3123132</v>
      </c>
      <c r="B156" s="808" t="s">
        <v>749</v>
      </c>
      <c r="C156" s="809" t="s">
        <v>795</v>
      </c>
      <c r="D156" s="827" t="s">
        <v>90</v>
      </c>
      <c r="E156" s="810">
        <v>15</v>
      </c>
      <c r="F156" s="811">
        <f>'BASE Y CONFIANZA'!F115</f>
        <v>2205</v>
      </c>
      <c r="G156" s="811">
        <f>'BASE Y CONFIANZA'!G115</f>
        <v>0</v>
      </c>
      <c r="H156" s="811">
        <f>'BASE Y CONFIANZA'!H115</f>
        <v>0</v>
      </c>
      <c r="I156" s="811">
        <f>'BASE Y CONFIANZA'!I115</f>
        <v>0</v>
      </c>
      <c r="J156" s="811">
        <f>'BASE Y CONFIANZA'!J115</f>
        <v>0</v>
      </c>
      <c r="K156" s="811">
        <f>'BASE Y CONFIANZA'!K115</f>
        <v>39</v>
      </c>
      <c r="L156" s="811">
        <f>'BASE Y CONFIANZA'!L115</f>
        <v>0</v>
      </c>
      <c r="M156" s="811">
        <f>'BASE Y CONFIANZA'!M115</f>
        <v>0</v>
      </c>
      <c r="N156" s="811">
        <f>F156+G156+H156+I156-J156+K156-L156-M156</f>
        <v>2244</v>
      </c>
      <c r="O156" s="871"/>
      <c r="P156" s="869"/>
      <c r="Q156" s="869"/>
    </row>
    <row r="157" spans="1:17" s="787" customFormat="1" ht="18.75" customHeight="1">
      <c r="A157" s="807">
        <v>116</v>
      </c>
      <c r="B157" s="808" t="s">
        <v>904</v>
      </c>
      <c r="C157" s="809" t="s">
        <v>797</v>
      </c>
      <c r="D157" s="827" t="s">
        <v>11</v>
      </c>
      <c r="E157" s="810">
        <v>15</v>
      </c>
      <c r="F157" s="811">
        <f>EVENTUAL!F96</f>
        <v>842</v>
      </c>
      <c r="G157" s="811">
        <f>EVENTUAL!G96</f>
        <v>0</v>
      </c>
      <c r="H157" s="811">
        <f>EVENTUAL!H96</f>
        <v>0</v>
      </c>
      <c r="I157" s="811">
        <f>EVENTUAL!I96</f>
        <v>0</v>
      </c>
      <c r="J157" s="811">
        <f>EVENTUAL!J96</f>
        <v>0</v>
      </c>
      <c r="K157" s="811">
        <f>EVENTUAL!K96</f>
        <v>158</v>
      </c>
      <c r="L157" s="811">
        <f>EVENTUAL!L96</f>
        <v>0</v>
      </c>
      <c r="M157" s="811">
        <f>EVENTUAL!M96</f>
        <v>0</v>
      </c>
      <c r="N157" s="811">
        <f>F157+G157+H157+I157-J157+K157-L157-M157</f>
        <v>1000</v>
      </c>
      <c r="O157" s="871"/>
      <c r="P157" s="869"/>
      <c r="Q157" s="869"/>
    </row>
    <row r="158" spans="1:17" s="787" customFormat="1" ht="18.75" customHeight="1">
      <c r="A158" s="839" t="s">
        <v>66</v>
      </c>
      <c r="B158" s="845"/>
      <c r="C158" s="846"/>
      <c r="D158" s="851"/>
      <c r="E158" s="847"/>
      <c r="F158" s="843">
        <f>SUM(F156:F157)</f>
        <v>3047</v>
      </c>
      <c r="G158" s="843">
        <f aca="true" t="shared" si="21" ref="G158:L158">SUM(G156:G157)</f>
        <v>0</v>
      </c>
      <c r="H158" s="843">
        <f t="shared" si="21"/>
        <v>0</v>
      </c>
      <c r="I158" s="843">
        <f t="shared" si="21"/>
        <v>0</v>
      </c>
      <c r="J158" s="843">
        <f t="shared" si="21"/>
        <v>0</v>
      </c>
      <c r="K158" s="843">
        <f t="shared" si="21"/>
        <v>197</v>
      </c>
      <c r="L158" s="843">
        <f t="shared" si="21"/>
        <v>0</v>
      </c>
      <c r="M158" s="843">
        <f>SUM(M156:M157)</f>
        <v>0</v>
      </c>
      <c r="N158" s="843">
        <f>SUM(N156:N157)</f>
        <v>3244</v>
      </c>
      <c r="O158" s="843">
        <f>N156</f>
        <v>2244</v>
      </c>
      <c r="P158" s="843">
        <f>N157</f>
        <v>1000</v>
      </c>
      <c r="Q158" s="869"/>
    </row>
    <row r="159" spans="1:17" s="787" customFormat="1" ht="18.75" customHeight="1" hidden="1">
      <c r="A159" s="802"/>
      <c r="B159" s="803"/>
      <c r="C159" s="804" t="s">
        <v>912</v>
      </c>
      <c r="D159" s="859"/>
      <c r="E159" s="820"/>
      <c r="F159" s="821"/>
      <c r="G159" s="821"/>
      <c r="H159" s="821"/>
      <c r="I159" s="821"/>
      <c r="J159" s="821"/>
      <c r="K159" s="821"/>
      <c r="L159" s="821"/>
      <c r="M159" s="821"/>
      <c r="N159" s="821"/>
      <c r="O159" s="869"/>
      <c r="P159" s="869"/>
      <c r="Q159" s="869"/>
    </row>
    <row r="160" spans="1:17" s="787" customFormat="1" ht="18.75" customHeight="1" hidden="1">
      <c r="A160" s="807"/>
      <c r="B160" s="808"/>
      <c r="C160" s="809"/>
      <c r="D160" s="827"/>
      <c r="E160" s="810"/>
      <c r="F160" s="811"/>
      <c r="G160" s="811"/>
      <c r="H160" s="811"/>
      <c r="I160" s="811"/>
      <c r="J160" s="811"/>
      <c r="K160" s="811"/>
      <c r="L160" s="811"/>
      <c r="M160" s="811"/>
      <c r="N160" s="811"/>
      <c r="O160" s="869"/>
      <c r="P160" s="869"/>
      <c r="Q160" s="869"/>
    </row>
    <row r="161" spans="1:17" s="787" customFormat="1" ht="18.75" customHeight="1" hidden="1">
      <c r="A161" s="839" t="s">
        <v>66</v>
      </c>
      <c r="B161" s="845"/>
      <c r="C161" s="846"/>
      <c r="D161" s="851"/>
      <c r="E161" s="847"/>
      <c r="F161" s="843">
        <f>F160</f>
        <v>0</v>
      </c>
      <c r="G161" s="843">
        <f aca="true" t="shared" si="22" ref="G161:N161">G160</f>
        <v>0</v>
      </c>
      <c r="H161" s="843">
        <f t="shared" si="22"/>
        <v>0</v>
      </c>
      <c r="I161" s="843">
        <f t="shared" si="22"/>
        <v>0</v>
      </c>
      <c r="J161" s="843">
        <f t="shared" si="22"/>
        <v>0</v>
      </c>
      <c r="K161" s="843">
        <f t="shared" si="22"/>
        <v>0</v>
      </c>
      <c r="L161" s="843">
        <f t="shared" si="22"/>
        <v>0</v>
      </c>
      <c r="M161" s="843">
        <f t="shared" si="22"/>
        <v>0</v>
      </c>
      <c r="N161" s="843">
        <f t="shared" si="22"/>
        <v>0</v>
      </c>
      <c r="O161" s="843"/>
      <c r="P161" s="843">
        <f>SUM(N161)</f>
        <v>0</v>
      </c>
      <c r="Q161" s="869"/>
    </row>
    <row r="162" spans="1:17" s="787" customFormat="1" ht="18.75" customHeight="1">
      <c r="A162" s="802"/>
      <c r="B162" s="803"/>
      <c r="C162" s="804" t="s">
        <v>5</v>
      </c>
      <c r="D162" s="859"/>
      <c r="E162" s="805"/>
      <c r="F162" s="806"/>
      <c r="G162" s="806"/>
      <c r="H162" s="806"/>
      <c r="I162" s="806"/>
      <c r="J162" s="806"/>
      <c r="K162" s="806"/>
      <c r="L162" s="806"/>
      <c r="M162" s="806"/>
      <c r="N162" s="806"/>
      <c r="O162" s="869"/>
      <c r="P162" s="869"/>
      <c r="Q162" s="869"/>
    </row>
    <row r="163" spans="1:17" s="787" customFormat="1" ht="18.75" customHeight="1">
      <c r="A163" s="807">
        <v>320001</v>
      </c>
      <c r="B163" s="808" t="s">
        <v>1050</v>
      </c>
      <c r="C163" s="835" t="s">
        <v>795</v>
      </c>
      <c r="D163" s="860" t="s">
        <v>554</v>
      </c>
      <c r="E163" s="810">
        <v>15</v>
      </c>
      <c r="F163" s="811">
        <f>'BASE Y CONFIANZA'!F128</f>
        <v>5029</v>
      </c>
      <c r="G163" s="811">
        <f>'BASE Y CONFIANZA'!G128</f>
        <v>0</v>
      </c>
      <c r="H163" s="811">
        <f>'BASE Y CONFIANZA'!H128</f>
        <v>0</v>
      </c>
      <c r="I163" s="811">
        <f>'BASE Y CONFIANZA'!I128</f>
        <v>0</v>
      </c>
      <c r="J163" s="811">
        <f>'BASE Y CONFIANZA'!J128</f>
        <v>529</v>
      </c>
      <c r="K163" s="811">
        <f>'BASE Y CONFIANZA'!K128</f>
        <v>0</v>
      </c>
      <c r="L163" s="811">
        <f>'BASE Y CONFIANZA'!L128</f>
        <v>0</v>
      </c>
      <c r="M163" s="811">
        <f>'BASE Y CONFIANZA'!M128</f>
        <v>0</v>
      </c>
      <c r="N163" s="811">
        <f>F163+G163+H163+I163-J163+K163-L163-M163</f>
        <v>4500</v>
      </c>
      <c r="O163" s="869"/>
      <c r="P163" s="869"/>
      <c r="Q163" s="869"/>
    </row>
    <row r="164" spans="1:17" s="787" customFormat="1" ht="18.75" customHeight="1">
      <c r="A164" s="807">
        <v>5200001</v>
      </c>
      <c r="B164" s="808" t="s">
        <v>100</v>
      </c>
      <c r="C164" s="809" t="s">
        <v>796</v>
      </c>
      <c r="D164" s="827" t="s">
        <v>52</v>
      </c>
      <c r="E164" s="810">
        <v>15</v>
      </c>
      <c r="F164" s="811">
        <f>'BASE Y CONFIANZA'!F129</f>
        <v>4750</v>
      </c>
      <c r="G164" s="811">
        <f>'BASE Y CONFIANZA'!G129</f>
        <v>0</v>
      </c>
      <c r="H164" s="811">
        <f>'BASE Y CONFIANZA'!H129</f>
        <v>0</v>
      </c>
      <c r="I164" s="811">
        <f>'BASE Y CONFIANZA'!I129</f>
        <v>0</v>
      </c>
      <c r="J164" s="811">
        <f>'BASE Y CONFIANZA'!J129</f>
        <v>479</v>
      </c>
      <c r="K164" s="811">
        <f>'BASE Y CONFIANZA'!K129</f>
        <v>0</v>
      </c>
      <c r="L164" s="811">
        <f>'BASE Y CONFIANZA'!L129</f>
        <v>0</v>
      </c>
      <c r="M164" s="811">
        <f>'BASE Y CONFIANZA'!M129</f>
        <v>0</v>
      </c>
      <c r="N164" s="811">
        <f>F164+G164+H164+I164-J164+K164-L164-M164</f>
        <v>4271</v>
      </c>
      <c r="O164" s="871"/>
      <c r="P164" s="869"/>
      <c r="Q164" s="869"/>
    </row>
    <row r="165" spans="1:17" s="787" customFormat="1" ht="18.75" customHeight="1">
      <c r="A165" s="807">
        <v>168</v>
      </c>
      <c r="B165" s="808" t="s">
        <v>1099</v>
      </c>
      <c r="C165" s="809" t="s">
        <v>797</v>
      </c>
      <c r="D165" s="827" t="s">
        <v>52</v>
      </c>
      <c r="E165" s="810">
        <v>15</v>
      </c>
      <c r="F165" s="811">
        <f>EVENTUAL!F107</f>
        <v>3109</v>
      </c>
      <c r="G165" s="811">
        <f>EVENTUAL!G107</f>
        <v>0</v>
      </c>
      <c r="H165" s="811">
        <f>EVENTUAL!H107</f>
        <v>0</v>
      </c>
      <c r="I165" s="811">
        <f>EVENTUAL!I107</f>
        <v>0</v>
      </c>
      <c r="J165" s="811">
        <f>EVENTUAL!J107</f>
        <v>109</v>
      </c>
      <c r="K165" s="811">
        <f>EVENTUAL!K107</f>
        <v>0</v>
      </c>
      <c r="L165" s="811">
        <f>EVENTUAL!L107</f>
        <v>0</v>
      </c>
      <c r="M165" s="811">
        <f>EVENTUAL!M107</f>
        <v>0</v>
      </c>
      <c r="N165" s="811">
        <f>F165+G165+H165+I165-J165+K165-L165-M165</f>
        <v>3000</v>
      </c>
      <c r="O165" s="871"/>
      <c r="P165" s="869"/>
      <c r="Q165" s="869"/>
    </row>
    <row r="166" spans="1:17" s="787" customFormat="1" ht="18.75" customHeight="1">
      <c r="A166" s="807">
        <v>224</v>
      </c>
      <c r="B166" s="808" t="s">
        <v>596</v>
      </c>
      <c r="C166" s="809" t="s">
        <v>797</v>
      </c>
      <c r="D166" s="827" t="s">
        <v>52</v>
      </c>
      <c r="E166" s="810">
        <v>15</v>
      </c>
      <c r="F166" s="811">
        <f>EVENTUAL!F108</f>
        <v>3109</v>
      </c>
      <c r="G166" s="811">
        <f>EVENTUAL!G108</f>
        <v>0</v>
      </c>
      <c r="H166" s="811">
        <f>EVENTUAL!H108</f>
        <v>0</v>
      </c>
      <c r="I166" s="811">
        <f>EVENTUAL!I108</f>
        <v>0</v>
      </c>
      <c r="J166" s="811">
        <f>EVENTUAL!J108</f>
        <v>109</v>
      </c>
      <c r="K166" s="811">
        <f>EVENTUAL!K108</f>
        <v>0</v>
      </c>
      <c r="L166" s="811">
        <f>EVENTUAL!L108</f>
        <v>0</v>
      </c>
      <c r="M166" s="811">
        <f>EVENTUAL!M108</f>
        <v>0</v>
      </c>
      <c r="N166" s="811">
        <f>F166+G166+H166+I166-J166+K166-L166-M166</f>
        <v>3000</v>
      </c>
      <c r="O166" s="871"/>
      <c r="P166" s="869"/>
      <c r="Q166" s="869"/>
    </row>
    <row r="167" spans="1:17" s="787" customFormat="1" ht="18.75" customHeight="1">
      <c r="A167" s="839" t="s">
        <v>66</v>
      </c>
      <c r="B167" s="845"/>
      <c r="C167" s="846"/>
      <c r="D167" s="851"/>
      <c r="E167" s="847"/>
      <c r="F167" s="843">
        <f aca="true" t="shared" si="23" ref="F167:N167">SUM(F163:F166)</f>
        <v>15997</v>
      </c>
      <c r="G167" s="843">
        <f t="shared" si="23"/>
        <v>0</v>
      </c>
      <c r="H167" s="843">
        <f t="shared" si="23"/>
        <v>0</v>
      </c>
      <c r="I167" s="843">
        <f t="shared" si="23"/>
        <v>0</v>
      </c>
      <c r="J167" s="843">
        <f t="shared" si="23"/>
        <v>1226</v>
      </c>
      <c r="K167" s="843">
        <f t="shared" si="23"/>
        <v>0</v>
      </c>
      <c r="L167" s="843">
        <f t="shared" si="23"/>
        <v>0</v>
      </c>
      <c r="M167" s="843">
        <f t="shared" si="23"/>
        <v>0</v>
      </c>
      <c r="N167" s="843">
        <f t="shared" si="23"/>
        <v>14771</v>
      </c>
      <c r="O167" s="843">
        <f>SUM(N163:N164)</f>
        <v>8771</v>
      </c>
      <c r="P167" s="843">
        <f>SUM(N165:N166)</f>
        <v>6000</v>
      </c>
      <c r="Q167" s="869"/>
    </row>
    <row r="168" spans="1:17" s="787" customFormat="1" ht="18.75" customHeight="1">
      <c r="A168" s="802"/>
      <c r="B168" s="803"/>
      <c r="C168" s="804" t="s">
        <v>37</v>
      </c>
      <c r="D168" s="859"/>
      <c r="E168" s="820"/>
      <c r="F168" s="821"/>
      <c r="G168" s="821"/>
      <c r="H168" s="821"/>
      <c r="I168" s="821"/>
      <c r="J168" s="821"/>
      <c r="K168" s="821"/>
      <c r="L168" s="821"/>
      <c r="M168" s="821"/>
      <c r="N168" s="821"/>
      <c r="O168" s="869"/>
      <c r="P168" s="869"/>
      <c r="Q168" s="869"/>
    </row>
    <row r="169" spans="1:17" s="787" customFormat="1" ht="18.75" customHeight="1">
      <c r="A169" s="849">
        <v>330001</v>
      </c>
      <c r="B169" s="850" t="s">
        <v>1052</v>
      </c>
      <c r="C169" s="835" t="s">
        <v>795</v>
      </c>
      <c r="D169" s="827" t="s">
        <v>356</v>
      </c>
      <c r="E169" s="810">
        <v>15</v>
      </c>
      <c r="F169" s="811">
        <f>'BASE Y CONFIANZA'!F132</f>
        <v>4420</v>
      </c>
      <c r="G169" s="811">
        <f>'BASE Y CONFIANZA'!G132</f>
        <v>0</v>
      </c>
      <c r="H169" s="811">
        <f>'BASE Y CONFIANZA'!H132</f>
        <v>0</v>
      </c>
      <c r="I169" s="811">
        <f>'BASE Y CONFIANZA'!I132</f>
        <v>0</v>
      </c>
      <c r="J169" s="811">
        <f>'BASE Y CONFIANZA'!J132</f>
        <v>420</v>
      </c>
      <c r="K169" s="811">
        <f>'BASE Y CONFIANZA'!K132</f>
        <v>0</v>
      </c>
      <c r="L169" s="811">
        <f>'BASE Y CONFIANZA'!L132</f>
        <v>0</v>
      </c>
      <c r="M169" s="811">
        <f>'BASE Y CONFIANZA'!M132</f>
        <v>0</v>
      </c>
      <c r="N169" s="811">
        <f>F169+G169+H169+I169-J169+K169-L169-M169</f>
        <v>4000</v>
      </c>
      <c r="O169" s="869"/>
      <c r="P169" s="869"/>
      <c r="Q169" s="869"/>
    </row>
    <row r="170" spans="1:17" s="787" customFormat="1" ht="18.75" customHeight="1">
      <c r="A170" s="807">
        <v>3100105</v>
      </c>
      <c r="B170" s="848" t="s">
        <v>39</v>
      </c>
      <c r="C170" s="827" t="s">
        <v>796</v>
      </c>
      <c r="D170" s="860" t="s">
        <v>40</v>
      </c>
      <c r="E170" s="828">
        <v>15</v>
      </c>
      <c r="F170" s="811">
        <f>'BASE Y CONFIANZA'!F133</f>
        <v>3169</v>
      </c>
      <c r="G170" s="811">
        <f>'BASE Y CONFIANZA'!G133</f>
        <v>0</v>
      </c>
      <c r="H170" s="811">
        <f>'BASE Y CONFIANZA'!H133</f>
        <v>0</v>
      </c>
      <c r="I170" s="811">
        <f>'BASE Y CONFIANZA'!I133</f>
        <v>0</v>
      </c>
      <c r="J170" s="811">
        <f>'BASE Y CONFIANZA'!J133</f>
        <v>116</v>
      </c>
      <c r="K170" s="811">
        <f>'BASE Y CONFIANZA'!K133</f>
        <v>0</v>
      </c>
      <c r="L170" s="811">
        <f>'BASE Y CONFIANZA'!L133</f>
        <v>0</v>
      </c>
      <c r="M170" s="811">
        <f>'BASE Y CONFIANZA'!M133</f>
        <v>0</v>
      </c>
      <c r="N170" s="811">
        <f>F170+G170+H170+I170-J170+K170-L170-M170</f>
        <v>3053</v>
      </c>
      <c r="O170" s="869"/>
      <c r="P170" s="869"/>
      <c r="Q170" s="869"/>
    </row>
    <row r="171" spans="1:17" s="787" customFormat="1" ht="18.75" customHeight="1">
      <c r="A171" s="807">
        <v>170</v>
      </c>
      <c r="B171" s="848" t="s">
        <v>1191</v>
      </c>
      <c r="C171" s="827" t="s">
        <v>797</v>
      </c>
      <c r="D171" s="860" t="s">
        <v>353</v>
      </c>
      <c r="E171" s="828">
        <v>15</v>
      </c>
      <c r="F171" s="812">
        <f>EVENTUAL!F111</f>
        <v>0</v>
      </c>
      <c r="G171" s="812">
        <f>EVENTUAL!G111</f>
        <v>0</v>
      </c>
      <c r="H171" s="812">
        <f>EVENTUAL!H111</f>
        <v>0</v>
      </c>
      <c r="I171" s="812">
        <f>EVENTUAL!I111</f>
        <v>0</v>
      </c>
      <c r="J171" s="812">
        <f>EVENTUAL!J111</f>
        <v>0</v>
      </c>
      <c r="K171" s="812">
        <f>EVENTUAL!K111</f>
        <v>0</v>
      </c>
      <c r="L171" s="812">
        <f>EVENTUAL!L111</f>
        <v>0</v>
      </c>
      <c r="M171" s="812">
        <f>EVENTUAL!M111</f>
        <v>0</v>
      </c>
      <c r="N171" s="811">
        <f>F171+G171+H171+I171-J171+K171-L171-M171</f>
        <v>0</v>
      </c>
      <c r="O171" s="869"/>
      <c r="P171" s="869"/>
      <c r="Q171" s="869"/>
    </row>
    <row r="172" spans="1:17" s="787" customFormat="1" ht="18.75" customHeight="1">
      <c r="A172" s="839" t="s">
        <v>66</v>
      </c>
      <c r="B172" s="845"/>
      <c r="C172" s="846"/>
      <c r="D172" s="851"/>
      <c r="E172" s="847"/>
      <c r="F172" s="843">
        <f aca="true" t="shared" si="24" ref="F172:N172">SUM(F169:F171)</f>
        <v>7589</v>
      </c>
      <c r="G172" s="843">
        <f t="shared" si="24"/>
        <v>0</v>
      </c>
      <c r="H172" s="843">
        <f t="shared" si="24"/>
        <v>0</v>
      </c>
      <c r="I172" s="843">
        <f t="shared" si="24"/>
        <v>0</v>
      </c>
      <c r="J172" s="843">
        <f t="shared" si="24"/>
        <v>536</v>
      </c>
      <c r="K172" s="843">
        <f t="shared" si="24"/>
        <v>0</v>
      </c>
      <c r="L172" s="843">
        <f t="shared" si="24"/>
        <v>0</v>
      </c>
      <c r="M172" s="843">
        <f t="shared" si="24"/>
        <v>0</v>
      </c>
      <c r="N172" s="843">
        <f t="shared" si="24"/>
        <v>7053</v>
      </c>
      <c r="O172" s="843">
        <f>SUM(N169:N170)</f>
        <v>7053</v>
      </c>
      <c r="P172" s="843">
        <f>SUM(N171:N171)</f>
        <v>0</v>
      </c>
      <c r="Q172" s="869"/>
    </row>
    <row r="173" spans="1:17" s="787" customFormat="1" ht="18.75" customHeight="1">
      <c r="A173" s="802"/>
      <c r="B173" s="803"/>
      <c r="C173" s="804" t="s">
        <v>104</v>
      </c>
      <c r="D173" s="859"/>
      <c r="E173" s="820"/>
      <c r="F173" s="821"/>
      <c r="G173" s="821"/>
      <c r="H173" s="821"/>
      <c r="I173" s="821"/>
      <c r="J173" s="821"/>
      <c r="K173" s="821"/>
      <c r="L173" s="821"/>
      <c r="M173" s="821"/>
      <c r="N173" s="821"/>
      <c r="O173" s="869"/>
      <c r="P173" s="869"/>
      <c r="Q173" s="869"/>
    </row>
    <row r="174" spans="1:17" s="787" customFormat="1" ht="18.75" customHeight="1">
      <c r="A174" s="807">
        <v>340002</v>
      </c>
      <c r="B174" s="808" t="s">
        <v>1053</v>
      </c>
      <c r="C174" s="835" t="s">
        <v>795</v>
      </c>
      <c r="D174" s="860" t="s">
        <v>555</v>
      </c>
      <c r="E174" s="810">
        <v>15</v>
      </c>
      <c r="F174" s="811">
        <f>'BASE Y CONFIANZA'!F136</f>
        <v>5662</v>
      </c>
      <c r="G174" s="811">
        <f>'BASE Y CONFIANZA'!G136</f>
        <v>0</v>
      </c>
      <c r="H174" s="811">
        <f>'BASE Y CONFIANZA'!H136</f>
        <v>0</v>
      </c>
      <c r="I174" s="811">
        <f>'BASE Y CONFIANZA'!I136</f>
        <v>0</v>
      </c>
      <c r="J174" s="811">
        <f>'BASE Y CONFIANZA'!J136</f>
        <v>662</v>
      </c>
      <c r="K174" s="811">
        <f>'BASE Y CONFIANZA'!K136</f>
        <v>0</v>
      </c>
      <c r="L174" s="811">
        <f>'BASE Y CONFIANZA'!L136</f>
        <v>0</v>
      </c>
      <c r="M174" s="811">
        <f>'BASE Y CONFIANZA'!M136</f>
        <v>0</v>
      </c>
      <c r="N174" s="811">
        <f>F174+G174+H174+I174-J174+K174-L174-M174</f>
        <v>5000</v>
      </c>
      <c r="O174" s="869"/>
      <c r="P174" s="869"/>
      <c r="Q174" s="869"/>
    </row>
    <row r="175" spans="1:17" s="787" customFormat="1" ht="18.75" customHeight="1">
      <c r="A175" s="807">
        <v>172</v>
      </c>
      <c r="B175" s="808" t="s">
        <v>1100</v>
      </c>
      <c r="C175" s="835" t="s">
        <v>797</v>
      </c>
      <c r="D175" s="860" t="s">
        <v>6</v>
      </c>
      <c r="E175" s="810">
        <v>15</v>
      </c>
      <c r="F175" s="811">
        <f>EVENTUAL!F114</f>
        <v>3221</v>
      </c>
      <c r="G175" s="811">
        <f>EVENTUAL!G114</f>
        <v>0</v>
      </c>
      <c r="H175" s="811">
        <f>EVENTUAL!H114</f>
        <v>0</v>
      </c>
      <c r="I175" s="811">
        <f>EVENTUAL!I114</f>
        <v>0</v>
      </c>
      <c r="J175" s="811">
        <f>EVENTUAL!J114</f>
        <v>121</v>
      </c>
      <c r="K175" s="811">
        <f>EVENTUAL!K114</f>
        <v>0</v>
      </c>
      <c r="L175" s="811">
        <f>EVENTUAL!L114</f>
        <v>0</v>
      </c>
      <c r="M175" s="811">
        <f>EVENTUAL!M114</f>
        <v>0</v>
      </c>
      <c r="N175" s="811">
        <f>F175+G175+H175+I175-J175+K175-L175-M175</f>
        <v>3100</v>
      </c>
      <c r="O175" s="869"/>
      <c r="P175" s="869"/>
      <c r="Q175" s="869"/>
    </row>
    <row r="176" spans="1:17" s="787" customFormat="1" ht="18.75" customHeight="1">
      <c r="A176" s="807">
        <v>174</v>
      </c>
      <c r="B176" s="808" t="s">
        <v>1153</v>
      </c>
      <c r="C176" s="835" t="s">
        <v>797</v>
      </c>
      <c r="D176" s="860" t="s">
        <v>6</v>
      </c>
      <c r="E176" s="810">
        <v>15</v>
      </c>
      <c r="F176" s="811">
        <f>EVENTUAL!F115</f>
        <v>3221</v>
      </c>
      <c r="G176" s="811">
        <f>EVENTUAL!G115</f>
        <v>0</v>
      </c>
      <c r="H176" s="811">
        <f>EVENTUAL!H115</f>
        <v>0</v>
      </c>
      <c r="I176" s="811">
        <f>EVENTUAL!I115</f>
        <v>0</v>
      </c>
      <c r="J176" s="811">
        <f>EVENTUAL!J115</f>
        <v>121</v>
      </c>
      <c r="K176" s="811">
        <f>EVENTUAL!K115</f>
        <v>0</v>
      </c>
      <c r="L176" s="811">
        <f>EVENTUAL!L115</f>
        <v>0</v>
      </c>
      <c r="M176" s="811">
        <f>EVENTUAL!M115</f>
        <v>0</v>
      </c>
      <c r="N176" s="811">
        <f>F176+G176+H176+I176-J176+K176-L176-M176</f>
        <v>3100</v>
      </c>
      <c r="O176" s="869"/>
      <c r="P176" s="869"/>
      <c r="Q176" s="869"/>
    </row>
    <row r="177" spans="1:17" s="787" customFormat="1" ht="18.75" customHeight="1">
      <c r="A177" s="807">
        <v>175</v>
      </c>
      <c r="B177" s="808" t="s">
        <v>1101</v>
      </c>
      <c r="C177" s="827" t="s">
        <v>797</v>
      </c>
      <c r="D177" s="860" t="s">
        <v>6</v>
      </c>
      <c r="E177" s="828">
        <v>15</v>
      </c>
      <c r="F177" s="811">
        <f>EVENTUAL!F116</f>
        <v>3221</v>
      </c>
      <c r="G177" s="811">
        <f>EVENTUAL!G116</f>
        <v>0</v>
      </c>
      <c r="H177" s="811">
        <f>EVENTUAL!H116</f>
        <v>0</v>
      </c>
      <c r="I177" s="811">
        <f>EVENTUAL!I116</f>
        <v>0</v>
      </c>
      <c r="J177" s="811">
        <f>EVENTUAL!J116</f>
        <v>121</v>
      </c>
      <c r="K177" s="811">
        <f>EVENTUAL!K116</f>
        <v>0</v>
      </c>
      <c r="L177" s="811">
        <f>EVENTUAL!L116</f>
        <v>0</v>
      </c>
      <c r="M177" s="811">
        <f>EVENTUAL!M116</f>
        <v>0</v>
      </c>
      <c r="N177" s="811">
        <f>F177+G177+H177+I177-J177+K177-L177-M177</f>
        <v>3100</v>
      </c>
      <c r="O177" s="869"/>
      <c r="P177" s="869"/>
      <c r="Q177" s="869"/>
    </row>
    <row r="178" spans="1:17" s="787" customFormat="1" ht="18.75" customHeight="1">
      <c r="A178" s="807">
        <v>176</v>
      </c>
      <c r="B178" s="808" t="s">
        <v>1152</v>
      </c>
      <c r="C178" s="827" t="s">
        <v>797</v>
      </c>
      <c r="D178" s="860" t="s">
        <v>6</v>
      </c>
      <c r="E178" s="828">
        <v>15</v>
      </c>
      <c r="F178" s="811">
        <f>EVENTUAL!F117</f>
        <v>3221</v>
      </c>
      <c r="G178" s="811">
        <f>EVENTUAL!G117</f>
        <v>0</v>
      </c>
      <c r="H178" s="811">
        <f>EVENTUAL!H117</f>
        <v>0</v>
      </c>
      <c r="I178" s="811">
        <f>EVENTUAL!I117</f>
        <v>0</v>
      </c>
      <c r="J178" s="811">
        <f>EVENTUAL!J117</f>
        <v>121</v>
      </c>
      <c r="K178" s="811">
        <f>EVENTUAL!K117</f>
        <v>0</v>
      </c>
      <c r="L178" s="811">
        <f>EVENTUAL!L117</f>
        <v>0</v>
      </c>
      <c r="M178" s="811">
        <f>EVENTUAL!M117</f>
        <v>0</v>
      </c>
      <c r="N178" s="811">
        <f>F178+G178+H178+I178-J178+K178-L178-M178</f>
        <v>3100</v>
      </c>
      <c r="O178" s="869"/>
      <c r="P178" s="869"/>
      <c r="Q178" s="869"/>
    </row>
    <row r="179" spans="1:17" s="787" customFormat="1" ht="18.75" customHeight="1">
      <c r="A179" s="839" t="s">
        <v>66</v>
      </c>
      <c r="B179" s="845"/>
      <c r="C179" s="846"/>
      <c r="D179" s="851"/>
      <c r="E179" s="847"/>
      <c r="F179" s="843">
        <f aca="true" t="shared" si="25" ref="F179:N179">SUM(F174:F178)</f>
        <v>18546</v>
      </c>
      <c r="G179" s="843">
        <f t="shared" si="25"/>
        <v>0</v>
      </c>
      <c r="H179" s="843">
        <f t="shared" si="25"/>
        <v>0</v>
      </c>
      <c r="I179" s="843">
        <f t="shared" si="25"/>
        <v>0</v>
      </c>
      <c r="J179" s="843">
        <f t="shared" si="25"/>
        <v>1146</v>
      </c>
      <c r="K179" s="843">
        <f t="shared" si="25"/>
        <v>0</v>
      </c>
      <c r="L179" s="843">
        <f t="shared" si="25"/>
        <v>0</v>
      </c>
      <c r="M179" s="843">
        <f t="shared" si="25"/>
        <v>0</v>
      </c>
      <c r="N179" s="843">
        <f t="shared" si="25"/>
        <v>17400</v>
      </c>
      <c r="O179" s="871">
        <f>SUM(N174)</f>
        <v>5000</v>
      </c>
      <c r="P179" s="871">
        <f>SUM(N175:N178)</f>
        <v>12400</v>
      </c>
      <c r="Q179" s="869"/>
    </row>
    <row r="180" spans="1:17" s="787" customFormat="1" ht="18.75" customHeight="1">
      <c r="A180" s="802"/>
      <c r="B180" s="803"/>
      <c r="C180" s="804" t="s">
        <v>105</v>
      </c>
      <c r="D180" s="859"/>
      <c r="E180" s="805"/>
      <c r="F180" s="806"/>
      <c r="G180" s="806"/>
      <c r="H180" s="806"/>
      <c r="I180" s="806"/>
      <c r="J180" s="806"/>
      <c r="K180" s="806"/>
      <c r="L180" s="806"/>
      <c r="M180" s="806"/>
      <c r="N180" s="806"/>
      <c r="O180" s="869"/>
      <c r="P180" s="869"/>
      <c r="Q180" s="869"/>
    </row>
    <row r="181" spans="1:17" s="787" customFormat="1" ht="18.75" customHeight="1">
      <c r="A181" s="807">
        <v>400002</v>
      </c>
      <c r="B181" s="808" t="s">
        <v>1054</v>
      </c>
      <c r="C181" s="809" t="s">
        <v>795</v>
      </c>
      <c r="D181" s="827" t="s">
        <v>552</v>
      </c>
      <c r="E181" s="810">
        <v>15</v>
      </c>
      <c r="F181" s="811">
        <f>'BASE Y CONFIANZA'!F147</f>
        <v>15339</v>
      </c>
      <c r="G181" s="811">
        <f>'BASE Y CONFIANZA'!G147</f>
        <v>0</v>
      </c>
      <c r="H181" s="811">
        <f>'BASE Y CONFIANZA'!H147</f>
        <v>0</v>
      </c>
      <c r="I181" s="811">
        <f>'BASE Y CONFIANZA'!I147</f>
        <v>0</v>
      </c>
      <c r="J181" s="811">
        <f>'BASE Y CONFIANZA'!J147</f>
        <v>2839</v>
      </c>
      <c r="K181" s="811">
        <f>'BASE Y CONFIANZA'!K147</f>
        <v>0</v>
      </c>
      <c r="L181" s="811">
        <f>'BASE Y CONFIANZA'!L147</f>
        <v>0</v>
      </c>
      <c r="M181" s="811">
        <f>'BASE Y CONFIANZA'!M147</f>
        <v>0</v>
      </c>
      <c r="N181" s="811">
        <f aca="true" t="shared" si="26" ref="N181:N186">F181+G181+H181+I181-J181+K181-L181-M181</f>
        <v>12500</v>
      </c>
      <c r="O181" s="869"/>
      <c r="P181" s="869"/>
      <c r="Q181" s="869"/>
    </row>
    <row r="182" spans="1:17" s="787" customFormat="1" ht="18.75" customHeight="1">
      <c r="A182" s="807">
        <v>2300101</v>
      </c>
      <c r="B182" s="808" t="s">
        <v>382</v>
      </c>
      <c r="C182" s="809" t="s">
        <v>796</v>
      </c>
      <c r="D182" s="827" t="s">
        <v>2</v>
      </c>
      <c r="E182" s="810">
        <v>15</v>
      </c>
      <c r="F182" s="811">
        <f>'BASE Y CONFIANZA'!F148</f>
        <v>4275</v>
      </c>
      <c r="G182" s="811">
        <f>'BASE Y CONFIANZA'!G148</f>
        <v>0</v>
      </c>
      <c r="H182" s="811">
        <f>'BASE Y CONFIANZA'!H148</f>
        <v>0</v>
      </c>
      <c r="I182" s="811">
        <f>'BASE Y CONFIANZA'!I148</f>
        <v>0</v>
      </c>
      <c r="J182" s="811">
        <f>'BASE Y CONFIANZA'!J148</f>
        <v>394</v>
      </c>
      <c r="K182" s="811">
        <f>'BASE Y CONFIANZA'!K148</f>
        <v>0</v>
      </c>
      <c r="L182" s="811">
        <f>'BASE Y CONFIANZA'!L148</f>
        <v>0</v>
      </c>
      <c r="M182" s="811">
        <v>0</v>
      </c>
      <c r="N182" s="811">
        <f t="shared" si="26"/>
        <v>3881</v>
      </c>
      <c r="O182" s="869"/>
      <c r="P182" s="869"/>
      <c r="Q182" s="869"/>
    </row>
    <row r="183" spans="1:17" s="787" customFormat="1" ht="18.75" customHeight="1">
      <c r="A183" s="807">
        <v>3100103</v>
      </c>
      <c r="B183" s="808" t="s">
        <v>38</v>
      </c>
      <c r="C183" s="827" t="s">
        <v>796</v>
      </c>
      <c r="D183" s="860" t="s">
        <v>463</v>
      </c>
      <c r="E183" s="828">
        <v>15</v>
      </c>
      <c r="F183" s="811">
        <f>'BASE Y CONFIANZA'!F149</f>
        <v>4663</v>
      </c>
      <c r="G183" s="811">
        <f>'BASE Y CONFIANZA'!G149</f>
        <v>0</v>
      </c>
      <c r="H183" s="811">
        <f>'BASE Y CONFIANZA'!H149</f>
        <v>0</v>
      </c>
      <c r="I183" s="811">
        <f>'BASE Y CONFIANZA'!I149</f>
        <v>0</v>
      </c>
      <c r="J183" s="811">
        <f>'BASE Y CONFIANZA'!J149</f>
        <v>463</v>
      </c>
      <c r="K183" s="811">
        <f>'BASE Y CONFIANZA'!K149</f>
        <v>0</v>
      </c>
      <c r="L183" s="811">
        <f>'BASE Y CONFIANZA'!L149</f>
        <v>0</v>
      </c>
      <c r="M183" s="811">
        <f>'BASE Y CONFIANZA'!M149</f>
        <v>0</v>
      </c>
      <c r="N183" s="811">
        <f t="shared" si="26"/>
        <v>4200</v>
      </c>
      <c r="O183" s="869"/>
      <c r="P183" s="869"/>
      <c r="Q183" s="869"/>
    </row>
    <row r="184" spans="1:17" s="787" customFormat="1" ht="18.75" customHeight="1">
      <c r="A184" s="807">
        <v>1</v>
      </c>
      <c r="B184" s="848" t="s">
        <v>825</v>
      </c>
      <c r="C184" s="827" t="s">
        <v>797</v>
      </c>
      <c r="D184" s="860" t="s">
        <v>353</v>
      </c>
      <c r="E184" s="828">
        <v>15</v>
      </c>
      <c r="F184" s="812">
        <f>EVENTUAL!F129</f>
        <v>3109</v>
      </c>
      <c r="G184" s="812">
        <f>EVENTUAL!G129</f>
        <v>0</v>
      </c>
      <c r="H184" s="812">
        <f>EVENTUAL!H129</f>
        <v>0</v>
      </c>
      <c r="I184" s="812">
        <f>EVENTUAL!I129</f>
        <v>0</v>
      </c>
      <c r="J184" s="812">
        <f>EVENTUAL!J129</f>
        <v>109</v>
      </c>
      <c r="K184" s="812">
        <f>EVENTUAL!K129</f>
        <v>0</v>
      </c>
      <c r="L184" s="812">
        <f>EVENTUAL!L129</f>
        <v>0</v>
      </c>
      <c r="M184" s="812">
        <f>EVENTUAL!M129</f>
        <v>0</v>
      </c>
      <c r="N184" s="811">
        <f t="shared" si="26"/>
        <v>3000</v>
      </c>
      <c r="O184" s="869"/>
      <c r="P184" s="869"/>
      <c r="Q184" s="869"/>
    </row>
    <row r="185" spans="1:17" s="787" customFormat="1" ht="18.75" customHeight="1">
      <c r="A185" s="807">
        <v>177</v>
      </c>
      <c r="B185" s="808" t="s">
        <v>1102</v>
      </c>
      <c r="C185" s="827" t="s">
        <v>797</v>
      </c>
      <c r="D185" s="860" t="s">
        <v>52</v>
      </c>
      <c r="E185" s="828">
        <v>15</v>
      </c>
      <c r="F185" s="812">
        <f>EVENTUAL!F130</f>
        <v>3109</v>
      </c>
      <c r="G185" s="812">
        <f>EVENTUAL!G130</f>
        <v>0</v>
      </c>
      <c r="H185" s="812">
        <f>EVENTUAL!H130</f>
        <v>0</v>
      </c>
      <c r="I185" s="812">
        <f>EVENTUAL!I130</f>
        <v>0</v>
      </c>
      <c r="J185" s="812">
        <f>EVENTUAL!J130</f>
        <v>109</v>
      </c>
      <c r="K185" s="812">
        <f>EVENTUAL!K130</f>
        <v>0</v>
      </c>
      <c r="L185" s="812">
        <f>EVENTUAL!L130</f>
        <v>0</v>
      </c>
      <c r="M185" s="812">
        <f>EVENTUAL!M130</f>
        <v>0</v>
      </c>
      <c r="N185" s="811">
        <f t="shared" si="26"/>
        <v>3000</v>
      </c>
      <c r="O185" s="869"/>
      <c r="P185" s="869"/>
      <c r="Q185" s="869"/>
    </row>
    <row r="186" spans="1:17" s="787" customFormat="1" ht="18.75" customHeight="1">
      <c r="A186" s="807">
        <v>413</v>
      </c>
      <c r="B186" s="808" t="s">
        <v>1453</v>
      </c>
      <c r="C186" s="827" t="s">
        <v>797</v>
      </c>
      <c r="D186" s="860" t="s">
        <v>53</v>
      </c>
      <c r="E186" s="828">
        <v>15</v>
      </c>
      <c r="F186" s="812">
        <f>EVENTUAL!F131</f>
        <v>4420</v>
      </c>
      <c r="G186" s="812">
        <f>EVENTUAL!G131</f>
        <v>0</v>
      </c>
      <c r="H186" s="812">
        <f>EVENTUAL!H131</f>
        <v>0</v>
      </c>
      <c r="I186" s="812">
        <f>EVENTUAL!I131</f>
        <v>0</v>
      </c>
      <c r="J186" s="812">
        <f>EVENTUAL!J131</f>
        <v>420</v>
      </c>
      <c r="K186" s="812">
        <f>EVENTUAL!K131</f>
        <v>0</v>
      </c>
      <c r="L186" s="812">
        <f>EVENTUAL!L131</f>
        <v>0</v>
      </c>
      <c r="M186" s="812">
        <f>EVENTUAL!M131</f>
        <v>0</v>
      </c>
      <c r="N186" s="811">
        <f t="shared" si="26"/>
        <v>4000</v>
      </c>
      <c r="O186" s="869"/>
      <c r="P186" s="869"/>
      <c r="Q186" s="869"/>
    </row>
    <row r="187" spans="1:17" s="787" customFormat="1" ht="18.75" customHeight="1">
      <c r="A187" s="839" t="s">
        <v>66</v>
      </c>
      <c r="B187" s="845"/>
      <c r="C187" s="846"/>
      <c r="D187" s="851"/>
      <c r="E187" s="847"/>
      <c r="F187" s="843">
        <f>SUM(F181:F186)</f>
        <v>34915</v>
      </c>
      <c r="G187" s="843">
        <f aca="true" t="shared" si="27" ref="G187:N187">SUM(G181:G186)</f>
        <v>0</v>
      </c>
      <c r="H187" s="843">
        <f t="shared" si="27"/>
        <v>0</v>
      </c>
      <c r="I187" s="843">
        <f t="shared" si="27"/>
        <v>0</v>
      </c>
      <c r="J187" s="843">
        <f t="shared" si="27"/>
        <v>4334</v>
      </c>
      <c r="K187" s="843">
        <f t="shared" si="27"/>
        <v>0</v>
      </c>
      <c r="L187" s="843">
        <f t="shared" si="27"/>
        <v>0</v>
      </c>
      <c r="M187" s="843">
        <f t="shared" si="27"/>
        <v>0</v>
      </c>
      <c r="N187" s="843">
        <f t="shared" si="27"/>
        <v>30581</v>
      </c>
      <c r="O187" s="871">
        <f>SUM(N181:N183)</f>
        <v>20581</v>
      </c>
      <c r="P187" s="871">
        <f>SUM(N184:N186)</f>
        <v>10000</v>
      </c>
      <c r="Q187" s="869"/>
    </row>
    <row r="188" spans="1:17" s="787" customFormat="1" ht="18.75" customHeight="1">
      <c r="A188" s="802"/>
      <c r="B188" s="803"/>
      <c r="C188" s="804" t="s">
        <v>537</v>
      </c>
      <c r="D188" s="859"/>
      <c r="E188" s="820"/>
      <c r="F188" s="821"/>
      <c r="G188" s="821"/>
      <c r="H188" s="821"/>
      <c r="I188" s="821"/>
      <c r="J188" s="821"/>
      <c r="K188" s="821"/>
      <c r="L188" s="821"/>
      <c r="M188" s="821"/>
      <c r="N188" s="821"/>
      <c r="O188" s="869"/>
      <c r="P188" s="869"/>
      <c r="Q188" s="869"/>
    </row>
    <row r="189" spans="1:17" s="787" customFormat="1" ht="18.75" customHeight="1">
      <c r="A189" s="807">
        <v>4100003</v>
      </c>
      <c r="B189" s="808" t="s">
        <v>1055</v>
      </c>
      <c r="C189" s="835" t="s">
        <v>795</v>
      </c>
      <c r="D189" s="860" t="s">
        <v>556</v>
      </c>
      <c r="E189" s="828">
        <v>15</v>
      </c>
      <c r="F189" s="812">
        <f>'BASE Y CONFIANZA'!F152</f>
        <v>5662</v>
      </c>
      <c r="G189" s="812">
        <f>'BASE Y CONFIANZA'!G152</f>
        <v>0</v>
      </c>
      <c r="H189" s="812">
        <f>'BASE Y CONFIANZA'!H152</f>
        <v>0</v>
      </c>
      <c r="I189" s="812">
        <f>'BASE Y CONFIANZA'!I152</f>
        <v>0</v>
      </c>
      <c r="J189" s="812">
        <f>'BASE Y CONFIANZA'!J152</f>
        <v>662</v>
      </c>
      <c r="K189" s="812">
        <f>'BASE Y CONFIANZA'!K152</f>
        <v>0</v>
      </c>
      <c r="L189" s="812">
        <f>'BASE Y CONFIANZA'!L152</f>
        <v>0</v>
      </c>
      <c r="M189" s="812">
        <f>'BASE Y CONFIANZA'!M152</f>
        <v>0</v>
      </c>
      <c r="N189" s="811">
        <f>F189+G189+H189+I189-J189+K189-L189-M189</f>
        <v>5000</v>
      </c>
      <c r="O189" s="871"/>
      <c r="P189" s="869"/>
      <c r="Q189" s="869"/>
    </row>
    <row r="190" spans="1:17" s="787" customFormat="1" ht="18.75" customHeight="1">
      <c r="A190" s="807">
        <v>4100102</v>
      </c>
      <c r="B190" s="808" t="s">
        <v>44</v>
      </c>
      <c r="C190" s="809" t="s">
        <v>796</v>
      </c>
      <c r="D190" s="827" t="s">
        <v>52</v>
      </c>
      <c r="E190" s="810">
        <v>15</v>
      </c>
      <c r="F190" s="812">
        <f>'BASE Y CONFIANZA'!F153</f>
        <v>4900</v>
      </c>
      <c r="G190" s="812">
        <f>'BASE Y CONFIANZA'!G153</f>
        <v>0</v>
      </c>
      <c r="H190" s="812">
        <f>'BASE Y CONFIANZA'!H153</f>
        <v>0</v>
      </c>
      <c r="I190" s="812">
        <f>'BASE Y CONFIANZA'!I153</f>
        <v>0</v>
      </c>
      <c r="J190" s="812">
        <f>'BASE Y CONFIANZA'!J153</f>
        <v>506</v>
      </c>
      <c r="K190" s="812">
        <f>'BASE Y CONFIANZA'!K153</f>
        <v>0</v>
      </c>
      <c r="L190" s="812">
        <f>'BASE Y CONFIANZA'!L153</f>
        <v>0</v>
      </c>
      <c r="M190" s="812">
        <f>'BASE Y CONFIANZA'!M153</f>
        <v>0</v>
      </c>
      <c r="N190" s="811">
        <f>F190+G190+H190+I190-J190+K190-L190-M190</f>
        <v>4394</v>
      </c>
      <c r="O190" s="869"/>
      <c r="P190" s="869"/>
      <c r="Q190" s="869"/>
    </row>
    <row r="191" spans="1:17" s="787" customFormat="1" ht="18.75" customHeight="1">
      <c r="A191" s="807">
        <v>353</v>
      </c>
      <c r="B191" s="808" t="s">
        <v>1158</v>
      </c>
      <c r="C191" s="809" t="s">
        <v>797</v>
      </c>
      <c r="D191" s="827" t="s">
        <v>52</v>
      </c>
      <c r="E191" s="828">
        <v>15</v>
      </c>
      <c r="F191" s="812">
        <f>EVENTUAL!F134</f>
        <v>3109</v>
      </c>
      <c r="G191" s="812">
        <f>EVENTUAL!G134</f>
        <v>0</v>
      </c>
      <c r="H191" s="812">
        <f>EVENTUAL!H134</f>
        <v>0</v>
      </c>
      <c r="I191" s="812">
        <f>EVENTUAL!I134</f>
        <v>0</v>
      </c>
      <c r="J191" s="812">
        <f>EVENTUAL!J134</f>
        <v>109</v>
      </c>
      <c r="K191" s="812">
        <f>EVENTUAL!K134</f>
        <v>0</v>
      </c>
      <c r="L191" s="812">
        <f>EVENTUAL!L134</f>
        <v>0</v>
      </c>
      <c r="M191" s="812">
        <f>EVENTUAL!M134</f>
        <v>0</v>
      </c>
      <c r="N191" s="811">
        <f>F191+G191+H191+I191-J191+K191-L191-M191</f>
        <v>3000</v>
      </c>
      <c r="O191" s="869"/>
      <c r="P191" s="869"/>
      <c r="Q191" s="869"/>
    </row>
    <row r="192" spans="1:17" s="787" customFormat="1" ht="18.75" customHeight="1">
      <c r="A192" s="807">
        <v>354</v>
      </c>
      <c r="B192" s="808" t="s">
        <v>1159</v>
      </c>
      <c r="C192" s="809" t="s">
        <v>797</v>
      </c>
      <c r="D192" s="827" t="s">
        <v>52</v>
      </c>
      <c r="E192" s="828">
        <v>15</v>
      </c>
      <c r="F192" s="812">
        <f>EVENTUAL!F135</f>
        <v>3109</v>
      </c>
      <c r="G192" s="812">
        <f>EVENTUAL!G135</f>
        <v>0</v>
      </c>
      <c r="H192" s="812">
        <f>EVENTUAL!H135</f>
        <v>0</v>
      </c>
      <c r="I192" s="812">
        <f>EVENTUAL!I135</f>
        <v>0</v>
      </c>
      <c r="J192" s="812">
        <f>EVENTUAL!J135</f>
        <v>109</v>
      </c>
      <c r="K192" s="812">
        <f>EVENTUAL!K135</f>
        <v>0</v>
      </c>
      <c r="L192" s="812">
        <f>EVENTUAL!L135</f>
        <v>0</v>
      </c>
      <c r="M192" s="812">
        <f>EVENTUAL!M135</f>
        <v>0</v>
      </c>
      <c r="N192" s="811">
        <f>F192+G192+H192+I192-J192+K192-L192-M192</f>
        <v>3000</v>
      </c>
      <c r="O192" s="869"/>
      <c r="P192" s="869"/>
      <c r="Q192" s="869"/>
    </row>
    <row r="193" spans="1:17" s="787" customFormat="1" ht="18.75" customHeight="1">
      <c r="A193" s="807">
        <v>355</v>
      </c>
      <c r="B193" s="808" t="s">
        <v>1157</v>
      </c>
      <c r="C193" s="809" t="s">
        <v>797</v>
      </c>
      <c r="D193" s="827" t="s">
        <v>52</v>
      </c>
      <c r="E193" s="828">
        <v>15</v>
      </c>
      <c r="F193" s="812">
        <f>EVENTUAL!F136</f>
        <v>3820</v>
      </c>
      <c r="G193" s="812">
        <f>EVENTUAL!G136</f>
        <v>0</v>
      </c>
      <c r="H193" s="812">
        <f>EVENTUAL!H136</f>
        <v>0</v>
      </c>
      <c r="I193" s="812">
        <f>EVENTUAL!I136</f>
        <v>0</v>
      </c>
      <c r="J193" s="812">
        <f>EVENTUAL!J136</f>
        <v>320</v>
      </c>
      <c r="K193" s="812">
        <f>EVENTUAL!K136</f>
        <v>0</v>
      </c>
      <c r="L193" s="812">
        <f>EVENTUAL!L136</f>
        <v>0</v>
      </c>
      <c r="M193" s="812">
        <f>EVENTUAL!M136</f>
        <v>0</v>
      </c>
      <c r="N193" s="811">
        <f>F193+G193+H193+I193-J193+K193-L193-M193</f>
        <v>3500</v>
      </c>
      <c r="O193" s="869"/>
      <c r="P193" s="869"/>
      <c r="Q193" s="869"/>
    </row>
    <row r="194" spans="1:17" s="787" customFormat="1" ht="18.75" customHeight="1">
      <c r="A194" s="839" t="s">
        <v>66</v>
      </c>
      <c r="B194" s="845"/>
      <c r="C194" s="846"/>
      <c r="D194" s="851"/>
      <c r="E194" s="847"/>
      <c r="F194" s="843">
        <f aca="true" t="shared" si="28" ref="F194:N194">SUM(F189:F193)</f>
        <v>20600</v>
      </c>
      <c r="G194" s="843">
        <f t="shared" si="28"/>
        <v>0</v>
      </c>
      <c r="H194" s="843">
        <f t="shared" si="28"/>
        <v>0</v>
      </c>
      <c r="I194" s="843">
        <f t="shared" si="28"/>
        <v>0</v>
      </c>
      <c r="J194" s="843">
        <f t="shared" si="28"/>
        <v>1706</v>
      </c>
      <c r="K194" s="843">
        <f t="shared" si="28"/>
        <v>0</v>
      </c>
      <c r="L194" s="843">
        <f t="shared" si="28"/>
        <v>0</v>
      </c>
      <c r="M194" s="843">
        <f t="shared" si="28"/>
        <v>0</v>
      </c>
      <c r="N194" s="843">
        <f t="shared" si="28"/>
        <v>18894</v>
      </c>
      <c r="O194" s="871">
        <f>SUM(N189:N190)</f>
        <v>9394</v>
      </c>
      <c r="P194" s="871">
        <f>SUM(N191:N193)</f>
        <v>9500</v>
      </c>
      <c r="Q194" s="869"/>
    </row>
    <row r="195" spans="1:17" s="787" customFormat="1" ht="18.75" customHeight="1">
      <c r="A195" s="802"/>
      <c r="B195" s="803"/>
      <c r="C195" s="804" t="s">
        <v>8</v>
      </c>
      <c r="D195" s="859"/>
      <c r="E195" s="820"/>
      <c r="F195" s="821"/>
      <c r="G195" s="821"/>
      <c r="H195" s="821"/>
      <c r="I195" s="821"/>
      <c r="J195" s="821"/>
      <c r="K195" s="821"/>
      <c r="L195" s="821"/>
      <c r="M195" s="821"/>
      <c r="N195" s="821"/>
      <c r="O195" s="869"/>
      <c r="P195" s="869"/>
      <c r="Q195" s="869"/>
    </row>
    <row r="196" spans="1:17" s="787" customFormat="1" ht="18.75" customHeight="1">
      <c r="A196" s="807">
        <v>420001</v>
      </c>
      <c r="B196" s="808" t="s">
        <v>557</v>
      </c>
      <c r="C196" s="835" t="s">
        <v>795</v>
      </c>
      <c r="D196" s="827" t="s">
        <v>53</v>
      </c>
      <c r="E196" s="810">
        <v>15</v>
      </c>
      <c r="F196" s="811">
        <v>8205</v>
      </c>
      <c r="G196" s="811">
        <v>0</v>
      </c>
      <c r="H196" s="811">
        <v>0</v>
      </c>
      <c r="I196" s="811">
        <v>0</v>
      </c>
      <c r="J196" s="811">
        <v>1205</v>
      </c>
      <c r="K196" s="811">
        <v>0</v>
      </c>
      <c r="L196" s="811">
        <v>0</v>
      </c>
      <c r="M196" s="811">
        <v>0</v>
      </c>
      <c r="N196" s="811">
        <f>F196+G196+H196+I196-J196+K196-L196-M196</f>
        <v>7000</v>
      </c>
      <c r="O196" s="869"/>
      <c r="P196" s="869"/>
      <c r="Q196" s="869"/>
    </row>
    <row r="197" spans="1:17" s="787" customFormat="1" ht="18.75" customHeight="1">
      <c r="A197" s="839" t="s">
        <v>66</v>
      </c>
      <c r="B197" s="845"/>
      <c r="C197" s="846"/>
      <c r="D197" s="851"/>
      <c r="E197" s="847"/>
      <c r="F197" s="843">
        <f aca="true" t="shared" si="29" ref="F197:L197">SUM(F196:F196)</f>
        <v>8205</v>
      </c>
      <c r="G197" s="843">
        <f t="shared" si="29"/>
        <v>0</v>
      </c>
      <c r="H197" s="843">
        <f t="shared" si="29"/>
        <v>0</v>
      </c>
      <c r="I197" s="843">
        <f t="shared" si="29"/>
        <v>0</v>
      </c>
      <c r="J197" s="843">
        <f t="shared" si="29"/>
        <v>1205</v>
      </c>
      <c r="K197" s="843">
        <f t="shared" si="29"/>
        <v>0</v>
      </c>
      <c r="L197" s="843">
        <f t="shared" si="29"/>
        <v>0</v>
      </c>
      <c r="M197" s="843">
        <f>SUM(M196:M196)</f>
        <v>0</v>
      </c>
      <c r="N197" s="843">
        <f>SUM(N196:N196)</f>
        <v>7000</v>
      </c>
      <c r="O197" s="871">
        <f>SUM(N196:N196)</f>
        <v>7000</v>
      </c>
      <c r="P197" s="869"/>
      <c r="Q197" s="869"/>
    </row>
    <row r="198" spans="1:17" s="787" customFormat="1" ht="18.75" customHeight="1">
      <c r="A198" s="802"/>
      <c r="B198" s="803"/>
      <c r="C198" s="804" t="s">
        <v>106</v>
      </c>
      <c r="D198" s="859"/>
      <c r="E198" s="805"/>
      <c r="F198" s="806"/>
      <c r="G198" s="806"/>
      <c r="H198" s="806"/>
      <c r="I198" s="806"/>
      <c r="J198" s="806"/>
      <c r="K198" s="806"/>
      <c r="L198" s="806"/>
      <c r="M198" s="806"/>
      <c r="N198" s="806"/>
      <c r="O198" s="869"/>
      <c r="P198" s="869"/>
      <c r="Q198" s="869"/>
    </row>
    <row r="199" spans="1:17" s="787" customFormat="1" ht="18.75" customHeight="1">
      <c r="A199" s="807">
        <v>500001</v>
      </c>
      <c r="B199" s="808" t="s">
        <v>1056</v>
      </c>
      <c r="C199" s="809" t="s">
        <v>795</v>
      </c>
      <c r="D199" s="860" t="s">
        <v>357</v>
      </c>
      <c r="E199" s="810">
        <v>15</v>
      </c>
      <c r="F199" s="811">
        <f>'BASE Y CONFIANZA'!F169</f>
        <v>15339</v>
      </c>
      <c r="G199" s="811">
        <f>'BASE Y CONFIANZA'!G169</f>
        <v>0</v>
      </c>
      <c r="H199" s="811">
        <f>'BASE Y CONFIANZA'!H169</f>
        <v>0</v>
      </c>
      <c r="I199" s="811">
        <f>'BASE Y CONFIANZA'!I169</f>
        <v>0</v>
      </c>
      <c r="J199" s="811">
        <f>'BASE Y CONFIANZA'!J169</f>
        <v>2839</v>
      </c>
      <c r="K199" s="811">
        <f>'BASE Y CONFIANZA'!K169</f>
        <v>0</v>
      </c>
      <c r="L199" s="811">
        <f>'BASE Y CONFIANZA'!L169</f>
        <v>0</v>
      </c>
      <c r="M199" s="811">
        <f>'BASE Y CONFIANZA'!M169</f>
        <v>0</v>
      </c>
      <c r="N199" s="811">
        <f aca="true" t="shared" si="30" ref="N199:N206">F199+G199+H199+I199-J199+K199-L199-M199</f>
        <v>12500</v>
      </c>
      <c r="O199" s="869"/>
      <c r="P199" s="869"/>
      <c r="Q199" s="869"/>
    </row>
    <row r="200" spans="1:17" s="787" customFormat="1" ht="18.75" customHeight="1">
      <c r="A200" s="807">
        <v>1110002</v>
      </c>
      <c r="B200" s="808" t="s">
        <v>373</v>
      </c>
      <c r="C200" s="827" t="s">
        <v>796</v>
      </c>
      <c r="D200" s="860" t="s">
        <v>11</v>
      </c>
      <c r="E200" s="828">
        <v>15</v>
      </c>
      <c r="F200" s="811">
        <f>'BASE Y CONFIANZA'!F170</f>
        <v>2204</v>
      </c>
      <c r="G200" s="811">
        <f>'BASE Y CONFIANZA'!G170</f>
        <v>0</v>
      </c>
      <c r="H200" s="811">
        <f>'BASE Y CONFIANZA'!H170</f>
        <v>0</v>
      </c>
      <c r="I200" s="811">
        <f>'BASE Y CONFIANZA'!I170</f>
        <v>0</v>
      </c>
      <c r="J200" s="811">
        <f>'BASE Y CONFIANZA'!J170</f>
        <v>0</v>
      </c>
      <c r="K200" s="811">
        <f>'BASE Y CONFIANZA'!K170</f>
        <v>39</v>
      </c>
      <c r="L200" s="811">
        <f>'BASE Y CONFIANZA'!L170</f>
        <v>0</v>
      </c>
      <c r="M200" s="811">
        <f>'BASE Y CONFIANZA'!M170</f>
        <v>0</v>
      </c>
      <c r="N200" s="811">
        <f>F200+G200+H200+I200-J200+K200-L200-M200</f>
        <v>2243</v>
      </c>
      <c r="O200" s="869"/>
      <c r="P200" s="869"/>
      <c r="Q200" s="869"/>
    </row>
    <row r="201" spans="1:17" s="787" customFormat="1" ht="18.75" customHeight="1">
      <c r="A201" s="807">
        <v>5100101</v>
      </c>
      <c r="B201" s="808" t="s">
        <v>108</v>
      </c>
      <c r="C201" s="809" t="s">
        <v>796</v>
      </c>
      <c r="D201" s="860" t="s">
        <v>52</v>
      </c>
      <c r="E201" s="810">
        <v>15</v>
      </c>
      <c r="F201" s="811">
        <f>'BASE Y CONFIANZA'!F171</f>
        <v>6934</v>
      </c>
      <c r="G201" s="811">
        <f>'BASE Y CONFIANZA'!G171</f>
        <v>0</v>
      </c>
      <c r="H201" s="811">
        <f>'BASE Y CONFIANZA'!H171</f>
        <v>0</v>
      </c>
      <c r="I201" s="811">
        <f>'BASE Y CONFIANZA'!I171</f>
        <v>0</v>
      </c>
      <c r="J201" s="811">
        <f>'BASE Y CONFIANZA'!J171</f>
        <v>934</v>
      </c>
      <c r="K201" s="811">
        <f>'BASE Y CONFIANZA'!K171</f>
        <v>0</v>
      </c>
      <c r="L201" s="811">
        <f>'BASE Y CONFIANZA'!L171</f>
        <v>0</v>
      </c>
      <c r="M201" s="811">
        <f>'BASE Y CONFIANZA'!M171</f>
        <v>0</v>
      </c>
      <c r="N201" s="811">
        <f>F201+G201+H201+I201-J201+K201-L201-M201</f>
        <v>6000</v>
      </c>
      <c r="O201" s="869"/>
      <c r="P201" s="869"/>
      <c r="Q201" s="869"/>
    </row>
    <row r="202" spans="1:17" s="787" customFormat="1" ht="18.75" customHeight="1">
      <c r="A202" s="807">
        <v>5100102</v>
      </c>
      <c r="B202" s="808" t="s">
        <v>440</v>
      </c>
      <c r="C202" s="827" t="s">
        <v>796</v>
      </c>
      <c r="D202" s="860" t="s">
        <v>11</v>
      </c>
      <c r="E202" s="828">
        <v>15</v>
      </c>
      <c r="F202" s="811">
        <f>'BASE Y CONFIANZA'!F172</f>
        <v>2839</v>
      </c>
      <c r="G202" s="811">
        <f>'BASE Y CONFIANZA'!G172</f>
        <v>0</v>
      </c>
      <c r="H202" s="811">
        <f>'BASE Y CONFIANZA'!H172</f>
        <v>0</v>
      </c>
      <c r="I202" s="811">
        <f>'BASE Y CONFIANZA'!I172</f>
        <v>0</v>
      </c>
      <c r="J202" s="811">
        <f>'BASE Y CONFIANZA'!J172</f>
        <v>59</v>
      </c>
      <c r="K202" s="811">
        <f>'BASE Y CONFIANZA'!K172</f>
        <v>0</v>
      </c>
      <c r="L202" s="811">
        <f>'BASE Y CONFIANZA'!L172</f>
        <v>0</v>
      </c>
      <c r="M202" s="811">
        <f>'BASE Y CONFIANZA'!M172</f>
        <v>0</v>
      </c>
      <c r="N202" s="811">
        <f>F202+G202+H202+I202-J202+K202-L202-M202</f>
        <v>2780</v>
      </c>
      <c r="O202" s="871"/>
      <c r="P202" s="871"/>
      <c r="Q202" s="869"/>
    </row>
    <row r="203" spans="1:17" s="787" customFormat="1" ht="18.75" customHeight="1">
      <c r="A203" s="807">
        <v>11100311</v>
      </c>
      <c r="B203" s="808" t="s">
        <v>139</v>
      </c>
      <c r="C203" s="827" t="s">
        <v>796</v>
      </c>
      <c r="D203" s="860" t="s">
        <v>52</v>
      </c>
      <c r="E203" s="828">
        <v>15</v>
      </c>
      <c r="F203" s="811">
        <f>'BASE Y CONFIANZA'!F173</f>
        <v>1918</v>
      </c>
      <c r="G203" s="811">
        <f>'BASE Y CONFIANZA'!G173</f>
        <v>0</v>
      </c>
      <c r="H203" s="811">
        <f>'BASE Y CONFIANZA'!H173</f>
        <v>0</v>
      </c>
      <c r="I203" s="811">
        <f>'BASE Y CONFIANZA'!I173</f>
        <v>0</v>
      </c>
      <c r="J203" s="811">
        <f>'BASE Y CONFIANZA'!J173</f>
        <v>0</v>
      </c>
      <c r="K203" s="811">
        <f>'BASE Y CONFIANZA'!K173</f>
        <v>77</v>
      </c>
      <c r="L203" s="811">
        <f>'BASE Y CONFIANZA'!L173</f>
        <v>0</v>
      </c>
      <c r="M203" s="811">
        <f>'BASE Y CONFIANZA'!M173</f>
        <v>0</v>
      </c>
      <c r="N203" s="811">
        <f>F203+G203+H203+I203-J203+K203-L203-M203</f>
        <v>1995</v>
      </c>
      <c r="O203" s="869"/>
      <c r="P203" s="869"/>
      <c r="Q203" s="869"/>
    </row>
    <row r="204" spans="1:17" s="787" customFormat="1" ht="18.75" customHeight="1">
      <c r="A204" s="807">
        <v>92</v>
      </c>
      <c r="B204" s="808" t="s">
        <v>1385</v>
      </c>
      <c r="C204" s="827" t="s">
        <v>797</v>
      </c>
      <c r="D204" s="860" t="s">
        <v>1388</v>
      </c>
      <c r="E204" s="830">
        <v>15</v>
      </c>
      <c r="F204" s="812">
        <f>EVENTUAL!F150</f>
        <v>5662</v>
      </c>
      <c r="G204" s="812">
        <f>EVENTUAL!G150</f>
        <v>0</v>
      </c>
      <c r="H204" s="812">
        <f>EVENTUAL!H150</f>
        <v>0</v>
      </c>
      <c r="I204" s="812">
        <f>EVENTUAL!I150</f>
        <v>0</v>
      </c>
      <c r="J204" s="812">
        <f>EVENTUAL!J150</f>
        <v>662</v>
      </c>
      <c r="K204" s="812">
        <f>EVENTUAL!K150</f>
        <v>0</v>
      </c>
      <c r="L204" s="812">
        <f>EVENTUAL!L150</f>
        <v>0</v>
      </c>
      <c r="M204" s="812">
        <f>EVENTUAL!M150</f>
        <v>0</v>
      </c>
      <c r="N204" s="811">
        <f t="shared" si="30"/>
        <v>5000</v>
      </c>
      <c r="O204" s="869"/>
      <c r="P204" s="869"/>
      <c r="Q204" s="869"/>
    </row>
    <row r="205" spans="1:17" s="787" customFormat="1" ht="18.75" customHeight="1">
      <c r="A205" s="807">
        <v>389</v>
      </c>
      <c r="B205" s="808" t="s">
        <v>1302</v>
      </c>
      <c r="C205" s="827" t="s">
        <v>797</v>
      </c>
      <c r="D205" s="860" t="s">
        <v>52</v>
      </c>
      <c r="E205" s="828">
        <v>15</v>
      </c>
      <c r="F205" s="812">
        <f>EVENTUAL!F151</f>
        <v>2509</v>
      </c>
      <c r="G205" s="812">
        <f>EVENTUAL!G151</f>
        <v>0</v>
      </c>
      <c r="H205" s="812">
        <f>EVENTUAL!H151</f>
        <v>0</v>
      </c>
      <c r="I205" s="812">
        <f>EVENTUAL!I151</f>
        <v>0</v>
      </c>
      <c r="J205" s="812">
        <f>EVENTUAL!J151</f>
        <v>9</v>
      </c>
      <c r="K205" s="812">
        <f>EVENTUAL!K151</f>
        <v>0</v>
      </c>
      <c r="L205" s="812">
        <f>EVENTUAL!L151</f>
        <v>0</v>
      </c>
      <c r="M205" s="812">
        <f>EVENTUAL!M151</f>
        <v>0</v>
      </c>
      <c r="N205" s="811">
        <f t="shared" si="30"/>
        <v>2500</v>
      </c>
      <c r="O205" s="869"/>
      <c r="P205" s="869"/>
      <c r="Q205" s="869"/>
    </row>
    <row r="206" spans="1:17" s="787" customFormat="1" ht="18.75" customHeight="1">
      <c r="A206" s="807">
        <v>391</v>
      </c>
      <c r="B206" s="808" t="s">
        <v>1301</v>
      </c>
      <c r="C206" s="827" t="s">
        <v>797</v>
      </c>
      <c r="D206" s="860" t="s">
        <v>52</v>
      </c>
      <c r="E206" s="830">
        <v>15</v>
      </c>
      <c r="F206" s="812">
        <f>EVENTUAL!F152</f>
        <v>3820</v>
      </c>
      <c r="G206" s="812">
        <f>EVENTUAL!G152</f>
        <v>0</v>
      </c>
      <c r="H206" s="812">
        <f>EVENTUAL!H152</f>
        <v>0</v>
      </c>
      <c r="I206" s="812">
        <f>EVENTUAL!I152</f>
        <v>0</v>
      </c>
      <c r="J206" s="812">
        <f>EVENTUAL!J152</f>
        <v>320</v>
      </c>
      <c r="K206" s="812">
        <f>EVENTUAL!K152</f>
        <v>0</v>
      </c>
      <c r="L206" s="812">
        <f>EVENTUAL!L152</f>
        <v>0</v>
      </c>
      <c r="M206" s="812">
        <f>EVENTUAL!M152</f>
        <v>0</v>
      </c>
      <c r="N206" s="811">
        <f t="shared" si="30"/>
        <v>3500</v>
      </c>
      <c r="O206" s="869"/>
      <c r="P206" s="869"/>
      <c r="Q206" s="869"/>
    </row>
    <row r="207" spans="1:17" s="787" customFormat="1" ht="18.75" customHeight="1">
      <c r="A207" s="839" t="s">
        <v>66</v>
      </c>
      <c r="B207" s="845"/>
      <c r="C207" s="846"/>
      <c r="D207" s="864"/>
      <c r="E207" s="847"/>
      <c r="F207" s="843">
        <f>SUM(F199:F206)</f>
        <v>41225</v>
      </c>
      <c r="G207" s="843">
        <f aca="true" t="shared" si="31" ref="G207:N207">SUM(G199:G206)</f>
        <v>0</v>
      </c>
      <c r="H207" s="843">
        <f t="shared" si="31"/>
        <v>0</v>
      </c>
      <c r="I207" s="843">
        <f t="shared" si="31"/>
        <v>0</v>
      </c>
      <c r="J207" s="843">
        <f t="shared" si="31"/>
        <v>4823</v>
      </c>
      <c r="K207" s="843">
        <f t="shared" si="31"/>
        <v>116</v>
      </c>
      <c r="L207" s="843">
        <f t="shared" si="31"/>
        <v>0</v>
      </c>
      <c r="M207" s="843">
        <f t="shared" si="31"/>
        <v>0</v>
      </c>
      <c r="N207" s="843">
        <f t="shared" si="31"/>
        <v>36518</v>
      </c>
      <c r="O207" s="843">
        <f>SUM(N199:N203)</f>
        <v>25518</v>
      </c>
      <c r="P207" s="843">
        <f>SUM(N204:N206)</f>
        <v>11000</v>
      </c>
      <c r="Q207" s="869"/>
    </row>
    <row r="208" spans="1:17" s="787" customFormat="1" ht="18.75" customHeight="1">
      <c r="A208" s="802"/>
      <c r="B208" s="803"/>
      <c r="C208" s="804" t="s">
        <v>811</v>
      </c>
      <c r="D208" s="862"/>
      <c r="E208" s="820"/>
      <c r="F208" s="821"/>
      <c r="G208" s="821"/>
      <c r="H208" s="821"/>
      <c r="I208" s="821"/>
      <c r="J208" s="821"/>
      <c r="K208" s="821"/>
      <c r="L208" s="821"/>
      <c r="M208" s="821"/>
      <c r="N208" s="821"/>
      <c r="O208" s="869"/>
      <c r="P208" s="869"/>
      <c r="Q208" s="869"/>
    </row>
    <row r="209" spans="1:17" s="787" customFormat="1" ht="18.75" customHeight="1">
      <c r="A209" s="807">
        <v>5200104</v>
      </c>
      <c r="B209" s="808" t="s">
        <v>113</v>
      </c>
      <c r="C209" s="809" t="s">
        <v>796</v>
      </c>
      <c r="D209" s="860" t="s">
        <v>112</v>
      </c>
      <c r="E209" s="810">
        <v>15</v>
      </c>
      <c r="F209" s="811">
        <f>'BASE Y CONFIANZA'!F176</f>
        <v>3820</v>
      </c>
      <c r="G209" s="811">
        <f>'BASE Y CONFIANZA'!G176</f>
        <v>0</v>
      </c>
      <c r="H209" s="811">
        <f>'BASE Y CONFIANZA'!H176</f>
        <v>0</v>
      </c>
      <c r="I209" s="811">
        <f>'BASE Y CONFIANZA'!I176</f>
        <v>0</v>
      </c>
      <c r="J209" s="811">
        <f>'BASE Y CONFIANZA'!J176</f>
        <v>320</v>
      </c>
      <c r="K209" s="811">
        <f>'BASE Y CONFIANZA'!K176</f>
        <v>0</v>
      </c>
      <c r="L209" s="811">
        <f>'BASE Y CONFIANZA'!L176</f>
        <v>0</v>
      </c>
      <c r="M209" s="811">
        <f>'BASE Y CONFIANZA'!M176</f>
        <v>0</v>
      </c>
      <c r="N209" s="811">
        <f>'BASE Y CONFIANZA'!N176</f>
        <v>3500</v>
      </c>
      <c r="O209" s="869"/>
      <c r="P209" s="869"/>
      <c r="Q209" s="869"/>
    </row>
    <row r="210" spans="1:17" s="787" customFormat="1" ht="18.75" customHeight="1">
      <c r="A210" s="807">
        <v>5200201</v>
      </c>
      <c r="B210" s="808" t="s">
        <v>115</v>
      </c>
      <c r="C210" s="809" t="s">
        <v>796</v>
      </c>
      <c r="D210" s="860" t="s">
        <v>112</v>
      </c>
      <c r="E210" s="810">
        <v>15</v>
      </c>
      <c r="F210" s="811">
        <f>'BASE Y CONFIANZA'!F177</f>
        <v>3820</v>
      </c>
      <c r="G210" s="811">
        <f>'BASE Y CONFIANZA'!G177</f>
        <v>0</v>
      </c>
      <c r="H210" s="811">
        <f>'BASE Y CONFIANZA'!H177</f>
        <v>0</v>
      </c>
      <c r="I210" s="811">
        <f>'BASE Y CONFIANZA'!I177</f>
        <v>0</v>
      </c>
      <c r="J210" s="811">
        <f>'BASE Y CONFIANZA'!J177</f>
        <v>320</v>
      </c>
      <c r="K210" s="811">
        <f>'BASE Y CONFIANZA'!K177</f>
        <v>0</v>
      </c>
      <c r="L210" s="811">
        <f>'BASE Y CONFIANZA'!L177</f>
        <v>0</v>
      </c>
      <c r="M210" s="811">
        <f>'BASE Y CONFIANZA'!M177</f>
        <v>0</v>
      </c>
      <c r="N210" s="811">
        <f>'BASE Y CONFIANZA'!N177</f>
        <v>3500</v>
      </c>
      <c r="O210" s="869"/>
      <c r="P210" s="869"/>
      <c r="Q210" s="869"/>
    </row>
    <row r="211" spans="1:17" s="787" customFormat="1" ht="18.75" customHeight="1">
      <c r="A211" s="807">
        <v>5200205</v>
      </c>
      <c r="B211" s="808" t="s">
        <v>116</v>
      </c>
      <c r="C211" s="809" t="s">
        <v>796</v>
      </c>
      <c r="D211" s="860" t="s">
        <v>117</v>
      </c>
      <c r="E211" s="810">
        <v>15</v>
      </c>
      <c r="F211" s="811">
        <f>'BASE Y CONFIANZA'!F178</f>
        <v>1269</v>
      </c>
      <c r="G211" s="811">
        <f>'BASE Y CONFIANZA'!G178</f>
        <v>0</v>
      </c>
      <c r="H211" s="811">
        <f>'BASE Y CONFIANZA'!H178</f>
        <v>0</v>
      </c>
      <c r="I211" s="811">
        <f>'BASE Y CONFIANZA'!I178</f>
        <v>0</v>
      </c>
      <c r="J211" s="811">
        <f>'BASE Y CONFIANZA'!J178</f>
        <v>0</v>
      </c>
      <c r="K211" s="811">
        <f>'BASE Y CONFIANZA'!K178</f>
        <v>130</v>
      </c>
      <c r="L211" s="811">
        <f>'BASE Y CONFIANZA'!L178</f>
        <v>0</v>
      </c>
      <c r="M211" s="811">
        <f>'BASE Y CONFIANZA'!M178</f>
        <v>0</v>
      </c>
      <c r="N211" s="811">
        <f>'BASE Y CONFIANZA'!N178</f>
        <v>1399</v>
      </c>
      <c r="O211" s="869"/>
      <c r="P211" s="869"/>
      <c r="Q211" s="869"/>
    </row>
    <row r="212" spans="1:17" s="787" customFormat="1" ht="18.75" customHeight="1">
      <c r="A212" s="807">
        <v>5200207</v>
      </c>
      <c r="B212" s="808" t="s">
        <v>118</v>
      </c>
      <c r="C212" s="827" t="s">
        <v>796</v>
      </c>
      <c r="D212" s="860" t="s">
        <v>117</v>
      </c>
      <c r="E212" s="810">
        <v>15</v>
      </c>
      <c r="F212" s="811">
        <f>'BASE Y CONFIANZA'!F179</f>
        <v>2509</v>
      </c>
      <c r="G212" s="811">
        <f>'BASE Y CONFIANZA'!G179</f>
        <v>0</v>
      </c>
      <c r="H212" s="811">
        <f>'BASE Y CONFIANZA'!H179</f>
        <v>0</v>
      </c>
      <c r="I212" s="811">
        <f>'BASE Y CONFIANZA'!I179</f>
        <v>0</v>
      </c>
      <c r="J212" s="811">
        <f>'BASE Y CONFIANZA'!J179</f>
        <v>9</v>
      </c>
      <c r="K212" s="811">
        <f>'BASE Y CONFIANZA'!K179</f>
        <v>0</v>
      </c>
      <c r="L212" s="811">
        <f>'BASE Y CONFIANZA'!L179</f>
        <v>0</v>
      </c>
      <c r="M212" s="811">
        <f>'BASE Y CONFIANZA'!M179</f>
        <v>0</v>
      </c>
      <c r="N212" s="811">
        <f>'BASE Y CONFIANZA'!N179</f>
        <v>2500</v>
      </c>
      <c r="O212" s="869"/>
      <c r="P212" s="869"/>
      <c r="Q212" s="869"/>
    </row>
    <row r="213" spans="1:17" s="787" customFormat="1" ht="18.75" customHeight="1">
      <c r="A213" s="807">
        <v>5200301</v>
      </c>
      <c r="B213" s="808" t="s">
        <v>119</v>
      </c>
      <c r="C213" s="809" t="s">
        <v>796</v>
      </c>
      <c r="D213" s="860" t="s">
        <v>375</v>
      </c>
      <c r="E213" s="810">
        <v>15</v>
      </c>
      <c r="F213" s="811">
        <f>'BASE Y CONFIANZA'!F180</f>
        <v>3276</v>
      </c>
      <c r="G213" s="811">
        <f>'BASE Y CONFIANZA'!G180</f>
        <v>0</v>
      </c>
      <c r="H213" s="811">
        <f>'BASE Y CONFIANZA'!H180</f>
        <v>0</v>
      </c>
      <c r="I213" s="811">
        <f>'BASE Y CONFIANZA'!I180</f>
        <v>0</v>
      </c>
      <c r="J213" s="811">
        <f>'BASE Y CONFIANZA'!J180</f>
        <v>127</v>
      </c>
      <c r="K213" s="811">
        <f>'BASE Y CONFIANZA'!K180</f>
        <v>0</v>
      </c>
      <c r="L213" s="811">
        <f>'BASE Y CONFIANZA'!L180</f>
        <v>0</v>
      </c>
      <c r="M213" s="811">
        <f>'BASE Y CONFIANZA'!M180</f>
        <v>0</v>
      </c>
      <c r="N213" s="811">
        <f>'BASE Y CONFIANZA'!N180</f>
        <v>3149</v>
      </c>
      <c r="O213" s="869"/>
      <c r="P213" s="869"/>
      <c r="Q213" s="869"/>
    </row>
    <row r="214" spans="1:17" s="787" customFormat="1" ht="18.75" customHeight="1">
      <c r="A214" s="807">
        <v>5200401</v>
      </c>
      <c r="B214" s="808" t="s">
        <v>121</v>
      </c>
      <c r="C214" s="809" t="s">
        <v>796</v>
      </c>
      <c r="D214" s="860" t="s">
        <v>52</v>
      </c>
      <c r="E214" s="810">
        <v>15</v>
      </c>
      <c r="F214" s="811">
        <f>'BASE Y CONFIANZA'!F181</f>
        <v>7570</v>
      </c>
      <c r="G214" s="811">
        <f>'BASE Y CONFIANZA'!G181</f>
        <v>0</v>
      </c>
      <c r="H214" s="811">
        <f>'BASE Y CONFIANZA'!H181</f>
        <v>0</v>
      </c>
      <c r="I214" s="811">
        <f>'BASE Y CONFIANZA'!I181</f>
        <v>0</v>
      </c>
      <c r="J214" s="811">
        <f>'BASE Y CONFIANZA'!J181</f>
        <v>1070</v>
      </c>
      <c r="K214" s="811">
        <f>'BASE Y CONFIANZA'!K181</f>
        <v>0</v>
      </c>
      <c r="L214" s="811">
        <f>'BASE Y CONFIANZA'!L181</f>
        <v>0</v>
      </c>
      <c r="M214" s="811">
        <f>'BASE Y CONFIANZA'!M181</f>
        <v>0</v>
      </c>
      <c r="N214" s="811">
        <f>'BASE Y CONFIANZA'!N181</f>
        <v>6500</v>
      </c>
      <c r="O214" s="869"/>
      <c r="P214" s="869"/>
      <c r="Q214" s="869"/>
    </row>
    <row r="215" spans="1:17" s="787" customFormat="1" ht="18.75" customHeight="1">
      <c r="A215" s="807">
        <v>178</v>
      </c>
      <c r="B215" s="808" t="s">
        <v>1154</v>
      </c>
      <c r="C215" s="827" t="s">
        <v>797</v>
      </c>
      <c r="D215" s="860" t="s">
        <v>117</v>
      </c>
      <c r="E215" s="828">
        <v>15</v>
      </c>
      <c r="F215" s="811">
        <f>EVENTUAL!F155</f>
        <v>4420</v>
      </c>
      <c r="G215" s="811">
        <f>EVENTUAL!G155</f>
        <v>0</v>
      </c>
      <c r="H215" s="811">
        <f>EVENTUAL!H155</f>
        <v>0</v>
      </c>
      <c r="I215" s="811">
        <f>EVENTUAL!I155</f>
        <v>0</v>
      </c>
      <c r="J215" s="811">
        <f>EVENTUAL!J155</f>
        <v>420</v>
      </c>
      <c r="K215" s="811">
        <f>EVENTUAL!K155</f>
        <v>0</v>
      </c>
      <c r="L215" s="811">
        <f>EVENTUAL!L155</f>
        <v>0</v>
      </c>
      <c r="M215" s="811">
        <f>EVENTUAL!M155</f>
        <v>0</v>
      </c>
      <c r="N215" s="811">
        <f>EVENTUAL!N155</f>
        <v>4000</v>
      </c>
      <c r="O215" s="869"/>
      <c r="P215" s="869"/>
      <c r="Q215" s="869"/>
    </row>
    <row r="216" spans="1:17" s="787" customFormat="1" ht="18.75" customHeight="1">
      <c r="A216" s="807">
        <v>332</v>
      </c>
      <c r="B216" s="808" t="s">
        <v>814</v>
      </c>
      <c r="C216" s="827" t="s">
        <v>797</v>
      </c>
      <c r="D216" s="860" t="s">
        <v>6</v>
      </c>
      <c r="E216" s="810">
        <v>15</v>
      </c>
      <c r="F216" s="811">
        <f>EVENTUAL!F156</f>
        <v>3109</v>
      </c>
      <c r="G216" s="811">
        <f>EVENTUAL!G156</f>
        <v>0</v>
      </c>
      <c r="H216" s="811">
        <f>EVENTUAL!H156</f>
        <v>0</v>
      </c>
      <c r="I216" s="811">
        <f>EVENTUAL!I156</f>
        <v>0</v>
      </c>
      <c r="J216" s="811">
        <f>EVENTUAL!J156</f>
        <v>109</v>
      </c>
      <c r="K216" s="811">
        <f>EVENTUAL!K156</f>
        <v>0</v>
      </c>
      <c r="L216" s="811">
        <f>EVENTUAL!L156</f>
        <v>0</v>
      </c>
      <c r="M216" s="811">
        <f>EVENTUAL!M156</f>
        <v>0</v>
      </c>
      <c r="N216" s="811">
        <f>EVENTUAL!N156</f>
        <v>3000</v>
      </c>
      <c r="O216" s="871"/>
      <c r="P216" s="869"/>
      <c r="Q216" s="869"/>
    </row>
    <row r="217" spans="1:17" s="787" customFormat="1" ht="18.75" customHeight="1">
      <c r="A217" s="807">
        <v>393</v>
      </c>
      <c r="B217" s="808" t="s">
        <v>1389</v>
      </c>
      <c r="C217" s="827" t="s">
        <v>797</v>
      </c>
      <c r="D217" s="860" t="s">
        <v>117</v>
      </c>
      <c r="E217" s="810">
        <v>15</v>
      </c>
      <c r="F217" s="811">
        <f>EVENTUAL!F157</f>
        <v>2509</v>
      </c>
      <c r="G217" s="811">
        <f>EVENTUAL!G157</f>
        <v>0</v>
      </c>
      <c r="H217" s="811">
        <f>EVENTUAL!H157</f>
        <v>0</v>
      </c>
      <c r="I217" s="811">
        <f>EVENTUAL!I157</f>
        <v>0</v>
      </c>
      <c r="J217" s="811">
        <f>EVENTUAL!J157</f>
        <v>9</v>
      </c>
      <c r="K217" s="811">
        <f>EVENTUAL!K157</f>
        <v>0</v>
      </c>
      <c r="L217" s="811">
        <f>EVENTUAL!L157</f>
        <v>0</v>
      </c>
      <c r="M217" s="811">
        <f>EVENTUAL!M157</f>
        <v>0</v>
      </c>
      <c r="N217" s="811">
        <f>EVENTUAL!N157</f>
        <v>2500</v>
      </c>
      <c r="O217" s="871"/>
      <c r="P217" s="869"/>
      <c r="Q217" s="869"/>
    </row>
    <row r="218" spans="1:17" s="787" customFormat="1" ht="18.75" customHeight="1">
      <c r="A218" s="807">
        <v>395</v>
      </c>
      <c r="B218" s="808" t="s">
        <v>1390</v>
      </c>
      <c r="C218" s="827" t="s">
        <v>797</v>
      </c>
      <c r="D218" s="860" t="s">
        <v>112</v>
      </c>
      <c r="E218" s="810">
        <v>15</v>
      </c>
      <c r="F218" s="811">
        <f>EVENTUAL!F158</f>
        <v>2509</v>
      </c>
      <c r="G218" s="811">
        <f>EVENTUAL!G158</f>
        <v>0</v>
      </c>
      <c r="H218" s="811">
        <f>EVENTUAL!H158</f>
        <v>0</v>
      </c>
      <c r="I218" s="811">
        <f>EVENTUAL!I158</f>
        <v>0</v>
      </c>
      <c r="J218" s="811">
        <f>EVENTUAL!J158</f>
        <v>9</v>
      </c>
      <c r="K218" s="811">
        <f>EVENTUAL!K158</f>
        <v>0</v>
      </c>
      <c r="L218" s="811">
        <f>EVENTUAL!L158</f>
        <v>0</v>
      </c>
      <c r="M218" s="811">
        <f>EVENTUAL!M158</f>
        <v>0</v>
      </c>
      <c r="N218" s="811">
        <f>EVENTUAL!N158</f>
        <v>2500</v>
      </c>
      <c r="O218" s="871"/>
      <c r="P218" s="869"/>
      <c r="Q218" s="869"/>
    </row>
    <row r="219" spans="1:17" s="787" customFormat="1" ht="18.75" customHeight="1">
      <c r="A219" s="839" t="s">
        <v>66</v>
      </c>
      <c r="B219" s="845"/>
      <c r="C219" s="846"/>
      <c r="D219" s="864"/>
      <c r="E219" s="847"/>
      <c r="F219" s="843">
        <f>SUM(F209:F218)</f>
        <v>34811</v>
      </c>
      <c r="G219" s="843">
        <f aca="true" t="shared" si="32" ref="G219:N219">SUM(G209:G218)</f>
        <v>0</v>
      </c>
      <c r="H219" s="843">
        <f t="shared" si="32"/>
        <v>0</v>
      </c>
      <c r="I219" s="843">
        <f t="shared" si="32"/>
        <v>0</v>
      </c>
      <c r="J219" s="843">
        <f t="shared" si="32"/>
        <v>2393</v>
      </c>
      <c r="K219" s="843">
        <f t="shared" si="32"/>
        <v>130</v>
      </c>
      <c r="L219" s="843">
        <f t="shared" si="32"/>
        <v>0</v>
      </c>
      <c r="M219" s="843">
        <f t="shared" si="32"/>
        <v>0</v>
      </c>
      <c r="N219" s="843">
        <f t="shared" si="32"/>
        <v>32548</v>
      </c>
      <c r="O219" s="843">
        <f>SUM(N209:N214)</f>
        <v>20548</v>
      </c>
      <c r="P219" s="897">
        <f>SUM(N215:N218)</f>
        <v>12000</v>
      </c>
      <c r="Q219" s="869"/>
    </row>
    <row r="220" spans="1:17" s="787" customFormat="1" ht="18.75" customHeight="1">
      <c r="A220" s="802"/>
      <c r="B220" s="803"/>
      <c r="C220" s="804" t="s">
        <v>812</v>
      </c>
      <c r="D220" s="862"/>
      <c r="E220" s="805"/>
      <c r="F220" s="806"/>
      <c r="G220" s="806"/>
      <c r="H220" s="806"/>
      <c r="I220" s="806"/>
      <c r="J220" s="806"/>
      <c r="K220" s="806"/>
      <c r="L220" s="806"/>
      <c r="M220" s="806"/>
      <c r="N220" s="806"/>
      <c r="O220" s="871"/>
      <c r="P220" s="869"/>
      <c r="Q220" s="869"/>
    </row>
    <row r="221" spans="1:17" s="787" customFormat="1" ht="18.75" customHeight="1">
      <c r="A221" s="849">
        <v>550001</v>
      </c>
      <c r="B221" s="850" t="s">
        <v>1170</v>
      </c>
      <c r="C221" s="835" t="s">
        <v>795</v>
      </c>
      <c r="D221" s="1067" t="s">
        <v>838</v>
      </c>
      <c r="E221" s="810">
        <v>15</v>
      </c>
      <c r="F221" s="811">
        <f>'BASE Y CONFIANZA'!F184</f>
        <v>6934</v>
      </c>
      <c r="G221" s="811">
        <f>'BASE Y CONFIANZA'!G184</f>
        <v>0</v>
      </c>
      <c r="H221" s="811">
        <f>'BASE Y CONFIANZA'!H184</f>
        <v>0</v>
      </c>
      <c r="I221" s="811">
        <f>'BASE Y CONFIANZA'!I184</f>
        <v>0</v>
      </c>
      <c r="J221" s="811">
        <f>'BASE Y CONFIANZA'!J184</f>
        <v>934</v>
      </c>
      <c r="K221" s="811">
        <f>'BASE Y CONFIANZA'!K184</f>
        <v>0</v>
      </c>
      <c r="L221" s="811">
        <f>'BASE Y CONFIANZA'!L184</f>
        <v>0</v>
      </c>
      <c r="M221" s="811">
        <f>'BASE Y CONFIANZA'!M184</f>
        <v>0</v>
      </c>
      <c r="N221" s="811">
        <f>F221+G221+H221+I221-J221+K221-L221-M221</f>
        <v>6000</v>
      </c>
      <c r="O221" s="869"/>
      <c r="P221" s="869"/>
      <c r="Q221" s="869"/>
    </row>
    <row r="222" spans="1:17" s="787" customFormat="1" ht="18.75" customHeight="1">
      <c r="A222" s="807">
        <v>3130102</v>
      </c>
      <c r="B222" s="808" t="s">
        <v>99</v>
      </c>
      <c r="C222" s="809" t="s">
        <v>796</v>
      </c>
      <c r="D222" s="1068" t="s">
        <v>52</v>
      </c>
      <c r="E222" s="810">
        <v>15</v>
      </c>
      <c r="F222" s="811">
        <f>'BASE Y CONFIANZA'!F185</f>
        <v>3549</v>
      </c>
      <c r="G222" s="811">
        <f>'BASE Y CONFIANZA'!G185</f>
        <v>0</v>
      </c>
      <c r="H222" s="811">
        <f>'BASE Y CONFIANZA'!H185</f>
        <v>0</v>
      </c>
      <c r="I222" s="811">
        <f>'BASE Y CONFIANZA'!I185</f>
        <v>0</v>
      </c>
      <c r="J222" s="811">
        <f>'BASE Y CONFIANZA'!J185</f>
        <v>175</v>
      </c>
      <c r="K222" s="811">
        <f>'BASE Y CONFIANZA'!K185</f>
        <v>0</v>
      </c>
      <c r="L222" s="811">
        <f>'BASE Y CONFIANZA'!L185</f>
        <v>0</v>
      </c>
      <c r="M222" s="811">
        <f>'BASE Y CONFIANZA'!M185</f>
        <v>0</v>
      </c>
      <c r="N222" s="811">
        <f>'BASE Y CONFIANZA'!N185</f>
        <v>3374</v>
      </c>
      <c r="O222" s="869"/>
      <c r="P222" s="869"/>
      <c r="Q222" s="869"/>
    </row>
    <row r="223" spans="1:17" s="787" customFormat="1" ht="18.75" customHeight="1">
      <c r="A223" s="839" t="s">
        <v>66</v>
      </c>
      <c r="B223" s="845"/>
      <c r="C223" s="846"/>
      <c r="D223" s="851"/>
      <c r="E223" s="847"/>
      <c r="F223" s="843">
        <f>SUM(F221:F222)</f>
        <v>10483</v>
      </c>
      <c r="G223" s="843">
        <f aca="true" t="shared" si="33" ref="G223:N223">SUM(G221:G222)</f>
        <v>0</v>
      </c>
      <c r="H223" s="843">
        <f t="shared" si="33"/>
        <v>0</v>
      </c>
      <c r="I223" s="843">
        <f t="shared" si="33"/>
        <v>0</v>
      </c>
      <c r="J223" s="843">
        <f t="shared" si="33"/>
        <v>1109</v>
      </c>
      <c r="K223" s="843">
        <f t="shared" si="33"/>
        <v>0</v>
      </c>
      <c r="L223" s="843">
        <f t="shared" si="33"/>
        <v>0</v>
      </c>
      <c r="M223" s="843">
        <f t="shared" si="33"/>
        <v>0</v>
      </c>
      <c r="N223" s="843">
        <f t="shared" si="33"/>
        <v>9374</v>
      </c>
      <c r="O223" s="871">
        <f>SUM(N221:N222)</f>
        <v>9374</v>
      </c>
      <c r="P223" s="871"/>
      <c r="Q223" s="869"/>
    </row>
    <row r="224" spans="1:17" s="787" customFormat="1" ht="18.75" customHeight="1">
      <c r="A224" s="802"/>
      <c r="B224" s="803"/>
      <c r="C224" s="804" t="s">
        <v>120</v>
      </c>
      <c r="D224" s="862"/>
      <c r="E224" s="820"/>
      <c r="F224" s="821"/>
      <c r="G224" s="821"/>
      <c r="H224" s="821"/>
      <c r="I224" s="821"/>
      <c r="J224" s="821"/>
      <c r="K224" s="821"/>
      <c r="L224" s="821"/>
      <c r="M224" s="821"/>
      <c r="N224" s="821"/>
      <c r="O224" s="869"/>
      <c r="P224" s="869"/>
      <c r="Q224" s="869"/>
    </row>
    <row r="225" spans="1:17" s="787" customFormat="1" ht="18.75" customHeight="1">
      <c r="A225" s="807">
        <v>500002</v>
      </c>
      <c r="B225" s="808" t="s">
        <v>358</v>
      </c>
      <c r="C225" s="809" t="s">
        <v>796</v>
      </c>
      <c r="D225" s="860" t="s">
        <v>48</v>
      </c>
      <c r="E225" s="810">
        <v>15</v>
      </c>
      <c r="F225" s="811">
        <f>'BASE Y CONFIANZA'!F196</f>
        <v>6934</v>
      </c>
      <c r="G225" s="811">
        <f>'BASE Y CONFIANZA'!G196</f>
        <v>0</v>
      </c>
      <c r="H225" s="811">
        <f>'BASE Y CONFIANZA'!H196</f>
        <v>0</v>
      </c>
      <c r="I225" s="811">
        <f>'BASE Y CONFIANZA'!I196</f>
        <v>0</v>
      </c>
      <c r="J225" s="811">
        <f>'BASE Y CONFIANZA'!J196</f>
        <v>934</v>
      </c>
      <c r="K225" s="811">
        <f>'BASE Y CONFIANZA'!K196</f>
        <v>0</v>
      </c>
      <c r="L225" s="811">
        <f>'BASE Y CONFIANZA'!L196</f>
        <v>500</v>
      </c>
      <c r="M225" s="811">
        <v>0</v>
      </c>
      <c r="N225" s="811">
        <f aca="true" t="shared" si="34" ref="N225:N230">F225+G225+H225+I225-J225+K225-L225-M225</f>
        <v>5500</v>
      </c>
      <c r="O225" s="869"/>
      <c r="P225" s="869"/>
      <c r="Q225" s="869"/>
    </row>
    <row r="226" spans="1:17" s="787" customFormat="1" ht="18.75" customHeight="1">
      <c r="A226" s="807">
        <v>520001</v>
      </c>
      <c r="B226" s="808" t="s">
        <v>1058</v>
      </c>
      <c r="C226" s="809" t="s">
        <v>795</v>
      </c>
      <c r="D226" s="860" t="s">
        <v>613</v>
      </c>
      <c r="E226" s="810">
        <v>15</v>
      </c>
      <c r="F226" s="811">
        <f>'BASE Y CONFIANZA'!F197</f>
        <v>7570</v>
      </c>
      <c r="G226" s="811">
        <f>'BASE Y CONFIANZA'!G197</f>
        <v>0</v>
      </c>
      <c r="H226" s="811">
        <f>'BASE Y CONFIANZA'!H197</f>
        <v>0</v>
      </c>
      <c r="I226" s="811">
        <f>'BASE Y CONFIANZA'!I197</f>
        <v>0</v>
      </c>
      <c r="J226" s="811">
        <f>'BASE Y CONFIANZA'!J197</f>
        <v>1070</v>
      </c>
      <c r="K226" s="811">
        <f>'BASE Y CONFIANZA'!K197</f>
        <v>0</v>
      </c>
      <c r="L226" s="811">
        <f>'BASE Y CONFIANZA'!L197</f>
        <v>0</v>
      </c>
      <c r="M226" s="811">
        <v>0</v>
      </c>
      <c r="N226" s="811">
        <f t="shared" si="34"/>
        <v>6500</v>
      </c>
      <c r="O226" s="869"/>
      <c r="P226" s="869"/>
      <c r="Q226" s="869"/>
    </row>
    <row r="227" spans="1:17" s="787" customFormat="1" ht="18.75" customHeight="1">
      <c r="A227" s="807">
        <v>5200202</v>
      </c>
      <c r="B227" s="808" t="s">
        <v>376</v>
      </c>
      <c r="C227" s="809" t="s">
        <v>796</v>
      </c>
      <c r="D227" s="860" t="s">
        <v>52</v>
      </c>
      <c r="E227" s="810">
        <v>15</v>
      </c>
      <c r="F227" s="811">
        <f>'BASE Y CONFIANZA'!F198</f>
        <v>7570</v>
      </c>
      <c r="G227" s="811">
        <f>'BASE Y CONFIANZA'!G198</f>
        <v>0</v>
      </c>
      <c r="H227" s="811">
        <f>'BASE Y CONFIANZA'!H198</f>
        <v>0</v>
      </c>
      <c r="I227" s="811">
        <f>'BASE Y CONFIANZA'!I198</f>
        <v>0</v>
      </c>
      <c r="J227" s="811">
        <f>'BASE Y CONFIANZA'!J198</f>
        <v>1070</v>
      </c>
      <c r="K227" s="811">
        <f>'BASE Y CONFIANZA'!K198</f>
        <v>0</v>
      </c>
      <c r="L227" s="811">
        <f>'BASE Y CONFIANZA'!L198</f>
        <v>0</v>
      </c>
      <c r="M227" s="811">
        <v>0</v>
      </c>
      <c r="N227" s="811">
        <f t="shared" si="34"/>
        <v>6500</v>
      </c>
      <c r="O227" s="869"/>
      <c r="P227" s="869"/>
      <c r="Q227" s="869"/>
    </row>
    <row r="228" spans="1:17" s="787" customFormat="1" ht="18.75" customHeight="1">
      <c r="A228" s="807">
        <v>225</v>
      </c>
      <c r="B228" s="808" t="s">
        <v>597</v>
      </c>
      <c r="C228" s="827" t="s">
        <v>797</v>
      </c>
      <c r="D228" s="860" t="s">
        <v>353</v>
      </c>
      <c r="E228" s="828">
        <v>15</v>
      </c>
      <c r="F228" s="812">
        <f>EVENTUAL!F161</f>
        <v>3820</v>
      </c>
      <c r="G228" s="812">
        <f>EVENTUAL!G161</f>
        <v>0</v>
      </c>
      <c r="H228" s="812">
        <f>EVENTUAL!H161</f>
        <v>0</v>
      </c>
      <c r="I228" s="812">
        <f>EVENTUAL!I161</f>
        <v>0</v>
      </c>
      <c r="J228" s="812">
        <f>EVENTUAL!J161</f>
        <v>320</v>
      </c>
      <c r="K228" s="812">
        <f>EVENTUAL!K161</f>
        <v>0</v>
      </c>
      <c r="L228" s="812">
        <f>EVENTUAL!L161</f>
        <v>0</v>
      </c>
      <c r="M228" s="812">
        <f>EVENTUAL!M161</f>
        <v>0</v>
      </c>
      <c r="N228" s="811">
        <f t="shared" si="34"/>
        <v>3500</v>
      </c>
      <c r="O228" s="869"/>
      <c r="P228" s="869"/>
      <c r="Q228" s="869"/>
    </row>
    <row r="229" spans="1:17" s="787" customFormat="1" ht="18.75" customHeight="1">
      <c r="A229" s="807">
        <v>311</v>
      </c>
      <c r="B229" s="808" t="s">
        <v>752</v>
      </c>
      <c r="C229" s="827" t="s">
        <v>797</v>
      </c>
      <c r="D229" s="860" t="s">
        <v>52</v>
      </c>
      <c r="E229" s="810">
        <v>15</v>
      </c>
      <c r="F229" s="812">
        <f>EVENTUAL!F162</f>
        <v>4420</v>
      </c>
      <c r="G229" s="812">
        <f>EVENTUAL!G162</f>
        <v>0</v>
      </c>
      <c r="H229" s="812">
        <f>EVENTUAL!H162</f>
        <v>0</v>
      </c>
      <c r="I229" s="812">
        <f>EVENTUAL!I162</f>
        <v>0</v>
      </c>
      <c r="J229" s="812">
        <f>EVENTUAL!J162</f>
        <v>420</v>
      </c>
      <c r="K229" s="812">
        <f>EVENTUAL!K162</f>
        <v>0</v>
      </c>
      <c r="L229" s="812">
        <f>EVENTUAL!L162</f>
        <v>0</v>
      </c>
      <c r="M229" s="812">
        <f>EVENTUAL!M162</f>
        <v>0</v>
      </c>
      <c r="N229" s="811">
        <f t="shared" si="34"/>
        <v>4000</v>
      </c>
      <c r="O229" s="871"/>
      <c r="P229" s="869"/>
      <c r="Q229" s="869"/>
    </row>
    <row r="230" spans="1:17" s="787" customFormat="1" ht="18.75" customHeight="1">
      <c r="A230" s="807">
        <v>335</v>
      </c>
      <c r="B230" s="808" t="s">
        <v>815</v>
      </c>
      <c r="C230" s="827" t="s">
        <v>797</v>
      </c>
      <c r="D230" s="860" t="s">
        <v>353</v>
      </c>
      <c r="E230" s="828">
        <v>15</v>
      </c>
      <c r="F230" s="812">
        <f>EVENTUAL!F163</f>
        <v>3939</v>
      </c>
      <c r="G230" s="812">
        <f>EVENTUAL!G163</f>
        <v>0</v>
      </c>
      <c r="H230" s="812">
        <f>EVENTUAL!H163</f>
        <v>0</v>
      </c>
      <c r="I230" s="812">
        <f>EVENTUAL!I163</f>
        <v>0</v>
      </c>
      <c r="J230" s="812">
        <f>EVENTUAL!J163</f>
        <v>339</v>
      </c>
      <c r="K230" s="812">
        <f>EVENTUAL!K163</f>
        <v>0</v>
      </c>
      <c r="L230" s="812">
        <f>EVENTUAL!L163</f>
        <v>600</v>
      </c>
      <c r="M230" s="812">
        <f>EVENTUAL!M163</f>
        <v>0</v>
      </c>
      <c r="N230" s="811">
        <f t="shared" si="34"/>
        <v>3000</v>
      </c>
      <c r="O230" s="871"/>
      <c r="P230" s="871"/>
      <c r="Q230" s="869"/>
    </row>
    <row r="231" spans="1:17" s="788" customFormat="1" ht="18.75" customHeight="1">
      <c r="A231" s="839" t="s">
        <v>66</v>
      </c>
      <c r="B231" s="845"/>
      <c r="C231" s="846"/>
      <c r="D231" s="851"/>
      <c r="E231" s="847"/>
      <c r="F231" s="843">
        <f aca="true" t="shared" si="35" ref="F231:N231">SUM(F225:F230)</f>
        <v>34253</v>
      </c>
      <c r="G231" s="843">
        <f t="shared" si="35"/>
        <v>0</v>
      </c>
      <c r="H231" s="843">
        <f t="shared" si="35"/>
        <v>0</v>
      </c>
      <c r="I231" s="843">
        <f t="shared" si="35"/>
        <v>0</v>
      </c>
      <c r="J231" s="843">
        <f t="shared" si="35"/>
        <v>4153</v>
      </c>
      <c r="K231" s="843">
        <f t="shared" si="35"/>
        <v>0</v>
      </c>
      <c r="L231" s="843">
        <f t="shared" si="35"/>
        <v>1100</v>
      </c>
      <c r="M231" s="843">
        <f t="shared" si="35"/>
        <v>0</v>
      </c>
      <c r="N231" s="843">
        <f t="shared" si="35"/>
        <v>29000</v>
      </c>
      <c r="O231" s="897">
        <f>SUM(N225:N227)</f>
        <v>18500</v>
      </c>
      <c r="P231" s="897">
        <f>SUM(N228:N230)</f>
        <v>10500</v>
      </c>
      <c r="Q231" s="896"/>
    </row>
    <row r="232" spans="1:17" s="787" customFormat="1" ht="18.75" customHeight="1">
      <c r="A232" s="802"/>
      <c r="B232" s="803"/>
      <c r="C232" s="804" t="s">
        <v>558</v>
      </c>
      <c r="D232" s="862"/>
      <c r="E232" s="820"/>
      <c r="F232" s="821"/>
      <c r="G232" s="821"/>
      <c r="H232" s="821"/>
      <c r="I232" s="821"/>
      <c r="J232" s="821"/>
      <c r="K232" s="821"/>
      <c r="L232" s="821"/>
      <c r="M232" s="821"/>
      <c r="N232" s="821"/>
      <c r="O232" s="869"/>
      <c r="P232" s="869"/>
      <c r="Q232" s="869"/>
    </row>
    <row r="233" spans="1:17" s="787" customFormat="1" ht="18.75" customHeight="1">
      <c r="A233" s="807">
        <v>530002</v>
      </c>
      <c r="B233" s="808" t="s">
        <v>1059</v>
      </c>
      <c r="C233" s="835" t="s">
        <v>795</v>
      </c>
      <c r="D233" s="1067" t="s">
        <v>559</v>
      </c>
      <c r="E233" s="810">
        <v>15</v>
      </c>
      <c r="F233" s="811">
        <f>'BASE Y CONFIANZA'!F201</f>
        <v>4420</v>
      </c>
      <c r="G233" s="811">
        <f>'BASE Y CONFIANZA'!G201</f>
        <v>0</v>
      </c>
      <c r="H233" s="811">
        <f>'BASE Y CONFIANZA'!H201</f>
        <v>0</v>
      </c>
      <c r="I233" s="811">
        <f>'BASE Y CONFIANZA'!I201</f>
        <v>0</v>
      </c>
      <c r="J233" s="811">
        <f>'BASE Y CONFIANZA'!J201</f>
        <v>420</v>
      </c>
      <c r="K233" s="811">
        <f>'BASE Y CONFIANZA'!K201</f>
        <v>0</v>
      </c>
      <c r="L233" s="811">
        <f>'BASE Y CONFIANZA'!L201</f>
        <v>0</v>
      </c>
      <c r="M233" s="811">
        <f>'BASE Y CONFIANZA'!M201</f>
        <v>0</v>
      </c>
      <c r="N233" s="811">
        <f>F233+G233+H233+I233-J233+K233-L233-M233</f>
        <v>4000</v>
      </c>
      <c r="O233" s="869"/>
      <c r="P233" s="869"/>
      <c r="Q233" s="869"/>
    </row>
    <row r="234" spans="1:17" s="787" customFormat="1" ht="18.75" customHeight="1">
      <c r="A234" s="807">
        <v>350</v>
      </c>
      <c r="B234" s="808" t="s">
        <v>1217</v>
      </c>
      <c r="C234" s="827" t="s">
        <v>797</v>
      </c>
      <c r="D234" s="1067" t="s">
        <v>52</v>
      </c>
      <c r="E234" s="828">
        <v>15</v>
      </c>
      <c r="F234" s="812">
        <f>EVENTUAL!F174</f>
        <v>3999</v>
      </c>
      <c r="G234" s="812">
        <f>EVENTUAL!G174</f>
        <v>0</v>
      </c>
      <c r="H234" s="812">
        <f>EVENTUAL!H174</f>
        <v>0</v>
      </c>
      <c r="I234" s="812">
        <f>EVENTUAL!I174</f>
        <v>0</v>
      </c>
      <c r="J234" s="812">
        <f>EVENTUAL!J174</f>
        <v>349</v>
      </c>
      <c r="K234" s="812">
        <f>EVENTUAL!K174</f>
        <v>0</v>
      </c>
      <c r="L234" s="812">
        <f>EVENTUAL!L174</f>
        <v>0</v>
      </c>
      <c r="M234" s="812">
        <f>EVENTUAL!M174</f>
        <v>0</v>
      </c>
      <c r="N234" s="811">
        <f>F234+G234+H234+I234-J234+K234-L234-M234</f>
        <v>3650</v>
      </c>
      <c r="O234" s="869"/>
      <c r="P234" s="869"/>
      <c r="Q234" s="869"/>
    </row>
    <row r="235" spans="1:17" s="788" customFormat="1" ht="18.75" customHeight="1">
      <c r="A235" s="839" t="s">
        <v>66</v>
      </c>
      <c r="B235" s="845"/>
      <c r="C235" s="846"/>
      <c r="D235" s="851"/>
      <c r="E235" s="847"/>
      <c r="F235" s="843">
        <f aca="true" t="shared" si="36" ref="F235:L235">SUM(F233:F234)</f>
        <v>8419</v>
      </c>
      <c r="G235" s="843">
        <f t="shared" si="36"/>
        <v>0</v>
      </c>
      <c r="H235" s="843">
        <f t="shared" si="36"/>
        <v>0</v>
      </c>
      <c r="I235" s="843">
        <f t="shared" si="36"/>
        <v>0</v>
      </c>
      <c r="J235" s="843">
        <f t="shared" si="36"/>
        <v>769</v>
      </c>
      <c r="K235" s="843">
        <f t="shared" si="36"/>
        <v>0</v>
      </c>
      <c r="L235" s="843">
        <f t="shared" si="36"/>
        <v>0</v>
      </c>
      <c r="M235" s="843">
        <f>SUM(M233:M234)</f>
        <v>0</v>
      </c>
      <c r="N235" s="843">
        <f>SUM(N233:N234)</f>
        <v>7650</v>
      </c>
      <c r="O235" s="897">
        <f>N233</f>
        <v>4000</v>
      </c>
      <c r="P235" s="897">
        <f>N234</f>
        <v>3650</v>
      </c>
      <c r="Q235" s="896"/>
    </row>
    <row r="236" spans="1:17" s="787" customFormat="1" ht="18.75" customHeight="1">
      <c r="A236" s="802"/>
      <c r="B236" s="803"/>
      <c r="C236" s="804" t="s">
        <v>122</v>
      </c>
      <c r="D236" s="859"/>
      <c r="E236" s="805"/>
      <c r="F236" s="806"/>
      <c r="G236" s="806"/>
      <c r="H236" s="806"/>
      <c r="I236" s="806"/>
      <c r="J236" s="806"/>
      <c r="K236" s="806"/>
      <c r="L236" s="806"/>
      <c r="M236" s="806"/>
      <c r="N236" s="806"/>
      <c r="O236" s="869"/>
      <c r="P236" s="869"/>
      <c r="Q236" s="869"/>
    </row>
    <row r="237" spans="1:17" s="787" customFormat="1" ht="18.75" customHeight="1">
      <c r="A237" s="807">
        <v>2200101</v>
      </c>
      <c r="B237" s="808" t="s">
        <v>641</v>
      </c>
      <c r="C237" s="809" t="s">
        <v>796</v>
      </c>
      <c r="D237" s="860" t="s">
        <v>264</v>
      </c>
      <c r="E237" s="810">
        <v>15</v>
      </c>
      <c r="F237" s="811">
        <f>'BASE Y CONFIANZA'!F204</f>
        <v>3276</v>
      </c>
      <c r="G237" s="811">
        <f>'BASE Y CONFIANZA'!G204</f>
        <v>0</v>
      </c>
      <c r="H237" s="811">
        <f>'BASE Y CONFIANZA'!H204</f>
        <v>0</v>
      </c>
      <c r="I237" s="811">
        <f>'BASE Y CONFIANZA'!I204</f>
        <v>0</v>
      </c>
      <c r="J237" s="811">
        <f>'BASE Y CONFIANZA'!J204</f>
        <v>127</v>
      </c>
      <c r="K237" s="811">
        <f>'BASE Y CONFIANZA'!K204</f>
        <v>0</v>
      </c>
      <c r="L237" s="811">
        <f>'BASE Y CONFIANZA'!L204</f>
        <v>0</v>
      </c>
      <c r="M237" s="811">
        <v>0</v>
      </c>
      <c r="N237" s="811">
        <f aca="true" t="shared" si="37" ref="N237:N247">F237+G237+H237+I237-J237+K237-L237-M237</f>
        <v>3149</v>
      </c>
      <c r="O237" s="869"/>
      <c r="P237" s="869"/>
      <c r="Q237" s="869"/>
    </row>
    <row r="238" spans="1:17" s="787" customFormat="1" ht="18.75" customHeight="1">
      <c r="A238" s="807">
        <v>5200103</v>
      </c>
      <c r="B238" s="808" t="s">
        <v>124</v>
      </c>
      <c r="C238" s="809" t="s">
        <v>796</v>
      </c>
      <c r="D238" s="860" t="s">
        <v>2</v>
      </c>
      <c r="E238" s="810">
        <v>15</v>
      </c>
      <c r="F238" s="811">
        <f>'BASE Y CONFIANZA'!F205</f>
        <v>3799</v>
      </c>
      <c r="G238" s="811">
        <f>'BASE Y CONFIANZA'!G205</f>
        <v>0</v>
      </c>
      <c r="H238" s="811">
        <f>'BASE Y CONFIANZA'!H205</f>
        <v>0</v>
      </c>
      <c r="I238" s="811">
        <f>'BASE Y CONFIANZA'!I205</f>
        <v>0</v>
      </c>
      <c r="J238" s="811">
        <f>'BASE Y CONFIANZA'!J205</f>
        <v>317</v>
      </c>
      <c r="K238" s="811">
        <f>'BASE Y CONFIANZA'!K205</f>
        <v>0</v>
      </c>
      <c r="L238" s="811">
        <f>'BASE Y CONFIANZA'!L205</f>
        <v>0</v>
      </c>
      <c r="M238" s="811">
        <v>0</v>
      </c>
      <c r="N238" s="811">
        <f t="shared" si="37"/>
        <v>3482</v>
      </c>
      <c r="O238" s="869"/>
      <c r="P238" s="869"/>
      <c r="Q238" s="869"/>
    </row>
    <row r="239" spans="1:17" s="787" customFormat="1" ht="18.75" customHeight="1">
      <c r="A239" s="807">
        <v>5300000</v>
      </c>
      <c r="B239" s="808" t="s">
        <v>126</v>
      </c>
      <c r="C239" s="809" t="s">
        <v>796</v>
      </c>
      <c r="D239" s="860" t="s">
        <v>264</v>
      </c>
      <c r="E239" s="810">
        <v>15</v>
      </c>
      <c r="F239" s="811">
        <f>'BASE Y CONFIANZA'!F206</f>
        <v>6006</v>
      </c>
      <c r="G239" s="811">
        <f>'BASE Y CONFIANZA'!G206</f>
        <v>0</v>
      </c>
      <c r="H239" s="811">
        <f>'BASE Y CONFIANZA'!H206</f>
        <v>0</v>
      </c>
      <c r="I239" s="811">
        <f>'BASE Y CONFIANZA'!I206</f>
        <v>0</v>
      </c>
      <c r="J239" s="811">
        <f>'BASE Y CONFIANZA'!J206</f>
        <v>736</v>
      </c>
      <c r="K239" s="811">
        <f>'BASE Y CONFIANZA'!K206</f>
        <v>0</v>
      </c>
      <c r="L239" s="811">
        <f>'BASE Y CONFIANZA'!L206</f>
        <v>0</v>
      </c>
      <c r="M239" s="811">
        <v>0</v>
      </c>
      <c r="N239" s="811">
        <f t="shared" si="37"/>
        <v>5270</v>
      </c>
      <c r="O239" s="869"/>
      <c r="P239" s="869"/>
      <c r="Q239" s="869"/>
    </row>
    <row r="240" spans="1:17" s="787" customFormat="1" ht="18.75" customHeight="1">
      <c r="A240" s="807">
        <v>5300101</v>
      </c>
      <c r="B240" s="808" t="s">
        <v>128</v>
      </c>
      <c r="C240" s="809" t="s">
        <v>796</v>
      </c>
      <c r="D240" s="860" t="s">
        <v>2</v>
      </c>
      <c r="E240" s="810">
        <v>15</v>
      </c>
      <c r="F240" s="811">
        <f>'BASE Y CONFIANZA'!F207</f>
        <v>3276</v>
      </c>
      <c r="G240" s="811">
        <f>'BASE Y CONFIANZA'!G207</f>
        <v>0</v>
      </c>
      <c r="H240" s="811">
        <f>'BASE Y CONFIANZA'!H207</f>
        <v>0</v>
      </c>
      <c r="I240" s="811">
        <f>'BASE Y CONFIANZA'!I207</f>
        <v>0</v>
      </c>
      <c r="J240" s="811">
        <f>'BASE Y CONFIANZA'!J207</f>
        <v>127</v>
      </c>
      <c r="K240" s="811">
        <f>'BASE Y CONFIANZA'!K207</f>
        <v>0</v>
      </c>
      <c r="L240" s="811">
        <f>'BASE Y CONFIANZA'!L207</f>
        <v>0</v>
      </c>
      <c r="M240" s="811">
        <v>0</v>
      </c>
      <c r="N240" s="811">
        <f t="shared" si="37"/>
        <v>3149</v>
      </c>
      <c r="O240" s="869"/>
      <c r="P240" s="869"/>
      <c r="Q240" s="869"/>
    </row>
    <row r="241" spans="1:17" s="787" customFormat="1" ht="18.75" customHeight="1">
      <c r="A241" s="807">
        <v>5300201</v>
      </c>
      <c r="B241" s="808" t="s">
        <v>129</v>
      </c>
      <c r="C241" s="809" t="s">
        <v>796</v>
      </c>
      <c r="D241" s="860" t="s">
        <v>378</v>
      </c>
      <c r="E241" s="810">
        <v>15</v>
      </c>
      <c r="F241" s="811">
        <f>'BASE Y CONFIANZA'!F208</f>
        <v>4259</v>
      </c>
      <c r="G241" s="811">
        <f>'BASE Y CONFIANZA'!G208</f>
        <v>0</v>
      </c>
      <c r="H241" s="811">
        <f>'BASE Y CONFIANZA'!H208</f>
        <v>0</v>
      </c>
      <c r="I241" s="811">
        <f>'BASE Y CONFIANZA'!I208</f>
        <v>0</v>
      </c>
      <c r="J241" s="811">
        <f>'BASE Y CONFIANZA'!J208</f>
        <v>391</v>
      </c>
      <c r="K241" s="811">
        <f>'BASE Y CONFIANZA'!K208</f>
        <v>0</v>
      </c>
      <c r="L241" s="811">
        <f>'BASE Y CONFIANZA'!L208</f>
        <v>0</v>
      </c>
      <c r="M241" s="811">
        <v>0</v>
      </c>
      <c r="N241" s="811">
        <f t="shared" si="37"/>
        <v>3868</v>
      </c>
      <c r="O241" s="869"/>
      <c r="P241" s="869"/>
      <c r="Q241" s="869"/>
    </row>
    <row r="242" spans="1:17" s="787" customFormat="1" ht="18.75" customHeight="1">
      <c r="A242" s="807">
        <v>5300202</v>
      </c>
      <c r="B242" s="808" t="s">
        <v>131</v>
      </c>
      <c r="C242" s="809" t="s">
        <v>796</v>
      </c>
      <c r="D242" s="860" t="s">
        <v>379</v>
      </c>
      <c r="E242" s="810">
        <v>15</v>
      </c>
      <c r="F242" s="811">
        <f>'BASE Y CONFIANZA'!F209</f>
        <v>3148</v>
      </c>
      <c r="G242" s="811">
        <f>'BASE Y CONFIANZA'!G209</f>
        <v>0</v>
      </c>
      <c r="H242" s="811">
        <f>'BASE Y CONFIANZA'!H209</f>
        <v>0</v>
      </c>
      <c r="I242" s="811">
        <f>'BASE Y CONFIANZA'!I209</f>
        <v>0</v>
      </c>
      <c r="J242" s="811">
        <f>'BASE Y CONFIANZA'!J209</f>
        <v>113</v>
      </c>
      <c r="K242" s="811">
        <f>'BASE Y CONFIANZA'!K209</f>
        <v>0</v>
      </c>
      <c r="L242" s="811">
        <f>'BASE Y CONFIANZA'!L209</f>
        <v>0</v>
      </c>
      <c r="M242" s="811">
        <v>0</v>
      </c>
      <c r="N242" s="811">
        <f t="shared" si="37"/>
        <v>3035</v>
      </c>
      <c r="O242" s="869"/>
      <c r="P242" s="869"/>
      <c r="Q242" s="869"/>
    </row>
    <row r="243" spans="1:17" s="787" customFormat="1" ht="18.75" customHeight="1">
      <c r="A243" s="807">
        <v>5300204</v>
      </c>
      <c r="B243" s="808" t="s">
        <v>133</v>
      </c>
      <c r="C243" s="809" t="s">
        <v>796</v>
      </c>
      <c r="D243" s="860" t="s">
        <v>380</v>
      </c>
      <c r="E243" s="810">
        <v>15</v>
      </c>
      <c r="F243" s="811">
        <f>'BASE Y CONFIANZA'!F210</f>
        <v>4805</v>
      </c>
      <c r="G243" s="811">
        <f>'BASE Y CONFIANZA'!G210</f>
        <v>0</v>
      </c>
      <c r="H243" s="811">
        <f>'BASE Y CONFIANZA'!H210</f>
        <v>0</v>
      </c>
      <c r="I243" s="811">
        <f>'BASE Y CONFIANZA'!I210</f>
        <v>0</v>
      </c>
      <c r="J243" s="811">
        <f>'BASE Y CONFIANZA'!J210</f>
        <v>489</v>
      </c>
      <c r="K243" s="811">
        <f>'BASE Y CONFIANZA'!K210</f>
        <v>0</v>
      </c>
      <c r="L243" s="811">
        <f>'BASE Y CONFIANZA'!L210</f>
        <v>0</v>
      </c>
      <c r="M243" s="811">
        <v>0</v>
      </c>
      <c r="N243" s="811">
        <f t="shared" si="37"/>
        <v>4316</v>
      </c>
      <c r="O243" s="869"/>
      <c r="P243" s="869"/>
      <c r="Q243" s="869"/>
    </row>
    <row r="244" spans="1:17" s="787" customFormat="1" ht="18.75" customHeight="1">
      <c r="A244" s="807">
        <v>5300206</v>
      </c>
      <c r="B244" s="808" t="s">
        <v>634</v>
      </c>
      <c r="C244" s="809" t="s">
        <v>796</v>
      </c>
      <c r="D244" s="860" t="s">
        <v>381</v>
      </c>
      <c r="E244" s="810">
        <v>15</v>
      </c>
      <c r="F244" s="811">
        <f>'BASE Y CONFIANZA'!F211</f>
        <v>4259</v>
      </c>
      <c r="G244" s="811">
        <f>'BASE Y CONFIANZA'!G211</f>
        <v>0</v>
      </c>
      <c r="H244" s="811">
        <f>'BASE Y CONFIANZA'!H211</f>
        <v>0</v>
      </c>
      <c r="I244" s="811">
        <f>'BASE Y CONFIANZA'!I211</f>
        <v>0</v>
      </c>
      <c r="J244" s="811">
        <f>'BASE Y CONFIANZA'!J211</f>
        <v>391</v>
      </c>
      <c r="K244" s="811">
        <f>'BASE Y CONFIANZA'!K211</f>
        <v>0</v>
      </c>
      <c r="L244" s="811">
        <f>'BASE Y CONFIANZA'!L211</f>
        <v>0</v>
      </c>
      <c r="M244" s="811">
        <v>0</v>
      </c>
      <c r="N244" s="811">
        <f t="shared" si="37"/>
        <v>3868</v>
      </c>
      <c r="O244" s="869"/>
      <c r="P244" s="869"/>
      <c r="Q244" s="869"/>
    </row>
    <row r="245" spans="1:17" s="787" customFormat="1" ht="18.75" customHeight="1">
      <c r="A245" s="807">
        <v>5300207</v>
      </c>
      <c r="B245" s="808" t="s">
        <v>135</v>
      </c>
      <c r="C245" s="809" t="s">
        <v>796</v>
      </c>
      <c r="D245" s="860" t="s">
        <v>379</v>
      </c>
      <c r="E245" s="810">
        <v>15</v>
      </c>
      <c r="F245" s="811">
        <f>'BASE Y CONFIANZA'!F212</f>
        <v>3549</v>
      </c>
      <c r="G245" s="811">
        <f>'BASE Y CONFIANZA'!G212</f>
        <v>0</v>
      </c>
      <c r="H245" s="811">
        <f>'BASE Y CONFIANZA'!H212</f>
        <v>0</v>
      </c>
      <c r="I245" s="811">
        <f>'BASE Y CONFIANZA'!I212</f>
        <v>0</v>
      </c>
      <c r="J245" s="811">
        <f>'BASE Y CONFIANZA'!J212</f>
        <v>175</v>
      </c>
      <c r="K245" s="811">
        <f>'BASE Y CONFIANZA'!K212</f>
        <v>0</v>
      </c>
      <c r="L245" s="811">
        <f>'BASE Y CONFIANZA'!L212</f>
        <v>0</v>
      </c>
      <c r="M245" s="811">
        <v>0</v>
      </c>
      <c r="N245" s="811">
        <f t="shared" si="37"/>
        <v>3374</v>
      </c>
      <c r="O245" s="869"/>
      <c r="P245" s="869"/>
      <c r="Q245" s="869"/>
    </row>
    <row r="246" spans="1:17" s="787" customFormat="1" ht="18.75" customHeight="1">
      <c r="A246" s="807">
        <v>179</v>
      </c>
      <c r="B246" s="808" t="s">
        <v>1194</v>
      </c>
      <c r="C246" s="827" t="s">
        <v>797</v>
      </c>
      <c r="D246" s="860" t="s">
        <v>52</v>
      </c>
      <c r="E246" s="828">
        <v>15</v>
      </c>
      <c r="F246" s="812">
        <f>EVENTUAL!F177</f>
        <v>4420</v>
      </c>
      <c r="G246" s="812">
        <f>EVENTUAL!G177</f>
        <v>0</v>
      </c>
      <c r="H246" s="812">
        <f>EVENTUAL!H177</f>
        <v>0</v>
      </c>
      <c r="I246" s="812">
        <f>EVENTUAL!I177</f>
        <v>0</v>
      </c>
      <c r="J246" s="812">
        <f>EVENTUAL!J177</f>
        <v>420</v>
      </c>
      <c r="K246" s="812">
        <f>EVENTUAL!K177</f>
        <v>0</v>
      </c>
      <c r="L246" s="812">
        <f>EVENTUAL!L177</f>
        <v>0</v>
      </c>
      <c r="M246" s="812">
        <f>EVENTUAL!M177</f>
        <v>0</v>
      </c>
      <c r="N246" s="811">
        <f t="shared" si="37"/>
        <v>4000</v>
      </c>
      <c r="O246" s="869"/>
      <c r="P246" s="869"/>
      <c r="Q246" s="869"/>
    </row>
    <row r="247" spans="1:17" s="787" customFormat="1" ht="18.75" customHeight="1">
      <c r="A247" s="807">
        <v>180</v>
      </c>
      <c r="B247" s="808" t="s">
        <v>1103</v>
      </c>
      <c r="C247" s="827" t="s">
        <v>797</v>
      </c>
      <c r="D247" s="1067" t="s">
        <v>753</v>
      </c>
      <c r="E247" s="828">
        <v>15</v>
      </c>
      <c r="F247" s="812">
        <f>EVENTUAL!F178</f>
        <v>2509</v>
      </c>
      <c r="G247" s="812">
        <f>EVENTUAL!G178</f>
        <v>0</v>
      </c>
      <c r="H247" s="812">
        <f>EVENTUAL!H178</f>
        <v>0</v>
      </c>
      <c r="I247" s="812">
        <f>EVENTUAL!I178</f>
        <v>0</v>
      </c>
      <c r="J247" s="812">
        <f>EVENTUAL!J178</f>
        <v>9</v>
      </c>
      <c r="K247" s="812">
        <f>EVENTUAL!K178</f>
        <v>0</v>
      </c>
      <c r="L247" s="812">
        <f>EVENTUAL!L178</f>
        <v>0</v>
      </c>
      <c r="M247" s="812">
        <f>EVENTUAL!M178</f>
        <v>0</v>
      </c>
      <c r="N247" s="811">
        <f t="shared" si="37"/>
        <v>2500</v>
      </c>
      <c r="O247" s="869"/>
      <c r="P247" s="869"/>
      <c r="Q247" s="869"/>
    </row>
    <row r="248" spans="1:17" s="787" customFormat="1" ht="18.75" customHeight="1">
      <c r="A248" s="839" t="s">
        <v>66</v>
      </c>
      <c r="B248" s="845"/>
      <c r="C248" s="846"/>
      <c r="D248" s="851"/>
      <c r="E248" s="847"/>
      <c r="F248" s="843">
        <f aca="true" t="shared" si="38" ref="F248:N248">SUM(F237:F247)</f>
        <v>43306</v>
      </c>
      <c r="G248" s="843">
        <f t="shared" si="38"/>
        <v>0</v>
      </c>
      <c r="H248" s="843">
        <f t="shared" si="38"/>
        <v>0</v>
      </c>
      <c r="I248" s="843">
        <f t="shared" si="38"/>
        <v>0</v>
      </c>
      <c r="J248" s="843">
        <f t="shared" si="38"/>
        <v>3295</v>
      </c>
      <c r="K248" s="843">
        <f t="shared" si="38"/>
        <v>0</v>
      </c>
      <c r="L248" s="843">
        <f t="shared" si="38"/>
        <v>0</v>
      </c>
      <c r="M248" s="843">
        <f t="shared" si="38"/>
        <v>0</v>
      </c>
      <c r="N248" s="843">
        <f t="shared" si="38"/>
        <v>40011</v>
      </c>
      <c r="O248" s="871">
        <f>SUM(N237:N245)</f>
        <v>33511</v>
      </c>
      <c r="P248" s="871">
        <f>SUM(N246:N247)</f>
        <v>6500</v>
      </c>
      <c r="Q248" s="869"/>
    </row>
    <row r="249" spans="1:17" s="787" customFormat="1" ht="18.75" customHeight="1">
      <c r="A249" s="802"/>
      <c r="B249" s="803"/>
      <c r="C249" s="804" t="s">
        <v>54</v>
      </c>
      <c r="D249" s="862"/>
      <c r="E249" s="805"/>
      <c r="F249" s="806"/>
      <c r="G249" s="806"/>
      <c r="H249" s="806"/>
      <c r="I249" s="806"/>
      <c r="J249" s="806"/>
      <c r="K249" s="806"/>
      <c r="L249" s="806"/>
      <c r="M249" s="806"/>
      <c r="N249" s="806"/>
      <c r="O249" s="871"/>
      <c r="P249" s="869"/>
      <c r="Q249" s="869"/>
    </row>
    <row r="250" spans="1:17" s="787" customFormat="1" ht="18.75" customHeight="1">
      <c r="A250" s="807">
        <v>55003</v>
      </c>
      <c r="B250" s="808" t="s">
        <v>1131</v>
      </c>
      <c r="C250" s="827" t="s">
        <v>795</v>
      </c>
      <c r="D250" s="1067" t="s">
        <v>837</v>
      </c>
      <c r="E250" s="828">
        <v>15</v>
      </c>
      <c r="F250" s="812">
        <f>'BASE Y CONFIANZA'!F224</f>
        <v>4420</v>
      </c>
      <c r="G250" s="812">
        <f>'BASE Y CONFIANZA'!G224</f>
        <v>0</v>
      </c>
      <c r="H250" s="812">
        <f>'BASE Y CONFIANZA'!H224</f>
        <v>0</v>
      </c>
      <c r="I250" s="812">
        <f>'BASE Y CONFIANZA'!I224</f>
        <v>0</v>
      </c>
      <c r="J250" s="812">
        <f>'BASE Y CONFIANZA'!J224</f>
        <v>420</v>
      </c>
      <c r="K250" s="812">
        <f>'BASE Y CONFIANZA'!K224</f>
        <v>0</v>
      </c>
      <c r="L250" s="812">
        <f>'BASE Y CONFIANZA'!L224</f>
        <v>0</v>
      </c>
      <c r="M250" s="812">
        <f>'BASE Y CONFIANZA'!M224</f>
        <v>0</v>
      </c>
      <c r="N250" s="812">
        <f>'BASE Y CONFIANZA'!N224</f>
        <v>4000</v>
      </c>
      <c r="O250" s="869"/>
      <c r="P250" s="869"/>
      <c r="Q250" s="869"/>
    </row>
    <row r="251" spans="1:17" s="787" customFormat="1" ht="18.75" customHeight="1">
      <c r="A251" s="807">
        <v>181</v>
      </c>
      <c r="B251" s="808" t="s">
        <v>1460</v>
      </c>
      <c r="C251" s="827" t="s">
        <v>797</v>
      </c>
      <c r="D251" s="1067" t="s">
        <v>698</v>
      </c>
      <c r="E251" s="828">
        <v>15</v>
      </c>
      <c r="F251" s="812">
        <f>EVENTUAL!F181</f>
        <v>5662</v>
      </c>
      <c r="G251" s="812">
        <f>EVENTUAL!G181</f>
        <v>0</v>
      </c>
      <c r="H251" s="812">
        <f>EVENTUAL!H181</f>
        <v>0</v>
      </c>
      <c r="I251" s="812">
        <f>EVENTUAL!I181</f>
        <v>0</v>
      </c>
      <c r="J251" s="812">
        <f>EVENTUAL!J181</f>
        <v>662</v>
      </c>
      <c r="K251" s="812">
        <f>EVENTUAL!K181</f>
        <v>0</v>
      </c>
      <c r="L251" s="812">
        <f>EVENTUAL!L181</f>
        <v>0</v>
      </c>
      <c r="M251" s="812">
        <f>EVENTUAL!M181</f>
        <v>0</v>
      </c>
      <c r="N251" s="811">
        <f aca="true" t="shared" si="39" ref="N251:N257">F251+G251+H251+I251-J251+K251-L251-M251</f>
        <v>5000</v>
      </c>
      <c r="O251" s="869"/>
      <c r="P251" s="869"/>
      <c r="Q251" s="869"/>
    </row>
    <row r="252" spans="1:17" s="787" customFormat="1" ht="18.75" customHeight="1">
      <c r="A252" s="807">
        <v>182</v>
      </c>
      <c r="B252" s="808" t="s">
        <v>1104</v>
      </c>
      <c r="C252" s="827" t="s">
        <v>797</v>
      </c>
      <c r="D252" s="1067" t="s">
        <v>698</v>
      </c>
      <c r="E252" s="828">
        <v>15</v>
      </c>
      <c r="F252" s="812">
        <f>EVENTUAL!F182</f>
        <v>1697</v>
      </c>
      <c r="G252" s="812">
        <f>EVENTUAL!G182</f>
        <v>0</v>
      </c>
      <c r="H252" s="812">
        <f>EVENTUAL!H182</f>
        <v>0</v>
      </c>
      <c r="I252" s="812">
        <f>EVENTUAL!I182</f>
        <v>0</v>
      </c>
      <c r="J252" s="812">
        <f>EVENTUAL!J182</f>
        <v>0</v>
      </c>
      <c r="K252" s="812">
        <f>EVENTUAL!K182</f>
        <v>103</v>
      </c>
      <c r="L252" s="812">
        <f>EVENTUAL!L182</f>
        <v>0</v>
      </c>
      <c r="M252" s="812">
        <f>EVENTUAL!M182</f>
        <v>0</v>
      </c>
      <c r="N252" s="811">
        <f t="shared" si="39"/>
        <v>1800</v>
      </c>
      <c r="O252" s="869"/>
      <c r="P252" s="869"/>
      <c r="Q252" s="869"/>
    </row>
    <row r="253" spans="1:17" s="787" customFormat="1" ht="18.75" customHeight="1">
      <c r="A253" s="807">
        <v>183</v>
      </c>
      <c r="B253" s="808" t="s">
        <v>1105</v>
      </c>
      <c r="C253" s="827" t="s">
        <v>797</v>
      </c>
      <c r="D253" s="1067" t="s">
        <v>698</v>
      </c>
      <c r="E253" s="828">
        <v>15</v>
      </c>
      <c r="F253" s="812">
        <f>EVENTUAL!F183</f>
        <v>2509</v>
      </c>
      <c r="G253" s="812">
        <f>EVENTUAL!G183</f>
        <v>0</v>
      </c>
      <c r="H253" s="812">
        <f>EVENTUAL!H183</f>
        <v>0</v>
      </c>
      <c r="I253" s="812">
        <f>EVENTUAL!I183</f>
        <v>0</v>
      </c>
      <c r="J253" s="812">
        <f>EVENTUAL!J183</f>
        <v>9</v>
      </c>
      <c r="K253" s="812">
        <f>EVENTUAL!K183</f>
        <v>0</v>
      </c>
      <c r="L253" s="812">
        <f>EVENTUAL!L183</f>
        <v>0</v>
      </c>
      <c r="M253" s="812">
        <f>EVENTUAL!M183</f>
        <v>0</v>
      </c>
      <c r="N253" s="811">
        <f t="shared" si="39"/>
        <v>2500</v>
      </c>
      <c r="O253" s="869"/>
      <c r="P253" s="869"/>
      <c r="Q253" s="869"/>
    </row>
    <row r="254" spans="1:17" s="787" customFormat="1" ht="18.75" customHeight="1">
      <c r="A254" s="807">
        <v>367</v>
      </c>
      <c r="B254" s="808" t="s">
        <v>1226</v>
      </c>
      <c r="C254" s="827" t="s">
        <v>797</v>
      </c>
      <c r="D254" s="1067" t="s">
        <v>698</v>
      </c>
      <c r="E254" s="828">
        <v>15</v>
      </c>
      <c r="F254" s="812">
        <f>EVENTUAL!F184</f>
        <v>1923</v>
      </c>
      <c r="G254" s="812">
        <f>EVENTUAL!G184</f>
        <v>0</v>
      </c>
      <c r="H254" s="812">
        <f>EVENTUAL!H184</f>
        <v>0</v>
      </c>
      <c r="I254" s="812">
        <f>EVENTUAL!I184</f>
        <v>0</v>
      </c>
      <c r="J254" s="812">
        <f>EVENTUAL!J184</f>
        <v>0</v>
      </c>
      <c r="K254" s="812">
        <f>EVENTUAL!K184</f>
        <v>77</v>
      </c>
      <c r="L254" s="812">
        <f>EVENTUAL!L184</f>
        <v>0</v>
      </c>
      <c r="M254" s="812">
        <f>EVENTUAL!M184</f>
        <v>0</v>
      </c>
      <c r="N254" s="811">
        <f t="shared" si="39"/>
        <v>2000</v>
      </c>
      <c r="O254" s="869"/>
      <c r="P254" s="869"/>
      <c r="Q254" s="869"/>
    </row>
    <row r="255" spans="1:17" s="787" customFormat="1" ht="18.75" customHeight="1">
      <c r="A255" s="807">
        <v>368</v>
      </c>
      <c r="B255" s="808" t="s">
        <v>1227</v>
      </c>
      <c r="C255" s="827" t="s">
        <v>797</v>
      </c>
      <c r="D255" s="1067" t="s">
        <v>698</v>
      </c>
      <c r="E255" s="828">
        <v>15</v>
      </c>
      <c r="F255" s="812">
        <f>EVENTUAL!F185</f>
        <v>1483</v>
      </c>
      <c r="G255" s="812">
        <f>EVENTUAL!G185</f>
        <v>0</v>
      </c>
      <c r="H255" s="812">
        <f>EVENTUAL!H185</f>
        <v>0</v>
      </c>
      <c r="I255" s="812">
        <f>EVENTUAL!I185</f>
        <v>0</v>
      </c>
      <c r="J255" s="812">
        <f>EVENTUAL!J185</f>
        <v>0</v>
      </c>
      <c r="K255" s="812">
        <f>EVENTUAL!K185</f>
        <v>117</v>
      </c>
      <c r="L255" s="812">
        <f>EVENTUAL!L185</f>
        <v>0</v>
      </c>
      <c r="M255" s="812">
        <f>EVENTUAL!M185</f>
        <v>0</v>
      </c>
      <c r="N255" s="811">
        <f t="shared" si="39"/>
        <v>1600</v>
      </c>
      <c r="O255" s="869"/>
      <c r="P255" s="869"/>
      <c r="Q255" s="869"/>
    </row>
    <row r="256" spans="1:17" s="787" customFormat="1" ht="18.75" customHeight="1">
      <c r="A256" s="807">
        <v>402</v>
      </c>
      <c r="B256" s="808" t="s">
        <v>1425</v>
      </c>
      <c r="C256" s="827" t="s">
        <v>797</v>
      </c>
      <c r="D256" s="1067" t="s">
        <v>698</v>
      </c>
      <c r="E256" s="828">
        <v>15</v>
      </c>
      <c r="F256" s="812">
        <f>EVENTUAL!F186</f>
        <v>3109</v>
      </c>
      <c r="G256" s="812">
        <f>EVENTUAL!G186</f>
        <v>0</v>
      </c>
      <c r="H256" s="812">
        <f>EVENTUAL!H186</f>
        <v>0</v>
      </c>
      <c r="I256" s="812">
        <f>EVENTUAL!I186</f>
        <v>0</v>
      </c>
      <c r="J256" s="812">
        <f>EVENTUAL!J186</f>
        <v>109</v>
      </c>
      <c r="K256" s="812">
        <f>EVENTUAL!K186</f>
        <v>0</v>
      </c>
      <c r="L256" s="812">
        <f>EVENTUAL!L186</f>
        <v>0</v>
      </c>
      <c r="M256" s="812">
        <f>EVENTUAL!M186</f>
        <v>0</v>
      </c>
      <c r="N256" s="811">
        <f t="shared" si="39"/>
        <v>3000</v>
      </c>
      <c r="O256" s="869"/>
      <c r="P256" s="869"/>
      <c r="Q256" s="869"/>
    </row>
    <row r="257" spans="1:17" s="787" customFormat="1" ht="18.75" customHeight="1">
      <c r="A257" s="807">
        <v>403</v>
      </c>
      <c r="B257" s="808" t="s">
        <v>1426</v>
      </c>
      <c r="C257" s="827" t="s">
        <v>797</v>
      </c>
      <c r="D257" s="1067" t="s">
        <v>698</v>
      </c>
      <c r="E257" s="828">
        <v>15</v>
      </c>
      <c r="F257" s="812">
        <f>EVENTUAL!F187</f>
        <v>4420</v>
      </c>
      <c r="G257" s="812">
        <f>EVENTUAL!G187</f>
        <v>0</v>
      </c>
      <c r="H257" s="812">
        <f>EVENTUAL!H187</f>
        <v>0</v>
      </c>
      <c r="I257" s="812">
        <f>EVENTUAL!I187</f>
        <v>0</v>
      </c>
      <c r="J257" s="812">
        <f>EVENTUAL!J187</f>
        <v>420</v>
      </c>
      <c r="K257" s="812">
        <f>EVENTUAL!K187</f>
        <v>0</v>
      </c>
      <c r="L257" s="812">
        <f>EVENTUAL!L187</f>
        <v>0</v>
      </c>
      <c r="M257" s="812">
        <f>EVENTUAL!M187</f>
        <v>0</v>
      </c>
      <c r="N257" s="811">
        <f t="shared" si="39"/>
        <v>4000</v>
      </c>
      <c r="O257" s="869"/>
      <c r="P257" s="869"/>
      <c r="Q257" s="869"/>
    </row>
    <row r="258" spans="1:17" s="787" customFormat="1" ht="18.75" customHeight="1">
      <c r="A258" s="839" t="s">
        <v>66</v>
      </c>
      <c r="B258" s="845"/>
      <c r="C258" s="846"/>
      <c r="D258" s="851"/>
      <c r="E258" s="847"/>
      <c r="F258" s="843">
        <f>SUM(F250:F257)</f>
        <v>25223</v>
      </c>
      <c r="G258" s="843">
        <f aca="true" t="shared" si="40" ref="G258:N258">SUM(G250:G257)</f>
        <v>0</v>
      </c>
      <c r="H258" s="843">
        <f t="shared" si="40"/>
        <v>0</v>
      </c>
      <c r="I258" s="843">
        <f t="shared" si="40"/>
        <v>0</v>
      </c>
      <c r="J258" s="843">
        <f t="shared" si="40"/>
        <v>1620</v>
      </c>
      <c r="K258" s="843">
        <f t="shared" si="40"/>
        <v>297</v>
      </c>
      <c r="L258" s="843">
        <f t="shared" si="40"/>
        <v>0</v>
      </c>
      <c r="M258" s="843">
        <f t="shared" si="40"/>
        <v>0</v>
      </c>
      <c r="N258" s="843">
        <f t="shared" si="40"/>
        <v>23900</v>
      </c>
      <c r="O258" s="871">
        <f>N250</f>
        <v>4000</v>
      </c>
      <c r="P258" s="871">
        <f>SUM(N251:N257)</f>
        <v>19900</v>
      </c>
      <c r="Q258" s="869"/>
    </row>
    <row r="259" spans="1:17" s="787" customFormat="1" ht="18.75" customHeight="1">
      <c r="A259" s="802"/>
      <c r="B259" s="803"/>
      <c r="C259" s="804" t="s">
        <v>359</v>
      </c>
      <c r="D259" s="859"/>
      <c r="E259" s="820"/>
      <c r="F259" s="821"/>
      <c r="G259" s="821"/>
      <c r="H259" s="821"/>
      <c r="I259" s="821"/>
      <c r="J259" s="821"/>
      <c r="K259" s="821"/>
      <c r="L259" s="821"/>
      <c r="M259" s="821"/>
      <c r="N259" s="821"/>
      <c r="O259" s="869"/>
      <c r="P259" s="869"/>
      <c r="Q259" s="869"/>
    </row>
    <row r="260" spans="1:17" s="787" customFormat="1" ht="18.75" customHeight="1">
      <c r="A260" s="849">
        <v>560002</v>
      </c>
      <c r="B260" s="850" t="s">
        <v>1060</v>
      </c>
      <c r="C260" s="835" t="s">
        <v>795</v>
      </c>
      <c r="D260" s="860" t="s">
        <v>561</v>
      </c>
      <c r="E260" s="810">
        <v>15</v>
      </c>
      <c r="F260" s="811">
        <f>'BASE Y CONFIANZA'!F227</f>
        <v>6298</v>
      </c>
      <c r="G260" s="811">
        <f>'BASE Y CONFIANZA'!G227</f>
        <v>0</v>
      </c>
      <c r="H260" s="811">
        <f>'BASE Y CONFIANZA'!H227</f>
        <v>0</v>
      </c>
      <c r="I260" s="811">
        <f>'BASE Y CONFIANZA'!I227</f>
        <v>0</v>
      </c>
      <c r="J260" s="811">
        <f>'BASE Y CONFIANZA'!J227</f>
        <v>798</v>
      </c>
      <c r="K260" s="811">
        <f>'BASE Y CONFIANZA'!K227</f>
        <v>0</v>
      </c>
      <c r="L260" s="811">
        <f>'BASE Y CONFIANZA'!L227</f>
        <v>0</v>
      </c>
      <c r="M260" s="811">
        <f>'BASE Y CONFIANZA'!M227</f>
        <v>0</v>
      </c>
      <c r="N260" s="811">
        <f>F260+G260+H260+I260-J260+K260-L260-M260</f>
        <v>5500</v>
      </c>
      <c r="O260" s="869"/>
      <c r="P260" s="869"/>
      <c r="Q260" s="869"/>
    </row>
    <row r="261" spans="1:17" s="787" customFormat="1" ht="18.75" customHeight="1">
      <c r="A261" s="807">
        <v>185</v>
      </c>
      <c r="B261" s="808" t="s">
        <v>1106</v>
      </c>
      <c r="C261" s="827" t="s">
        <v>797</v>
      </c>
      <c r="D261" s="860" t="s">
        <v>429</v>
      </c>
      <c r="E261" s="828">
        <v>15</v>
      </c>
      <c r="F261" s="812">
        <f>EVENTUAL!F198</f>
        <v>2509</v>
      </c>
      <c r="G261" s="812">
        <f>EVENTUAL!G198</f>
        <v>0</v>
      </c>
      <c r="H261" s="812">
        <f>EVENTUAL!H198</f>
        <v>0</v>
      </c>
      <c r="I261" s="812">
        <f>EVENTUAL!I198</f>
        <v>0</v>
      </c>
      <c r="J261" s="812">
        <f>EVENTUAL!J198</f>
        <v>9</v>
      </c>
      <c r="K261" s="812">
        <f>EVENTUAL!K198</f>
        <v>0</v>
      </c>
      <c r="L261" s="812">
        <f>EVENTUAL!L198</f>
        <v>0</v>
      </c>
      <c r="M261" s="812">
        <f>EVENTUAL!M198</f>
        <v>0</v>
      </c>
      <c r="N261" s="811">
        <f>F261+G261+H261+I261-J261+K261-L261-M261</f>
        <v>2500</v>
      </c>
      <c r="O261" s="869"/>
      <c r="P261" s="869"/>
      <c r="Q261" s="869"/>
    </row>
    <row r="262" spans="1:17" s="787" customFormat="1" ht="18.75" customHeight="1">
      <c r="A262" s="807">
        <v>369</v>
      </c>
      <c r="B262" s="808" t="s">
        <v>1228</v>
      </c>
      <c r="C262" s="827" t="s">
        <v>797</v>
      </c>
      <c r="D262" s="860" t="s">
        <v>429</v>
      </c>
      <c r="E262" s="828">
        <v>15</v>
      </c>
      <c r="F262" s="812">
        <f>EVENTUAL!F199</f>
        <v>2509</v>
      </c>
      <c r="G262" s="812">
        <f>EVENTUAL!G199</f>
        <v>0</v>
      </c>
      <c r="H262" s="812">
        <f>EVENTUAL!H199</f>
        <v>0</v>
      </c>
      <c r="I262" s="812">
        <f>EVENTUAL!I199</f>
        <v>0</v>
      </c>
      <c r="J262" s="812">
        <f>EVENTUAL!J199</f>
        <v>9</v>
      </c>
      <c r="K262" s="812">
        <f>EVENTUAL!K199</f>
        <v>0</v>
      </c>
      <c r="L262" s="812">
        <f>EVENTUAL!L199</f>
        <v>0</v>
      </c>
      <c r="M262" s="812">
        <f>EVENTUAL!M199</f>
        <v>0</v>
      </c>
      <c r="N262" s="811">
        <f>F262+G262+H262+I262-J262+K262-L262-M262</f>
        <v>2500</v>
      </c>
      <c r="O262" s="869"/>
      <c r="P262" s="869"/>
      <c r="Q262" s="869"/>
    </row>
    <row r="263" spans="1:17" s="787" customFormat="1" ht="18.75" customHeight="1">
      <c r="A263" s="839" t="s">
        <v>66</v>
      </c>
      <c r="B263" s="845"/>
      <c r="C263" s="846"/>
      <c r="D263" s="864"/>
      <c r="E263" s="847"/>
      <c r="F263" s="843">
        <f aca="true" t="shared" si="41" ref="F263:N263">SUM(F260:F262)</f>
        <v>11316</v>
      </c>
      <c r="G263" s="843">
        <f t="shared" si="41"/>
        <v>0</v>
      </c>
      <c r="H263" s="843">
        <f t="shared" si="41"/>
        <v>0</v>
      </c>
      <c r="I263" s="843">
        <f t="shared" si="41"/>
        <v>0</v>
      </c>
      <c r="J263" s="843">
        <f t="shared" si="41"/>
        <v>816</v>
      </c>
      <c r="K263" s="843">
        <f t="shared" si="41"/>
        <v>0</v>
      </c>
      <c r="L263" s="843">
        <f t="shared" si="41"/>
        <v>0</v>
      </c>
      <c r="M263" s="843">
        <f t="shared" si="41"/>
        <v>0</v>
      </c>
      <c r="N263" s="843">
        <f t="shared" si="41"/>
        <v>10500</v>
      </c>
      <c r="O263" s="871">
        <f>SUM(N260:N260)</f>
        <v>5500</v>
      </c>
      <c r="P263" s="871">
        <f>SUM(N261:N262)</f>
        <v>5000</v>
      </c>
      <c r="Q263" s="869"/>
    </row>
    <row r="264" spans="1:17" s="787" customFormat="1" ht="18.75" customHeight="1">
      <c r="A264" s="802"/>
      <c r="B264" s="803"/>
      <c r="C264" s="804" t="s">
        <v>360</v>
      </c>
      <c r="D264" s="862"/>
      <c r="E264" s="820"/>
      <c r="F264" s="821"/>
      <c r="G264" s="821"/>
      <c r="H264" s="821"/>
      <c r="I264" s="821"/>
      <c r="J264" s="821"/>
      <c r="K264" s="821"/>
      <c r="L264" s="821"/>
      <c r="M264" s="821"/>
      <c r="N264" s="821"/>
      <c r="O264" s="869"/>
      <c r="P264" s="869"/>
      <c r="Q264" s="869"/>
    </row>
    <row r="265" spans="1:17" s="787" customFormat="1" ht="18.75" customHeight="1">
      <c r="A265" s="807">
        <v>570001</v>
      </c>
      <c r="B265" s="808" t="s">
        <v>1061</v>
      </c>
      <c r="C265" s="835" t="s">
        <v>795</v>
      </c>
      <c r="D265" s="860" t="s">
        <v>562</v>
      </c>
      <c r="E265" s="810">
        <v>15</v>
      </c>
      <c r="F265" s="811">
        <f>'BASE Y CONFIANZA'!F230</f>
        <v>8841</v>
      </c>
      <c r="G265" s="811">
        <f>'BASE Y CONFIANZA'!G230</f>
        <v>0</v>
      </c>
      <c r="H265" s="811">
        <f>'BASE Y CONFIANZA'!H230</f>
        <v>0</v>
      </c>
      <c r="I265" s="811">
        <f>'BASE Y CONFIANZA'!I230</f>
        <v>0</v>
      </c>
      <c r="J265" s="811">
        <f>'BASE Y CONFIANZA'!J230</f>
        <v>1341</v>
      </c>
      <c r="K265" s="811">
        <f>'BASE Y CONFIANZA'!K230</f>
        <v>0</v>
      </c>
      <c r="L265" s="811">
        <f>'BASE Y CONFIANZA'!L230</f>
        <v>0</v>
      </c>
      <c r="M265" s="811">
        <f>'BASE Y CONFIANZA'!M230</f>
        <v>0</v>
      </c>
      <c r="N265" s="811">
        <f>F265+G265+H265+I265-J265+K265-L265-M265</f>
        <v>7500</v>
      </c>
      <c r="O265" s="869"/>
      <c r="P265" s="869"/>
      <c r="Q265" s="869"/>
    </row>
    <row r="266" spans="1:17" s="787" customFormat="1" ht="18.75" customHeight="1">
      <c r="A266" s="807">
        <v>6200202</v>
      </c>
      <c r="B266" s="808" t="s">
        <v>141</v>
      </c>
      <c r="C266" s="809" t="s">
        <v>796</v>
      </c>
      <c r="D266" s="860" t="s">
        <v>384</v>
      </c>
      <c r="E266" s="810">
        <v>15</v>
      </c>
      <c r="F266" s="811">
        <f>'BASE Y CONFIANZA'!F231</f>
        <v>3811</v>
      </c>
      <c r="G266" s="811">
        <f>'BASE Y CONFIANZA'!G231</f>
        <v>0</v>
      </c>
      <c r="H266" s="811">
        <f>'BASE Y CONFIANZA'!H231</f>
        <v>0</v>
      </c>
      <c r="I266" s="811">
        <f>'BASE Y CONFIANZA'!I231</f>
        <v>0</v>
      </c>
      <c r="J266" s="811">
        <f>'BASE Y CONFIANZA'!J231</f>
        <v>319</v>
      </c>
      <c r="K266" s="811">
        <f>'BASE Y CONFIANZA'!K231</f>
        <v>0</v>
      </c>
      <c r="L266" s="811">
        <f>'BASE Y CONFIANZA'!L231</f>
        <v>0</v>
      </c>
      <c r="M266" s="811">
        <f>'BASE Y CONFIANZA'!M231</f>
        <v>0</v>
      </c>
      <c r="N266" s="811">
        <f>F266+G266+H266+I266-J266+K266-L266-M266</f>
        <v>3492</v>
      </c>
      <c r="O266" s="869"/>
      <c r="P266" s="869"/>
      <c r="Q266" s="869"/>
    </row>
    <row r="267" spans="1:17" s="787" customFormat="1" ht="18.75" customHeight="1">
      <c r="A267" s="807">
        <v>8100209</v>
      </c>
      <c r="B267" s="808" t="s">
        <v>262</v>
      </c>
      <c r="C267" s="809" t="s">
        <v>796</v>
      </c>
      <c r="D267" s="860" t="s">
        <v>385</v>
      </c>
      <c r="E267" s="810">
        <v>15</v>
      </c>
      <c r="F267" s="811">
        <f>'BASE Y CONFIANZA'!F232</f>
        <v>2924</v>
      </c>
      <c r="G267" s="811">
        <f>'BASE Y CONFIANZA'!G232</f>
        <v>0</v>
      </c>
      <c r="H267" s="811">
        <f>'BASE Y CONFIANZA'!H232</f>
        <v>0</v>
      </c>
      <c r="I267" s="811">
        <f>'BASE Y CONFIANZA'!I232</f>
        <v>0</v>
      </c>
      <c r="J267" s="811">
        <f>'BASE Y CONFIANZA'!J232</f>
        <v>69</v>
      </c>
      <c r="K267" s="811">
        <f>'BASE Y CONFIANZA'!K232</f>
        <v>0</v>
      </c>
      <c r="L267" s="811">
        <f>'BASE Y CONFIANZA'!L232</f>
        <v>0</v>
      </c>
      <c r="M267" s="811">
        <f>'BASE Y CONFIANZA'!M232</f>
        <v>0</v>
      </c>
      <c r="N267" s="811">
        <f>F267+G267+H267+I267-J267+K267-L267-M267</f>
        <v>2855</v>
      </c>
      <c r="O267" s="869"/>
      <c r="P267" s="869"/>
      <c r="Q267" s="869"/>
    </row>
    <row r="268" spans="1:17" s="787" customFormat="1" ht="18.75" customHeight="1">
      <c r="A268" s="807">
        <v>7</v>
      </c>
      <c r="B268" s="808" t="s">
        <v>1514</v>
      </c>
      <c r="C268" s="809" t="s">
        <v>797</v>
      </c>
      <c r="D268" s="860" t="s">
        <v>429</v>
      </c>
      <c r="E268" s="810">
        <v>15</v>
      </c>
      <c r="F268" s="811">
        <f>EVENTUAL!F202</f>
        <v>3109</v>
      </c>
      <c r="G268" s="811">
        <f>EVENTUAL!G202</f>
        <v>0</v>
      </c>
      <c r="H268" s="811">
        <f>EVENTUAL!H202</f>
        <v>0</v>
      </c>
      <c r="I268" s="811">
        <f>EVENTUAL!I202</f>
        <v>0</v>
      </c>
      <c r="J268" s="811">
        <f>EVENTUAL!J202</f>
        <v>109</v>
      </c>
      <c r="K268" s="811">
        <f>EVENTUAL!K202</f>
        <v>0</v>
      </c>
      <c r="L268" s="811">
        <f>EVENTUAL!L202</f>
        <v>0</v>
      </c>
      <c r="M268" s="811">
        <f>EVENTUAL!M202</f>
        <v>0</v>
      </c>
      <c r="N268" s="811">
        <f>EVENTUAL!N202</f>
        <v>3000</v>
      </c>
      <c r="O268" s="869"/>
      <c r="P268" s="869"/>
      <c r="Q268" s="869"/>
    </row>
    <row r="269" spans="1:17" s="787" customFormat="1" ht="18.75" customHeight="1">
      <c r="A269" s="807">
        <v>26</v>
      </c>
      <c r="B269" s="808" t="s">
        <v>903</v>
      </c>
      <c r="C269" s="827" t="s">
        <v>797</v>
      </c>
      <c r="D269" s="1067" t="s">
        <v>598</v>
      </c>
      <c r="E269" s="828">
        <v>15</v>
      </c>
      <c r="F269" s="811">
        <f>EVENTUAL!F203</f>
        <v>2746</v>
      </c>
      <c r="G269" s="811">
        <f>EVENTUAL!G203</f>
        <v>0</v>
      </c>
      <c r="H269" s="811">
        <f>EVENTUAL!H203</f>
        <v>0</v>
      </c>
      <c r="I269" s="811">
        <f>EVENTUAL!I203</f>
        <v>0</v>
      </c>
      <c r="J269" s="811">
        <f>EVENTUAL!J203</f>
        <v>49</v>
      </c>
      <c r="K269" s="811">
        <f>EVENTUAL!K203</f>
        <v>0</v>
      </c>
      <c r="L269" s="811">
        <f>EVENTUAL!L203</f>
        <v>0</v>
      </c>
      <c r="M269" s="811">
        <f>EVENTUAL!M203</f>
        <v>0</v>
      </c>
      <c r="N269" s="811">
        <f>EVENTUAL!N203</f>
        <v>2697</v>
      </c>
      <c r="O269" s="869"/>
      <c r="P269" s="869"/>
      <c r="Q269" s="869"/>
    </row>
    <row r="270" spans="1:17" s="787" customFormat="1" ht="18.75" customHeight="1">
      <c r="A270" s="807">
        <v>188</v>
      </c>
      <c r="B270" s="808" t="s">
        <v>1107</v>
      </c>
      <c r="C270" s="827" t="s">
        <v>797</v>
      </c>
      <c r="D270" s="1067" t="s">
        <v>598</v>
      </c>
      <c r="E270" s="828">
        <v>15</v>
      </c>
      <c r="F270" s="811">
        <f>EVENTUAL!F204</f>
        <v>5662</v>
      </c>
      <c r="G270" s="811">
        <f>EVENTUAL!G204</f>
        <v>0</v>
      </c>
      <c r="H270" s="811">
        <f>EVENTUAL!H204</f>
        <v>0</v>
      </c>
      <c r="I270" s="811">
        <f>EVENTUAL!I204</f>
        <v>0</v>
      </c>
      <c r="J270" s="811">
        <f>EVENTUAL!J204</f>
        <v>662</v>
      </c>
      <c r="K270" s="811">
        <f>EVENTUAL!K204</f>
        <v>0</v>
      </c>
      <c r="L270" s="811">
        <f>EVENTUAL!L204</f>
        <v>0</v>
      </c>
      <c r="M270" s="811">
        <f>EVENTUAL!M204</f>
        <v>0</v>
      </c>
      <c r="N270" s="811">
        <f>EVENTUAL!N204</f>
        <v>5000</v>
      </c>
      <c r="O270" s="869"/>
      <c r="P270" s="869"/>
      <c r="Q270" s="869"/>
    </row>
    <row r="271" spans="1:17" s="787" customFormat="1" ht="18.75" customHeight="1">
      <c r="A271" s="807">
        <v>194</v>
      </c>
      <c r="B271" s="808" t="s">
        <v>500</v>
      </c>
      <c r="C271" s="827" t="s">
        <v>797</v>
      </c>
      <c r="D271" s="1067" t="s">
        <v>502</v>
      </c>
      <c r="E271" s="828">
        <v>15</v>
      </c>
      <c r="F271" s="811">
        <f>EVENTUAL!F205</f>
        <v>3992</v>
      </c>
      <c r="G271" s="811">
        <f>EVENTUAL!G205</f>
        <v>0</v>
      </c>
      <c r="H271" s="811">
        <f>EVENTUAL!H205</f>
        <v>0</v>
      </c>
      <c r="I271" s="811">
        <f>EVENTUAL!I205</f>
        <v>0</v>
      </c>
      <c r="J271" s="811">
        <f>EVENTUAL!J205</f>
        <v>348</v>
      </c>
      <c r="K271" s="811">
        <f>EVENTUAL!K205</f>
        <v>0</v>
      </c>
      <c r="L271" s="811">
        <f>EVENTUAL!L205</f>
        <v>0</v>
      </c>
      <c r="M271" s="811">
        <f>EVENTUAL!M205</f>
        <v>0</v>
      </c>
      <c r="N271" s="811">
        <f>EVENTUAL!N205</f>
        <v>3644</v>
      </c>
      <c r="O271" s="869"/>
      <c r="P271" s="869"/>
      <c r="Q271" s="869"/>
    </row>
    <row r="272" spans="1:17" s="787" customFormat="1" ht="18.75" customHeight="1">
      <c r="A272" s="807">
        <v>361</v>
      </c>
      <c r="B272" s="808" t="s">
        <v>1160</v>
      </c>
      <c r="C272" s="827" t="s">
        <v>797</v>
      </c>
      <c r="D272" s="1067" t="s">
        <v>598</v>
      </c>
      <c r="E272" s="828">
        <v>15</v>
      </c>
      <c r="F272" s="811">
        <f>EVENTUAL!F206</f>
        <v>3820</v>
      </c>
      <c r="G272" s="811">
        <f>EVENTUAL!G206</f>
        <v>0</v>
      </c>
      <c r="H272" s="811">
        <f>EVENTUAL!H206</f>
        <v>0</v>
      </c>
      <c r="I272" s="811">
        <f>EVENTUAL!I206</f>
        <v>0</v>
      </c>
      <c r="J272" s="811">
        <f>EVENTUAL!J206</f>
        <v>320</v>
      </c>
      <c r="K272" s="811">
        <f>EVENTUAL!K206</f>
        <v>0</v>
      </c>
      <c r="L272" s="811">
        <f>EVENTUAL!L206</f>
        <v>0</v>
      </c>
      <c r="M272" s="811">
        <f>EVENTUAL!M206</f>
        <v>0</v>
      </c>
      <c r="N272" s="811">
        <f>EVENTUAL!N206</f>
        <v>3500</v>
      </c>
      <c r="O272" s="869"/>
      <c r="P272" s="869"/>
      <c r="Q272" s="869"/>
    </row>
    <row r="273" spans="1:17" s="787" customFormat="1" ht="18.75" customHeight="1">
      <c r="A273" s="807">
        <v>362</v>
      </c>
      <c r="B273" s="808" t="s">
        <v>1161</v>
      </c>
      <c r="C273" s="827" t="s">
        <v>797</v>
      </c>
      <c r="D273" s="1067" t="s">
        <v>598</v>
      </c>
      <c r="E273" s="828">
        <v>15</v>
      </c>
      <c r="F273" s="811">
        <f>EVENTUAL!F207</f>
        <v>3820</v>
      </c>
      <c r="G273" s="811">
        <f>EVENTUAL!G207</f>
        <v>0</v>
      </c>
      <c r="H273" s="811">
        <f>EVENTUAL!H207</f>
        <v>0</v>
      </c>
      <c r="I273" s="811">
        <f>EVENTUAL!I207</f>
        <v>0</v>
      </c>
      <c r="J273" s="811">
        <f>EVENTUAL!J207</f>
        <v>320</v>
      </c>
      <c r="K273" s="811">
        <f>EVENTUAL!K207</f>
        <v>0</v>
      </c>
      <c r="L273" s="811">
        <f>EVENTUAL!L207</f>
        <v>0</v>
      </c>
      <c r="M273" s="811">
        <f>EVENTUAL!M207</f>
        <v>0</v>
      </c>
      <c r="N273" s="811">
        <f>EVENTUAL!N207</f>
        <v>3500</v>
      </c>
      <c r="O273" s="869"/>
      <c r="P273" s="869"/>
      <c r="Q273" s="869"/>
    </row>
    <row r="274" spans="1:17" s="787" customFormat="1" ht="18.75" customHeight="1">
      <c r="A274" s="839" t="s">
        <v>66</v>
      </c>
      <c r="B274" s="845"/>
      <c r="C274" s="846"/>
      <c r="D274" s="864"/>
      <c r="E274" s="847"/>
      <c r="F274" s="843">
        <f aca="true" t="shared" si="42" ref="F274:N274">SUM(F265:F273)</f>
        <v>38725</v>
      </c>
      <c r="G274" s="887">
        <f t="shared" si="42"/>
        <v>0</v>
      </c>
      <c r="H274" s="843">
        <f t="shared" si="42"/>
        <v>0</v>
      </c>
      <c r="I274" s="843">
        <f t="shared" si="42"/>
        <v>0</v>
      </c>
      <c r="J274" s="843">
        <f t="shared" si="42"/>
        <v>3537</v>
      </c>
      <c r="K274" s="843">
        <f t="shared" si="42"/>
        <v>0</v>
      </c>
      <c r="L274" s="843">
        <f t="shared" si="42"/>
        <v>0</v>
      </c>
      <c r="M274" s="843">
        <f t="shared" si="42"/>
        <v>0</v>
      </c>
      <c r="N274" s="843">
        <f t="shared" si="42"/>
        <v>35188</v>
      </c>
      <c r="O274" s="871">
        <f>SUM(N265:N267)</f>
        <v>13847</v>
      </c>
      <c r="P274" s="871">
        <f>SUM(N268:N273)</f>
        <v>21341</v>
      </c>
      <c r="Q274" s="869"/>
    </row>
    <row r="275" spans="1:17" s="787" customFormat="1" ht="18.75" customHeight="1">
      <c r="A275" s="802"/>
      <c r="B275" s="803"/>
      <c r="C275" s="804" t="s">
        <v>67</v>
      </c>
      <c r="D275" s="862"/>
      <c r="E275" s="820"/>
      <c r="F275" s="821"/>
      <c r="G275" s="821"/>
      <c r="H275" s="821"/>
      <c r="I275" s="821"/>
      <c r="J275" s="821"/>
      <c r="K275" s="821"/>
      <c r="L275" s="821"/>
      <c r="M275" s="821"/>
      <c r="N275" s="821"/>
      <c r="O275" s="869"/>
      <c r="P275" s="869"/>
      <c r="Q275" s="869"/>
    </row>
    <row r="276" spans="1:17" s="787" customFormat="1" ht="18.75" customHeight="1">
      <c r="A276" s="807">
        <v>580002</v>
      </c>
      <c r="B276" s="808" t="s">
        <v>1062</v>
      </c>
      <c r="C276" s="835" t="s">
        <v>795</v>
      </c>
      <c r="D276" s="860" t="s">
        <v>563</v>
      </c>
      <c r="E276" s="810">
        <v>15</v>
      </c>
      <c r="F276" s="811">
        <f>'BASE Y CONFIANZA'!F235</f>
        <v>5662</v>
      </c>
      <c r="G276" s="811">
        <f>'BASE Y CONFIANZA'!G235</f>
        <v>0</v>
      </c>
      <c r="H276" s="811">
        <f>'BASE Y CONFIANZA'!H235</f>
        <v>0</v>
      </c>
      <c r="I276" s="811">
        <f>'BASE Y CONFIANZA'!I235</f>
        <v>0</v>
      </c>
      <c r="J276" s="811">
        <f>'BASE Y CONFIANZA'!J235</f>
        <v>662</v>
      </c>
      <c r="K276" s="811">
        <f>'BASE Y CONFIANZA'!K235</f>
        <v>0</v>
      </c>
      <c r="L276" s="811">
        <f>'BASE Y CONFIANZA'!L235</f>
        <v>0</v>
      </c>
      <c r="M276" s="811">
        <f>'BASE Y CONFIANZA'!M235</f>
        <v>0</v>
      </c>
      <c r="N276" s="811">
        <f>F276+G276+H276+I276-J276+K276-L276-M276</f>
        <v>5000</v>
      </c>
      <c r="O276" s="869"/>
      <c r="P276" s="869"/>
      <c r="Q276" s="869"/>
    </row>
    <row r="277" spans="1:17" s="787" customFormat="1" ht="18.75" customHeight="1">
      <c r="A277" s="807">
        <v>6300201</v>
      </c>
      <c r="B277" s="808" t="s">
        <v>143</v>
      </c>
      <c r="C277" s="809" t="s">
        <v>796</v>
      </c>
      <c r="D277" s="860" t="s">
        <v>468</v>
      </c>
      <c r="E277" s="810">
        <v>15</v>
      </c>
      <c r="F277" s="811">
        <f>'BASE Y CONFIANZA'!F236</f>
        <v>5497</v>
      </c>
      <c r="G277" s="811">
        <f>'BASE Y CONFIANZA'!G236</f>
        <v>0</v>
      </c>
      <c r="H277" s="811">
        <f>'BASE Y CONFIANZA'!H236</f>
        <v>0</v>
      </c>
      <c r="I277" s="811">
        <f>'BASE Y CONFIANZA'!I236</f>
        <v>0</v>
      </c>
      <c r="J277" s="811">
        <f>'BASE Y CONFIANZA'!J236</f>
        <v>627</v>
      </c>
      <c r="K277" s="811">
        <f>'BASE Y CONFIANZA'!K236</f>
        <v>0</v>
      </c>
      <c r="L277" s="811">
        <f>'BASE Y CONFIANZA'!L236</f>
        <v>0</v>
      </c>
      <c r="M277" s="811">
        <f>'BASE Y CONFIANZA'!M236</f>
        <v>0</v>
      </c>
      <c r="N277" s="811">
        <f>F277+G277+H277+I277-J277+K277-L277-M277</f>
        <v>4870</v>
      </c>
      <c r="O277" s="869"/>
      <c r="P277" s="869"/>
      <c r="Q277" s="869"/>
    </row>
    <row r="278" spans="1:17" s="787" customFormat="1" ht="18.75" customHeight="1">
      <c r="A278" s="807">
        <v>189</v>
      </c>
      <c r="B278" s="808" t="s">
        <v>1108</v>
      </c>
      <c r="C278" s="827" t="s">
        <v>797</v>
      </c>
      <c r="D278" s="860" t="s">
        <v>429</v>
      </c>
      <c r="E278" s="828">
        <v>15</v>
      </c>
      <c r="F278" s="812">
        <f>EVENTUAL!F210</f>
        <v>2613</v>
      </c>
      <c r="G278" s="812">
        <f>EVENTUAL!G210</f>
        <v>0</v>
      </c>
      <c r="H278" s="812">
        <f>EVENTUAL!H210</f>
        <v>0</v>
      </c>
      <c r="I278" s="812">
        <f>EVENTUAL!I210</f>
        <v>0</v>
      </c>
      <c r="J278" s="812">
        <f>EVENTUAL!J210</f>
        <v>20</v>
      </c>
      <c r="K278" s="812">
        <f>EVENTUAL!K210</f>
        <v>0</v>
      </c>
      <c r="L278" s="812">
        <f>EVENTUAL!L210</f>
        <v>0</v>
      </c>
      <c r="M278" s="812">
        <f>EVENTUAL!M210</f>
        <v>0</v>
      </c>
      <c r="N278" s="811">
        <f>F278+G278+H278+I278-J278+K278-L278-M278</f>
        <v>2593</v>
      </c>
      <c r="O278" s="869"/>
      <c r="P278" s="869"/>
      <c r="Q278" s="869"/>
    </row>
    <row r="279" spans="1:17" s="788" customFormat="1" ht="18.75" customHeight="1">
      <c r="A279" s="839" t="s">
        <v>66</v>
      </c>
      <c r="B279" s="845"/>
      <c r="C279" s="846"/>
      <c r="D279" s="851"/>
      <c r="E279" s="847"/>
      <c r="F279" s="843">
        <f>SUM(F276:F278)</f>
        <v>13772</v>
      </c>
      <c r="G279" s="843">
        <f aca="true" t="shared" si="43" ref="G279:N279">SUM(G276:G278)</f>
        <v>0</v>
      </c>
      <c r="H279" s="843">
        <f t="shared" si="43"/>
        <v>0</v>
      </c>
      <c r="I279" s="843">
        <f t="shared" si="43"/>
        <v>0</v>
      </c>
      <c r="J279" s="843">
        <f t="shared" si="43"/>
        <v>1309</v>
      </c>
      <c r="K279" s="843">
        <f t="shared" si="43"/>
        <v>0</v>
      </c>
      <c r="L279" s="843">
        <f t="shared" si="43"/>
        <v>0</v>
      </c>
      <c r="M279" s="843">
        <f t="shared" si="43"/>
        <v>0</v>
      </c>
      <c r="N279" s="843">
        <f t="shared" si="43"/>
        <v>12463</v>
      </c>
      <c r="O279" s="897">
        <f>SUM(N276:N277)</f>
        <v>9870</v>
      </c>
      <c r="P279" s="897">
        <f>SUM(N278:N278)</f>
        <v>2593</v>
      </c>
      <c r="Q279" s="896"/>
    </row>
    <row r="280" spans="1:17" s="787" customFormat="1" ht="18.75" customHeight="1">
      <c r="A280" s="802"/>
      <c r="B280" s="803"/>
      <c r="C280" s="804" t="s">
        <v>137</v>
      </c>
      <c r="D280" s="859"/>
      <c r="E280" s="805"/>
      <c r="F280" s="806"/>
      <c r="G280" s="806"/>
      <c r="H280" s="806"/>
      <c r="I280" s="806"/>
      <c r="J280" s="806"/>
      <c r="K280" s="806"/>
      <c r="L280" s="806"/>
      <c r="M280" s="806"/>
      <c r="N280" s="806"/>
      <c r="O280" s="869"/>
      <c r="P280" s="869"/>
      <c r="Q280" s="869"/>
    </row>
    <row r="281" spans="1:17" s="787" customFormat="1" ht="18.75" customHeight="1">
      <c r="A281" s="807">
        <v>600001</v>
      </c>
      <c r="B281" s="808" t="s">
        <v>1063</v>
      </c>
      <c r="C281" s="835" t="s">
        <v>795</v>
      </c>
      <c r="D281" s="860" t="s">
        <v>564</v>
      </c>
      <c r="E281" s="830">
        <v>15</v>
      </c>
      <c r="F281" s="812">
        <f>'BASE Y CONFIANZA'!F248</f>
        <v>5662</v>
      </c>
      <c r="G281" s="812">
        <f>'BASE Y CONFIANZA'!G248</f>
        <v>0</v>
      </c>
      <c r="H281" s="812">
        <f>'BASE Y CONFIANZA'!H248</f>
        <v>0</v>
      </c>
      <c r="I281" s="812">
        <f>'BASE Y CONFIANZA'!I248</f>
        <v>0</v>
      </c>
      <c r="J281" s="812">
        <f>'BASE Y CONFIANZA'!J248</f>
        <v>662</v>
      </c>
      <c r="K281" s="812">
        <f>'BASE Y CONFIANZA'!K248</f>
        <v>0</v>
      </c>
      <c r="L281" s="812">
        <f>'BASE Y CONFIANZA'!L248</f>
        <v>0</v>
      </c>
      <c r="M281" s="812">
        <f>'BASE Y CONFIANZA'!M248</f>
        <v>0</v>
      </c>
      <c r="N281" s="811">
        <f>F281+G281+H281+I281-J281+K281-L281-M281</f>
        <v>5000</v>
      </c>
      <c r="O281" s="869"/>
      <c r="P281" s="869"/>
      <c r="Q281" s="869"/>
    </row>
    <row r="282" spans="1:17" s="787" customFormat="1" ht="18.75" customHeight="1">
      <c r="A282" s="807">
        <v>5200204</v>
      </c>
      <c r="B282" s="808" t="s">
        <v>138</v>
      </c>
      <c r="C282" s="827" t="s">
        <v>796</v>
      </c>
      <c r="D282" s="860" t="s">
        <v>52</v>
      </c>
      <c r="E282" s="828">
        <v>15</v>
      </c>
      <c r="F282" s="812">
        <f>'BASE Y CONFIANZA'!F249</f>
        <v>5029</v>
      </c>
      <c r="G282" s="812">
        <f>'BASE Y CONFIANZA'!G249</f>
        <v>0</v>
      </c>
      <c r="H282" s="812">
        <f>'BASE Y CONFIANZA'!H249</f>
        <v>0</v>
      </c>
      <c r="I282" s="812">
        <f>'BASE Y CONFIANZA'!I249</f>
        <v>0</v>
      </c>
      <c r="J282" s="812">
        <f>'BASE Y CONFIANZA'!J249</f>
        <v>529</v>
      </c>
      <c r="K282" s="812">
        <f>'BASE Y CONFIANZA'!K249</f>
        <v>0</v>
      </c>
      <c r="L282" s="812">
        <f>'BASE Y CONFIANZA'!L249</f>
        <v>0</v>
      </c>
      <c r="M282" s="812">
        <v>0</v>
      </c>
      <c r="N282" s="811">
        <f>F282+G282+H282+I282-J282+K282-L282-M282</f>
        <v>4500</v>
      </c>
      <c r="O282" s="869"/>
      <c r="P282" s="869"/>
      <c r="Q282" s="869"/>
    </row>
    <row r="283" spans="1:17" s="788" customFormat="1" ht="18.75" customHeight="1">
      <c r="A283" s="839" t="s">
        <v>66</v>
      </c>
      <c r="B283" s="845"/>
      <c r="C283" s="851"/>
      <c r="D283" s="851"/>
      <c r="E283" s="852"/>
      <c r="F283" s="844">
        <f aca="true" t="shared" si="44" ref="F283:N283">SUM(F281:F282)</f>
        <v>10691</v>
      </c>
      <c r="G283" s="844">
        <f t="shared" si="44"/>
        <v>0</v>
      </c>
      <c r="H283" s="844">
        <f t="shared" si="44"/>
        <v>0</v>
      </c>
      <c r="I283" s="844">
        <f t="shared" si="44"/>
        <v>0</v>
      </c>
      <c r="J283" s="844">
        <f t="shared" si="44"/>
        <v>1191</v>
      </c>
      <c r="K283" s="844">
        <f t="shared" si="44"/>
        <v>0</v>
      </c>
      <c r="L283" s="844">
        <f t="shared" si="44"/>
        <v>0</v>
      </c>
      <c r="M283" s="844">
        <f t="shared" si="44"/>
        <v>0</v>
      </c>
      <c r="N283" s="844">
        <f t="shared" si="44"/>
        <v>9500</v>
      </c>
      <c r="O283" s="897">
        <f>SUM(N281:N282)</f>
        <v>9500</v>
      </c>
      <c r="P283" s="897"/>
      <c r="Q283" s="896"/>
    </row>
    <row r="284" spans="1:17" s="795" customFormat="1" ht="18.75" customHeight="1">
      <c r="A284" s="822"/>
      <c r="B284" s="823"/>
      <c r="C284" s="824" t="s">
        <v>627</v>
      </c>
      <c r="D284" s="863"/>
      <c r="E284" s="825"/>
      <c r="F284" s="826"/>
      <c r="G284" s="826"/>
      <c r="H284" s="826"/>
      <c r="I284" s="826"/>
      <c r="J284" s="826"/>
      <c r="K284" s="826"/>
      <c r="L284" s="826"/>
      <c r="M284" s="826"/>
      <c r="N284" s="826"/>
      <c r="O284" s="869"/>
      <c r="P284" s="869"/>
      <c r="Q284" s="869"/>
    </row>
    <row r="285" spans="1:17" s="795" customFormat="1" ht="18.75" customHeight="1">
      <c r="A285" s="807">
        <v>247</v>
      </c>
      <c r="B285" s="808" t="s">
        <v>1109</v>
      </c>
      <c r="C285" s="827" t="s">
        <v>797</v>
      </c>
      <c r="D285" s="827" t="s">
        <v>451</v>
      </c>
      <c r="E285" s="828">
        <v>15</v>
      </c>
      <c r="F285" s="812">
        <f>EVENTUAL!F213</f>
        <v>5745</v>
      </c>
      <c r="G285" s="812">
        <f>EVENTUAL!G213</f>
        <v>0</v>
      </c>
      <c r="H285" s="812">
        <f>EVENTUAL!H213</f>
        <v>0</v>
      </c>
      <c r="I285" s="812">
        <f>EVENTUAL!I213</f>
        <v>0</v>
      </c>
      <c r="J285" s="812">
        <f>EVENTUAL!J213</f>
        <v>680</v>
      </c>
      <c r="K285" s="812">
        <f>EVENTUAL!K213</f>
        <v>0</v>
      </c>
      <c r="L285" s="812">
        <f>EVENTUAL!L213</f>
        <v>0</v>
      </c>
      <c r="M285" s="812">
        <f>EVENTUAL!M213</f>
        <v>0</v>
      </c>
      <c r="N285" s="811">
        <f>F285+G285+H285+I285-J285+K285-L285-M285</f>
        <v>5065</v>
      </c>
      <c r="O285" s="869"/>
      <c r="P285" s="871"/>
      <c r="Q285" s="869"/>
    </row>
    <row r="286" spans="1:17" s="795" customFormat="1" ht="18.75" customHeight="1">
      <c r="A286" s="813" t="s">
        <v>66</v>
      </c>
      <c r="B286" s="814"/>
      <c r="C286" s="815"/>
      <c r="D286" s="815"/>
      <c r="E286" s="816"/>
      <c r="F286" s="829">
        <f aca="true" t="shared" si="45" ref="F286:O286">SUM(F285:F285)</f>
        <v>5745</v>
      </c>
      <c r="G286" s="829">
        <f t="shared" si="45"/>
        <v>0</v>
      </c>
      <c r="H286" s="829">
        <f t="shared" si="45"/>
        <v>0</v>
      </c>
      <c r="I286" s="829">
        <f t="shared" si="45"/>
        <v>0</v>
      </c>
      <c r="J286" s="829">
        <f t="shared" si="45"/>
        <v>680</v>
      </c>
      <c r="K286" s="829">
        <f t="shared" si="45"/>
        <v>0</v>
      </c>
      <c r="L286" s="829">
        <f t="shared" si="45"/>
        <v>0</v>
      </c>
      <c r="M286" s="829">
        <f t="shared" si="45"/>
        <v>0</v>
      </c>
      <c r="N286" s="829">
        <f t="shared" si="45"/>
        <v>5065</v>
      </c>
      <c r="O286" s="829">
        <f t="shared" si="45"/>
        <v>0</v>
      </c>
      <c r="P286" s="829">
        <f>N285</f>
        <v>5065</v>
      </c>
      <c r="Q286" s="869"/>
    </row>
    <row r="287" spans="1:17" s="787" customFormat="1" ht="18.75" customHeight="1">
      <c r="A287" s="802"/>
      <c r="B287" s="803"/>
      <c r="C287" s="804" t="s">
        <v>146</v>
      </c>
      <c r="D287" s="859"/>
      <c r="E287" s="805"/>
      <c r="F287" s="806"/>
      <c r="G287" s="806"/>
      <c r="H287" s="806"/>
      <c r="I287" s="806"/>
      <c r="J287" s="806"/>
      <c r="K287" s="806"/>
      <c r="L287" s="806"/>
      <c r="M287" s="806"/>
      <c r="N287" s="806"/>
      <c r="O287" s="869"/>
      <c r="P287" s="869"/>
      <c r="Q287" s="869"/>
    </row>
    <row r="288" spans="1:17" s="787" customFormat="1" ht="24.75" customHeight="1">
      <c r="A288" s="807">
        <v>7100003</v>
      </c>
      <c r="B288" s="808" t="s">
        <v>611</v>
      </c>
      <c r="C288" s="827" t="s">
        <v>795</v>
      </c>
      <c r="D288" s="1067" t="s">
        <v>361</v>
      </c>
      <c r="E288" s="828">
        <v>15</v>
      </c>
      <c r="F288" s="812">
        <f>'BASE Y CONFIANZA'!F265</f>
        <v>12900</v>
      </c>
      <c r="G288" s="812">
        <f>'BASE Y CONFIANZA'!G265</f>
        <v>0</v>
      </c>
      <c r="H288" s="812">
        <f>'BASE Y CONFIANZA'!H265</f>
        <v>0</v>
      </c>
      <c r="I288" s="812">
        <f>'BASE Y CONFIANZA'!I265</f>
        <v>0</v>
      </c>
      <c r="J288" s="812">
        <f>'BASE Y CONFIANZA'!J265</f>
        <v>2265</v>
      </c>
      <c r="K288" s="812">
        <f>'BASE Y CONFIANZA'!K265</f>
        <v>0</v>
      </c>
      <c r="L288" s="812">
        <f>'BASE Y CONFIANZA'!L265</f>
        <v>0</v>
      </c>
      <c r="M288" s="812">
        <v>0</v>
      </c>
      <c r="N288" s="811">
        <f>F288+G288+H288+I288-J288+K288-L288-M288</f>
        <v>10635</v>
      </c>
      <c r="O288" s="869"/>
      <c r="P288" s="869"/>
      <c r="Q288" s="869"/>
    </row>
    <row r="289" spans="1:17" s="787" customFormat="1" ht="18.75" customHeight="1">
      <c r="A289" s="848">
        <v>12000102</v>
      </c>
      <c r="B289" s="848" t="s">
        <v>712</v>
      </c>
      <c r="C289" s="808" t="s">
        <v>796</v>
      </c>
      <c r="D289" s="898" t="s">
        <v>112</v>
      </c>
      <c r="E289" s="903">
        <v>15</v>
      </c>
      <c r="F289" s="812">
        <f>'BASE Y CONFIANZA'!F266</f>
        <v>2576</v>
      </c>
      <c r="G289" s="812">
        <f>'BASE Y CONFIANZA'!G266</f>
        <v>0</v>
      </c>
      <c r="H289" s="812">
        <f>'BASE Y CONFIANZA'!H266</f>
        <v>0</v>
      </c>
      <c r="I289" s="812">
        <f>'BASE Y CONFIANZA'!I266</f>
        <v>0</v>
      </c>
      <c r="J289" s="812">
        <f>'BASE Y CONFIANZA'!J266</f>
        <v>16</v>
      </c>
      <c r="K289" s="812">
        <f>'BASE Y CONFIANZA'!K266</f>
        <v>0</v>
      </c>
      <c r="L289" s="812">
        <f>'BASE Y CONFIANZA'!L266</f>
        <v>0</v>
      </c>
      <c r="M289" s="812">
        <f>'BASE Y CONFIANZA'!M266</f>
        <v>0</v>
      </c>
      <c r="N289" s="812">
        <f>'BASE Y CONFIANZA'!N266</f>
        <v>2560</v>
      </c>
      <c r="O289" s="869"/>
      <c r="P289" s="869"/>
      <c r="Q289" s="869"/>
    </row>
    <row r="290" spans="1:17" s="787" customFormat="1" ht="17.25" customHeight="1">
      <c r="A290" s="839" t="s">
        <v>66</v>
      </c>
      <c r="B290" s="845"/>
      <c r="C290" s="851"/>
      <c r="D290" s="864"/>
      <c r="E290" s="852"/>
      <c r="F290" s="844">
        <f>SUM(F288:F289)</f>
        <v>15476</v>
      </c>
      <c r="G290" s="844">
        <f aca="true" t="shared" si="46" ref="G290:N290">SUM(G288:G289)</f>
        <v>0</v>
      </c>
      <c r="H290" s="844">
        <f t="shared" si="46"/>
        <v>0</v>
      </c>
      <c r="I290" s="844">
        <f t="shared" si="46"/>
        <v>0</v>
      </c>
      <c r="J290" s="844">
        <f t="shared" si="46"/>
        <v>2281</v>
      </c>
      <c r="K290" s="844">
        <f t="shared" si="46"/>
        <v>0</v>
      </c>
      <c r="L290" s="844">
        <f t="shared" si="46"/>
        <v>0</v>
      </c>
      <c r="M290" s="844">
        <f t="shared" si="46"/>
        <v>0</v>
      </c>
      <c r="N290" s="844">
        <f t="shared" si="46"/>
        <v>13195</v>
      </c>
      <c r="O290" s="871">
        <f>SUM(N288:N289)</f>
        <v>13195</v>
      </c>
      <c r="P290" s="871"/>
      <c r="Q290" s="869"/>
    </row>
    <row r="291" spans="1:17" s="787" customFormat="1" ht="18.75" customHeight="1">
      <c r="A291" s="802"/>
      <c r="B291" s="803"/>
      <c r="C291" s="804" t="s">
        <v>147</v>
      </c>
      <c r="D291" s="862"/>
      <c r="E291" s="805"/>
      <c r="F291" s="806"/>
      <c r="G291" s="806"/>
      <c r="H291" s="806"/>
      <c r="I291" s="806"/>
      <c r="J291" s="806"/>
      <c r="K291" s="806"/>
      <c r="L291" s="806"/>
      <c r="M291" s="806"/>
      <c r="N291" s="806"/>
      <c r="O291" s="869"/>
      <c r="P291" s="869"/>
      <c r="Q291" s="869"/>
    </row>
    <row r="292" spans="1:17" s="787" customFormat="1" ht="18.75" customHeight="1">
      <c r="A292" s="807">
        <v>7100304</v>
      </c>
      <c r="B292" s="808" t="s">
        <v>933</v>
      </c>
      <c r="C292" s="827" t="s">
        <v>795</v>
      </c>
      <c r="D292" s="1067" t="s">
        <v>582</v>
      </c>
      <c r="E292" s="828">
        <f>'[1]BASE Y CONFIANZA'!E277</f>
        <v>15</v>
      </c>
      <c r="F292" s="812">
        <f>'BASE Y CONFIANZA'!F269</f>
        <v>6616</v>
      </c>
      <c r="G292" s="812">
        <f>'BASE Y CONFIANZA'!G269</f>
        <v>0</v>
      </c>
      <c r="H292" s="812">
        <f>'BASE Y CONFIANZA'!H269</f>
        <v>300</v>
      </c>
      <c r="I292" s="812">
        <f>'BASE Y CONFIANZA'!I269</f>
        <v>0</v>
      </c>
      <c r="J292" s="812">
        <f>'BASE Y CONFIANZA'!J269</f>
        <v>866</v>
      </c>
      <c r="K292" s="812">
        <f>'BASE Y CONFIANZA'!K269</f>
        <v>0</v>
      </c>
      <c r="L292" s="812">
        <f>'BASE Y CONFIANZA'!L269</f>
        <v>0</v>
      </c>
      <c r="M292" s="812">
        <f>'BASE Y CONFIANZA'!M269</f>
        <v>0</v>
      </c>
      <c r="N292" s="811">
        <f>F292+G292+H292+I292-J292+K292-L292-M292</f>
        <v>6050</v>
      </c>
      <c r="O292" s="869"/>
      <c r="P292" s="869"/>
      <c r="Q292" s="869"/>
    </row>
    <row r="293" spans="1:17" s="787" customFormat="1" ht="18.75" customHeight="1">
      <c r="A293" s="807">
        <v>7100307</v>
      </c>
      <c r="B293" s="808" t="s">
        <v>149</v>
      </c>
      <c r="C293" s="827" t="s">
        <v>795</v>
      </c>
      <c r="D293" s="1067" t="s">
        <v>148</v>
      </c>
      <c r="E293" s="828">
        <f>'BASE Y CONFIANZA'!E270</f>
        <v>15</v>
      </c>
      <c r="F293" s="812">
        <f>'BASE Y CONFIANZA'!F270</f>
        <v>3904</v>
      </c>
      <c r="G293" s="812">
        <f>'BASE Y CONFIANZA'!G270</f>
        <v>0</v>
      </c>
      <c r="H293" s="812">
        <f>'BASE Y CONFIANZA'!H270</f>
        <v>300</v>
      </c>
      <c r="I293" s="812">
        <f>'BASE Y CONFIANZA'!I270</f>
        <v>0</v>
      </c>
      <c r="J293" s="812">
        <f>'BASE Y CONFIANZA'!J270</f>
        <v>334</v>
      </c>
      <c r="K293" s="812">
        <f>'BASE Y CONFIANZA'!K270</f>
        <v>0</v>
      </c>
      <c r="L293" s="812">
        <f>'BASE Y CONFIANZA'!L270</f>
        <v>0</v>
      </c>
      <c r="M293" s="812">
        <f>'BASE Y CONFIANZA'!M270</f>
        <v>0</v>
      </c>
      <c r="N293" s="812">
        <f>'BASE Y CONFIANZA'!N270</f>
        <v>3870</v>
      </c>
      <c r="O293" s="869"/>
      <c r="P293" s="869"/>
      <c r="Q293" s="869"/>
    </row>
    <row r="294" spans="1:17" s="787" customFormat="1" ht="18.75" customHeight="1">
      <c r="A294" s="807">
        <v>7100308</v>
      </c>
      <c r="B294" s="808" t="s">
        <v>954</v>
      </c>
      <c r="C294" s="827" t="s">
        <v>795</v>
      </c>
      <c r="D294" s="1067" t="s">
        <v>148</v>
      </c>
      <c r="E294" s="828">
        <f>'BASE Y CONFIANZA'!E271</f>
        <v>15</v>
      </c>
      <c r="F294" s="812">
        <f>'BASE Y CONFIANZA'!F271</f>
        <v>3904</v>
      </c>
      <c r="G294" s="812">
        <f>'BASE Y CONFIANZA'!G271</f>
        <v>1200</v>
      </c>
      <c r="H294" s="812">
        <f>'BASE Y CONFIANZA'!H271</f>
        <v>300</v>
      </c>
      <c r="I294" s="812">
        <f>'BASE Y CONFIANZA'!I271</f>
        <v>0</v>
      </c>
      <c r="J294" s="812">
        <f>'BASE Y CONFIANZA'!J271</f>
        <v>334</v>
      </c>
      <c r="K294" s="812">
        <f>'BASE Y CONFIANZA'!K271</f>
        <v>0</v>
      </c>
      <c r="L294" s="812">
        <f>'BASE Y CONFIANZA'!L271</f>
        <v>0</v>
      </c>
      <c r="M294" s="812">
        <f>'BASE Y CONFIANZA'!M271</f>
        <v>0</v>
      </c>
      <c r="N294" s="812">
        <f>'BASE Y CONFIANZA'!N271</f>
        <v>5070</v>
      </c>
      <c r="O294" s="869"/>
      <c r="P294" s="869"/>
      <c r="Q294" s="869"/>
    </row>
    <row r="295" spans="1:17" s="787" customFormat="1" ht="18.75" customHeight="1">
      <c r="A295" s="807">
        <v>7100309</v>
      </c>
      <c r="B295" s="808" t="s">
        <v>151</v>
      </c>
      <c r="C295" s="827" t="s">
        <v>795</v>
      </c>
      <c r="D295" s="1067" t="s">
        <v>148</v>
      </c>
      <c r="E295" s="828">
        <f>'BASE Y CONFIANZA'!E272</f>
        <v>15</v>
      </c>
      <c r="F295" s="812">
        <f>'BASE Y CONFIANZA'!F272</f>
        <v>3904</v>
      </c>
      <c r="G295" s="812">
        <f>'BASE Y CONFIANZA'!G272</f>
        <v>900</v>
      </c>
      <c r="H295" s="812">
        <f>'BASE Y CONFIANZA'!H272</f>
        <v>300</v>
      </c>
      <c r="I295" s="812">
        <f>'BASE Y CONFIANZA'!I272</f>
        <v>0</v>
      </c>
      <c r="J295" s="812">
        <f>'BASE Y CONFIANZA'!J272</f>
        <v>334</v>
      </c>
      <c r="K295" s="812">
        <f>'BASE Y CONFIANZA'!K272</f>
        <v>0</v>
      </c>
      <c r="L295" s="812">
        <f>'BASE Y CONFIANZA'!L272</f>
        <v>0</v>
      </c>
      <c r="M295" s="812">
        <f>'BASE Y CONFIANZA'!M272</f>
        <v>0</v>
      </c>
      <c r="N295" s="812">
        <f>'BASE Y CONFIANZA'!N272</f>
        <v>4770</v>
      </c>
      <c r="O295" s="869"/>
      <c r="P295" s="869"/>
      <c r="Q295" s="869"/>
    </row>
    <row r="296" spans="1:17" s="787" customFormat="1" ht="18.75" customHeight="1">
      <c r="A296" s="807">
        <v>7100310</v>
      </c>
      <c r="B296" s="808" t="s">
        <v>152</v>
      </c>
      <c r="C296" s="827" t="s">
        <v>795</v>
      </c>
      <c r="D296" s="1067" t="s">
        <v>148</v>
      </c>
      <c r="E296" s="828">
        <f>'BASE Y CONFIANZA'!E273</f>
        <v>15</v>
      </c>
      <c r="F296" s="812">
        <f>'BASE Y CONFIANZA'!F273</f>
        <v>3904</v>
      </c>
      <c r="G296" s="812">
        <f>'BASE Y CONFIANZA'!G273</f>
        <v>600</v>
      </c>
      <c r="H296" s="812">
        <f>'BASE Y CONFIANZA'!H273</f>
        <v>300</v>
      </c>
      <c r="I296" s="812">
        <f>'BASE Y CONFIANZA'!I273</f>
        <v>0</v>
      </c>
      <c r="J296" s="812">
        <f>'BASE Y CONFIANZA'!J273</f>
        <v>334</v>
      </c>
      <c r="K296" s="812">
        <f>'BASE Y CONFIANZA'!K273</f>
        <v>0</v>
      </c>
      <c r="L296" s="812">
        <f>'BASE Y CONFIANZA'!L273</f>
        <v>0</v>
      </c>
      <c r="M296" s="812">
        <f>'BASE Y CONFIANZA'!M273</f>
        <v>0</v>
      </c>
      <c r="N296" s="812">
        <f>'BASE Y CONFIANZA'!N273</f>
        <v>4470</v>
      </c>
      <c r="O296" s="869"/>
      <c r="P296" s="869"/>
      <c r="Q296" s="869"/>
    </row>
    <row r="297" spans="1:17" s="787" customFormat="1" ht="18.75" customHeight="1">
      <c r="A297" s="807">
        <v>7100311</v>
      </c>
      <c r="B297" s="808" t="s">
        <v>397</v>
      </c>
      <c r="C297" s="827" t="s">
        <v>795</v>
      </c>
      <c r="D297" s="1067" t="s">
        <v>148</v>
      </c>
      <c r="E297" s="828">
        <f>'BASE Y CONFIANZA'!E274</f>
        <v>15</v>
      </c>
      <c r="F297" s="812">
        <f>'BASE Y CONFIANZA'!F274</f>
        <v>4673</v>
      </c>
      <c r="G297" s="812">
        <f>'BASE Y CONFIANZA'!G274</f>
        <v>0</v>
      </c>
      <c r="H297" s="812">
        <f>'BASE Y CONFIANZA'!H274</f>
        <v>300</v>
      </c>
      <c r="I297" s="812">
        <f>'BASE Y CONFIANZA'!I274</f>
        <v>0</v>
      </c>
      <c r="J297" s="812">
        <f>'BASE Y CONFIANZA'!J274</f>
        <v>465</v>
      </c>
      <c r="K297" s="812">
        <f>'BASE Y CONFIANZA'!K274</f>
        <v>0</v>
      </c>
      <c r="L297" s="812">
        <f>'BASE Y CONFIANZA'!L274</f>
        <v>0</v>
      </c>
      <c r="M297" s="812">
        <f>'BASE Y CONFIANZA'!M274</f>
        <v>0</v>
      </c>
      <c r="N297" s="812">
        <f>'BASE Y CONFIANZA'!N274</f>
        <v>4508</v>
      </c>
      <c r="O297" s="869"/>
      <c r="P297" s="869"/>
      <c r="Q297" s="869"/>
    </row>
    <row r="298" spans="1:17" s="787" customFormat="1" ht="18.75" customHeight="1">
      <c r="A298" s="807">
        <v>7100312</v>
      </c>
      <c r="B298" s="808" t="s">
        <v>153</v>
      </c>
      <c r="C298" s="827" t="s">
        <v>795</v>
      </c>
      <c r="D298" s="1067" t="s">
        <v>148</v>
      </c>
      <c r="E298" s="828">
        <f>'BASE Y CONFIANZA'!E275</f>
        <v>15</v>
      </c>
      <c r="F298" s="812">
        <f>'BASE Y CONFIANZA'!F275</f>
        <v>3904</v>
      </c>
      <c r="G298" s="812">
        <f>'BASE Y CONFIANZA'!G275</f>
        <v>0</v>
      </c>
      <c r="H298" s="812">
        <f>'BASE Y CONFIANZA'!H275</f>
        <v>300</v>
      </c>
      <c r="I298" s="812">
        <f>'BASE Y CONFIANZA'!I275</f>
        <v>0</v>
      </c>
      <c r="J298" s="812">
        <f>'BASE Y CONFIANZA'!J275</f>
        <v>334</v>
      </c>
      <c r="K298" s="812">
        <f>'BASE Y CONFIANZA'!K275</f>
        <v>0</v>
      </c>
      <c r="L298" s="812">
        <f>'BASE Y CONFIANZA'!L275</f>
        <v>0</v>
      </c>
      <c r="M298" s="812">
        <f>'BASE Y CONFIANZA'!M275</f>
        <v>0</v>
      </c>
      <c r="N298" s="812">
        <f>'BASE Y CONFIANZA'!N275</f>
        <v>3870</v>
      </c>
      <c r="O298" s="869"/>
      <c r="P298" s="869"/>
      <c r="Q298" s="869"/>
    </row>
    <row r="299" spans="1:17" s="787" customFormat="1" ht="18.75" customHeight="1">
      <c r="A299" s="807">
        <v>7100313</v>
      </c>
      <c r="B299" s="808" t="s">
        <v>155</v>
      </c>
      <c r="C299" s="827" t="s">
        <v>795</v>
      </c>
      <c r="D299" s="1067" t="s">
        <v>148</v>
      </c>
      <c r="E299" s="828">
        <f>'BASE Y CONFIANZA'!E276</f>
        <v>15</v>
      </c>
      <c r="F299" s="812">
        <f>'BASE Y CONFIANZA'!F276</f>
        <v>3904</v>
      </c>
      <c r="G299" s="812">
        <f>'BASE Y CONFIANZA'!G276</f>
        <v>0</v>
      </c>
      <c r="H299" s="812">
        <f>'BASE Y CONFIANZA'!H276</f>
        <v>300</v>
      </c>
      <c r="I299" s="812">
        <f>'BASE Y CONFIANZA'!I276</f>
        <v>0</v>
      </c>
      <c r="J299" s="812">
        <f>'BASE Y CONFIANZA'!J276</f>
        <v>334</v>
      </c>
      <c r="K299" s="812">
        <f>'BASE Y CONFIANZA'!K276</f>
        <v>0</v>
      </c>
      <c r="L299" s="812">
        <f>'BASE Y CONFIANZA'!L276</f>
        <v>0</v>
      </c>
      <c r="M299" s="812">
        <f>'BASE Y CONFIANZA'!M276</f>
        <v>0</v>
      </c>
      <c r="N299" s="812">
        <f>'BASE Y CONFIANZA'!N276</f>
        <v>3870</v>
      </c>
      <c r="O299" s="869"/>
      <c r="P299" s="869"/>
      <c r="Q299" s="869"/>
    </row>
    <row r="300" spans="1:17" s="787" customFormat="1" ht="18.75" customHeight="1">
      <c r="A300" s="807">
        <v>7100314</v>
      </c>
      <c r="B300" s="808" t="s">
        <v>1468</v>
      </c>
      <c r="C300" s="827" t="s">
        <v>795</v>
      </c>
      <c r="D300" s="1067" t="s">
        <v>148</v>
      </c>
      <c r="E300" s="828">
        <f>'BASE Y CONFIANZA'!E277</f>
        <v>15</v>
      </c>
      <c r="F300" s="812">
        <f>'BASE Y CONFIANZA'!F277</f>
        <v>3904</v>
      </c>
      <c r="G300" s="812">
        <f>'BASE Y CONFIANZA'!G277</f>
        <v>0</v>
      </c>
      <c r="H300" s="812">
        <f>'BASE Y CONFIANZA'!H277</f>
        <v>300</v>
      </c>
      <c r="I300" s="812">
        <f>'BASE Y CONFIANZA'!I277</f>
        <v>0</v>
      </c>
      <c r="J300" s="812">
        <f>'BASE Y CONFIANZA'!J277</f>
        <v>334</v>
      </c>
      <c r="K300" s="812">
        <f>'BASE Y CONFIANZA'!K277</f>
        <v>0</v>
      </c>
      <c r="L300" s="812">
        <f>'BASE Y CONFIANZA'!L277</f>
        <v>0</v>
      </c>
      <c r="M300" s="812">
        <f>'BASE Y CONFIANZA'!M277</f>
        <v>0</v>
      </c>
      <c r="N300" s="812">
        <f>'BASE Y CONFIANZA'!N277</f>
        <v>3870</v>
      </c>
      <c r="O300" s="869"/>
      <c r="P300" s="869"/>
      <c r="Q300" s="869"/>
    </row>
    <row r="301" spans="1:17" s="787" customFormat="1" ht="18.75" customHeight="1">
      <c r="A301" s="807">
        <v>7100318</v>
      </c>
      <c r="B301" s="808" t="s">
        <v>871</v>
      </c>
      <c r="C301" s="827" t="s">
        <v>795</v>
      </c>
      <c r="D301" s="1067" t="s">
        <v>148</v>
      </c>
      <c r="E301" s="828">
        <f>'BASE Y CONFIANZA'!E290</f>
        <v>15</v>
      </c>
      <c r="F301" s="812">
        <f>'BASE Y CONFIANZA'!F290</f>
        <v>3904</v>
      </c>
      <c r="G301" s="812">
        <f>'BASE Y CONFIANZA'!G290</f>
        <v>0</v>
      </c>
      <c r="H301" s="812">
        <f>'BASE Y CONFIANZA'!H290</f>
        <v>300</v>
      </c>
      <c r="I301" s="812">
        <f>'BASE Y CONFIANZA'!I290</f>
        <v>0</v>
      </c>
      <c r="J301" s="812">
        <f>'BASE Y CONFIANZA'!J290</f>
        <v>334</v>
      </c>
      <c r="K301" s="812">
        <f>'BASE Y CONFIANZA'!K290</f>
        <v>0</v>
      </c>
      <c r="L301" s="812">
        <f>'BASE Y CONFIANZA'!L290</f>
        <v>0</v>
      </c>
      <c r="M301" s="812">
        <f>'BASE Y CONFIANZA'!M290</f>
        <v>0</v>
      </c>
      <c r="N301" s="812">
        <f>'BASE Y CONFIANZA'!N290</f>
        <v>3870</v>
      </c>
      <c r="O301" s="869"/>
      <c r="P301" s="869"/>
      <c r="Q301" s="869"/>
    </row>
    <row r="302" spans="1:17" s="788" customFormat="1" ht="18.75" customHeight="1">
      <c r="A302" s="807">
        <v>7100319</v>
      </c>
      <c r="B302" s="808" t="s">
        <v>399</v>
      </c>
      <c r="C302" s="827" t="s">
        <v>795</v>
      </c>
      <c r="D302" s="1067" t="s">
        <v>148</v>
      </c>
      <c r="E302" s="828">
        <f>'BASE Y CONFIANZA'!E291</f>
        <v>15</v>
      </c>
      <c r="F302" s="812">
        <f>'BASE Y CONFIANZA'!F291</f>
        <v>3904</v>
      </c>
      <c r="G302" s="812">
        <f>'BASE Y CONFIANZA'!G291</f>
        <v>0</v>
      </c>
      <c r="H302" s="812">
        <f>'BASE Y CONFIANZA'!H291</f>
        <v>300</v>
      </c>
      <c r="I302" s="812">
        <f>'BASE Y CONFIANZA'!I291</f>
        <v>0</v>
      </c>
      <c r="J302" s="812">
        <f>'BASE Y CONFIANZA'!J291</f>
        <v>334</v>
      </c>
      <c r="K302" s="812">
        <f>'BASE Y CONFIANZA'!K291</f>
        <v>0</v>
      </c>
      <c r="L302" s="812">
        <f>'BASE Y CONFIANZA'!L291</f>
        <v>0</v>
      </c>
      <c r="M302" s="812">
        <f>'BASE Y CONFIANZA'!M291</f>
        <v>0</v>
      </c>
      <c r="N302" s="812">
        <f>'BASE Y CONFIANZA'!N291</f>
        <v>3870</v>
      </c>
      <c r="O302" s="896"/>
      <c r="P302" s="896"/>
      <c r="Q302" s="896"/>
    </row>
    <row r="303" spans="1:17" s="787" customFormat="1" ht="18.75" customHeight="1">
      <c r="A303" s="807">
        <v>7100320</v>
      </c>
      <c r="B303" s="808" t="s">
        <v>895</v>
      </c>
      <c r="C303" s="827" t="s">
        <v>795</v>
      </c>
      <c r="D303" s="1067" t="s">
        <v>148</v>
      </c>
      <c r="E303" s="828">
        <f>'BASE Y CONFIANZA'!E292</f>
        <v>15</v>
      </c>
      <c r="F303" s="812">
        <f>'BASE Y CONFIANZA'!F292</f>
        <v>3194</v>
      </c>
      <c r="G303" s="812">
        <f>'BASE Y CONFIANZA'!G292</f>
        <v>0</v>
      </c>
      <c r="H303" s="812">
        <f>'BASE Y CONFIANZA'!H292</f>
        <v>0</v>
      </c>
      <c r="I303" s="812">
        <f>'BASE Y CONFIANZA'!I292</f>
        <v>0</v>
      </c>
      <c r="J303" s="812">
        <f>'BASE Y CONFIANZA'!J292</f>
        <v>118</v>
      </c>
      <c r="K303" s="812">
        <f>'BASE Y CONFIANZA'!K292</f>
        <v>0</v>
      </c>
      <c r="L303" s="812">
        <f>'BASE Y CONFIANZA'!L292</f>
        <v>0</v>
      </c>
      <c r="M303" s="812">
        <f>'BASE Y CONFIANZA'!M292</f>
        <v>0</v>
      </c>
      <c r="N303" s="812">
        <f>'BASE Y CONFIANZA'!N292</f>
        <v>3076</v>
      </c>
      <c r="O303" s="869"/>
      <c r="P303" s="869"/>
      <c r="Q303" s="869"/>
    </row>
    <row r="304" spans="1:17" s="788" customFormat="1" ht="18.75" customHeight="1">
      <c r="A304" s="807">
        <v>7100321</v>
      </c>
      <c r="B304" s="808" t="s">
        <v>901</v>
      </c>
      <c r="C304" s="827" t="s">
        <v>795</v>
      </c>
      <c r="D304" s="1067" t="s">
        <v>148</v>
      </c>
      <c r="E304" s="828">
        <f>'BASE Y CONFIANZA'!E293</f>
        <v>15</v>
      </c>
      <c r="F304" s="812">
        <f>'BASE Y CONFIANZA'!F293</f>
        <v>3194</v>
      </c>
      <c r="G304" s="812">
        <f>'BASE Y CONFIANZA'!G293</f>
        <v>0</v>
      </c>
      <c r="H304" s="812">
        <f>'BASE Y CONFIANZA'!H293</f>
        <v>0</v>
      </c>
      <c r="I304" s="812">
        <f>'BASE Y CONFIANZA'!I293</f>
        <v>0</v>
      </c>
      <c r="J304" s="812">
        <f>'BASE Y CONFIANZA'!J293</f>
        <v>118</v>
      </c>
      <c r="K304" s="812">
        <f>'BASE Y CONFIANZA'!K293</f>
        <v>0</v>
      </c>
      <c r="L304" s="812">
        <f>'BASE Y CONFIANZA'!L293</f>
        <v>0</v>
      </c>
      <c r="M304" s="812">
        <f>'BASE Y CONFIANZA'!M293</f>
        <v>0</v>
      </c>
      <c r="N304" s="812">
        <f>'BASE Y CONFIANZA'!N293</f>
        <v>3076</v>
      </c>
      <c r="O304" s="896"/>
      <c r="P304" s="896"/>
      <c r="Q304" s="896"/>
    </row>
    <row r="305" spans="1:17" s="787" customFormat="1" ht="18.75" customHeight="1">
      <c r="A305" s="807">
        <v>7100322</v>
      </c>
      <c r="B305" s="848" t="s">
        <v>157</v>
      </c>
      <c r="C305" s="827" t="s">
        <v>795</v>
      </c>
      <c r="D305" s="1067" t="s">
        <v>148</v>
      </c>
      <c r="E305" s="828">
        <f>'BASE Y CONFIANZA'!E294</f>
        <v>15</v>
      </c>
      <c r="F305" s="812">
        <f>'BASE Y CONFIANZA'!F294</f>
        <v>3904</v>
      </c>
      <c r="G305" s="812">
        <f>'BASE Y CONFIANZA'!G294</f>
        <v>0</v>
      </c>
      <c r="H305" s="812">
        <f>'BASE Y CONFIANZA'!H294</f>
        <v>300</v>
      </c>
      <c r="I305" s="812">
        <f>'BASE Y CONFIANZA'!I294</f>
        <v>0</v>
      </c>
      <c r="J305" s="812">
        <f>'BASE Y CONFIANZA'!J294</f>
        <v>334</v>
      </c>
      <c r="K305" s="812">
        <f>'BASE Y CONFIANZA'!K294</f>
        <v>0</v>
      </c>
      <c r="L305" s="812">
        <f>'BASE Y CONFIANZA'!L294</f>
        <v>0</v>
      </c>
      <c r="M305" s="812">
        <f>'BASE Y CONFIANZA'!M294</f>
        <v>0</v>
      </c>
      <c r="N305" s="812">
        <f>'BASE Y CONFIANZA'!N294</f>
        <v>3870</v>
      </c>
      <c r="O305" s="869"/>
      <c r="P305" s="869"/>
      <c r="Q305" s="869"/>
    </row>
    <row r="306" spans="1:17" s="787" customFormat="1" ht="18.75" customHeight="1">
      <c r="A306" s="807">
        <v>7100324</v>
      </c>
      <c r="B306" s="848" t="s">
        <v>508</v>
      </c>
      <c r="C306" s="827" t="s">
        <v>795</v>
      </c>
      <c r="D306" s="1067" t="s">
        <v>148</v>
      </c>
      <c r="E306" s="828">
        <f>'BASE Y CONFIANZA'!E295</f>
        <v>15</v>
      </c>
      <c r="F306" s="812">
        <f>'BASE Y CONFIANZA'!F295</f>
        <v>3904</v>
      </c>
      <c r="G306" s="812">
        <f>'BASE Y CONFIANZA'!G295</f>
        <v>1200</v>
      </c>
      <c r="H306" s="812">
        <f>'BASE Y CONFIANZA'!H295</f>
        <v>300</v>
      </c>
      <c r="I306" s="812">
        <f>'BASE Y CONFIANZA'!I295</f>
        <v>0</v>
      </c>
      <c r="J306" s="812">
        <f>'BASE Y CONFIANZA'!J295</f>
        <v>334</v>
      </c>
      <c r="K306" s="812">
        <f>'BASE Y CONFIANZA'!K295</f>
        <v>0</v>
      </c>
      <c r="L306" s="812">
        <f>'BASE Y CONFIANZA'!L295</f>
        <v>0</v>
      </c>
      <c r="M306" s="812">
        <f>'BASE Y CONFIANZA'!M295</f>
        <v>0</v>
      </c>
      <c r="N306" s="812">
        <f>'BASE Y CONFIANZA'!N295</f>
        <v>5070</v>
      </c>
      <c r="O306" s="869"/>
      <c r="P306" s="869"/>
      <c r="Q306" s="869"/>
    </row>
    <row r="307" spans="1:17" s="787" customFormat="1" ht="18.75" customHeight="1">
      <c r="A307" s="807">
        <v>7100325</v>
      </c>
      <c r="B307" s="808" t="s">
        <v>159</v>
      </c>
      <c r="C307" s="827" t="s">
        <v>795</v>
      </c>
      <c r="D307" s="1067" t="s">
        <v>163</v>
      </c>
      <c r="E307" s="828">
        <f>'BASE Y CONFIANZA'!E296</f>
        <v>15</v>
      </c>
      <c r="F307" s="812">
        <f>'BASE Y CONFIANZA'!F296</f>
        <v>4673</v>
      </c>
      <c r="G307" s="812">
        <f>'BASE Y CONFIANZA'!G296</f>
        <v>0</v>
      </c>
      <c r="H307" s="812">
        <f>'BASE Y CONFIANZA'!H296</f>
        <v>300</v>
      </c>
      <c r="I307" s="812">
        <f>'BASE Y CONFIANZA'!I296</f>
        <v>0</v>
      </c>
      <c r="J307" s="812">
        <f>'BASE Y CONFIANZA'!J296</f>
        <v>465</v>
      </c>
      <c r="K307" s="812">
        <f>'BASE Y CONFIANZA'!K296</f>
        <v>0</v>
      </c>
      <c r="L307" s="812">
        <f>'BASE Y CONFIANZA'!L296</f>
        <v>300</v>
      </c>
      <c r="M307" s="812">
        <f>'BASE Y CONFIANZA'!M296</f>
        <v>0</v>
      </c>
      <c r="N307" s="812">
        <f>'BASE Y CONFIANZA'!N296</f>
        <v>4208</v>
      </c>
      <c r="O307" s="869"/>
      <c r="P307" s="869"/>
      <c r="Q307" s="869"/>
    </row>
    <row r="308" spans="1:17" s="787" customFormat="1" ht="18.75" customHeight="1">
      <c r="A308" s="807">
        <v>7100326</v>
      </c>
      <c r="B308" s="808" t="s">
        <v>1467</v>
      </c>
      <c r="C308" s="827" t="s">
        <v>795</v>
      </c>
      <c r="D308" s="1067" t="s">
        <v>148</v>
      </c>
      <c r="E308" s="828">
        <f>'BASE Y CONFIANZA'!E297</f>
        <v>15</v>
      </c>
      <c r="F308" s="812">
        <f>'BASE Y CONFIANZA'!F297</f>
        <v>3904</v>
      </c>
      <c r="G308" s="812">
        <f>'BASE Y CONFIANZA'!G297</f>
        <v>0</v>
      </c>
      <c r="H308" s="812">
        <f>'BASE Y CONFIANZA'!H297</f>
        <v>300</v>
      </c>
      <c r="I308" s="812">
        <f>'BASE Y CONFIANZA'!I297</f>
        <v>0</v>
      </c>
      <c r="J308" s="812">
        <f>'BASE Y CONFIANZA'!J297</f>
        <v>334</v>
      </c>
      <c r="K308" s="812">
        <f>'BASE Y CONFIANZA'!K297</f>
        <v>0</v>
      </c>
      <c r="L308" s="812">
        <f>'BASE Y CONFIANZA'!L297</f>
        <v>0</v>
      </c>
      <c r="M308" s="812">
        <f>'BASE Y CONFIANZA'!M297</f>
        <v>0</v>
      </c>
      <c r="N308" s="812">
        <f>'BASE Y CONFIANZA'!N297</f>
        <v>3870</v>
      </c>
      <c r="O308" s="869"/>
      <c r="P308" s="869"/>
      <c r="Q308" s="869"/>
    </row>
    <row r="309" spans="1:17" s="787" customFormat="1" ht="18.75" customHeight="1">
      <c r="A309" s="807">
        <v>7100327</v>
      </c>
      <c r="B309" s="808" t="s">
        <v>924</v>
      </c>
      <c r="C309" s="827" t="s">
        <v>795</v>
      </c>
      <c r="D309" s="1067" t="s">
        <v>148</v>
      </c>
      <c r="E309" s="828">
        <f>'BASE Y CONFIANZA'!E298</f>
        <v>15</v>
      </c>
      <c r="F309" s="812">
        <f>'BASE Y CONFIANZA'!F298</f>
        <v>3904</v>
      </c>
      <c r="G309" s="812">
        <f>'BASE Y CONFIANZA'!G298</f>
        <v>0</v>
      </c>
      <c r="H309" s="812">
        <f>'BASE Y CONFIANZA'!H298</f>
        <v>300</v>
      </c>
      <c r="I309" s="812">
        <f>'BASE Y CONFIANZA'!I298</f>
        <v>0</v>
      </c>
      <c r="J309" s="812">
        <f>'BASE Y CONFIANZA'!J298</f>
        <v>334</v>
      </c>
      <c r="K309" s="812">
        <f>'BASE Y CONFIANZA'!K298</f>
        <v>0</v>
      </c>
      <c r="L309" s="812">
        <f>'BASE Y CONFIANZA'!L298</f>
        <v>0</v>
      </c>
      <c r="M309" s="812">
        <f>'BASE Y CONFIANZA'!M298</f>
        <v>0</v>
      </c>
      <c r="N309" s="812">
        <f>'BASE Y CONFIANZA'!N298</f>
        <v>3870</v>
      </c>
      <c r="O309" s="869"/>
      <c r="P309" s="869"/>
      <c r="Q309" s="869"/>
    </row>
    <row r="310" spans="1:17" s="787" customFormat="1" ht="18.75" customHeight="1">
      <c r="A310" s="807">
        <v>7100328</v>
      </c>
      <c r="B310" s="808" t="s">
        <v>956</v>
      </c>
      <c r="C310" s="827" t="s">
        <v>795</v>
      </c>
      <c r="D310" s="1067" t="s">
        <v>148</v>
      </c>
      <c r="E310" s="828">
        <f>'BASE Y CONFIANZA'!E299</f>
        <v>15</v>
      </c>
      <c r="F310" s="812">
        <f>'BASE Y CONFIANZA'!F299</f>
        <v>3904</v>
      </c>
      <c r="G310" s="812">
        <f>'BASE Y CONFIANZA'!G299</f>
        <v>1500</v>
      </c>
      <c r="H310" s="812">
        <f>'BASE Y CONFIANZA'!H299</f>
        <v>300</v>
      </c>
      <c r="I310" s="812">
        <f>'BASE Y CONFIANZA'!I299</f>
        <v>0</v>
      </c>
      <c r="J310" s="812">
        <f>'BASE Y CONFIANZA'!J299</f>
        <v>334</v>
      </c>
      <c r="K310" s="812">
        <f>'BASE Y CONFIANZA'!K299</f>
        <v>0</v>
      </c>
      <c r="L310" s="812">
        <f>'BASE Y CONFIANZA'!L299</f>
        <v>0</v>
      </c>
      <c r="M310" s="812">
        <f>'BASE Y CONFIANZA'!M299</f>
        <v>0</v>
      </c>
      <c r="N310" s="812">
        <f>'BASE Y CONFIANZA'!N299</f>
        <v>5370</v>
      </c>
      <c r="O310" s="869"/>
      <c r="P310" s="869"/>
      <c r="Q310" s="869"/>
    </row>
    <row r="311" spans="1:17" s="787" customFormat="1" ht="18.75" customHeight="1">
      <c r="A311" s="807">
        <v>7100329</v>
      </c>
      <c r="B311" s="808" t="s">
        <v>959</v>
      </c>
      <c r="C311" s="827" t="s">
        <v>795</v>
      </c>
      <c r="D311" s="1067" t="s">
        <v>148</v>
      </c>
      <c r="E311" s="828">
        <f>'BASE Y CONFIANZA'!E300</f>
        <v>15</v>
      </c>
      <c r="F311" s="812">
        <f>'BASE Y CONFIANZA'!F300</f>
        <v>3904</v>
      </c>
      <c r="G311" s="812">
        <f>'BASE Y CONFIANZA'!G300</f>
        <v>1200</v>
      </c>
      <c r="H311" s="812">
        <f>'BASE Y CONFIANZA'!H300</f>
        <v>300</v>
      </c>
      <c r="I311" s="812">
        <f>'BASE Y CONFIANZA'!I300</f>
        <v>0</v>
      </c>
      <c r="J311" s="812">
        <f>'BASE Y CONFIANZA'!J300</f>
        <v>334</v>
      </c>
      <c r="K311" s="812">
        <f>'BASE Y CONFIANZA'!K300</f>
        <v>0</v>
      </c>
      <c r="L311" s="812">
        <f>'BASE Y CONFIANZA'!L300</f>
        <v>0</v>
      </c>
      <c r="M311" s="812">
        <f>'BASE Y CONFIANZA'!M300</f>
        <v>0</v>
      </c>
      <c r="N311" s="812">
        <f>'BASE Y CONFIANZA'!N300</f>
        <v>5070</v>
      </c>
      <c r="O311" s="869"/>
      <c r="P311" s="869"/>
      <c r="Q311" s="869"/>
    </row>
    <row r="312" spans="1:17" s="787" customFormat="1" ht="18.75" customHeight="1">
      <c r="A312" s="807">
        <v>7100330</v>
      </c>
      <c r="B312" s="808" t="s">
        <v>161</v>
      </c>
      <c r="C312" s="827" t="s">
        <v>795</v>
      </c>
      <c r="D312" s="1067" t="s">
        <v>163</v>
      </c>
      <c r="E312" s="828">
        <f>'BASE Y CONFIANZA'!E301</f>
        <v>15</v>
      </c>
      <c r="F312" s="812">
        <f>'BASE Y CONFIANZA'!F301</f>
        <v>4673</v>
      </c>
      <c r="G312" s="812">
        <f>'BASE Y CONFIANZA'!G301</f>
        <v>1500</v>
      </c>
      <c r="H312" s="812">
        <f>'BASE Y CONFIANZA'!H301</f>
        <v>300</v>
      </c>
      <c r="I312" s="812">
        <f>'BASE Y CONFIANZA'!I301</f>
        <v>0</v>
      </c>
      <c r="J312" s="812">
        <f>'BASE Y CONFIANZA'!J301</f>
        <v>465</v>
      </c>
      <c r="K312" s="812">
        <f>'BASE Y CONFIANZA'!K301</f>
        <v>0</v>
      </c>
      <c r="L312" s="812">
        <f>'BASE Y CONFIANZA'!L301</f>
        <v>0</v>
      </c>
      <c r="M312" s="812">
        <f>'BASE Y CONFIANZA'!M301</f>
        <v>0</v>
      </c>
      <c r="N312" s="812">
        <f>'BASE Y CONFIANZA'!N301</f>
        <v>6008</v>
      </c>
      <c r="O312" s="869"/>
      <c r="P312" s="869"/>
      <c r="Q312" s="869"/>
    </row>
    <row r="313" spans="1:17" s="787" customFormat="1" ht="18.75" customHeight="1">
      <c r="A313" s="807">
        <v>7100331</v>
      </c>
      <c r="B313" s="808" t="s">
        <v>164</v>
      </c>
      <c r="C313" s="827" t="s">
        <v>795</v>
      </c>
      <c r="D313" s="1067" t="s">
        <v>516</v>
      </c>
      <c r="E313" s="828">
        <f>'BASE Y CONFIANZA'!E302</f>
        <v>15</v>
      </c>
      <c r="F313" s="812">
        <f>'BASE Y CONFIANZA'!F302</f>
        <v>5225</v>
      </c>
      <c r="G313" s="812">
        <f>'BASE Y CONFIANZA'!G302</f>
        <v>1500</v>
      </c>
      <c r="H313" s="812">
        <f>'BASE Y CONFIANZA'!H302</f>
        <v>300</v>
      </c>
      <c r="I313" s="812">
        <f>'BASE Y CONFIANZA'!I302</f>
        <v>0</v>
      </c>
      <c r="J313" s="812">
        <f>'BASE Y CONFIANZA'!J302</f>
        <v>569</v>
      </c>
      <c r="K313" s="812">
        <f>'BASE Y CONFIANZA'!K302</f>
        <v>0</v>
      </c>
      <c r="L313" s="812">
        <f>'BASE Y CONFIANZA'!L302</f>
        <v>0</v>
      </c>
      <c r="M313" s="812">
        <f>'BASE Y CONFIANZA'!M302</f>
        <v>0</v>
      </c>
      <c r="N313" s="812">
        <f>'BASE Y CONFIANZA'!N302</f>
        <v>6456</v>
      </c>
      <c r="O313" s="869"/>
      <c r="P313" s="869"/>
      <c r="Q313" s="869"/>
    </row>
    <row r="314" spans="1:17" s="787" customFormat="1" ht="18.75" customHeight="1">
      <c r="A314" s="807">
        <v>7100332</v>
      </c>
      <c r="B314" s="808" t="s">
        <v>960</v>
      </c>
      <c r="C314" s="827" t="s">
        <v>795</v>
      </c>
      <c r="D314" s="1067" t="s">
        <v>148</v>
      </c>
      <c r="E314" s="828">
        <f>'BASE Y CONFIANZA'!E313</f>
        <v>15</v>
      </c>
      <c r="F314" s="812">
        <f>'BASE Y CONFIANZA'!F313</f>
        <v>3194</v>
      </c>
      <c r="G314" s="812">
        <f>'BASE Y CONFIANZA'!G313</f>
        <v>0</v>
      </c>
      <c r="H314" s="812">
        <f>'BASE Y CONFIANZA'!H313</f>
        <v>0</v>
      </c>
      <c r="I314" s="812">
        <f>'BASE Y CONFIANZA'!I313</f>
        <v>0</v>
      </c>
      <c r="J314" s="812">
        <f>'BASE Y CONFIANZA'!J313</f>
        <v>118</v>
      </c>
      <c r="K314" s="812">
        <f>'BASE Y CONFIANZA'!K313</f>
        <v>0</v>
      </c>
      <c r="L314" s="812">
        <f>'BASE Y CONFIANZA'!L313</f>
        <v>0</v>
      </c>
      <c r="M314" s="812">
        <f>'BASE Y CONFIANZA'!M313</f>
        <v>0</v>
      </c>
      <c r="N314" s="812">
        <f>'BASE Y CONFIANZA'!N313</f>
        <v>3076</v>
      </c>
      <c r="O314" s="869"/>
      <c r="P314" s="869"/>
      <c r="Q314" s="869"/>
    </row>
    <row r="315" spans="1:17" s="787" customFormat="1" ht="18.75" customHeight="1">
      <c r="A315" s="807">
        <v>7100334</v>
      </c>
      <c r="B315" s="808" t="s">
        <v>636</v>
      </c>
      <c r="C315" s="827" t="s">
        <v>795</v>
      </c>
      <c r="D315" s="1067" t="s">
        <v>148</v>
      </c>
      <c r="E315" s="828">
        <f>'BASE Y CONFIANZA'!E314</f>
        <v>15</v>
      </c>
      <c r="F315" s="812">
        <f>'BASE Y CONFIANZA'!F314</f>
        <v>3904</v>
      </c>
      <c r="G315" s="812">
        <f>'BASE Y CONFIANZA'!G314</f>
        <v>1500</v>
      </c>
      <c r="H315" s="812">
        <f>'BASE Y CONFIANZA'!H314</f>
        <v>300</v>
      </c>
      <c r="I315" s="812">
        <f>'BASE Y CONFIANZA'!I314</f>
        <v>0</v>
      </c>
      <c r="J315" s="812">
        <f>'BASE Y CONFIANZA'!J314</f>
        <v>334</v>
      </c>
      <c r="K315" s="812">
        <f>'BASE Y CONFIANZA'!K314</f>
        <v>0</v>
      </c>
      <c r="L315" s="812">
        <f>'BASE Y CONFIANZA'!L314</f>
        <v>0</v>
      </c>
      <c r="M315" s="812">
        <f>'BASE Y CONFIANZA'!M314</f>
        <v>0</v>
      </c>
      <c r="N315" s="812">
        <f>'BASE Y CONFIANZA'!N314</f>
        <v>5370</v>
      </c>
      <c r="O315" s="869"/>
      <c r="P315" s="869"/>
      <c r="Q315" s="869"/>
    </row>
    <row r="316" spans="1:17" s="787" customFormat="1" ht="18.75" customHeight="1">
      <c r="A316" s="807">
        <v>7100335</v>
      </c>
      <c r="B316" s="808" t="s">
        <v>962</v>
      </c>
      <c r="C316" s="827" t="s">
        <v>795</v>
      </c>
      <c r="D316" s="1067" t="s">
        <v>148</v>
      </c>
      <c r="E316" s="828">
        <f>'BASE Y CONFIANZA'!E315</f>
        <v>15</v>
      </c>
      <c r="F316" s="812">
        <f>'BASE Y CONFIANZA'!F315</f>
        <v>3904</v>
      </c>
      <c r="G316" s="812">
        <f>'BASE Y CONFIANZA'!G315</f>
        <v>0</v>
      </c>
      <c r="H316" s="812">
        <f>'BASE Y CONFIANZA'!H315</f>
        <v>300</v>
      </c>
      <c r="I316" s="812">
        <f>'BASE Y CONFIANZA'!I315</f>
        <v>0</v>
      </c>
      <c r="J316" s="812">
        <f>'BASE Y CONFIANZA'!J315</f>
        <v>334</v>
      </c>
      <c r="K316" s="812">
        <f>'BASE Y CONFIANZA'!K315</f>
        <v>0</v>
      </c>
      <c r="L316" s="812">
        <f>'BASE Y CONFIANZA'!L315</f>
        <v>0</v>
      </c>
      <c r="M316" s="812">
        <f>'BASE Y CONFIANZA'!M315</f>
        <v>0</v>
      </c>
      <c r="N316" s="812">
        <f>'BASE Y CONFIANZA'!N315</f>
        <v>3870</v>
      </c>
      <c r="O316" s="869"/>
      <c r="P316" s="869"/>
      <c r="Q316" s="869"/>
    </row>
    <row r="317" spans="1:17" s="787" customFormat="1" ht="18.75" customHeight="1">
      <c r="A317" s="807">
        <v>7100336</v>
      </c>
      <c r="B317" s="808" t="s">
        <v>992</v>
      </c>
      <c r="C317" s="827" t="s">
        <v>795</v>
      </c>
      <c r="D317" s="1067" t="s">
        <v>148</v>
      </c>
      <c r="E317" s="828">
        <f>'BASE Y CONFIANZA'!E316</f>
        <v>15</v>
      </c>
      <c r="F317" s="812">
        <f>'BASE Y CONFIANZA'!F316</f>
        <v>3904</v>
      </c>
      <c r="G317" s="812">
        <f>'BASE Y CONFIANZA'!G316</f>
        <v>1200</v>
      </c>
      <c r="H317" s="812">
        <f>'BASE Y CONFIANZA'!H316</f>
        <v>300</v>
      </c>
      <c r="I317" s="812">
        <f>'BASE Y CONFIANZA'!I316</f>
        <v>0</v>
      </c>
      <c r="J317" s="812">
        <f>'BASE Y CONFIANZA'!J316</f>
        <v>334</v>
      </c>
      <c r="K317" s="812">
        <f>'BASE Y CONFIANZA'!K316</f>
        <v>0</v>
      </c>
      <c r="L317" s="812">
        <f>'BASE Y CONFIANZA'!L316</f>
        <v>0</v>
      </c>
      <c r="M317" s="812">
        <f>'BASE Y CONFIANZA'!M316</f>
        <v>0</v>
      </c>
      <c r="N317" s="812">
        <f>'BASE Y CONFIANZA'!N316</f>
        <v>5070</v>
      </c>
      <c r="O317" s="869"/>
      <c r="P317" s="869"/>
      <c r="Q317" s="869"/>
    </row>
    <row r="318" spans="1:17" s="787" customFormat="1" ht="18.75" customHeight="1">
      <c r="A318" s="807">
        <v>7100350</v>
      </c>
      <c r="B318" s="808" t="s">
        <v>584</v>
      </c>
      <c r="C318" s="827" t="s">
        <v>795</v>
      </c>
      <c r="D318" s="1067" t="s">
        <v>582</v>
      </c>
      <c r="E318" s="828">
        <f>'BASE Y CONFIANZA'!E317</f>
        <v>15</v>
      </c>
      <c r="F318" s="812">
        <f>'BASE Y CONFIANZA'!F317</f>
        <v>3904</v>
      </c>
      <c r="G318" s="812">
        <f>'BASE Y CONFIANZA'!G317</f>
        <v>0</v>
      </c>
      <c r="H318" s="812">
        <f>'BASE Y CONFIANZA'!H317</f>
        <v>300</v>
      </c>
      <c r="I318" s="812">
        <f>'BASE Y CONFIANZA'!I317</f>
        <v>0</v>
      </c>
      <c r="J318" s="812">
        <f>'BASE Y CONFIANZA'!J317</f>
        <v>334</v>
      </c>
      <c r="K318" s="812">
        <f>'BASE Y CONFIANZA'!K317</f>
        <v>0</v>
      </c>
      <c r="L318" s="812">
        <f>'BASE Y CONFIANZA'!L317</f>
        <v>0</v>
      </c>
      <c r="M318" s="812">
        <f>'BASE Y CONFIANZA'!M317</f>
        <v>0</v>
      </c>
      <c r="N318" s="812">
        <f>'BASE Y CONFIANZA'!N317</f>
        <v>3870</v>
      </c>
      <c r="O318" s="869"/>
      <c r="P318" s="869"/>
      <c r="Q318" s="869"/>
    </row>
    <row r="319" spans="1:17" s="787" customFormat="1" ht="18.75" customHeight="1">
      <c r="A319" s="807">
        <v>7100352</v>
      </c>
      <c r="B319" s="808" t="s">
        <v>925</v>
      </c>
      <c r="C319" s="827" t="s">
        <v>795</v>
      </c>
      <c r="D319" s="1067" t="s">
        <v>148</v>
      </c>
      <c r="E319" s="828">
        <f>'BASE Y CONFIANZA'!E318</f>
        <v>15</v>
      </c>
      <c r="F319" s="812">
        <f>'BASE Y CONFIANZA'!F318</f>
        <v>3904</v>
      </c>
      <c r="G319" s="812">
        <f>'BASE Y CONFIANZA'!G318</f>
        <v>1500</v>
      </c>
      <c r="H319" s="812">
        <f>'BASE Y CONFIANZA'!H318</f>
        <v>300</v>
      </c>
      <c r="I319" s="812">
        <f>'BASE Y CONFIANZA'!I318</f>
        <v>0</v>
      </c>
      <c r="J319" s="812">
        <f>'BASE Y CONFIANZA'!J318</f>
        <v>334</v>
      </c>
      <c r="K319" s="812">
        <f>'BASE Y CONFIANZA'!K318</f>
        <v>0</v>
      </c>
      <c r="L319" s="812">
        <f>'BASE Y CONFIANZA'!L318</f>
        <v>0</v>
      </c>
      <c r="M319" s="812">
        <f>'BASE Y CONFIANZA'!M318</f>
        <v>0</v>
      </c>
      <c r="N319" s="812">
        <f>'BASE Y CONFIANZA'!N318</f>
        <v>5370</v>
      </c>
      <c r="O319" s="869"/>
      <c r="P319" s="869"/>
      <c r="Q319" s="869"/>
    </row>
    <row r="320" spans="1:17" s="787" customFormat="1" ht="18.75" customHeight="1">
      <c r="A320" s="807">
        <v>7100354</v>
      </c>
      <c r="B320" s="808" t="s">
        <v>166</v>
      </c>
      <c r="C320" s="827" t="s">
        <v>795</v>
      </c>
      <c r="D320" s="1067" t="s">
        <v>148</v>
      </c>
      <c r="E320" s="828">
        <f>'BASE Y CONFIANZA'!E319</f>
        <v>15</v>
      </c>
      <c r="F320" s="812">
        <f>'BASE Y CONFIANZA'!F319</f>
        <v>3904</v>
      </c>
      <c r="G320" s="812">
        <f>'BASE Y CONFIANZA'!G319</f>
        <v>1200</v>
      </c>
      <c r="H320" s="812">
        <f>'BASE Y CONFIANZA'!H319</f>
        <v>300</v>
      </c>
      <c r="I320" s="812">
        <f>'BASE Y CONFIANZA'!I319</f>
        <v>0</v>
      </c>
      <c r="J320" s="812">
        <f>'BASE Y CONFIANZA'!J319</f>
        <v>334</v>
      </c>
      <c r="K320" s="812">
        <f>'BASE Y CONFIANZA'!K319</f>
        <v>0</v>
      </c>
      <c r="L320" s="812">
        <f>'BASE Y CONFIANZA'!L319</f>
        <v>0</v>
      </c>
      <c r="M320" s="812">
        <f>'BASE Y CONFIANZA'!M319</f>
        <v>0</v>
      </c>
      <c r="N320" s="812">
        <f>'BASE Y CONFIANZA'!N319</f>
        <v>5070</v>
      </c>
      <c r="O320" s="869"/>
      <c r="P320" s="869"/>
      <c r="Q320" s="869"/>
    </row>
    <row r="321" spans="1:17" s="787" customFormat="1" ht="18.75" customHeight="1">
      <c r="A321" s="807">
        <v>7100355</v>
      </c>
      <c r="B321" s="808" t="s">
        <v>586</v>
      </c>
      <c r="C321" s="827" t="s">
        <v>795</v>
      </c>
      <c r="D321" s="1067" t="s">
        <v>148</v>
      </c>
      <c r="E321" s="828">
        <f>'BASE Y CONFIANZA'!E320</f>
        <v>15</v>
      </c>
      <c r="F321" s="812">
        <f>'BASE Y CONFIANZA'!F320</f>
        <v>3194</v>
      </c>
      <c r="G321" s="812">
        <f>'BASE Y CONFIANZA'!G320</f>
        <v>0</v>
      </c>
      <c r="H321" s="812">
        <f>'BASE Y CONFIANZA'!H320</f>
        <v>300</v>
      </c>
      <c r="I321" s="812">
        <f>'BASE Y CONFIANZA'!I320</f>
        <v>0</v>
      </c>
      <c r="J321" s="812">
        <f>'BASE Y CONFIANZA'!J320</f>
        <v>118</v>
      </c>
      <c r="K321" s="812">
        <f>'BASE Y CONFIANZA'!K320</f>
        <v>0</v>
      </c>
      <c r="L321" s="812">
        <f>'BASE Y CONFIANZA'!L320</f>
        <v>0</v>
      </c>
      <c r="M321" s="812">
        <f>'BASE Y CONFIANZA'!M320</f>
        <v>0</v>
      </c>
      <c r="N321" s="812">
        <f>'BASE Y CONFIANZA'!N320</f>
        <v>3376</v>
      </c>
      <c r="O321" s="869"/>
      <c r="P321" s="869"/>
      <c r="Q321" s="869"/>
    </row>
    <row r="322" spans="1:17" s="787" customFormat="1" ht="18.75" customHeight="1">
      <c r="A322" s="807">
        <v>7100358</v>
      </c>
      <c r="B322" s="808" t="s">
        <v>931</v>
      </c>
      <c r="C322" s="827" t="s">
        <v>795</v>
      </c>
      <c r="D322" s="1067" t="s">
        <v>148</v>
      </c>
      <c r="E322" s="828">
        <f>'BASE Y CONFIANZA'!E321</f>
        <v>15</v>
      </c>
      <c r="F322" s="812">
        <f>'BASE Y CONFIANZA'!F321</f>
        <v>3904</v>
      </c>
      <c r="G322" s="812">
        <f>'BASE Y CONFIANZA'!G321</f>
        <v>900</v>
      </c>
      <c r="H322" s="812">
        <f>'BASE Y CONFIANZA'!H321</f>
        <v>300</v>
      </c>
      <c r="I322" s="812">
        <f>'BASE Y CONFIANZA'!I321</f>
        <v>0</v>
      </c>
      <c r="J322" s="812">
        <f>'BASE Y CONFIANZA'!J321</f>
        <v>334</v>
      </c>
      <c r="K322" s="812">
        <f>'BASE Y CONFIANZA'!K321</f>
        <v>0</v>
      </c>
      <c r="L322" s="812">
        <f>'BASE Y CONFIANZA'!L321</f>
        <v>0</v>
      </c>
      <c r="M322" s="812">
        <f>'BASE Y CONFIANZA'!M321</f>
        <v>0</v>
      </c>
      <c r="N322" s="812">
        <f>'BASE Y CONFIANZA'!N321</f>
        <v>4770</v>
      </c>
      <c r="O322" s="869"/>
      <c r="P322" s="869"/>
      <c r="Q322" s="869"/>
    </row>
    <row r="323" spans="1:17" s="787" customFormat="1" ht="18.75" customHeight="1">
      <c r="A323" s="807">
        <v>7100362</v>
      </c>
      <c r="B323" s="808" t="s">
        <v>478</v>
      </c>
      <c r="C323" s="827" t="s">
        <v>795</v>
      </c>
      <c r="D323" s="1067" t="s">
        <v>148</v>
      </c>
      <c r="E323" s="828">
        <f>'BASE Y CONFIANZA'!E322</f>
        <v>15</v>
      </c>
      <c r="F323" s="812">
        <f>'BASE Y CONFIANZA'!F322</f>
        <v>6616</v>
      </c>
      <c r="G323" s="812">
        <f>'BASE Y CONFIANZA'!G322</f>
        <v>1500</v>
      </c>
      <c r="H323" s="812">
        <f>'BASE Y CONFIANZA'!H322</f>
        <v>300</v>
      </c>
      <c r="I323" s="812">
        <f>'BASE Y CONFIANZA'!I322</f>
        <v>0</v>
      </c>
      <c r="J323" s="812">
        <f>'BASE Y CONFIANZA'!J322</f>
        <v>866</v>
      </c>
      <c r="K323" s="812">
        <f>'BASE Y CONFIANZA'!K322</f>
        <v>0</v>
      </c>
      <c r="L323" s="812">
        <f>'BASE Y CONFIANZA'!L322</f>
        <v>0</v>
      </c>
      <c r="M323" s="812">
        <f>'BASE Y CONFIANZA'!M322</f>
        <v>0</v>
      </c>
      <c r="N323" s="812">
        <f>'BASE Y CONFIANZA'!N322</f>
        <v>7550</v>
      </c>
      <c r="O323" s="869"/>
      <c r="P323" s="869"/>
      <c r="Q323" s="869"/>
    </row>
    <row r="324" spans="1:17" s="787" customFormat="1" ht="18.75" customHeight="1">
      <c r="A324" s="807">
        <v>7100364</v>
      </c>
      <c r="B324" s="808" t="s">
        <v>483</v>
      </c>
      <c r="C324" s="827" t="s">
        <v>795</v>
      </c>
      <c r="D324" s="1067" t="s">
        <v>148</v>
      </c>
      <c r="E324" s="828">
        <f>'BASE Y CONFIANZA'!E323</f>
        <v>15</v>
      </c>
      <c r="F324" s="812">
        <f>'BASE Y CONFIANZA'!F323</f>
        <v>3904</v>
      </c>
      <c r="G324" s="812">
        <f>'BASE Y CONFIANZA'!G323</f>
        <v>0</v>
      </c>
      <c r="H324" s="812">
        <f>'BASE Y CONFIANZA'!H323</f>
        <v>300</v>
      </c>
      <c r="I324" s="812">
        <f>'BASE Y CONFIANZA'!I323</f>
        <v>0</v>
      </c>
      <c r="J324" s="812">
        <f>'BASE Y CONFIANZA'!J323</f>
        <v>334</v>
      </c>
      <c r="K324" s="812">
        <f>'BASE Y CONFIANZA'!K323</f>
        <v>0</v>
      </c>
      <c r="L324" s="812">
        <f>'BASE Y CONFIANZA'!L323</f>
        <v>0</v>
      </c>
      <c r="M324" s="812">
        <f>'BASE Y CONFIANZA'!M323</f>
        <v>0</v>
      </c>
      <c r="N324" s="812">
        <f>'BASE Y CONFIANZA'!N323</f>
        <v>3870</v>
      </c>
      <c r="O324" s="869"/>
      <c r="P324" s="869"/>
      <c r="Q324" s="869"/>
    </row>
    <row r="325" spans="1:17" s="787" customFormat="1" ht="18.75" customHeight="1">
      <c r="A325" s="807">
        <v>7100365</v>
      </c>
      <c r="B325" s="808" t="s">
        <v>1218</v>
      </c>
      <c r="C325" s="827" t="s">
        <v>795</v>
      </c>
      <c r="D325" s="1067" t="s">
        <v>163</v>
      </c>
      <c r="E325" s="828">
        <f>'BASE Y CONFIANZA'!E324</f>
        <v>13</v>
      </c>
      <c r="F325" s="812">
        <f>'BASE Y CONFIANZA'!F324</f>
        <v>4050</v>
      </c>
      <c r="G325" s="812">
        <f>'BASE Y CONFIANZA'!G324</f>
        <v>0</v>
      </c>
      <c r="H325" s="812">
        <f>'BASE Y CONFIANZA'!H324</f>
        <v>300</v>
      </c>
      <c r="I325" s="812">
        <f>'BASE Y CONFIANZA'!I324</f>
        <v>0</v>
      </c>
      <c r="J325" s="812">
        <f>'BASE Y CONFIANZA'!J324</f>
        <v>357</v>
      </c>
      <c r="K325" s="812">
        <f>'BASE Y CONFIANZA'!K324</f>
        <v>0</v>
      </c>
      <c r="L325" s="812">
        <f>'BASE Y CONFIANZA'!L324</f>
        <v>0</v>
      </c>
      <c r="M325" s="812">
        <f>'BASE Y CONFIANZA'!M324</f>
        <v>0</v>
      </c>
      <c r="N325" s="812">
        <f>'BASE Y CONFIANZA'!N324</f>
        <v>3993</v>
      </c>
      <c r="O325" s="869"/>
      <c r="P325" s="869"/>
      <c r="Q325" s="869"/>
    </row>
    <row r="326" spans="1:17" s="787" customFormat="1" ht="18.75" customHeight="1">
      <c r="A326" s="807">
        <v>7100377</v>
      </c>
      <c r="B326" s="808" t="s">
        <v>1219</v>
      </c>
      <c r="C326" s="827" t="s">
        <v>795</v>
      </c>
      <c r="D326" s="1067" t="s">
        <v>163</v>
      </c>
      <c r="E326" s="828">
        <f>'BASE Y CONFIANZA'!E325</f>
        <v>15</v>
      </c>
      <c r="F326" s="812">
        <f>'BASE Y CONFIANZA'!F325</f>
        <v>6552</v>
      </c>
      <c r="G326" s="812">
        <f>'BASE Y CONFIANZA'!G325</f>
        <v>0</v>
      </c>
      <c r="H326" s="812">
        <f>'BASE Y CONFIANZA'!H325</f>
        <v>300</v>
      </c>
      <c r="I326" s="812">
        <f>'BASE Y CONFIANZA'!I325</f>
        <v>0</v>
      </c>
      <c r="J326" s="812">
        <f>'BASE Y CONFIANZA'!J325</f>
        <v>852</v>
      </c>
      <c r="K326" s="812">
        <f>'BASE Y CONFIANZA'!K325</f>
        <v>0</v>
      </c>
      <c r="L326" s="812">
        <f>'BASE Y CONFIANZA'!L325</f>
        <v>0</v>
      </c>
      <c r="M326" s="812">
        <f>'BASE Y CONFIANZA'!M325</f>
        <v>0</v>
      </c>
      <c r="N326" s="812">
        <f>'BASE Y CONFIANZA'!N325</f>
        <v>6000</v>
      </c>
      <c r="O326" s="869"/>
      <c r="P326" s="869"/>
      <c r="Q326" s="869"/>
    </row>
    <row r="327" spans="1:17" s="787" customFormat="1" ht="18.75" customHeight="1">
      <c r="A327" s="807">
        <v>7100379</v>
      </c>
      <c r="B327" s="808" t="s">
        <v>588</v>
      </c>
      <c r="C327" s="827" t="s">
        <v>795</v>
      </c>
      <c r="D327" s="1067" t="s">
        <v>148</v>
      </c>
      <c r="E327" s="828">
        <f>'BASE Y CONFIANZA'!E336</f>
        <v>15</v>
      </c>
      <c r="F327" s="812">
        <f>'BASE Y CONFIANZA'!F336</f>
        <v>3904</v>
      </c>
      <c r="G327" s="812">
        <f>'BASE Y CONFIANZA'!G336</f>
        <v>0</v>
      </c>
      <c r="H327" s="812">
        <f>'BASE Y CONFIANZA'!H336</f>
        <v>300</v>
      </c>
      <c r="I327" s="812">
        <f>'BASE Y CONFIANZA'!I336</f>
        <v>0</v>
      </c>
      <c r="J327" s="812">
        <f>'BASE Y CONFIANZA'!J336</f>
        <v>334</v>
      </c>
      <c r="K327" s="812">
        <f>'BASE Y CONFIANZA'!K336</f>
        <v>0</v>
      </c>
      <c r="L327" s="812">
        <f>'BASE Y CONFIANZA'!L336</f>
        <v>0</v>
      </c>
      <c r="M327" s="812">
        <f>'BASE Y CONFIANZA'!M336</f>
        <v>0</v>
      </c>
      <c r="N327" s="812">
        <f>'BASE Y CONFIANZA'!N336</f>
        <v>3870</v>
      </c>
      <c r="O327" s="869"/>
      <c r="P327" s="869"/>
      <c r="Q327" s="869"/>
    </row>
    <row r="328" spans="1:17" s="787" customFormat="1" ht="18.75" customHeight="1">
      <c r="A328" s="807">
        <v>7100383</v>
      </c>
      <c r="B328" s="808" t="s">
        <v>919</v>
      </c>
      <c r="C328" s="827" t="s">
        <v>795</v>
      </c>
      <c r="D328" s="1067" t="s">
        <v>148</v>
      </c>
      <c r="E328" s="828">
        <f>'BASE Y CONFIANZA'!E337</f>
        <v>15</v>
      </c>
      <c r="F328" s="812">
        <f>'BASE Y CONFIANZA'!F337</f>
        <v>3904</v>
      </c>
      <c r="G328" s="812">
        <f>'BASE Y CONFIANZA'!G337</f>
        <v>0</v>
      </c>
      <c r="H328" s="812">
        <f>'BASE Y CONFIANZA'!H337</f>
        <v>300</v>
      </c>
      <c r="I328" s="812">
        <f>'BASE Y CONFIANZA'!I337</f>
        <v>0</v>
      </c>
      <c r="J328" s="812">
        <f>'BASE Y CONFIANZA'!J337</f>
        <v>334</v>
      </c>
      <c r="K328" s="812">
        <f>'BASE Y CONFIANZA'!K337</f>
        <v>0</v>
      </c>
      <c r="L328" s="812">
        <f>'BASE Y CONFIANZA'!L337</f>
        <v>0</v>
      </c>
      <c r="M328" s="812">
        <f>'BASE Y CONFIANZA'!M337</f>
        <v>0</v>
      </c>
      <c r="N328" s="812">
        <f>'BASE Y CONFIANZA'!N337</f>
        <v>3870</v>
      </c>
      <c r="O328" s="869"/>
      <c r="P328" s="869"/>
      <c r="Q328" s="869"/>
    </row>
    <row r="329" spans="1:17" s="787" customFormat="1" ht="18.75" customHeight="1">
      <c r="A329" s="807">
        <v>7100390</v>
      </c>
      <c r="B329" s="808" t="s">
        <v>168</v>
      </c>
      <c r="C329" s="827" t="s">
        <v>795</v>
      </c>
      <c r="D329" s="1067" t="s">
        <v>163</v>
      </c>
      <c r="E329" s="828">
        <f>'BASE Y CONFIANZA'!E338</f>
        <v>15</v>
      </c>
      <c r="F329" s="812">
        <f>'BASE Y CONFIANZA'!F338</f>
        <v>4368</v>
      </c>
      <c r="G329" s="812">
        <f>'BASE Y CONFIANZA'!G338</f>
        <v>0</v>
      </c>
      <c r="H329" s="812">
        <f>'BASE Y CONFIANZA'!H338</f>
        <v>300</v>
      </c>
      <c r="I329" s="812">
        <f>'BASE Y CONFIANZA'!I338</f>
        <v>0</v>
      </c>
      <c r="J329" s="812">
        <f>'BASE Y CONFIANZA'!J338</f>
        <v>410</v>
      </c>
      <c r="K329" s="812">
        <f>'BASE Y CONFIANZA'!K338</f>
        <v>0</v>
      </c>
      <c r="L329" s="812">
        <f>'BASE Y CONFIANZA'!L338</f>
        <v>0</v>
      </c>
      <c r="M329" s="812">
        <f>'BASE Y CONFIANZA'!M338</f>
        <v>0</v>
      </c>
      <c r="N329" s="812">
        <f>'BASE Y CONFIANZA'!N338</f>
        <v>4258</v>
      </c>
      <c r="O329" s="869"/>
      <c r="P329" s="869"/>
      <c r="Q329" s="869"/>
    </row>
    <row r="330" spans="1:17" s="787" customFormat="1" ht="18.75" customHeight="1">
      <c r="A330" s="807">
        <v>7100392</v>
      </c>
      <c r="B330" s="808" t="s">
        <v>497</v>
      </c>
      <c r="C330" s="827" t="s">
        <v>795</v>
      </c>
      <c r="D330" s="1067" t="s">
        <v>148</v>
      </c>
      <c r="E330" s="828">
        <f>'BASE Y CONFIANZA'!E339</f>
        <v>15</v>
      </c>
      <c r="F330" s="812">
        <f>'BASE Y CONFIANZA'!F339</f>
        <v>3904</v>
      </c>
      <c r="G330" s="812">
        <f>'BASE Y CONFIANZA'!G339</f>
        <v>0</v>
      </c>
      <c r="H330" s="812">
        <f>'BASE Y CONFIANZA'!H339</f>
        <v>300</v>
      </c>
      <c r="I330" s="812">
        <f>'BASE Y CONFIANZA'!I339</f>
        <v>0</v>
      </c>
      <c r="J330" s="812">
        <f>'BASE Y CONFIANZA'!J339</f>
        <v>334</v>
      </c>
      <c r="K330" s="812">
        <f>'BASE Y CONFIANZA'!K339</f>
        <v>0</v>
      </c>
      <c r="L330" s="812">
        <f>'BASE Y CONFIANZA'!L339</f>
        <v>0</v>
      </c>
      <c r="M330" s="812">
        <f>'BASE Y CONFIANZA'!M339</f>
        <v>0</v>
      </c>
      <c r="N330" s="812">
        <f>'BASE Y CONFIANZA'!N339</f>
        <v>3870</v>
      </c>
      <c r="O330" s="869"/>
      <c r="P330" s="869"/>
      <c r="Q330" s="869"/>
    </row>
    <row r="331" spans="1:17" s="787" customFormat="1" ht="18.75" customHeight="1">
      <c r="A331" s="807">
        <v>7100399</v>
      </c>
      <c r="B331" s="850" t="s">
        <v>170</v>
      </c>
      <c r="C331" s="827" t="s">
        <v>795</v>
      </c>
      <c r="D331" s="1067" t="s">
        <v>163</v>
      </c>
      <c r="E331" s="828">
        <f>'BASE Y CONFIANZA'!E340</f>
        <v>15</v>
      </c>
      <c r="F331" s="812">
        <f>'BASE Y CONFIANZA'!F340</f>
        <v>6616</v>
      </c>
      <c r="G331" s="812">
        <f>'BASE Y CONFIANZA'!G340</f>
        <v>1200</v>
      </c>
      <c r="H331" s="812">
        <f>'BASE Y CONFIANZA'!H340</f>
        <v>300</v>
      </c>
      <c r="I331" s="812">
        <f>'BASE Y CONFIANZA'!I340</f>
        <v>0</v>
      </c>
      <c r="J331" s="812">
        <f>'BASE Y CONFIANZA'!J340</f>
        <v>866</v>
      </c>
      <c r="K331" s="812">
        <f>'BASE Y CONFIANZA'!K340</f>
        <v>0</v>
      </c>
      <c r="L331" s="812">
        <f>'BASE Y CONFIANZA'!L340</f>
        <v>0</v>
      </c>
      <c r="M331" s="812">
        <f>'BASE Y CONFIANZA'!M340</f>
        <v>0</v>
      </c>
      <c r="N331" s="812">
        <f>'BASE Y CONFIANZA'!N340</f>
        <v>7250</v>
      </c>
      <c r="O331" s="869"/>
      <c r="P331" s="869"/>
      <c r="Q331" s="869"/>
    </row>
    <row r="332" spans="1:17" s="787" customFormat="1" ht="18.75" customHeight="1">
      <c r="A332" s="807">
        <v>7100402</v>
      </c>
      <c r="B332" s="850" t="s">
        <v>661</v>
      </c>
      <c r="C332" s="827" t="s">
        <v>795</v>
      </c>
      <c r="D332" s="1067" t="s">
        <v>163</v>
      </c>
      <c r="E332" s="828">
        <f>'BASE Y CONFIANZA'!E341</f>
        <v>15</v>
      </c>
      <c r="F332" s="812">
        <f>'BASE Y CONFIANZA'!F341</f>
        <v>4673</v>
      </c>
      <c r="G332" s="812">
        <f>'BASE Y CONFIANZA'!G341</f>
        <v>0</v>
      </c>
      <c r="H332" s="812">
        <f>'BASE Y CONFIANZA'!H341</f>
        <v>300</v>
      </c>
      <c r="I332" s="812">
        <f>'BASE Y CONFIANZA'!I341</f>
        <v>0</v>
      </c>
      <c r="J332" s="812">
        <f>'BASE Y CONFIANZA'!J341</f>
        <v>465</v>
      </c>
      <c r="K332" s="812">
        <f>'BASE Y CONFIANZA'!K341</f>
        <v>0</v>
      </c>
      <c r="L332" s="812">
        <f>'BASE Y CONFIANZA'!L341</f>
        <v>0</v>
      </c>
      <c r="M332" s="812">
        <f>'BASE Y CONFIANZA'!M341</f>
        <v>0</v>
      </c>
      <c r="N332" s="812">
        <f>'BASE Y CONFIANZA'!N341</f>
        <v>4508</v>
      </c>
      <c r="O332" s="869"/>
      <c r="P332" s="869"/>
      <c r="Q332" s="869"/>
    </row>
    <row r="333" spans="1:17" s="787" customFormat="1" ht="18.75" customHeight="1">
      <c r="A333" s="807">
        <v>7100407</v>
      </c>
      <c r="B333" s="853" t="s">
        <v>172</v>
      </c>
      <c r="C333" s="827" t="s">
        <v>795</v>
      </c>
      <c r="D333" s="1067" t="s">
        <v>148</v>
      </c>
      <c r="E333" s="828">
        <f>'BASE Y CONFIANZA'!E342</f>
        <v>15</v>
      </c>
      <c r="F333" s="812">
        <f>'BASE Y CONFIANZA'!F342</f>
        <v>3904</v>
      </c>
      <c r="G333" s="812">
        <f>'BASE Y CONFIANZA'!G342</f>
        <v>1200</v>
      </c>
      <c r="H333" s="812">
        <f>'BASE Y CONFIANZA'!H342</f>
        <v>300</v>
      </c>
      <c r="I333" s="812">
        <f>'BASE Y CONFIANZA'!I342</f>
        <v>0</v>
      </c>
      <c r="J333" s="812">
        <f>'BASE Y CONFIANZA'!J342</f>
        <v>334</v>
      </c>
      <c r="K333" s="812">
        <f>'BASE Y CONFIANZA'!K342</f>
        <v>0</v>
      </c>
      <c r="L333" s="812">
        <f>'BASE Y CONFIANZA'!L342</f>
        <v>0</v>
      </c>
      <c r="M333" s="812">
        <f>'BASE Y CONFIANZA'!M342</f>
        <v>0</v>
      </c>
      <c r="N333" s="812">
        <f>'BASE Y CONFIANZA'!N342</f>
        <v>5070</v>
      </c>
      <c r="O333" s="869"/>
      <c r="P333" s="869"/>
      <c r="Q333" s="869"/>
    </row>
    <row r="334" spans="1:17" s="787" customFormat="1" ht="18.75" customHeight="1">
      <c r="A334" s="807">
        <v>7100419</v>
      </c>
      <c r="B334" s="853" t="s">
        <v>173</v>
      </c>
      <c r="C334" s="827" t="s">
        <v>796</v>
      </c>
      <c r="D334" s="1067" t="s">
        <v>174</v>
      </c>
      <c r="E334" s="828">
        <f>'BASE Y CONFIANZA'!E343</f>
        <v>15</v>
      </c>
      <c r="F334" s="812">
        <f>'BASE Y CONFIANZA'!F343</f>
        <v>2005</v>
      </c>
      <c r="G334" s="812">
        <f>'BASE Y CONFIANZA'!G343</f>
        <v>0</v>
      </c>
      <c r="H334" s="812">
        <f>'BASE Y CONFIANZA'!H343</f>
        <v>0</v>
      </c>
      <c r="I334" s="812">
        <f>'BASE Y CONFIANZA'!I343</f>
        <v>0</v>
      </c>
      <c r="J334" s="812">
        <f>'BASE Y CONFIANZA'!J343</f>
        <v>0</v>
      </c>
      <c r="K334" s="812">
        <f>'BASE Y CONFIANZA'!K343</f>
        <v>71</v>
      </c>
      <c r="L334" s="812">
        <f>'BASE Y CONFIANZA'!L343</f>
        <v>0</v>
      </c>
      <c r="M334" s="812">
        <f>'BASE Y CONFIANZA'!M343</f>
        <v>0</v>
      </c>
      <c r="N334" s="812">
        <f>'BASE Y CONFIANZA'!N343</f>
        <v>2076</v>
      </c>
      <c r="O334" s="869"/>
      <c r="P334" s="869"/>
      <c r="Q334" s="869"/>
    </row>
    <row r="335" spans="1:17" s="787" customFormat="1" ht="18.75" customHeight="1">
      <c r="A335" s="807">
        <v>7100423</v>
      </c>
      <c r="B335" s="848" t="s">
        <v>590</v>
      </c>
      <c r="C335" s="827" t="s">
        <v>795</v>
      </c>
      <c r="D335" s="1067" t="s">
        <v>148</v>
      </c>
      <c r="E335" s="828">
        <f>'BASE Y CONFIANZA'!E344</f>
        <v>15</v>
      </c>
      <c r="F335" s="812">
        <f>'BASE Y CONFIANZA'!F344</f>
        <v>3194</v>
      </c>
      <c r="G335" s="812">
        <f>'BASE Y CONFIANZA'!G344</f>
        <v>0</v>
      </c>
      <c r="H335" s="812">
        <f>'BASE Y CONFIANZA'!H344</f>
        <v>300</v>
      </c>
      <c r="I335" s="812">
        <f>'BASE Y CONFIANZA'!I344</f>
        <v>0</v>
      </c>
      <c r="J335" s="812">
        <f>'BASE Y CONFIANZA'!J344</f>
        <v>118</v>
      </c>
      <c r="K335" s="812">
        <f>'BASE Y CONFIANZA'!K344</f>
        <v>0</v>
      </c>
      <c r="L335" s="812">
        <f>'BASE Y CONFIANZA'!L344</f>
        <v>0</v>
      </c>
      <c r="M335" s="812">
        <f>'BASE Y CONFIANZA'!M344</f>
        <v>0</v>
      </c>
      <c r="N335" s="812">
        <f>'BASE Y CONFIANZA'!N344</f>
        <v>3376</v>
      </c>
      <c r="O335" s="869"/>
      <c r="P335" s="869"/>
      <c r="Q335" s="869"/>
    </row>
    <row r="336" spans="1:17" s="787" customFormat="1" ht="18.75" customHeight="1">
      <c r="A336" s="807">
        <v>7100425</v>
      </c>
      <c r="B336" s="848" t="s">
        <v>592</v>
      </c>
      <c r="C336" s="827" t="s">
        <v>795</v>
      </c>
      <c r="D336" s="1067" t="s">
        <v>148</v>
      </c>
      <c r="E336" s="828">
        <f>'BASE Y CONFIANZA'!E345</f>
        <v>15</v>
      </c>
      <c r="F336" s="812">
        <f>'BASE Y CONFIANZA'!F345</f>
        <v>3904</v>
      </c>
      <c r="G336" s="812">
        <f>'BASE Y CONFIANZA'!G345</f>
        <v>300</v>
      </c>
      <c r="H336" s="812">
        <f>'BASE Y CONFIANZA'!H345</f>
        <v>300</v>
      </c>
      <c r="I336" s="812">
        <f>'BASE Y CONFIANZA'!I345</f>
        <v>0</v>
      </c>
      <c r="J336" s="812">
        <f>'BASE Y CONFIANZA'!J345</f>
        <v>334</v>
      </c>
      <c r="K336" s="812">
        <f>'BASE Y CONFIANZA'!K345</f>
        <v>0</v>
      </c>
      <c r="L336" s="812">
        <f>'BASE Y CONFIANZA'!L345</f>
        <v>0</v>
      </c>
      <c r="M336" s="812">
        <f>'BASE Y CONFIANZA'!M345</f>
        <v>0</v>
      </c>
      <c r="N336" s="812">
        <f>'BASE Y CONFIANZA'!N345</f>
        <v>4170</v>
      </c>
      <c r="O336" s="869"/>
      <c r="P336" s="869"/>
      <c r="Q336" s="869"/>
    </row>
    <row r="337" spans="1:17" s="796" customFormat="1" ht="18.75" customHeight="1">
      <c r="A337" s="807">
        <v>7100435</v>
      </c>
      <c r="B337" s="808" t="s">
        <v>476</v>
      </c>
      <c r="C337" s="827" t="s">
        <v>795</v>
      </c>
      <c r="D337" s="1069" t="s">
        <v>148</v>
      </c>
      <c r="E337" s="828">
        <f>'BASE Y CONFIANZA'!E346</f>
        <v>15</v>
      </c>
      <c r="F337" s="812">
        <f>'BASE Y CONFIANZA'!F346</f>
        <v>3904</v>
      </c>
      <c r="G337" s="812">
        <f>'BASE Y CONFIANZA'!G346</f>
        <v>0</v>
      </c>
      <c r="H337" s="812">
        <f>'BASE Y CONFIANZA'!H346</f>
        <v>300</v>
      </c>
      <c r="I337" s="812">
        <f>'BASE Y CONFIANZA'!I346</f>
        <v>0</v>
      </c>
      <c r="J337" s="812">
        <f>'BASE Y CONFIANZA'!J346</f>
        <v>334</v>
      </c>
      <c r="K337" s="812">
        <f>'BASE Y CONFIANZA'!K346</f>
        <v>0</v>
      </c>
      <c r="L337" s="812">
        <f>'BASE Y CONFIANZA'!L346</f>
        <v>0</v>
      </c>
      <c r="M337" s="812">
        <f>'BASE Y CONFIANZA'!M346</f>
        <v>0</v>
      </c>
      <c r="N337" s="812">
        <f>'BASE Y CONFIANZA'!N346</f>
        <v>3870</v>
      </c>
      <c r="O337" s="901"/>
      <c r="P337" s="901"/>
      <c r="Q337" s="901"/>
    </row>
    <row r="338" spans="1:15" s="796" customFormat="1" ht="18.75" customHeight="1">
      <c r="A338" s="807">
        <v>7100436</v>
      </c>
      <c r="B338" s="808" t="s">
        <v>517</v>
      </c>
      <c r="C338" s="827" t="s">
        <v>795</v>
      </c>
      <c r="D338" s="1069" t="s">
        <v>148</v>
      </c>
      <c r="E338" s="828">
        <f>'BASE Y CONFIANZA'!E347</f>
        <v>15</v>
      </c>
      <c r="F338" s="812">
        <f>'BASE Y CONFIANZA'!F347</f>
        <v>3904</v>
      </c>
      <c r="G338" s="812">
        <f>'BASE Y CONFIANZA'!G347</f>
        <v>0</v>
      </c>
      <c r="H338" s="812">
        <f>'BASE Y CONFIANZA'!H347</f>
        <v>300</v>
      </c>
      <c r="I338" s="812">
        <f>'BASE Y CONFIANZA'!I347</f>
        <v>0</v>
      </c>
      <c r="J338" s="812">
        <f>'BASE Y CONFIANZA'!J347</f>
        <v>334</v>
      </c>
      <c r="K338" s="812">
        <f>'BASE Y CONFIANZA'!K347</f>
        <v>0</v>
      </c>
      <c r="L338" s="812">
        <f>'BASE Y CONFIANZA'!L347</f>
        <v>0</v>
      </c>
      <c r="M338" s="812">
        <f>'BASE Y CONFIANZA'!M347</f>
        <v>0</v>
      </c>
      <c r="N338" s="812">
        <f>'BASE Y CONFIANZA'!N347</f>
        <v>3870</v>
      </c>
      <c r="O338" s="941"/>
    </row>
    <row r="339" spans="1:17" s="796" customFormat="1" ht="18.75" customHeight="1">
      <c r="A339" s="807">
        <v>7100439</v>
      </c>
      <c r="B339" s="808" t="s">
        <v>869</v>
      </c>
      <c r="C339" s="827" t="s">
        <v>795</v>
      </c>
      <c r="D339" s="1069" t="s">
        <v>148</v>
      </c>
      <c r="E339" s="828">
        <f>'BASE Y CONFIANZA'!E348</f>
        <v>15</v>
      </c>
      <c r="F339" s="812">
        <f>'BASE Y CONFIANZA'!F348</f>
        <v>3904</v>
      </c>
      <c r="G339" s="812">
        <f>'BASE Y CONFIANZA'!G348</f>
        <v>600</v>
      </c>
      <c r="H339" s="812">
        <f>'BASE Y CONFIANZA'!H348</f>
        <v>300</v>
      </c>
      <c r="I339" s="812">
        <f>'BASE Y CONFIANZA'!I348</f>
        <v>0</v>
      </c>
      <c r="J339" s="812">
        <f>'BASE Y CONFIANZA'!J348</f>
        <v>334</v>
      </c>
      <c r="K339" s="812">
        <f>'BASE Y CONFIANZA'!K348</f>
        <v>0</v>
      </c>
      <c r="L339" s="812">
        <f>'BASE Y CONFIANZA'!L348</f>
        <v>0</v>
      </c>
      <c r="M339" s="812">
        <f>'BASE Y CONFIANZA'!M348</f>
        <v>0</v>
      </c>
      <c r="N339" s="812">
        <f>'BASE Y CONFIANZA'!N348</f>
        <v>4470</v>
      </c>
      <c r="O339" s="901"/>
      <c r="P339" s="901"/>
      <c r="Q339" s="901"/>
    </row>
    <row r="340" spans="1:17" s="796" customFormat="1" ht="18.75" customHeight="1">
      <c r="A340" s="807">
        <v>7100454</v>
      </c>
      <c r="B340" s="808" t="s">
        <v>1475</v>
      </c>
      <c r="C340" s="827" t="s">
        <v>795</v>
      </c>
      <c r="D340" s="1069" t="s">
        <v>148</v>
      </c>
      <c r="E340" s="828">
        <f>'BASE Y CONFIANZA'!E358</f>
        <v>15</v>
      </c>
      <c r="F340" s="812">
        <f>'BASE Y CONFIANZA'!F358</f>
        <v>3904</v>
      </c>
      <c r="G340" s="812">
        <f>'BASE Y CONFIANZA'!G358</f>
        <v>0</v>
      </c>
      <c r="H340" s="812">
        <f>'BASE Y CONFIANZA'!H358</f>
        <v>300</v>
      </c>
      <c r="I340" s="812">
        <f>'BASE Y CONFIANZA'!I358</f>
        <v>0</v>
      </c>
      <c r="J340" s="812">
        <f>'BASE Y CONFIANZA'!J358</f>
        <v>334</v>
      </c>
      <c r="K340" s="812">
        <f>'BASE Y CONFIANZA'!K358</f>
        <v>0</v>
      </c>
      <c r="L340" s="812">
        <f>'BASE Y CONFIANZA'!L358</f>
        <v>0</v>
      </c>
      <c r="M340" s="812">
        <f>'BASE Y CONFIANZA'!M358</f>
        <v>0</v>
      </c>
      <c r="N340" s="812">
        <f>'BASE Y CONFIANZA'!N358</f>
        <v>3870</v>
      </c>
      <c r="O340" s="901"/>
      <c r="P340" s="901"/>
      <c r="Q340" s="901"/>
    </row>
    <row r="341" spans="1:17" s="796" customFormat="1" ht="18.75" customHeight="1">
      <c r="A341" s="807">
        <v>7100455</v>
      </c>
      <c r="B341" s="808" t="s">
        <v>1477</v>
      </c>
      <c r="C341" s="827" t="s">
        <v>795</v>
      </c>
      <c r="D341" s="1069" t="s">
        <v>148</v>
      </c>
      <c r="E341" s="828">
        <f>'BASE Y CONFIANZA'!E359</f>
        <v>15</v>
      </c>
      <c r="F341" s="812">
        <f>'BASE Y CONFIANZA'!F359</f>
        <v>3904</v>
      </c>
      <c r="G341" s="812">
        <f>'BASE Y CONFIANZA'!G359</f>
        <v>0</v>
      </c>
      <c r="H341" s="812">
        <f>'BASE Y CONFIANZA'!H359</f>
        <v>300</v>
      </c>
      <c r="I341" s="812">
        <f>'BASE Y CONFIANZA'!I359</f>
        <v>0</v>
      </c>
      <c r="J341" s="812">
        <f>'BASE Y CONFIANZA'!J359</f>
        <v>334</v>
      </c>
      <c r="K341" s="812">
        <f>'BASE Y CONFIANZA'!K359</f>
        <v>0</v>
      </c>
      <c r="L341" s="812">
        <f>'BASE Y CONFIANZA'!L359</f>
        <v>0</v>
      </c>
      <c r="M341" s="812">
        <f>'BASE Y CONFIANZA'!M359</f>
        <v>0</v>
      </c>
      <c r="N341" s="812">
        <f>'BASE Y CONFIANZA'!N359</f>
        <v>3870</v>
      </c>
      <c r="O341" s="901"/>
      <c r="P341" s="901"/>
      <c r="Q341" s="901"/>
    </row>
    <row r="342" spans="1:17" s="796" customFormat="1" ht="18.75" customHeight="1">
      <c r="A342" s="807">
        <v>7100457</v>
      </c>
      <c r="B342" s="808" t="s">
        <v>663</v>
      </c>
      <c r="C342" s="827" t="s">
        <v>795</v>
      </c>
      <c r="D342" s="1069" t="s">
        <v>148</v>
      </c>
      <c r="E342" s="828">
        <f>'BASE Y CONFIANZA'!E360</f>
        <v>15</v>
      </c>
      <c r="F342" s="812">
        <f>'BASE Y CONFIANZA'!F360</f>
        <v>3904</v>
      </c>
      <c r="G342" s="812">
        <f>'BASE Y CONFIANZA'!G360</f>
        <v>0</v>
      </c>
      <c r="H342" s="812">
        <f>'BASE Y CONFIANZA'!H360</f>
        <v>0</v>
      </c>
      <c r="I342" s="812">
        <f>'BASE Y CONFIANZA'!I360</f>
        <v>0</v>
      </c>
      <c r="J342" s="812">
        <f>'BASE Y CONFIANZA'!J360</f>
        <v>334</v>
      </c>
      <c r="K342" s="812">
        <f>'BASE Y CONFIANZA'!K360</f>
        <v>0</v>
      </c>
      <c r="L342" s="812">
        <f>'BASE Y CONFIANZA'!L360</f>
        <v>0</v>
      </c>
      <c r="M342" s="812">
        <f>'BASE Y CONFIANZA'!M360</f>
        <v>0</v>
      </c>
      <c r="N342" s="812">
        <f>'BASE Y CONFIANZA'!N360</f>
        <v>3570</v>
      </c>
      <c r="O342" s="901"/>
      <c r="P342" s="901"/>
      <c r="Q342" s="901"/>
    </row>
    <row r="343" spans="1:17" s="796" customFormat="1" ht="18.75" customHeight="1">
      <c r="A343" s="848">
        <v>7100459</v>
      </c>
      <c r="B343" s="808" t="s">
        <v>801</v>
      </c>
      <c r="C343" s="827" t="s">
        <v>795</v>
      </c>
      <c r="D343" s="1069" t="s">
        <v>148</v>
      </c>
      <c r="E343" s="828">
        <f>'BASE Y CONFIANZA'!E361</f>
        <v>15</v>
      </c>
      <c r="F343" s="812">
        <f>'BASE Y CONFIANZA'!F361</f>
        <v>3194</v>
      </c>
      <c r="G343" s="812">
        <f>'BASE Y CONFIANZA'!G361</f>
        <v>0</v>
      </c>
      <c r="H343" s="812">
        <f>'BASE Y CONFIANZA'!H361</f>
        <v>300</v>
      </c>
      <c r="I343" s="812">
        <f>'BASE Y CONFIANZA'!I361</f>
        <v>0</v>
      </c>
      <c r="J343" s="812">
        <f>'BASE Y CONFIANZA'!J361</f>
        <v>118</v>
      </c>
      <c r="K343" s="812">
        <f>'BASE Y CONFIANZA'!K361</f>
        <v>0</v>
      </c>
      <c r="L343" s="812">
        <f>'BASE Y CONFIANZA'!L361</f>
        <v>0</v>
      </c>
      <c r="M343" s="812">
        <f>'BASE Y CONFIANZA'!M361</f>
        <v>0</v>
      </c>
      <c r="N343" s="812">
        <f>'BASE Y CONFIANZA'!N361</f>
        <v>3376</v>
      </c>
      <c r="O343" s="901"/>
      <c r="P343" s="902"/>
      <c r="Q343" s="902"/>
    </row>
    <row r="344" spans="1:17" s="796" customFormat="1" ht="18.75" customHeight="1">
      <c r="A344" s="848">
        <v>7100461</v>
      </c>
      <c r="B344" s="808" t="s">
        <v>803</v>
      </c>
      <c r="C344" s="827" t="s">
        <v>795</v>
      </c>
      <c r="D344" s="1069" t="s">
        <v>148</v>
      </c>
      <c r="E344" s="828">
        <f>'BASE Y CONFIANZA'!E362</f>
        <v>15</v>
      </c>
      <c r="F344" s="812">
        <f>'BASE Y CONFIANZA'!F362</f>
        <v>3904</v>
      </c>
      <c r="G344" s="812">
        <f>'BASE Y CONFIANZA'!G362</f>
        <v>1200</v>
      </c>
      <c r="H344" s="812">
        <f>'BASE Y CONFIANZA'!H362</f>
        <v>300</v>
      </c>
      <c r="I344" s="812">
        <f>'BASE Y CONFIANZA'!I362</f>
        <v>0</v>
      </c>
      <c r="J344" s="812">
        <f>'BASE Y CONFIANZA'!J362</f>
        <v>334</v>
      </c>
      <c r="K344" s="812">
        <f>'BASE Y CONFIANZA'!K362</f>
        <v>0</v>
      </c>
      <c r="L344" s="812">
        <f>'BASE Y CONFIANZA'!L362</f>
        <v>0</v>
      </c>
      <c r="M344" s="812">
        <f>'BASE Y CONFIANZA'!M362</f>
        <v>0</v>
      </c>
      <c r="N344" s="812">
        <f>'BASE Y CONFIANZA'!N362</f>
        <v>5070</v>
      </c>
      <c r="O344" s="901"/>
      <c r="P344" s="902"/>
      <c r="Q344" s="902"/>
    </row>
    <row r="345" spans="1:17" s="796" customFormat="1" ht="18.75" customHeight="1">
      <c r="A345" s="848">
        <v>7100465</v>
      </c>
      <c r="B345" s="808" t="s">
        <v>821</v>
      </c>
      <c r="C345" s="827" t="s">
        <v>795</v>
      </c>
      <c r="D345" s="1069" t="s">
        <v>148</v>
      </c>
      <c r="E345" s="828">
        <f>'BASE Y CONFIANZA'!E363</f>
        <v>15</v>
      </c>
      <c r="F345" s="812">
        <f>'BASE Y CONFIANZA'!F363</f>
        <v>3194</v>
      </c>
      <c r="G345" s="812">
        <f>'BASE Y CONFIANZA'!G363</f>
        <v>0</v>
      </c>
      <c r="H345" s="812">
        <f>'BASE Y CONFIANZA'!H363</f>
        <v>0</v>
      </c>
      <c r="I345" s="812">
        <f>'BASE Y CONFIANZA'!I363</f>
        <v>0</v>
      </c>
      <c r="J345" s="812">
        <f>'BASE Y CONFIANZA'!J363</f>
        <v>118</v>
      </c>
      <c r="K345" s="812">
        <f>'BASE Y CONFIANZA'!K363</f>
        <v>0</v>
      </c>
      <c r="L345" s="812">
        <f>'BASE Y CONFIANZA'!L363</f>
        <v>0</v>
      </c>
      <c r="M345" s="812">
        <f>'BASE Y CONFIANZA'!M363</f>
        <v>0</v>
      </c>
      <c r="N345" s="812">
        <f>'BASE Y CONFIANZA'!N363</f>
        <v>3076</v>
      </c>
      <c r="O345" s="901"/>
      <c r="P345" s="902"/>
      <c r="Q345" s="902"/>
    </row>
    <row r="346" spans="1:17" s="795" customFormat="1" ht="18.75" customHeight="1">
      <c r="A346" s="807">
        <v>124</v>
      </c>
      <c r="B346" s="808" t="s">
        <v>165</v>
      </c>
      <c r="C346" s="827" t="s">
        <v>797</v>
      </c>
      <c r="D346" s="1067" t="s">
        <v>1090</v>
      </c>
      <c r="E346" s="828">
        <v>15</v>
      </c>
      <c r="F346" s="812">
        <f>EVENTUAL!F226</f>
        <v>3194</v>
      </c>
      <c r="G346" s="812">
        <f>EVENTUAL!G226</f>
        <v>0</v>
      </c>
      <c r="H346" s="812">
        <f>EVENTUAL!H226</f>
        <v>0</v>
      </c>
      <c r="I346" s="812">
        <f>EVENTUAL!I226</f>
        <v>0</v>
      </c>
      <c r="J346" s="812">
        <f>EVENTUAL!J226</f>
        <v>118</v>
      </c>
      <c r="K346" s="812">
        <f>EVENTUAL!K226</f>
        <v>0</v>
      </c>
      <c r="L346" s="812">
        <f>EVENTUAL!L226</f>
        <v>0</v>
      </c>
      <c r="M346" s="812">
        <f>EVENTUAL!M226</f>
        <v>0</v>
      </c>
      <c r="N346" s="812">
        <f>EVENTUAL!N226</f>
        <v>3076</v>
      </c>
      <c r="O346" s="869"/>
      <c r="P346" s="869"/>
      <c r="Q346" s="869"/>
    </row>
    <row r="347" spans="1:17" s="795" customFormat="1" ht="18.75" customHeight="1">
      <c r="A347" s="807">
        <v>128</v>
      </c>
      <c r="B347" s="808" t="s">
        <v>911</v>
      </c>
      <c r="C347" s="827" t="s">
        <v>797</v>
      </c>
      <c r="D347" s="1067" t="s">
        <v>1090</v>
      </c>
      <c r="E347" s="828">
        <v>15</v>
      </c>
      <c r="F347" s="812">
        <f>EVENTUAL!F227</f>
        <v>3194</v>
      </c>
      <c r="G347" s="812">
        <f>EVENTUAL!G227</f>
        <v>0</v>
      </c>
      <c r="H347" s="812">
        <f>EVENTUAL!H227</f>
        <v>0</v>
      </c>
      <c r="I347" s="812">
        <f>EVENTUAL!I227</f>
        <v>0</v>
      </c>
      <c r="J347" s="812">
        <f>EVENTUAL!J227</f>
        <v>118</v>
      </c>
      <c r="K347" s="812">
        <f>EVENTUAL!K227</f>
        <v>0</v>
      </c>
      <c r="L347" s="812">
        <f>EVENTUAL!L227</f>
        <v>0</v>
      </c>
      <c r="M347" s="812">
        <f>EVENTUAL!M227</f>
        <v>0</v>
      </c>
      <c r="N347" s="812">
        <f>EVENTUAL!N227</f>
        <v>3076</v>
      </c>
      <c r="O347" s="869"/>
      <c r="P347" s="869"/>
      <c r="Q347" s="869"/>
    </row>
    <row r="348" spans="1:17" s="795" customFormat="1" ht="18.75" customHeight="1">
      <c r="A348" s="807">
        <v>129</v>
      </c>
      <c r="B348" s="808" t="s">
        <v>935</v>
      </c>
      <c r="C348" s="827" t="s">
        <v>797</v>
      </c>
      <c r="D348" s="1067" t="s">
        <v>1091</v>
      </c>
      <c r="E348" s="828">
        <v>15</v>
      </c>
      <c r="F348" s="812">
        <f>EVENTUAL!F228</f>
        <v>3194</v>
      </c>
      <c r="G348" s="812">
        <f>EVENTUAL!G228</f>
        <v>0</v>
      </c>
      <c r="H348" s="812">
        <f>EVENTUAL!H228</f>
        <v>0</v>
      </c>
      <c r="I348" s="812">
        <f>EVENTUAL!I228</f>
        <v>0</v>
      </c>
      <c r="J348" s="812">
        <f>EVENTUAL!J228</f>
        <v>118</v>
      </c>
      <c r="K348" s="812">
        <f>EVENTUAL!K228</f>
        <v>0</v>
      </c>
      <c r="L348" s="812">
        <f>EVENTUAL!L228</f>
        <v>0</v>
      </c>
      <c r="M348" s="812">
        <f>EVENTUAL!M228</f>
        <v>0</v>
      </c>
      <c r="N348" s="812">
        <f>EVENTUAL!N228</f>
        <v>3076</v>
      </c>
      <c r="O348" s="869"/>
      <c r="P348" s="869"/>
      <c r="Q348" s="869"/>
    </row>
    <row r="349" spans="1:17" s="795" customFormat="1" ht="18.75" customHeight="1">
      <c r="A349" s="807">
        <v>140</v>
      </c>
      <c r="B349" s="808" t="s">
        <v>452</v>
      </c>
      <c r="C349" s="827" t="s">
        <v>797</v>
      </c>
      <c r="D349" s="1067" t="s">
        <v>451</v>
      </c>
      <c r="E349" s="828">
        <v>15</v>
      </c>
      <c r="F349" s="812">
        <f>EVENTUAL!F229</f>
        <v>2042</v>
      </c>
      <c r="G349" s="812">
        <f>EVENTUAL!G229</f>
        <v>0</v>
      </c>
      <c r="H349" s="812">
        <f>EVENTUAL!H229</f>
        <v>0</v>
      </c>
      <c r="I349" s="812">
        <f>EVENTUAL!I229</f>
        <v>0</v>
      </c>
      <c r="J349" s="812">
        <f>EVENTUAL!J229</f>
        <v>0</v>
      </c>
      <c r="K349" s="812">
        <f>EVENTUAL!K229</f>
        <v>69</v>
      </c>
      <c r="L349" s="812">
        <f>EVENTUAL!L229</f>
        <v>0</v>
      </c>
      <c r="M349" s="812">
        <f>EVENTUAL!M229</f>
        <v>0</v>
      </c>
      <c r="N349" s="812">
        <f>EVENTUAL!N229</f>
        <v>2111</v>
      </c>
      <c r="O349" s="869"/>
      <c r="P349" s="869"/>
      <c r="Q349" s="869"/>
    </row>
    <row r="350" spans="1:17" s="795" customFormat="1" ht="18.75" customHeight="1">
      <c r="A350" s="807">
        <v>155</v>
      </c>
      <c r="B350" s="808" t="s">
        <v>1014</v>
      </c>
      <c r="C350" s="827" t="s">
        <v>797</v>
      </c>
      <c r="D350" s="1067" t="s">
        <v>1091</v>
      </c>
      <c r="E350" s="828">
        <v>15</v>
      </c>
      <c r="F350" s="812">
        <f>EVENTUAL!F230</f>
        <v>3194</v>
      </c>
      <c r="G350" s="812">
        <f>EVENTUAL!G230</f>
        <v>0</v>
      </c>
      <c r="H350" s="812">
        <f>EVENTUAL!H230</f>
        <v>0</v>
      </c>
      <c r="I350" s="812">
        <f>EVENTUAL!I230</f>
        <v>0</v>
      </c>
      <c r="J350" s="812">
        <f>EVENTUAL!J230</f>
        <v>118</v>
      </c>
      <c r="K350" s="812">
        <f>EVENTUAL!K230</f>
        <v>0</v>
      </c>
      <c r="L350" s="812">
        <f>EVENTUAL!L230</f>
        <v>0</v>
      </c>
      <c r="M350" s="812">
        <f>EVENTUAL!M230</f>
        <v>0</v>
      </c>
      <c r="N350" s="812">
        <f>EVENTUAL!N230</f>
        <v>3076</v>
      </c>
      <c r="O350" s="869"/>
      <c r="P350" s="869"/>
      <c r="Q350" s="869"/>
    </row>
    <row r="351" spans="1:17" s="795" customFormat="1" ht="18.75" customHeight="1">
      <c r="A351" s="807">
        <v>156</v>
      </c>
      <c r="B351" s="808" t="s">
        <v>1015</v>
      </c>
      <c r="C351" s="827" t="s">
        <v>797</v>
      </c>
      <c r="D351" s="1067" t="s">
        <v>1092</v>
      </c>
      <c r="E351" s="828">
        <v>15</v>
      </c>
      <c r="F351" s="812">
        <f>EVENTUAL!F231</f>
        <v>3194</v>
      </c>
      <c r="G351" s="812">
        <f>EVENTUAL!G231</f>
        <v>0</v>
      </c>
      <c r="H351" s="812">
        <f>EVENTUAL!H231</f>
        <v>0</v>
      </c>
      <c r="I351" s="812">
        <f>EVENTUAL!I231</f>
        <v>0</v>
      </c>
      <c r="J351" s="812">
        <f>EVENTUAL!J231</f>
        <v>118</v>
      </c>
      <c r="K351" s="812">
        <f>EVENTUAL!K231</f>
        <v>0</v>
      </c>
      <c r="L351" s="812">
        <f>EVENTUAL!L231</f>
        <v>0</v>
      </c>
      <c r="M351" s="812">
        <f>EVENTUAL!M231</f>
        <v>0</v>
      </c>
      <c r="N351" s="812">
        <f>EVENTUAL!N231</f>
        <v>3076</v>
      </c>
      <c r="O351" s="869"/>
      <c r="P351" s="869"/>
      <c r="Q351" s="869"/>
    </row>
    <row r="352" spans="1:17" s="795" customFormat="1" ht="18.75" customHeight="1">
      <c r="A352" s="807">
        <v>157</v>
      </c>
      <c r="B352" s="808" t="s">
        <v>1016</v>
      </c>
      <c r="C352" s="827" t="s">
        <v>797</v>
      </c>
      <c r="D352" s="1067" t="s">
        <v>1092</v>
      </c>
      <c r="E352" s="828">
        <v>15</v>
      </c>
      <c r="F352" s="812">
        <f>EVENTUAL!F232</f>
        <v>3194</v>
      </c>
      <c r="G352" s="812">
        <f>EVENTUAL!G232</f>
        <v>0</v>
      </c>
      <c r="H352" s="812">
        <f>EVENTUAL!H232</f>
        <v>0</v>
      </c>
      <c r="I352" s="812">
        <f>EVENTUAL!I232</f>
        <v>0</v>
      </c>
      <c r="J352" s="812">
        <f>EVENTUAL!J232</f>
        <v>118</v>
      </c>
      <c r="K352" s="812">
        <f>EVENTUAL!K232</f>
        <v>0</v>
      </c>
      <c r="L352" s="812">
        <f>EVENTUAL!L232</f>
        <v>400</v>
      </c>
      <c r="M352" s="812">
        <f>EVENTUAL!M232</f>
        <v>0</v>
      </c>
      <c r="N352" s="812">
        <f>EVENTUAL!N232</f>
        <v>2676</v>
      </c>
      <c r="O352" s="869"/>
      <c r="P352" s="869"/>
      <c r="Q352" s="869"/>
    </row>
    <row r="353" spans="1:17" s="787" customFormat="1" ht="18.75" customHeight="1">
      <c r="A353" s="813" t="s">
        <v>66</v>
      </c>
      <c r="B353" s="814"/>
      <c r="C353" s="815"/>
      <c r="D353" s="815"/>
      <c r="E353" s="816"/>
      <c r="F353" s="829">
        <f>SUM(F292:F352)</f>
        <v>240944</v>
      </c>
      <c r="G353" s="829">
        <f aca="true" t="shared" si="47" ref="G353:N353">SUM(G292:G352)</f>
        <v>21900</v>
      </c>
      <c r="H353" s="829">
        <f t="shared" si="47"/>
        <v>14400</v>
      </c>
      <c r="I353" s="829">
        <f t="shared" si="47"/>
        <v>0</v>
      </c>
      <c r="J353" s="829">
        <f t="shared" si="47"/>
        <v>19870</v>
      </c>
      <c r="K353" s="829">
        <f t="shared" si="47"/>
        <v>140</v>
      </c>
      <c r="L353" s="829">
        <f t="shared" si="47"/>
        <v>700</v>
      </c>
      <c r="M353" s="829">
        <f t="shared" si="47"/>
        <v>0</v>
      </c>
      <c r="N353" s="829">
        <f t="shared" si="47"/>
        <v>256814</v>
      </c>
      <c r="O353" s="829">
        <f>SUM(N292:N345)</f>
        <v>236647</v>
      </c>
      <c r="P353" s="871">
        <f>SUM(N346:N352)</f>
        <v>20167</v>
      </c>
      <c r="Q353" s="869"/>
    </row>
    <row r="354" spans="1:17" s="787" customFormat="1" ht="18.75" customHeight="1">
      <c r="A354" s="802"/>
      <c r="B354" s="803"/>
      <c r="C354" s="804" t="s">
        <v>177</v>
      </c>
      <c r="D354" s="859"/>
      <c r="E354" s="805"/>
      <c r="F354" s="806"/>
      <c r="G354" s="806"/>
      <c r="H354" s="806"/>
      <c r="I354" s="806"/>
      <c r="J354" s="806"/>
      <c r="K354" s="806"/>
      <c r="L354" s="806"/>
      <c r="M354" s="806"/>
      <c r="N354" s="806"/>
      <c r="O354" s="869"/>
      <c r="P354" s="869"/>
      <c r="Q354" s="869"/>
    </row>
    <row r="355" spans="1:17" s="787" customFormat="1" ht="18.75" customHeight="1">
      <c r="A355" s="807">
        <v>7101001</v>
      </c>
      <c r="B355" s="808" t="s">
        <v>1064</v>
      </c>
      <c r="C355" s="827" t="s">
        <v>795</v>
      </c>
      <c r="D355" s="860" t="s">
        <v>484</v>
      </c>
      <c r="E355" s="830">
        <v>15</v>
      </c>
      <c r="F355" s="812">
        <f>'BASE Y CONFIANZA'!F367</f>
        <v>8841</v>
      </c>
      <c r="G355" s="812">
        <f>'BASE Y CONFIANZA'!G367</f>
        <v>0</v>
      </c>
      <c r="H355" s="812">
        <f>'BASE Y CONFIANZA'!H367</f>
        <v>0</v>
      </c>
      <c r="I355" s="812">
        <f>'BASE Y CONFIANZA'!I367</f>
        <v>0</v>
      </c>
      <c r="J355" s="812">
        <f>'BASE Y CONFIANZA'!J367</f>
        <v>1341</v>
      </c>
      <c r="K355" s="812">
        <f>'BASE Y CONFIANZA'!K367</f>
        <v>0</v>
      </c>
      <c r="L355" s="812">
        <f>'BASE Y CONFIANZA'!L367</f>
        <v>0</v>
      </c>
      <c r="M355" s="812">
        <f>'BASE Y CONFIANZA'!M367</f>
        <v>0</v>
      </c>
      <c r="N355" s="812">
        <f>'BASE Y CONFIANZA'!N367</f>
        <v>7500</v>
      </c>
      <c r="O355" s="869"/>
      <c r="P355" s="869"/>
      <c r="Q355" s="869"/>
    </row>
    <row r="356" spans="1:17" s="787" customFormat="1" ht="18.75" customHeight="1">
      <c r="A356" s="807">
        <v>71001002</v>
      </c>
      <c r="B356" s="808" t="s">
        <v>612</v>
      </c>
      <c r="C356" s="827" t="s">
        <v>795</v>
      </c>
      <c r="D356" s="860" t="s">
        <v>463</v>
      </c>
      <c r="E356" s="830">
        <v>15</v>
      </c>
      <c r="F356" s="812">
        <f>'BASE Y CONFIANZA'!F368</f>
        <v>8205</v>
      </c>
      <c r="G356" s="812">
        <f>'BASE Y CONFIANZA'!G368</f>
        <v>0</v>
      </c>
      <c r="H356" s="812">
        <f>'BASE Y CONFIANZA'!H368</f>
        <v>0</v>
      </c>
      <c r="I356" s="812">
        <f>'BASE Y CONFIANZA'!I368</f>
        <v>0</v>
      </c>
      <c r="J356" s="812">
        <f>'BASE Y CONFIANZA'!J368</f>
        <v>1205</v>
      </c>
      <c r="K356" s="812">
        <f>'BASE Y CONFIANZA'!K368</f>
        <v>0</v>
      </c>
      <c r="L356" s="812">
        <f>'BASE Y CONFIANZA'!L368</f>
        <v>0</v>
      </c>
      <c r="M356" s="812">
        <f>'BASE Y CONFIANZA'!M368</f>
        <v>0</v>
      </c>
      <c r="N356" s="812">
        <f>'BASE Y CONFIANZA'!N368</f>
        <v>7000</v>
      </c>
      <c r="O356" s="869"/>
      <c r="P356" s="869"/>
      <c r="Q356" s="869"/>
    </row>
    <row r="357" spans="1:17" s="787" customFormat="1" ht="18.75" customHeight="1">
      <c r="A357" s="807">
        <v>7101003</v>
      </c>
      <c r="B357" s="850" t="s">
        <v>1087</v>
      </c>
      <c r="C357" s="827" t="s">
        <v>795</v>
      </c>
      <c r="D357" s="397" t="s">
        <v>551</v>
      </c>
      <c r="E357" s="830">
        <v>15</v>
      </c>
      <c r="F357" s="812">
        <v>7440</v>
      </c>
      <c r="G357" s="812">
        <v>0</v>
      </c>
      <c r="H357" s="812">
        <v>0</v>
      </c>
      <c r="I357" s="812">
        <v>0</v>
      </c>
      <c r="J357" s="812">
        <v>1042</v>
      </c>
      <c r="K357" s="812">
        <v>0</v>
      </c>
      <c r="L357" s="812">
        <v>0</v>
      </c>
      <c r="M357" s="812">
        <v>0</v>
      </c>
      <c r="N357" s="811">
        <f>F357+G357+H357+I357-J357+K357-L357-M357</f>
        <v>6398</v>
      </c>
      <c r="O357" s="869"/>
      <c r="P357" s="869"/>
      <c r="Q357" s="869"/>
    </row>
    <row r="358" spans="1:17" s="788" customFormat="1" ht="18.75" customHeight="1">
      <c r="A358" s="813" t="s">
        <v>66</v>
      </c>
      <c r="B358" s="814"/>
      <c r="C358" s="815"/>
      <c r="D358" s="815"/>
      <c r="E358" s="816"/>
      <c r="F358" s="829">
        <f aca="true" t="shared" si="48" ref="F358:N358">SUM(F355:F357)</f>
        <v>24486</v>
      </c>
      <c r="G358" s="829">
        <f t="shared" si="48"/>
        <v>0</v>
      </c>
      <c r="H358" s="829">
        <f t="shared" si="48"/>
        <v>0</v>
      </c>
      <c r="I358" s="829">
        <f t="shared" si="48"/>
        <v>0</v>
      </c>
      <c r="J358" s="829">
        <f t="shared" si="48"/>
        <v>3588</v>
      </c>
      <c r="K358" s="829">
        <f t="shared" si="48"/>
        <v>0</v>
      </c>
      <c r="L358" s="829">
        <f t="shared" si="48"/>
        <v>0</v>
      </c>
      <c r="M358" s="829">
        <f t="shared" si="48"/>
        <v>0</v>
      </c>
      <c r="N358" s="829">
        <f t="shared" si="48"/>
        <v>20898</v>
      </c>
      <c r="O358" s="897">
        <f>SUM(N355:N357)</f>
        <v>20898</v>
      </c>
      <c r="P358" s="897"/>
      <c r="Q358" s="896"/>
    </row>
    <row r="359" spans="1:17" s="787" customFormat="1" ht="18.75" customHeight="1">
      <c r="A359" s="802"/>
      <c r="B359" s="803"/>
      <c r="C359" s="804" t="s">
        <v>179</v>
      </c>
      <c r="D359" s="859"/>
      <c r="E359" s="805"/>
      <c r="F359" s="806"/>
      <c r="G359" s="806"/>
      <c r="H359" s="806"/>
      <c r="I359" s="806"/>
      <c r="J359" s="806"/>
      <c r="K359" s="806"/>
      <c r="L359" s="806"/>
      <c r="M359" s="806"/>
      <c r="N359" s="806"/>
      <c r="O359" s="869"/>
      <c r="P359" s="869"/>
      <c r="Q359" s="869"/>
    </row>
    <row r="360" spans="1:17" s="787" customFormat="1" ht="18.75" customHeight="1">
      <c r="A360" s="807">
        <v>800001</v>
      </c>
      <c r="B360" s="808" t="s">
        <v>1066</v>
      </c>
      <c r="C360" s="835" t="s">
        <v>795</v>
      </c>
      <c r="D360" s="1068" t="s">
        <v>356</v>
      </c>
      <c r="E360" s="828">
        <v>15</v>
      </c>
      <c r="F360" s="812">
        <f>'BASE Y CONFIANZA'!F380</f>
        <v>12070</v>
      </c>
      <c r="G360" s="812">
        <f>'BASE Y CONFIANZA'!G380</f>
        <v>0</v>
      </c>
      <c r="H360" s="812">
        <f>'BASE Y CONFIANZA'!H380</f>
        <v>0</v>
      </c>
      <c r="I360" s="812">
        <f>'BASE Y CONFIANZA'!I380</f>
        <v>0</v>
      </c>
      <c r="J360" s="812">
        <f>'BASE Y CONFIANZA'!J380</f>
        <v>2070</v>
      </c>
      <c r="K360" s="812">
        <f>'BASE Y CONFIANZA'!K380</f>
        <v>0</v>
      </c>
      <c r="L360" s="812">
        <f>'BASE Y CONFIANZA'!L380</f>
        <v>0</v>
      </c>
      <c r="M360" s="812">
        <f>'BASE Y CONFIANZA'!M380</f>
        <v>0</v>
      </c>
      <c r="N360" s="812">
        <f>'BASE Y CONFIANZA'!N380</f>
        <v>10000</v>
      </c>
      <c r="O360" s="869"/>
      <c r="P360" s="869"/>
      <c r="Q360" s="869"/>
    </row>
    <row r="361" spans="1:17" s="787" customFormat="1" ht="18.75" customHeight="1">
      <c r="A361" s="807">
        <v>820001</v>
      </c>
      <c r="B361" s="808" t="s">
        <v>372</v>
      </c>
      <c r="C361" s="827" t="s">
        <v>796</v>
      </c>
      <c r="D361" s="1067" t="s">
        <v>386</v>
      </c>
      <c r="E361" s="830">
        <v>15</v>
      </c>
      <c r="F361" s="812">
        <f>'BASE Y CONFIANZA'!F381</f>
        <v>4368</v>
      </c>
      <c r="G361" s="812">
        <f>'BASE Y CONFIANZA'!G381</f>
        <v>0</v>
      </c>
      <c r="H361" s="812">
        <f>'BASE Y CONFIANZA'!H381</f>
        <v>0</v>
      </c>
      <c r="I361" s="812">
        <f>'BASE Y CONFIANZA'!I381</f>
        <v>0</v>
      </c>
      <c r="J361" s="812">
        <f>'BASE Y CONFIANZA'!J381</f>
        <v>410</v>
      </c>
      <c r="K361" s="812">
        <f>'BASE Y CONFIANZA'!K381</f>
        <v>0</v>
      </c>
      <c r="L361" s="812">
        <f>'BASE Y CONFIANZA'!L381</f>
        <v>0</v>
      </c>
      <c r="M361" s="812">
        <f>'BASE Y CONFIANZA'!M381</f>
        <v>0</v>
      </c>
      <c r="N361" s="812">
        <f>'BASE Y CONFIANZA'!N381</f>
        <v>3958</v>
      </c>
      <c r="O361" s="869"/>
      <c r="P361" s="869"/>
      <c r="Q361" s="869"/>
    </row>
    <row r="362" spans="1:17" s="787" customFormat="1" ht="18.75" customHeight="1">
      <c r="A362" s="807">
        <v>8100207</v>
      </c>
      <c r="B362" s="808" t="s">
        <v>487</v>
      </c>
      <c r="C362" s="827" t="s">
        <v>796</v>
      </c>
      <c r="D362" s="1068" t="s">
        <v>2</v>
      </c>
      <c r="E362" s="828">
        <v>15</v>
      </c>
      <c r="F362" s="812">
        <f>'BASE Y CONFIANZA'!F382</f>
        <v>4080</v>
      </c>
      <c r="G362" s="812">
        <f>'BASE Y CONFIANZA'!G382</f>
        <v>0</v>
      </c>
      <c r="H362" s="812">
        <f>'BASE Y CONFIANZA'!H382</f>
        <v>0</v>
      </c>
      <c r="I362" s="812">
        <f>'BASE Y CONFIANZA'!I382</f>
        <v>0</v>
      </c>
      <c r="J362" s="812">
        <f>'BASE Y CONFIANZA'!J382</f>
        <v>362</v>
      </c>
      <c r="K362" s="812">
        <f>'BASE Y CONFIANZA'!K382</f>
        <v>0</v>
      </c>
      <c r="L362" s="812">
        <f>'BASE Y CONFIANZA'!L382</f>
        <v>0</v>
      </c>
      <c r="M362" s="812">
        <f>'BASE Y CONFIANZA'!M382</f>
        <v>0</v>
      </c>
      <c r="N362" s="812">
        <f>'BASE Y CONFIANZA'!N382</f>
        <v>3718</v>
      </c>
      <c r="O362" s="869"/>
      <c r="P362" s="869"/>
      <c r="Q362" s="869"/>
    </row>
    <row r="363" spans="1:17" s="787" customFormat="1" ht="18.75" customHeight="1">
      <c r="A363" s="807">
        <v>10100101</v>
      </c>
      <c r="B363" s="808" t="s">
        <v>196</v>
      </c>
      <c r="C363" s="827" t="s">
        <v>796</v>
      </c>
      <c r="D363" s="1068" t="s">
        <v>2</v>
      </c>
      <c r="E363" s="828">
        <v>15</v>
      </c>
      <c r="F363" s="812">
        <f>'BASE Y CONFIANZA'!F383</f>
        <v>6927</v>
      </c>
      <c r="G363" s="812">
        <f>'BASE Y CONFIANZA'!G383</f>
        <v>0</v>
      </c>
      <c r="H363" s="812">
        <f>'BASE Y CONFIANZA'!H383</f>
        <v>0</v>
      </c>
      <c r="I363" s="812">
        <f>'BASE Y CONFIANZA'!I383</f>
        <v>0</v>
      </c>
      <c r="J363" s="812">
        <f>'BASE Y CONFIANZA'!J383</f>
        <v>932</v>
      </c>
      <c r="K363" s="812">
        <f>'BASE Y CONFIANZA'!K383</f>
        <v>0</v>
      </c>
      <c r="L363" s="812">
        <f>'BASE Y CONFIANZA'!L383</f>
        <v>0</v>
      </c>
      <c r="M363" s="812">
        <f>'BASE Y CONFIANZA'!M383</f>
        <v>0</v>
      </c>
      <c r="N363" s="812">
        <f>'BASE Y CONFIANZA'!N383</f>
        <v>5995</v>
      </c>
      <c r="O363" s="869"/>
      <c r="P363" s="869"/>
      <c r="Q363" s="869"/>
    </row>
    <row r="364" spans="1:17" s="787" customFormat="1" ht="18.75" customHeight="1">
      <c r="A364" s="807">
        <v>10100201</v>
      </c>
      <c r="B364" s="808" t="s">
        <v>203</v>
      </c>
      <c r="C364" s="827" t="s">
        <v>796</v>
      </c>
      <c r="D364" s="1067" t="s">
        <v>395</v>
      </c>
      <c r="E364" s="830">
        <v>15</v>
      </c>
      <c r="F364" s="812">
        <f>'BASE Y CONFIANZA'!F384</f>
        <v>5460</v>
      </c>
      <c r="G364" s="812">
        <f>'BASE Y CONFIANZA'!G384</f>
        <v>0</v>
      </c>
      <c r="H364" s="812">
        <f>'BASE Y CONFIANZA'!H384</f>
        <v>0</v>
      </c>
      <c r="I364" s="812">
        <f>'BASE Y CONFIANZA'!I384</f>
        <v>0</v>
      </c>
      <c r="J364" s="812">
        <f>'BASE Y CONFIANZA'!J384</f>
        <v>619</v>
      </c>
      <c r="K364" s="812">
        <f>'BASE Y CONFIANZA'!K384</f>
        <v>0</v>
      </c>
      <c r="L364" s="812">
        <f>'BASE Y CONFIANZA'!L384</f>
        <v>0</v>
      </c>
      <c r="M364" s="812">
        <f>'BASE Y CONFIANZA'!M384</f>
        <v>0</v>
      </c>
      <c r="N364" s="812">
        <f>'BASE Y CONFIANZA'!N384</f>
        <v>4841</v>
      </c>
      <c r="O364" s="869"/>
      <c r="P364" s="869"/>
      <c r="Q364" s="869"/>
    </row>
    <row r="365" spans="1:17" s="787" customFormat="1" ht="18.75" customHeight="1">
      <c r="A365" s="807">
        <v>10100202</v>
      </c>
      <c r="B365" s="808" t="s">
        <v>637</v>
      </c>
      <c r="C365" s="827" t="s">
        <v>796</v>
      </c>
      <c r="D365" s="1067" t="s">
        <v>353</v>
      </c>
      <c r="E365" s="830">
        <v>15</v>
      </c>
      <c r="F365" s="812">
        <f>'BASE Y CONFIANZA'!F385</f>
        <v>6679</v>
      </c>
      <c r="G365" s="812">
        <f>'BASE Y CONFIANZA'!G385</f>
        <v>0</v>
      </c>
      <c r="H365" s="812">
        <f>'BASE Y CONFIANZA'!H385</f>
        <v>0</v>
      </c>
      <c r="I365" s="812">
        <f>'BASE Y CONFIANZA'!I385</f>
        <v>0</v>
      </c>
      <c r="J365" s="812">
        <f>'BASE Y CONFIANZA'!J385</f>
        <v>879</v>
      </c>
      <c r="K365" s="812">
        <f>'BASE Y CONFIANZA'!K385</f>
        <v>0</v>
      </c>
      <c r="L365" s="812">
        <f>'BASE Y CONFIANZA'!L385</f>
        <v>0</v>
      </c>
      <c r="M365" s="812">
        <f>'BASE Y CONFIANZA'!M385</f>
        <v>0</v>
      </c>
      <c r="N365" s="812">
        <f>'BASE Y CONFIANZA'!N385</f>
        <v>5800</v>
      </c>
      <c r="O365" s="869"/>
      <c r="P365" s="869"/>
      <c r="Q365" s="869"/>
    </row>
    <row r="366" spans="1:17" s="787" customFormat="1" ht="18.75" customHeight="1">
      <c r="A366" s="807">
        <v>10100203</v>
      </c>
      <c r="B366" s="808" t="s">
        <v>665</v>
      </c>
      <c r="C366" s="827" t="s">
        <v>796</v>
      </c>
      <c r="D366" s="1067" t="s">
        <v>664</v>
      </c>
      <c r="E366" s="828">
        <v>15</v>
      </c>
      <c r="F366" s="812">
        <f>'BASE Y CONFIANZA'!F386</f>
        <v>3109</v>
      </c>
      <c r="G366" s="812">
        <f>'BASE Y CONFIANZA'!G386</f>
        <v>0</v>
      </c>
      <c r="H366" s="812">
        <f>'BASE Y CONFIANZA'!H386</f>
        <v>0</v>
      </c>
      <c r="I366" s="812">
        <f>'BASE Y CONFIANZA'!I386</f>
        <v>0</v>
      </c>
      <c r="J366" s="812">
        <f>'BASE Y CONFIANZA'!J386</f>
        <v>109</v>
      </c>
      <c r="K366" s="812">
        <f>'BASE Y CONFIANZA'!K386</f>
        <v>0</v>
      </c>
      <c r="L366" s="812">
        <f>'BASE Y CONFIANZA'!L386</f>
        <v>0</v>
      </c>
      <c r="M366" s="812">
        <f>'BASE Y CONFIANZA'!M386</f>
        <v>0</v>
      </c>
      <c r="N366" s="812">
        <f>'BASE Y CONFIANZA'!N386</f>
        <v>3000</v>
      </c>
      <c r="O366" s="869"/>
      <c r="P366" s="869"/>
      <c r="Q366" s="869"/>
    </row>
    <row r="367" spans="1:17" s="787" customFormat="1" ht="18.75" customHeight="1">
      <c r="A367" s="807">
        <v>190</v>
      </c>
      <c r="B367" s="808" t="s">
        <v>1201</v>
      </c>
      <c r="C367" s="827" t="s">
        <v>795</v>
      </c>
      <c r="D367" s="1067" t="s">
        <v>664</v>
      </c>
      <c r="E367" s="828">
        <v>15</v>
      </c>
      <c r="F367" s="812">
        <f>EVENTUAL!F247</f>
        <v>6934</v>
      </c>
      <c r="G367" s="812">
        <f>EVENTUAL!G247</f>
        <v>0</v>
      </c>
      <c r="H367" s="812">
        <f>EVENTUAL!H247</f>
        <v>0</v>
      </c>
      <c r="I367" s="812">
        <f>EVENTUAL!I247</f>
        <v>0</v>
      </c>
      <c r="J367" s="812">
        <f>EVENTUAL!J247</f>
        <v>934</v>
      </c>
      <c r="K367" s="812">
        <f>EVENTUAL!K247</f>
        <v>0</v>
      </c>
      <c r="L367" s="812">
        <f>EVENTUAL!L247</f>
        <v>0</v>
      </c>
      <c r="M367" s="812">
        <f>EVENTUAL!M247</f>
        <v>0</v>
      </c>
      <c r="N367" s="812">
        <f>EVENTUAL!N247</f>
        <v>6000</v>
      </c>
      <c r="O367" s="869"/>
      <c r="P367" s="869"/>
      <c r="Q367" s="869"/>
    </row>
    <row r="368" spans="1:17" s="787" customFormat="1" ht="18.75" customHeight="1">
      <c r="A368" s="839" t="s">
        <v>66</v>
      </c>
      <c r="B368" s="845"/>
      <c r="C368" s="851"/>
      <c r="D368" s="851"/>
      <c r="E368" s="852"/>
      <c r="F368" s="844">
        <f>SUM(F360:F367)</f>
        <v>49627</v>
      </c>
      <c r="G368" s="844">
        <f aca="true" t="shared" si="49" ref="G368:N368">SUM(G360:G367)</f>
        <v>0</v>
      </c>
      <c r="H368" s="844">
        <f t="shared" si="49"/>
        <v>0</v>
      </c>
      <c r="I368" s="844">
        <f t="shared" si="49"/>
        <v>0</v>
      </c>
      <c r="J368" s="844">
        <f t="shared" si="49"/>
        <v>6315</v>
      </c>
      <c r="K368" s="844">
        <f t="shared" si="49"/>
        <v>0</v>
      </c>
      <c r="L368" s="844">
        <f t="shared" si="49"/>
        <v>0</v>
      </c>
      <c r="M368" s="844">
        <f t="shared" si="49"/>
        <v>0</v>
      </c>
      <c r="N368" s="844">
        <f t="shared" si="49"/>
        <v>43312</v>
      </c>
      <c r="O368" s="871">
        <f>SUM(N360:N366)</f>
        <v>37312</v>
      </c>
      <c r="P368" s="871">
        <f>N367</f>
        <v>6000</v>
      </c>
      <c r="Q368" s="869"/>
    </row>
    <row r="369" spans="1:17" s="787" customFormat="1" ht="18.75" customHeight="1">
      <c r="A369" s="802"/>
      <c r="B369" s="803"/>
      <c r="C369" s="804" t="s">
        <v>180</v>
      </c>
      <c r="D369" s="859"/>
      <c r="E369" s="805"/>
      <c r="F369" s="806"/>
      <c r="G369" s="806"/>
      <c r="H369" s="806"/>
      <c r="I369" s="806"/>
      <c r="J369" s="806"/>
      <c r="K369" s="806"/>
      <c r="L369" s="806"/>
      <c r="M369" s="806"/>
      <c r="N369" s="806"/>
      <c r="O369" s="869"/>
      <c r="P369" s="869"/>
      <c r="Q369" s="869"/>
    </row>
    <row r="370" spans="1:17" s="787" customFormat="1" ht="18.75" customHeight="1">
      <c r="A370" s="807">
        <v>810001</v>
      </c>
      <c r="B370" s="808" t="s">
        <v>362</v>
      </c>
      <c r="C370" s="827" t="s">
        <v>795</v>
      </c>
      <c r="D370" s="860" t="s">
        <v>638</v>
      </c>
      <c r="E370" s="828">
        <v>15</v>
      </c>
      <c r="F370" s="812">
        <f>'BASE Y CONFIANZA'!F389</f>
        <v>6616</v>
      </c>
      <c r="G370" s="812">
        <f>'BASE Y CONFIANZA'!G389</f>
        <v>0</v>
      </c>
      <c r="H370" s="812">
        <f>'BASE Y CONFIANZA'!H389</f>
        <v>0</v>
      </c>
      <c r="I370" s="812">
        <f>'BASE Y CONFIANZA'!I389</f>
        <v>0</v>
      </c>
      <c r="J370" s="812">
        <f>'BASE Y CONFIANZA'!J389</f>
        <v>866</v>
      </c>
      <c r="K370" s="812">
        <f>'BASE Y CONFIANZA'!K389</f>
        <v>0</v>
      </c>
      <c r="L370" s="812">
        <f>'BASE Y CONFIANZA'!L389</f>
        <v>0</v>
      </c>
      <c r="M370" s="812">
        <f>'BASE Y CONFIANZA'!M389</f>
        <v>0</v>
      </c>
      <c r="N370" s="812">
        <f>'BASE Y CONFIANZA'!N389</f>
        <v>5750</v>
      </c>
      <c r="O370" s="869"/>
      <c r="P370" s="869"/>
      <c r="Q370" s="869"/>
    </row>
    <row r="371" spans="1:17" s="787" customFormat="1" ht="18.75" customHeight="1">
      <c r="A371" s="839" t="s">
        <v>66</v>
      </c>
      <c r="B371" s="845"/>
      <c r="C371" s="851"/>
      <c r="D371" s="864"/>
      <c r="E371" s="852"/>
      <c r="F371" s="844">
        <f aca="true" t="shared" si="50" ref="F371:M371">F370</f>
        <v>6616</v>
      </c>
      <c r="G371" s="844">
        <f>G370</f>
        <v>0</v>
      </c>
      <c r="H371" s="844">
        <f t="shared" si="50"/>
        <v>0</v>
      </c>
      <c r="I371" s="844">
        <f t="shared" si="50"/>
        <v>0</v>
      </c>
      <c r="J371" s="844">
        <f t="shared" si="50"/>
        <v>866</v>
      </c>
      <c r="K371" s="844">
        <f t="shared" si="50"/>
        <v>0</v>
      </c>
      <c r="L371" s="844">
        <f t="shared" si="50"/>
        <v>0</v>
      </c>
      <c r="M371" s="844">
        <f t="shared" si="50"/>
        <v>0</v>
      </c>
      <c r="N371" s="844">
        <f>N370</f>
        <v>5750</v>
      </c>
      <c r="O371" s="871">
        <f>SUM(N370)</f>
        <v>5750</v>
      </c>
      <c r="P371" s="869"/>
      <c r="Q371" s="869"/>
    </row>
    <row r="372" spans="1:17" s="787" customFormat="1" ht="18.75" customHeight="1">
      <c r="A372" s="802"/>
      <c r="B372" s="803"/>
      <c r="C372" s="804" t="s">
        <v>181</v>
      </c>
      <c r="D372" s="862"/>
      <c r="E372" s="805"/>
      <c r="F372" s="806"/>
      <c r="G372" s="806"/>
      <c r="H372" s="806"/>
      <c r="I372" s="806"/>
      <c r="J372" s="806"/>
      <c r="K372" s="806"/>
      <c r="L372" s="806"/>
      <c r="M372" s="806"/>
      <c r="N372" s="806"/>
      <c r="O372" s="869"/>
      <c r="P372" s="869"/>
      <c r="Q372" s="869"/>
    </row>
    <row r="373" spans="1:17" s="787" customFormat="1" ht="18.75" customHeight="1">
      <c r="A373" s="807">
        <v>8100201</v>
      </c>
      <c r="B373" s="808" t="s">
        <v>182</v>
      </c>
      <c r="C373" s="827" t="s">
        <v>796</v>
      </c>
      <c r="D373" s="860" t="s">
        <v>386</v>
      </c>
      <c r="E373" s="830">
        <v>15</v>
      </c>
      <c r="F373" s="812">
        <f>'BASE Y CONFIANZA'!F401</f>
        <v>3500</v>
      </c>
      <c r="G373" s="812">
        <f>'BASE Y CONFIANZA'!G401</f>
        <v>0</v>
      </c>
      <c r="H373" s="812">
        <f>'BASE Y CONFIANZA'!H401</f>
        <v>0</v>
      </c>
      <c r="I373" s="812">
        <f>'BASE Y CONFIANZA'!I401</f>
        <v>0</v>
      </c>
      <c r="J373" s="812">
        <f>'BASE Y CONFIANZA'!J401</f>
        <v>152</v>
      </c>
      <c r="K373" s="812">
        <f>'BASE Y CONFIANZA'!K401</f>
        <v>0</v>
      </c>
      <c r="L373" s="812">
        <f>'BASE Y CONFIANZA'!L401</f>
        <v>0</v>
      </c>
      <c r="M373" s="812">
        <f>'BASE Y CONFIANZA'!M401</f>
        <v>0</v>
      </c>
      <c r="N373" s="812">
        <f>'BASE Y CONFIANZA'!N401</f>
        <v>3348</v>
      </c>
      <c r="O373" s="869"/>
      <c r="P373" s="869"/>
      <c r="Q373" s="869"/>
    </row>
    <row r="374" spans="1:17" s="787" customFormat="1" ht="18.75" customHeight="1">
      <c r="A374" s="807">
        <v>8100203</v>
      </c>
      <c r="B374" s="808" t="s">
        <v>186</v>
      </c>
      <c r="C374" s="827" t="s">
        <v>796</v>
      </c>
      <c r="D374" s="860" t="s">
        <v>187</v>
      </c>
      <c r="E374" s="830">
        <v>15</v>
      </c>
      <c r="F374" s="812">
        <f>'BASE Y CONFIANZA'!F402</f>
        <v>4132</v>
      </c>
      <c r="G374" s="812">
        <f>'BASE Y CONFIANZA'!G402</f>
        <v>0</v>
      </c>
      <c r="H374" s="812">
        <f>'BASE Y CONFIANZA'!H402</f>
        <v>0</v>
      </c>
      <c r="I374" s="812">
        <f>'BASE Y CONFIANZA'!I402</f>
        <v>0</v>
      </c>
      <c r="J374" s="812">
        <f>'BASE Y CONFIANZA'!J402</f>
        <v>370</v>
      </c>
      <c r="K374" s="812">
        <f>'BASE Y CONFIANZA'!K402</f>
        <v>0</v>
      </c>
      <c r="L374" s="812">
        <f>'BASE Y CONFIANZA'!L402</f>
        <v>0</v>
      </c>
      <c r="M374" s="812">
        <f>'BASE Y CONFIANZA'!M402</f>
        <v>0</v>
      </c>
      <c r="N374" s="812">
        <f>'BASE Y CONFIANZA'!N402</f>
        <v>3762</v>
      </c>
      <c r="O374" s="869"/>
      <c r="P374" s="869"/>
      <c r="Q374" s="869"/>
    </row>
    <row r="375" spans="1:17" s="787" customFormat="1" ht="18.75" customHeight="1">
      <c r="A375" s="807">
        <v>8100210</v>
      </c>
      <c r="B375" s="808" t="s">
        <v>193</v>
      </c>
      <c r="C375" s="827" t="s">
        <v>796</v>
      </c>
      <c r="D375" s="860" t="s">
        <v>194</v>
      </c>
      <c r="E375" s="830">
        <v>15</v>
      </c>
      <c r="F375" s="812">
        <f>'BASE Y CONFIANZA'!F403</f>
        <v>3213</v>
      </c>
      <c r="G375" s="812">
        <f>'BASE Y CONFIANZA'!G403</f>
        <v>0</v>
      </c>
      <c r="H375" s="812">
        <f>'BASE Y CONFIANZA'!H403</f>
        <v>0</v>
      </c>
      <c r="I375" s="812">
        <f>'BASE Y CONFIANZA'!I403</f>
        <v>0</v>
      </c>
      <c r="J375" s="812">
        <f>'BASE Y CONFIANZA'!J403</f>
        <v>120</v>
      </c>
      <c r="K375" s="812">
        <f>'BASE Y CONFIANZA'!K403</f>
        <v>0</v>
      </c>
      <c r="L375" s="812">
        <f>'BASE Y CONFIANZA'!L403</f>
        <v>0</v>
      </c>
      <c r="M375" s="812">
        <f>'BASE Y CONFIANZA'!M403</f>
        <v>0</v>
      </c>
      <c r="N375" s="812">
        <f>'BASE Y CONFIANZA'!N403</f>
        <v>3093</v>
      </c>
      <c r="O375" s="869"/>
      <c r="P375" s="869"/>
      <c r="Q375" s="869"/>
    </row>
    <row r="376" spans="1:17" s="787" customFormat="1" ht="18.75" customHeight="1">
      <c r="A376" s="807">
        <v>8100211</v>
      </c>
      <c r="B376" s="808" t="s">
        <v>195</v>
      </c>
      <c r="C376" s="827" t="s">
        <v>796</v>
      </c>
      <c r="D376" s="860" t="s">
        <v>194</v>
      </c>
      <c r="E376" s="830">
        <v>15</v>
      </c>
      <c r="F376" s="812">
        <f>'BASE Y CONFIANZA'!F404</f>
        <v>3213</v>
      </c>
      <c r="G376" s="812">
        <f>'BASE Y CONFIANZA'!G404</f>
        <v>0</v>
      </c>
      <c r="H376" s="812">
        <f>'BASE Y CONFIANZA'!H404</f>
        <v>0</v>
      </c>
      <c r="I376" s="812">
        <f>'BASE Y CONFIANZA'!I404</f>
        <v>0</v>
      </c>
      <c r="J376" s="812">
        <f>'BASE Y CONFIANZA'!J404</f>
        <v>120</v>
      </c>
      <c r="K376" s="812">
        <f>'BASE Y CONFIANZA'!K404</f>
        <v>0</v>
      </c>
      <c r="L376" s="812">
        <f>'BASE Y CONFIANZA'!L404</f>
        <v>0</v>
      </c>
      <c r="M376" s="812">
        <f>'BASE Y CONFIANZA'!M404</f>
        <v>0</v>
      </c>
      <c r="N376" s="812">
        <f>'BASE Y CONFIANZA'!N404</f>
        <v>3093</v>
      </c>
      <c r="O376" s="869"/>
      <c r="P376" s="869"/>
      <c r="Q376" s="869"/>
    </row>
    <row r="377" spans="1:17" ht="18.75" customHeight="1">
      <c r="A377" s="807">
        <v>8100213</v>
      </c>
      <c r="B377" s="808" t="s">
        <v>351</v>
      </c>
      <c r="C377" s="827" t="s">
        <v>796</v>
      </c>
      <c r="D377" s="860" t="s">
        <v>352</v>
      </c>
      <c r="E377" s="828">
        <v>15</v>
      </c>
      <c r="F377" s="812">
        <f>'BASE Y CONFIANZA'!F405</f>
        <v>3874</v>
      </c>
      <c r="G377" s="812">
        <f>'BASE Y CONFIANZA'!G405</f>
        <v>1500</v>
      </c>
      <c r="H377" s="812">
        <f>'BASE Y CONFIANZA'!H405</f>
        <v>0</v>
      </c>
      <c r="I377" s="812">
        <f>'BASE Y CONFIANZA'!I405</f>
        <v>0</v>
      </c>
      <c r="J377" s="812">
        <f>'BASE Y CONFIANZA'!J405</f>
        <v>429</v>
      </c>
      <c r="K377" s="812">
        <f>'BASE Y CONFIANZA'!K405</f>
        <v>0</v>
      </c>
      <c r="L377" s="812">
        <f>'BASE Y CONFIANZA'!L405</f>
        <v>0</v>
      </c>
      <c r="M377" s="812">
        <f>'BASE Y CONFIANZA'!M405</f>
        <v>0</v>
      </c>
      <c r="N377" s="812">
        <f>'BASE Y CONFIANZA'!N405</f>
        <v>4945</v>
      </c>
      <c r="O377" s="869"/>
      <c r="P377" s="869"/>
      <c r="Q377" s="905"/>
    </row>
    <row r="378" spans="1:17" s="787" customFormat="1" ht="18.75" customHeight="1">
      <c r="A378" s="807">
        <v>8100214</v>
      </c>
      <c r="B378" s="808" t="s">
        <v>401</v>
      </c>
      <c r="C378" s="827" t="s">
        <v>796</v>
      </c>
      <c r="D378" s="860" t="s">
        <v>194</v>
      </c>
      <c r="E378" s="830">
        <v>15</v>
      </c>
      <c r="F378" s="812">
        <f>'BASE Y CONFIANZA'!F406</f>
        <v>3213</v>
      </c>
      <c r="G378" s="812">
        <f>'BASE Y CONFIANZA'!G406</f>
        <v>0</v>
      </c>
      <c r="H378" s="812">
        <f>'BASE Y CONFIANZA'!H406</f>
        <v>0</v>
      </c>
      <c r="I378" s="812">
        <f>'BASE Y CONFIANZA'!I406</f>
        <v>0</v>
      </c>
      <c r="J378" s="812">
        <f>'BASE Y CONFIANZA'!J406</f>
        <v>120</v>
      </c>
      <c r="K378" s="812">
        <f>'BASE Y CONFIANZA'!K406</f>
        <v>0</v>
      </c>
      <c r="L378" s="812">
        <f>'BASE Y CONFIANZA'!L406</f>
        <v>0</v>
      </c>
      <c r="M378" s="812">
        <f>'BASE Y CONFIANZA'!M406</f>
        <v>0</v>
      </c>
      <c r="N378" s="812">
        <f>'BASE Y CONFIANZA'!N406</f>
        <v>3093</v>
      </c>
      <c r="O378" s="869"/>
      <c r="P378" s="869"/>
      <c r="Q378" s="869"/>
    </row>
    <row r="379" spans="1:17" s="787" customFormat="1" ht="18.75" customHeight="1">
      <c r="A379" s="807">
        <v>8100215</v>
      </c>
      <c r="B379" s="808" t="s">
        <v>539</v>
      </c>
      <c r="C379" s="827" t="s">
        <v>796</v>
      </c>
      <c r="D379" s="860" t="s">
        <v>9</v>
      </c>
      <c r="E379" s="830">
        <v>15</v>
      </c>
      <c r="F379" s="812">
        <f>'BASE Y CONFIANZA'!F407</f>
        <v>2730</v>
      </c>
      <c r="G379" s="812">
        <f>'BASE Y CONFIANZA'!G407</f>
        <v>500</v>
      </c>
      <c r="H379" s="812">
        <f>'BASE Y CONFIANZA'!H407</f>
        <v>0</v>
      </c>
      <c r="I379" s="812">
        <f>'BASE Y CONFIANZA'!I407</f>
        <v>0</v>
      </c>
      <c r="J379" s="812">
        <f>'BASE Y CONFIANZA'!J407</f>
        <v>48</v>
      </c>
      <c r="K379" s="812">
        <f>'BASE Y CONFIANZA'!K407</f>
        <v>0</v>
      </c>
      <c r="L379" s="812">
        <f>'BASE Y CONFIANZA'!L407</f>
        <v>0</v>
      </c>
      <c r="M379" s="812">
        <f>'BASE Y CONFIANZA'!M407</f>
        <v>0</v>
      </c>
      <c r="N379" s="812">
        <f>'BASE Y CONFIANZA'!N407</f>
        <v>3182</v>
      </c>
      <c r="O379" s="869"/>
      <c r="P379" s="869"/>
      <c r="Q379" s="869"/>
    </row>
    <row r="380" spans="1:17" s="787" customFormat="1" ht="18.75" customHeight="1">
      <c r="A380" s="807">
        <v>11100201</v>
      </c>
      <c r="B380" s="808" t="s">
        <v>209</v>
      </c>
      <c r="C380" s="827" t="s">
        <v>796</v>
      </c>
      <c r="D380" s="827" t="s">
        <v>9</v>
      </c>
      <c r="E380" s="830">
        <v>15</v>
      </c>
      <c r="F380" s="812">
        <f>'BASE Y CONFIANZA'!F408</f>
        <v>2746</v>
      </c>
      <c r="G380" s="812">
        <f>'BASE Y CONFIANZA'!G408</f>
        <v>0</v>
      </c>
      <c r="H380" s="812">
        <f>'BASE Y CONFIANZA'!H408</f>
        <v>0</v>
      </c>
      <c r="I380" s="812">
        <f>'BASE Y CONFIANZA'!I408</f>
        <v>0</v>
      </c>
      <c r="J380" s="812">
        <f>'BASE Y CONFIANZA'!J408</f>
        <v>49</v>
      </c>
      <c r="K380" s="812">
        <f>'BASE Y CONFIANZA'!K408</f>
        <v>0</v>
      </c>
      <c r="L380" s="812">
        <f>'BASE Y CONFIANZA'!L408</f>
        <v>0</v>
      </c>
      <c r="M380" s="812">
        <f>'BASE Y CONFIANZA'!M408</f>
        <v>0</v>
      </c>
      <c r="N380" s="812">
        <f>'BASE Y CONFIANZA'!N408</f>
        <v>2697</v>
      </c>
      <c r="O380" s="869"/>
      <c r="P380" s="869"/>
      <c r="Q380" s="869"/>
    </row>
    <row r="381" spans="1:17" s="787" customFormat="1" ht="18.75" customHeight="1">
      <c r="A381" s="807">
        <v>11100205</v>
      </c>
      <c r="B381" s="808" t="s">
        <v>210</v>
      </c>
      <c r="C381" s="827" t="s">
        <v>796</v>
      </c>
      <c r="D381" s="827" t="s">
        <v>9</v>
      </c>
      <c r="E381" s="828">
        <v>15</v>
      </c>
      <c r="F381" s="812">
        <f>'BASE Y CONFIANZA'!F409</f>
        <v>3494</v>
      </c>
      <c r="G381" s="812">
        <f>'BASE Y CONFIANZA'!G409</f>
        <v>0</v>
      </c>
      <c r="H381" s="812">
        <f>'BASE Y CONFIANZA'!H409</f>
        <v>0</v>
      </c>
      <c r="I381" s="812">
        <f>'BASE Y CONFIANZA'!I409</f>
        <v>0</v>
      </c>
      <c r="J381" s="812">
        <f>'BASE Y CONFIANZA'!J409</f>
        <v>151</v>
      </c>
      <c r="K381" s="812">
        <f>'BASE Y CONFIANZA'!K409</f>
        <v>0</v>
      </c>
      <c r="L381" s="812">
        <f>'BASE Y CONFIANZA'!L409</f>
        <v>0</v>
      </c>
      <c r="M381" s="812">
        <f>'BASE Y CONFIANZA'!M409</f>
        <v>0</v>
      </c>
      <c r="N381" s="812">
        <f>'BASE Y CONFIANZA'!N409</f>
        <v>3343</v>
      </c>
      <c r="O381" s="869"/>
      <c r="P381" s="869"/>
      <c r="Q381" s="869"/>
    </row>
    <row r="382" spans="1:17" s="787" customFormat="1" ht="18.75" customHeight="1">
      <c r="A382" s="807">
        <v>11100210</v>
      </c>
      <c r="B382" s="808" t="s">
        <v>214</v>
      </c>
      <c r="C382" s="827" t="s">
        <v>796</v>
      </c>
      <c r="D382" s="827" t="s">
        <v>9</v>
      </c>
      <c r="E382" s="830">
        <v>15</v>
      </c>
      <c r="F382" s="812">
        <f>'BASE Y CONFIANZA'!F410</f>
        <v>3494</v>
      </c>
      <c r="G382" s="812">
        <f>'BASE Y CONFIANZA'!G410</f>
        <v>0</v>
      </c>
      <c r="H382" s="812">
        <f>'BASE Y CONFIANZA'!H410</f>
        <v>0</v>
      </c>
      <c r="I382" s="812">
        <f>'BASE Y CONFIANZA'!I410</f>
        <v>0</v>
      </c>
      <c r="J382" s="812">
        <f>'BASE Y CONFIANZA'!J410</f>
        <v>151</v>
      </c>
      <c r="K382" s="812">
        <f>'BASE Y CONFIANZA'!K410</f>
        <v>0</v>
      </c>
      <c r="L382" s="812">
        <f>'BASE Y CONFIANZA'!L410</f>
        <v>0</v>
      </c>
      <c r="M382" s="812">
        <f>'BASE Y CONFIANZA'!M410</f>
        <v>0</v>
      </c>
      <c r="N382" s="812">
        <f>'BASE Y CONFIANZA'!N410</f>
        <v>3343</v>
      </c>
      <c r="O382" s="869"/>
      <c r="P382" s="869"/>
      <c r="Q382" s="869"/>
    </row>
    <row r="383" spans="1:17" s="787" customFormat="1" ht="18.75" customHeight="1">
      <c r="A383" s="807">
        <v>69</v>
      </c>
      <c r="B383" s="808" t="s">
        <v>346</v>
      </c>
      <c r="C383" s="827" t="s">
        <v>797</v>
      </c>
      <c r="D383" s="860" t="s">
        <v>9</v>
      </c>
      <c r="E383" s="828">
        <v>15</v>
      </c>
      <c r="F383" s="812">
        <f>EVENTUAL!F250</f>
        <v>2746</v>
      </c>
      <c r="G383" s="812">
        <f>EVENTUAL!G250</f>
        <v>0</v>
      </c>
      <c r="H383" s="812">
        <f>EVENTUAL!H250</f>
        <v>0</v>
      </c>
      <c r="I383" s="812">
        <f>EVENTUAL!I250</f>
        <v>0</v>
      </c>
      <c r="J383" s="812">
        <f>EVENTUAL!J250</f>
        <v>49</v>
      </c>
      <c r="K383" s="812">
        <f>EVENTUAL!K250</f>
        <v>0</v>
      </c>
      <c r="L383" s="812">
        <f>EVENTUAL!L250</f>
        <v>0</v>
      </c>
      <c r="M383" s="812">
        <f>EVENTUAL!M250</f>
        <v>0</v>
      </c>
      <c r="N383" s="812">
        <f>EVENTUAL!N250</f>
        <v>2697</v>
      </c>
      <c r="O383" s="869"/>
      <c r="P383" s="869"/>
      <c r="Q383" s="869"/>
    </row>
    <row r="384" spans="1:17" s="787" customFormat="1" ht="18.75" customHeight="1">
      <c r="A384" s="807">
        <v>215</v>
      </c>
      <c r="B384" s="808" t="s">
        <v>546</v>
      </c>
      <c r="C384" s="827" t="s">
        <v>797</v>
      </c>
      <c r="D384" s="860" t="s">
        <v>194</v>
      </c>
      <c r="E384" s="828">
        <v>15</v>
      </c>
      <c r="F384" s="812">
        <f>EVENTUAL!F251</f>
        <v>2974</v>
      </c>
      <c r="G384" s="812">
        <f>EVENTUAL!G251</f>
        <v>0</v>
      </c>
      <c r="H384" s="812">
        <f>EVENTUAL!H251</f>
        <v>0</v>
      </c>
      <c r="I384" s="812">
        <f>EVENTUAL!I251</f>
        <v>0</v>
      </c>
      <c r="J384" s="812">
        <f>EVENTUAL!J251</f>
        <v>74</v>
      </c>
      <c r="K384" s="812">
        <f>EVENTUAL!K251</f>
        <v>0</v>
      </c>
      <c r="L384" s="812">
        <f>EVENTUAL!L251</f>
        <v>0</v>
      </c>
      <c r="M384" s="812">
        <f>EVENTUAL!M251</f>
        <v>0</v>
      </c>
      <c r="N384" s="812">
        <f>EVENTUAL!N251</f>
        <v>2900</v>
      </c>
      <c r="O384" s="869"/>
      <c r="P384" s="869"/>
      <c r="Q384" s="869"/>
    </row>
    <row r="385" spans="1:17" s="788" customFormat="1" ht="18.75" customHeight="1">
      <c r="A385" s="813" t="s">
        <v>66</v>
      </c>
      <c r="B385" s="814"/>
      <c r="C385" s="815"/>
      <c r="D385" s="815"/>
      <c r="E385" s="816"/>
      <c r="F385" s="829">
        <f aca="true" t="shared" si="51" ref="F385:N385">SUM(F373:F384)</f>
        <v>39329</v>
      </c>
      <c r="G385" s="829">
        <f t="shared" si="51"/>
        <v>2000</v>
      </c>
      <c r="H385" s="829">
        <f t="shared" si="51"/>
        <v>0</v>
      </c>
      <c r="I385" s="829">
        <f t="shared" si="51"/>
        <v>0</v>
      </c>
      <c r="J385" s="829">
        <f t="shared" si="51"/>
        <v>1833</v>
      </c>
      <c r="K385" s="829">
        <f t="shared" si="51"/>
        <v>0</v>
      </c>
      <c r="L385" s="829">
        <f t="shared" si="51"/>
        <v>0</v>
      </c>
      <c r="M385" s="829">
        <f t="shared" si="51"/>
        <v>0</v>
      </c>
      <c r="N385" s="829">
        <f t="shared" si="51"/>
        <v>39496</v>
      </c>
      <c r="O385" s="897">
        <f>SUM(N373:N382)</f>
        <v>33899</v>
      </c>
      <c r="P385" s="897">
        <f>SUM(N383:N384)</f>
        <v>5597</v>
      </c>
      <c r="Q385" s="896"/>
    </row>
    <row r="386" spans="1:17" s="787" customFormat="1" ht="18.75" customHeight="1">
      <c r="A386" s="802"/>
      <c r="B386" s="803"/>
      <c r="C386" s="804" t="s">
        <v>199</v>
      </c>
      <c r="D386" s="859"/>
      <c r="E386" s="805"/>
      <c r="F386" s="806"/>
      <c r="G386" s="806"/>
      <c r="H386" s="806"/>
      <c r="I386" s="806"/>
      <c r="J386" s="806"/>
      <c r="K386" s="806"/>
      <c r="L386" s="806"/>
      <c r="M386" s="806"/>
      <c r="N386" s="806"/>
      <c r="O386" s="869"/>
      <c r="P386" s="869"/>
      <c r="Q386" s="869"/>
    </row>
    <row r="387" spans="1:17" s="787" customFormat="1" ht="18.75" customHeight="1">
      <c r="A387" s="807">
        <v>90001</v>
      </c>
      <c r="B387" s="848" t="s">
        <v>1067</v>
      </c>
      <c r="C387" s="835" t="s">
        <v>795</v>
      </c>
      <c r="D387" s="1067" t="s">
        <v>631</v>
      </c>
      <c r="E387" s="828">
        <v>15</v>
      </c>
      <c r="F387" s="812">
        <f>'BASE Y CONFIANZA'!F422</f>
        <v>8205</v>
      </c>
      <c r="G387" s="812">
        <f>'BASE Y CONFIANZA'!G422</f>
        <v>0</v>
      </c>
      <c r="H387" s="812">
        <f>'BASE Y CONFIANZA'!H422</f>
        <v>0</v>
      </c>
      <c r="I387" s="812">
        <f>'BASE Y CONFIANZA'!I422</f>
        <v>0</v>
      </c>
      <c r="J387" s="812">
        <f>'BASE Y CONFIANZA'!J422</f>
        <v>1205</v>
      </c>
      <c r="K387" s="812">
        <f>'BASE Y CONFIANZA'!K422</f>
        <v>0</v>
      </c>
      <c r="L387" s="812">
        <f>'BASE Y CONFIANZA'!L422</f>
        <v>0</v>
      </c>
      <c r="M387" s="812">
        <f>'BASE Y CONFIANZA'!M422</f>
        <v>0</v>
      </c>
      <c r="N387" s="811">
        <f>F387+G387+H387+I387-J387+K387-L387-M387</f>
        <v>7000</v>
      </c>
      <c r="O387" s="869"/>
      <c r="P387" s="869"/>
      <c r="Q387" s="869"/>
    </row>
    <row r="388" spans="1:17" s="787" customFormat="1" ht="18.75" customHeight="1">
      <c r="A388" s="807">
        <v>920002</v>
      </c>
      <c r="B388" s="808" t="s">
        <v>1068</v>
      </c>
      <c r="C388" s="827" t="s">
        <v>795</v>
      </c>
      <c r="D388" s="1067" t="s">
        <v>553</v>
      </c>
      <c r="E388" s="828">
        <v>15</v>
      </c>
      <c r="F388" s="812">
        <f>'BASE Y CONFIANZA'!F423</f>
        <v>4420</v>
      </c>
      <c r="G388" s="812">
        <f>'BASE Y CONFIANZA'!G423</f>
        <v>0</v>
      </c>
      <c r="H388" s="812">
        <f>'BASE Y CONFIANZA'!H423</f>
        <v>0</v>
      </c>
      <c r="I388" s="812">
        <f>'BASE Y CONFIANZA'!I423</f>
        <v>0</v>
      </c>
      <c r="J388" s="812">
        <f>'BASE Y CONFIANZA'!J423</f>
        <v>420</v>
      </c>
      <c r="K388" s="812">
        <f>'BASE Y CONFIANZA'!K423</f>
        <v>0</v>
      </c>
      <c r="L388" s="812">
        <f>'BASE Y CONFIANZA'!L423</f>
        <v>0</v>
      </c>
      <c r="M388" s="812">
        <f>'BASE Y CONFIANZA'!M423</f>
        <v>0</v>
      </c>
      <c r="N388" s="811">
        <f>F388+G388+H388+I388-J388+K388-L388-M388</f>
        <v>4000</v>
      </c>
      <c r="O388" s="869"/>
      <c r="P388" s="869"/>
      <c r="Q388" s="869"/>
    </row>
    <row r="389" spans="1:17" s="787" customFormat="1" ht="18.75" customHeight="1">
      <c r="A389" s="807">
        <v>196</v>
      </c>
      <c r="B389" s="808" t="s">
        <v>1110</v>
      </c>
      <c r="C389" s="835" t="s">
        <v>797</v>
      </c>
      <c r="D389" s="1067" t="s">
        <v>1111</v>
      </c>
      <c r="E389" s="830">
        <v>15</v>
      </c>
      <c r="F389" s="812">
        <f>EVENTUAL!F264</f>
        <v>1923</v>
      </c>
      <c r="G389" s="812">
        <f>EVENTUAL!G264</f>
        <v>0</v>
      </c>
      <c r="H389" s="812">
        <f>EVENTUAL!H264</f>
        <v>0</v>
      </c>
      <c r="I389" s="812">
        <f>EVENTUAL!I264</f>
        <v>0</v>
      </c>
      <c r="J389" s="812">
        <f>EVENTUAL!J264</f>
        <v>0</v>
      </c>
      <c r="K389" s="812">
        <f>EVENTUAL!K264</f>
        <v>77</v>
      </c>
      <c r="L389" s="812">
        <f>EVENTUAL!L264</f>
        <v>0</v>
      </c>
      <c r="M389" s="812">
        <f>EVENTUAL!M264</f>
        <v>0</v>
      </c>
      <c r="N389" s="812">
        <f>EVENTUAL!N264</f>
        <v>2000</v>
      </c>
      <c r="O389" s="869"/>
      <c r="P389" s="869"/>
      <c r="Q389" s="869"/>
    </row>
    <row r="390" spans="1:17" s="787" customFormat="1" ht="18.75" customHeight="1">
      <c r="A390" s="807">
        <v>197</v>
      </c>
      <c r="B390" s="808" t="s">
        <v>1112</v>
      </c>
      <c r="C390" s="835" t="s">
        <v>797</v>
      </c>
      <c r="D390" s="1067" t="s">
        <v>2</v>
      </c>
      <c r="E390" s="830">
        <v>15</v>
      </c>
      <c r="F390" s="812">
        <f>EVENTUAL!F265</f>
        <v>3109</v>
      </c>
      <c r="G390" s="812">
        <f>EVENTUAL!G265</f>
        <v>0</v>
      </c>
      <c r="H390" s="812">
        <f>EVENTUAL!H265</f>
        <v>0</v>
      </c>
      <c r="I390" s="812">
        <f>EVENTUAL!I265</f>
        <v>0</v>
      </c>
      <c r="J390" s="812">
        <f>EVENTUAL!J265</f>
        <v>109</v>
      </c>
      <c r="K390" s="812">
        <f>EVENTUAL!K265</f>
        <v>0</v>
      </c>
      <c r="L390" s="812">
        <f>EVENTUAL!L265</f>
        <v>0</v>
      </c>
      <c r="M390" s="812">
        <f>EVENTUAL!M265</f>
        <v>0</v>
      </c>
      <c r="N390" s="812">
        <f>EVENTUAL!N265</f>
        <v>3000</v>
      </c>
      <c r="O390" s="869"/>
      <c r="P390" s="869"/>
      <c r="Q390" s="869"/>
    </row>
    <row r="391" spans="1:17" s="787" customFormat="1" ht="18.75" customHeight="1">
      <c r="A391" s="807">
        <v>198</v>
      </c>
      <c r="B391" s="808" t="s">
        <v>1113</v>
      </c>
      <c r="C391" s="835" t="s">
        <v>797</v>
      </c>
      <c r="D391" s="1067" t="s">
        <v>694</v>
      </c>
      <c r="E391" s="830">
        <v>15</v>
      </c>
      <c r="F391" s="812">
        <f>EVENTUAL!F266</f>
        <v>3446</v>
      </c>
      <c r="G391" s="812">
        <f>EVENTUAL!G266</f>
        <v>0</v>
      </c>
      <c r="H391" s="812">
        <f>EVENTUAL!H266</f>
        <v>0</v>
      </c>
      <c r="I391" s="812">
        <f>EVENTUAL!I266</f>
        <v>0</v>
      </c>
      <c r="J391" s="812">
        <f>EVENTUAL!J266</f>
        <v>146</v>
      </c>
      <c r="K391" s="812">
        <f>EVENTUAL!K266</f>
        <v>0</v>
      </c>
      <c r="L391" s="812">
        <f>EVENTUAL!L266</f>
        <v>0</v>
      </c>
      <c r="M391" s="812">
        <f>EVENTUAL!M266</f>
        <v>0</v>
      </c>
      <c r="N391" s="812">
        <f>EVENTUAL!N266</f>
        <v>3300</v>
      </c>
      <c r="O391" s="869"/>
      <c r="P391" s="869"/>
      <c r="Q391" s="869"/>
    </row>
    <row r="392" spans="1:17" s="787" customFormat="1" ht="18.75" customHeight="1">
      <c r="A392" s="807">
        <v>199</v>
      </c>
      <c r="B392" s="808" t="s">
        <v>1114</v>
      </c>
      <c r="C392" s="835" t="s">
        <v>797</v>
      </c>
      <c r="D392" s="1067" t="s">
        <v>52</v>
      </c>
      <c r="E392" s="830">
        <v>15</v>
      </c>
      <c r="F392" s="812">
        <f>EVENTUAL!F267</f>
        <v>3109</v>
      </c>
      <c r="G392" s="812">
        <f>EVENTUAL!G267</f>
        <v>0</v>
      </c>
      <c r="H392" s="812">
        <f>EVENTUAL!H267</f>
        <v>0</v>
      </c>
      <c r="I392" s="812">
        <f>EVENTUAL!I267</f>
        <v>0</v>
      </c>
      <c r="J392" s="812">
        <f>EVENTUAL!J267</f>
        <v>109</v>
      </c>
      <c r="K392" s="812">
        <f>EVENTUAL!K267</f>
        <v>0</v>
      </c>
      <c r="L392" s="812">
        <f>EVENTUAL!L267</f>
        <v>0</v>
      </c>
      <c r="M392" s="812">
        <f>EVENTUAL!M267</f>
        <v>0</v>
      </c>
      <c r="N392" s="812">
        <f>EVENTUAL!N267</f>
        <v>3000</v>
      </c>
      <c r="O392" s="869"/>
      <c r="P392" s="869"/>
      <c r="Q392" s="869"/>
    </row>
    <row r="393" spans="1:17" s="787" customFormat="1" ht="18.75" customHeight="1">
      <c r="A393" s="807">
        <v>334</v>
      </c>
      <c r="B393" s="808" t="s">
        <v>817</v>
      </c>
      <c r="C393" s="827" t="s">
        <v>797</v>
      </c>
      <c r="D393" s="1067" t="s">
        <v>819</v>
      </c>
      <c r="E393" s="830">
        <v>15</v>
      </c>
      <c r="F393" s="812">
        <f>EVENTUAL!F268</f>
        <v>3109</v>
      </c>
      <c r="G393" s="812">
        <f>EVENTUAL!G268</f>
        <v>0</v>
      </c>
      <c r="H393" s="812">
        <f>EVENTUAL!H268</f>
        <v>0</v>
      </c>
      <c r="I393" s="812">
        <f>EVENTUAL!I268</f>
        <v>0</v>
      </c>
      <c r="J393" s="812">
        <f>EVENTUAL!J268</f>
        <v>109</v>
      </c>
      <c r="K393" s="812">
        <f>EVENTUAL!K268</f>
        <v>0</v>
      </c>
      <c r="L393" s="812">
        <f>EVENTUAL!L268</f>
        <v>0</v>
      </c>
      <c r="M393" s="812">
        <f>EVENTUAL!M268</f>
        <v>0</v>
      </c>
      <c r="N393" s="812">
        <f>EVENTUAL!N268</f>
        <v>3000</v>
      </c>
      <c r="O393" s="869"/>
      <c r="P393" s="869"/>
      <c r="Q393" s="869"/>
    </row>
    <row r="394" spans="1:17" s="787" customFormat="1" ht="18.75" customHeight="1">
      <c r="A394" s="807">
        <v>412</v>
      </c>
      <c r="B394" s="808" t="s">
        <v>1455</v>
      </c>
      <c r="C394" s="827" t="s">
        <v>797</v>
      </c>
      <c r="D394" s="1067" t="s">
        <v>2</v>
      </c>
      <c r="E394" s="830">
        <v>15</v>
      </c>
      <c r="F394" s="812">
        <v>2509</v>
      </c>
      <c r="G394" s="812"/>
      <c r="H394" s="812">
        <v>0</v>
      </c>
      <c r="I394" s="812"/>
      <c r="J394" s="812">
        <v>0</v>
      </c>
      <c r="K394" s="812">
        <v>0</v>
      </c>
      <c r="L394" s="812">
        <v>0</v>
      </c>
      <c r="M394" s="812"/>
      <c r="N394" s="812">
        <f>EVENTUAL!N269</f>
        <v>2500</v>
      </c>
      <c r="O394" s="869"/>
      <c r="P394" s="869"/>
      <c r="Q394" s="869"/>
    </row>
    <row r="395" spans="1:17" s="787" customFormat="1" ht="18.75" customHeight="1">
      <c r="A395" s="813" t="s">
        <v>66</v>
      </c>
      <c r="B395" s="854"/>
      <c r="C395" s="815"/>
      <c r="D395" s="815"/>
      <c r="E395" s="816"/>
      <c r="F395" s="829">
        <f>SUM(F387:F394)</f>
        <v>29830</v>
      </c>
      <c r="G395" s="829">
        <f aca="true" t="shared" si="52" ref="G395:N395">SUM(G387:G394)</f>
        <v>0</v>
      </c>
      <c r="H395" s="829">
        <f t="shared" si="52"/>
        <v>0</v>
      </c>
      <c r="I395" s="829">
        <f t="shared" si="52"/>
        <v>0</v>
      </c>
      <c r="J395" s="829">
        <f t="shared" si="52"/>
        <v>2098</v>
      </c>
      <c r="K395" s="829">
        <f t="shared" si="52"/>
        <v>77</v>
      </c>
      <c r="L395" s="829">
        <f t="shared" si="52"/>
        <v>0</v>
      </c>
      <c r="M395" s="829">
        <f t="shared" si="52"/>
        <v>0</v>
      </c>
      <c r="N395" s="829">
        <f t="shared" si="52"/>
        <v>27800</v>
      </c>
      <c r="O395" s="871">
        <f>SUM(N387:N388)</f>
        <v>11000</v>
      </c>
      <c r="P395" s="871">
        <f>SUM(N389:N394)</f>
        <v>16800</v>
      </c>
      <c r="Q395" s="869"/>
    </row>
    <row r="396" spans="1:17" s="787" customFormat="1" ht="18.75" customHeight="1">
      <c r="A396" s="802"/>
      <c r="B396" s="803"/>
      <c r="C396" s="804" t="s">
        <v>614</v>
      </c>
      <c r="D396" s="859"/>
      <c r="E396" s="805"/>
      <c r="F396" s="806"/>
      <c r="G396" s="806"/>
      <c r="H396" s="806"/>
      <c r="I396" s="806"/>
      <c r="J396" s="806"/>
      <c r="K396" s="806"/>
      <c r="L396" s="806"/>
      <c r="M396" s="806"/>
      <c r="N396" s="806"/>
      <c r="O396" s="869"/>
      <c r="P396" s="869"/>
      <c r="Q396" s="869"/>
    </row>
    <row r="397" spans="1:17" s="787" customFormat="1" ht="18.75" customHeight="1">
      <c r="A397" s="807">
        <v>910001</v>
      </c>
      <c r="B397" s="808" t="s">
        <v>1069</v>
      </c>
      <c r="C397" s="835" t="s">
        <v>795</v>
      </c>
      <c r="D397" s="1067" t="s">
        <v>565</v>
      </c>
      <c r="E397" s="830">
        <v>15</v>
      </c>
      <c r="F397" s="812">
        <f>'BASE Y CONFIANZA'!F426</f>
        <v>5662</v>
      </c>
      <c r="G397" s="812">
        <f>'BASE Y CONFIANZA'!G426</f>
        <v>0</v>
      </c>
      <c r="H397" s="812">
        <f>'BASE Y CONFIANZA'!H426</f>
        <v>0</v>
      </c>
      <c r="I397" s="812">
        <f>'BASE Y CONFIANZA'!I426</f>
        <v>0</v>
      </c>
      <c r="J397" s="812">
        <f>'BASE Y CONFIANZA'!J426</f>
        <v>662</v>
      </c>
      <c r="K397" s="812">
        <f>'BASE Y CONFIANZA'!K426</f>
        <v>0</v>
      </c>
      <c r="L397" s="812">
        <f>'BASE Y CONFIANZA'!L426</f>
        <v>0</v>
      </c>
      <c r="M397" s="812">
        <f>'BASE Y CONFIANZA'!M426</f>
        <v>0</v>
      </c>
      <c r="N397" s="811">
        <f>F397+G397+H397+I397-J397+K397-L397-M397</f>
        <v>5000</v>
      </c>
      <c r="O397" s="869"/>
      <c r="P397" s="869"/>
      <c r="Q397" s="869"/>
    </row>
    <row r="398" spans="1:17" s="787" customFormat="1" ht="18.75" customHeight="1">
      <c r="A398" s="813" t="s">
        <v>66</v>
      </c>
      <c r="B398" s="854"/>
      <c r="C398" s="815"/>
      <c r="D398" s="815"/>
      <c r="E398" s="816"/>
      <c r="F398" s="829">
        <f aca="true" t="shared" si="53" ref="F398:N398">SUM(F397:F397)</f>
        <v>5662</v>
      </c>
      <c r="G398" s="829">
        <f t="shared" si="53"/>
        <v>0</v>
      </c>
      <c r="H398" s="829">
        <f t="shared" si="53"/>
        <v>0</v>
      </c>
      <c r="I398" s="829">
        <f t="shared" si="53"/>
        <v>0</v>
      </c>
      <c r="J398" s="829">
        <f t="shared" si="53"/>
        <v>662</v>
      </c>
      <c r="K398" s="829">
        <f t="shared" si="53"/>
        <v>0</v>
      </c>
      <c r="L398" s="829">
        <f t="shared" si="53"/>
        <v>0</v>
      </c>
      <c r="M398" s="829">
        <f t="shared" si="53"/>
        <v>0</v>
      </c>
      <c r="N398" s="829">
        <f t="shared" si="53"/>
        <v>5000</v>
      </c>
      <c r="O398" s="871">
        <f>N397</f>
        <v>5000</v>
      </c>
      <c r="P398" s="869"/>
      <c r="Q398" s="869"/>
    </row>
    <row r="399" spans="1:17" s="787" customFormat="1" ht="18.75" customHeight="1">
      <c r="A399" s="802"/>
      <c r="B399" s="803"/>
      <c r="C399" s="804" t="s">
        <v>595</v>
      </c>
      <c r="D399" s="859"/>
      <c r="E399" s="805"/>
      <c r="F399" s="806"/>
      <c r="G399" s="806"/>
      <c r="H399" s="806"/>
      <c r="I399" s="806"/>
      <c r="J399" s="806"/>
      <c r="K399" s="806"/>
      <c r="L399" s="806"/>
      <c r="M399" s="806"/>
      <c r="N399" s="806"/>
      <c r="O399" s="869"/>
      <c r="P399" s="869"/>
      <c r="Q399" s="869"/>
    </row>
    <row r="400" spans="1:17" s="787" customFormat="1" ht="18.75" customHeight="1">
      <c r="A400" s="849">
        <v>161001</v>
      </c>
      <c r="B400" s="850" t="s">
        <v>1070</v>
      </c>
      <c r="C400" s="835" t="s">
        <v>795</v>
      </c>
      <c r="D400" s="1067" t="s">
        <v>572</v>
      </c>
      <c r="E400" s="828">
        <v>15</v>
      </c>
      <c r="F400" s="812">
        <f>'BASE Y CONFIANZA'!F429</f>
        <v>8205</v>
      </c>
      <c r="G400" s="812">
        <f>'BASE Y CONFIANZA'!G429</f>
        <v>0</v>
      </c>
      <c r="H400" s="812">
        <f>'BASE Y CONFIANZA'!H429</f>
        <v>0</v>
      </c>
      <c r="I400" s="812">
        <f>'BASE Y CONFIANZA'!I429</f>
        <v>0</v>
      </c>
      <c r="J400" s="812">
        <f>'BASE Y CONFIANZA'!J429</f>
        <v>1205</v>
      </c>
      <c r="K400" s="812">
        <f>'BASE Y CONFIANZA'!K429</f>
        <v>0</v>
      </c>
      <c r="L400" s="812">
        <f>'BASE Y CONFIANZA'!L429</f>
        <v>0</v>
      </c>
      <c r="M400" s="812">
        <v>0</v>
      </c>
      <c r="N400" s="811">
        <f>F400+G400+H400+I400-J400+K400-L400-M400</f>
        <v>7000</v>
      </c>
      <c r="O400" s="869"/>
      <c r="P400" s="869"/>
      <c r="Q400" s="869"/>
    </row>
    <row r="401" spans="1:17" s="787" customFormat="1" ht="18.75" customHeight="1">
      <c r="A401" s="849">
        <v>370</v>
      </c>
      <c r="B401" s="850" t="s">
        <v>1238</v>
      </c>
      <c r="C401" s="835" t="s">
        <v>797</v>
      </c>
      <c r="D401" s="1067" t="s">
        <v>451</v>
      </c>
      <c r="E401" s="828">
        <v>15</v>
      </c>
      <c r="F401" s="812">
        <f>EVENTUAL!F272</f>
        <v>3109</v>
      </c>
      <c r="G401" s="812">
        <f>EVENTUAL!G272</f>
        <v>0</v>
      </c>
      <c r="H401" s="812">
        <f>EVENTUAL!H272</f>
        <v>0</v>
      </c>
      <c r="I401" s="812">
        <f>EVENTUAL!I272</f>
        <v>0</v>
      </c>
      <c r="J401" s="812">
        <f>EVENTUAL!J272</f>
        <v>109</v>
      </c>
      <c r="K401" s="812">
        <f>EVENTUAL!K272</f>
        <v>0</v>
      </c>
      <c r="L401" s="812">
        <f>EVENTUAL!L272</f>
        <v>0</v>
      </c>
      <c r="M401" s="812">
        <f>EVENTUAL!M272</f>
        <v>0</v>
      </c>
      <c r="N401" s="812">
        <f>EVENTUAL!N272</f>
        <v>3000</v>
      </c>
      <c r="O401" s="869"/>
      <c r="P401" s="869"/>
      <c r="Q401" s="869"/>
    </row>
    <row r="402" spans="1:17" s="787" customFormat="1" ht="18.75" customHeight="1">
      <c r="A402" s="849">
        <v>371</v>
      </c>
      <c r="B402" s="850" t="s">
        <v>1239</v>
      </c>
      <c r="C402" s="835" t="s">
        <v>797</v>
      </c>
      <c r="D402" s="1067" t="s">
        <v>451</v>
      </c>
      <c r="E402" s="828">
        <v>15</v>
      </c>
      <c r="F402" s="812">
        <f>EVENTUAL!F273</f>
        <v>3109</v>
      </c>
      <c r="G402" s="812">
        <f>EVENTUAL!G273</f>
        <v>0</v>
      </c>
      <c r="H402" s="812">
        <f>EVENTUAL!H273</f>
        <v>0</v>
      </c>
      <c r="I402" s="812">
        <f>EVENTUAL!I273</f>
        <v>0</v>
      </c>
      <c r="J402" s="812">
        <f>EVENTUAL!J273</f>
        <v>109</v>
      </c>
      <c r="K402" s="812">
        <f>EVENTUAL!K273</f>
        <v>0</v>
      </c>
      <c r="L402" s="812">
        <f>EVENTUAL!L273</f>
        <v>0</v>
      </c>
      <c r="M402" s="812">
        <f>EVENTUAL!M273</f>
        <v>0</v>
      </c>
      <c r="N402" s="812">
        <f>EVENTUAL!N273</f>
        <v>3000</v>
      </c>
      <c r="O402" s="869"/>
      <c r="P402" s="869"/>
      <c r="Q402" s="869"/>
    </row>
    <row r="403" spans="1:17" s="787" customFormat="1" ht="18.75" customHeight="1">
      <c r="A403" s="813" t="s">
        <v>66</v>
      </c>
      <c r="B403" s="854"/>
      <c r="C403" s="815"/>
      <c r="D403" s="815"/>
      <c r="E403" s="816"/>
      <c r="F403" s="829">
        <f>SUM(F400:F402)</f>
        <v>14423</v>
      </c>
      <c r="G403" s="829">
        <f aca="true" t="shared" si="54" ref="G403:N403">SUM(G400:G402)</f>
        <v>0</v>
      </c>
      <c r="H403" s="829">
        <f t="shared" si="54"/>
        <v>0</v>
      </c>
      <c r="I403" s="829">
        <f t="shared" si="54"/>
        <v>0</v>
      </c>
      <c r="J403" s="829">
        <f t="shared" si="54"/>
        <v>1423</v>
      </c>
      <c r="K403" s="829">
        <f t="shared" si="54"/>
        <v>0</v>
      </c>
      <c r="L403" s="829">
        <f t="shared" si="54"/>
        <v>0</v>
      </c>
      <c r="M403" s="829">
        <f t="shared" si="54"/>
        <v>0</v>
      </c>
      <c r="N403" s="829">
        <f t="shared" si="54"/>
        <v>13000</v>
      </c>
      <c r="O403" s="871">
        <f>N400</f>
        <v>7000</v>
      </c>
      <c r="P403" s="871">
        <f>SUM(N401:N402)</f>
        <v>6000</v>
      </c>
      <c r="Q403" s="869"/>
    </row>
    <row r="404" spans="1:17" s="787" customFormat="1" ht="18.75" customHeight="1">
      <c r="A404" s="802"/>
      <c r="B404" s="803"/>
      <c r="C404" s="804" t="s">
        <v>200</v>
      </c>
      <c r="D404" s="859"/>
      <c r="E404" s="805"/>
      <c r="F404" s="806"/>
      <c r="G404" s="806"/>
      <c r="H404" s="806"/>
      <c r="I404" s="806"/>
      <c r="J404" s="806"/>
      <c r="K404" s="806"/>
      <c r="L404" s="806"/>
      <c r="M404" s="806"/>
      <c r="N404" s="806"/>
      <c r="O404" s="869"/>
      <c r="P404" s="869"/>
      <c r="Q404" s="869"/>
    </row>
    <row r="405" spans="1:17" s="787" customFormat="1" ht="18.75" customHeight="1">
      <c r="A405" s="807">
        <v>151000100</v>
      </c>
      <c r="B405" s="808" t="s">
        <v>1071</v>
      </c>
      <c r="C405" s="835" t="s">
        <v>795</v>
      </c>
      <c r="D405" s="827" t="s">
        <v>365</v>
      </c>
      <c r="E405" s="828">
        <v>15</v>
      </c>
      <c r="F405" s="812">
        <f>'BASE Y CONFIANZA'!F443</f>
        <v>6934</v>
      </c>
      <c r="G405" s="812">
        <f>'BASE Y CONFIANZA'!G443</f>
        <v>0</v>
      </c>
      <c r="H405" s="812">
        <f>'BASE Y CONFIANZA'!H443</f>
        <v>0</v>
      </c>
      <c r="I405" s="812">
        <f>'BASE Y CONFIANZA'!I443</f>
        <v>0</v>
      </c>
      <c r="J405" s="812">
        <f>'BASE Y CONFIANZA'!J443</f>
        <v>934</v>
      </c>
      <c r="K405" s="812">
        <f>'BASE Y CONFIANZA'!K443</f>
        <v>0</v>
      </c>
      <c r="L405" s="812">
        <f>'BASE Y CONFIANZA'!L443</f>
        <v>1000</v>
      </c>
      <c r="M405" s="812">
        <f>'BASE Y CONFIANZA'!M443</f>
        <v>0</v>
      </c>
      <c r="N405" s="811">
        <f>F405+G405+H405+I405-J405+K405-L405-M405</f>
        <v>5000</v>
      </c>
      <c r="O405" s="869"/>
      <c r="P405" s="869"/>
      <c r="Q405" s="869"/>
    </row>
    <row r="406" spans="1:17" s="787" customFormat="1" ht="18.75" customHeight="1">
      <c r="A406" s="813" t="s">
        <v>66</v>
      </c>
      <c r="B406" s="814"/>
      <c r="C406" s="815"/>
      <c r="D406" s="815"/>
      <c r="E406" s="816"/>
      <c r="F406" s="829">
        <f aca="true" t="shared" si="55" ref="F406:N406">SUM(F405:F405)</f>
        <v>6934</v>
      </c>
      <c r="G406" s="829">
        <f t="shared" si="55"/>
        <v>0</v>
      </c>
      <c r="H406" s="829">
        <f t="shared" si="55"/>
        <v>0</v>
      </c>
      <c r="I406" s="829">
        <f t="shared" si="55"/>
        <v>0</v>
      </c>
      <c r="J406" s="829">
        <f t="shared" si="55"/>
        <v>934</v>
      </c>
      <c r="K406" s="829">
        <f t="shared" si="55"/>
        <v>0</v>
      </c>
      <c r="L406" s="829">
        <f t="shared" si="55"/>
        <v>1000</v>
      </c>
      <c r="M406" s="829">
        <f t="shared" si="55"/>
        <v>0</v>
      </c>
      <c r="N406" s="829">
        <f t="shared" si="55"/>
        <v>5000</v>
      </c>
      <c r="O406" s="871">
        <f>N405</f>
        <v>5000</v>
      </c>
      <c r="P406" s="871"/>
      <c r="Q406" s="869"/>
    </row>
    <row r="407" spans="1:17" s="787" customFormat="1" ht="18.75" customHeight="1">
      <c r="A407" s="802"/>
      <c r="B407" s="803"/>
      <c r="C407" s="804" t="s">
        <v>201</v>
      </c>
      <c r="D407" s="859"/>
      <c r="E407" s="805"/>
      <c r="F407" s="806"/>
      <c r="G407" s="806"/>
      <c r="H407" s="806"/>
      <c r="I407" s="806"/>
      <c r="J407" s="806"/>
      <c r="K407" s="806"/>
      <c r="L407" s="806"/>
      <c r="M407" s="806"/>
      <c r="N407" s="806"/>
      <c r="O407" s="869"/>
      <c r="P407" s="869"/>
      <c r="Q407" s="869"/>
    </row>
    <row r="408" spans="1:17" s="787" customFormat="1" ht="18.75" customHeight="1">
      <c r="A408" s="807">
        <v>1100101</v>
      </c>
      <c r="B408" s="808" t="s">
        <v>1132</v>
      </c>
      <c r="C408" s="827" t="s">
        <v>795</v>
      </c>
      <c r="D408" s="1067" t="s">
        <v>1257</v>
      </c>
      <c r="E408" s="828">
        <v>15</v>
      </c>
      <c r="F408" s="812">
        <f>'BASE Y CONFIANZA'!F446</f>
        <v>4420</v>
      </c>
      <c r="G408" s="812">
        <f>'BASE Y CONFIANZA'!G446</f>
        <v>0</v>
      </c>
      <c r="H408" s="812">
        <f>'BASE Y CONFIANZA'!H446</f>
        <v>0</v>
      </c>
      <c r="I408" s="812">
        <f>'BASE Y CONFIANZA'!I446</f>
        <v>0</v>
      </c>
      <c r="J408" s="812">
        <f>'BASE Y CONFIANZA'!J446</f>
        <v>420</v>
      </c>
      <c r="K408" s="812">
        <f>'BASE Y CONFIANZA'!K446</f>
        <v>0</v>
      </c>
      <c r="L408" s="812">
        <f>'BASE Y CONFIANZA'!L446</f>
        <v>0</v>
      </c>
      <c r="M408" s="812">
        <f>'BASE Y CONFIANZA'!M446</f>
        <v>0</v>
      </c>
      <c r="N408" s="812">
        <f>'BASE Y CONFIANZA'!N446</f>
        <v>4000</v>
      </c>
      <c r="O408" s="869"/>
      <c r="P408" s="869"/>
      <c r="Q408" s="869"/>
    </row>
    <row r="409" spans="1:17" s="787" customFormat="1" ht="18.75" customHeight="1">
      <c r="A409" s="807">
        <v>10100102</v>
      </c>
      <c r="B409" s="808" t="s">
        <v>492</v>
      </c>
      <c r="C409" s="827" t="s">
        <v>796</v>
      </c>
      <c r="D409" s="860" t="s">
        <v>2</v>
      </c>
      <c r="E409" s="828">
        <v>15</v>
      </c>
      <c r="F409" s="812">
        <f>'BASE Y CONFIANZA'!F447</f>
        <v>3390</v>
      </c>
      <c r="G409" s="812">
        <f>'BASE Y CONFIANZA'!G447</f>
        <v>0</v>
      </c>
      <c r="H409" s="812">
        <f>'BASE Y CONFIANZA'!H447</f>
        <v>0</v>
      </c>
      <c r="I409" s="812">
        <f>'BASE Y CONFIANZA'!I447</f>
        <v>0</v>
      </c>
      <c r="J409" s="812">
        <f>'BASE Y CONFIANZA'!J447</f>
        <v>140</v>
      </c>
      <c r="K409" s="812">
        <f>'BASE Y CONFIANZA'!K447</f>
        <v>0</v>
      </c>
      <c r="L409" s="812">
        <f>'BASE Y CONFIANZA'!L447</f>
        <v>0</v>
      </c>
      <c r="M409" s="812">
        <f>'BASE Y CONFIANZA'!M447</f>
        <v>0</v>
      </c>
      <c r="N409" s="811">
        <f>F409+G409+H409+I409-J409+K409-L409-M409</f>
        <v>3250</v>
      </c>
      <c r="O409" s="869"/>
      <c r="P409" s="869"/>
      <c r="Q409" s="869"/>
    </row>
    <row r="410" spans="1:17" s="787" customFormat="1" ht="18.75" customHeight="1">
      <c r="A410" s="813" t="s">
        <v>66</v>
      </c>
      <c r="B410" s="814"/>
      <c r="C410" s="815"/>
      <c r="D410" s="815"/>
      <c r="E410" s="816"/>
      <c r="F410" s="829">
        <f>SUM(F408:F409)</f>
        <v>7810</v>
      </c>
      <c r="G410" s="829">
        <f aca="true" t="shared" si="56" ref="G410:M410">SUM(G408:G409)</f>
        <v>0</v>
      </c>
      <c r="H410" s="829">
        <f t="shared" si="56"/>
        <v>0</v>
      </c>
      <c r="I410" s="829">
        <f t="shared" si="56"/>
        <v>0</v>
      </c>
      <c r="J410" s="829">
        <f t="shared" si="56"/>
        <v>560</v>
      </c>
      <c r="K410" s="829">
        <f t="shared" si="56"/>
        <v>0</v>
      </c>
      <c r="L410" s="829">
        <f t="shared" si="56"/>
        <v>0</v>
      </c>
      <c r="M410" s="829">
        <f t="shared" si="56"/>
        <v>0</v>
      </c>
      <c r="N410" s="829">
        <f>SUM(N408:N409)</f>
        <v>7250</v>
      </c>
      <c r="O410" s="871">
        <f>SUM(N408:N409)</f>
        <v>7250</v>
      </c>
      <c r="P410" s="869"/>
      <c r="Q410" s="869"/>
    </row>
    <row r="411" spans="1:17" s="787" customFormat="1" ht="18.75" customHeight="1">
      <c r="A411" s="802"/>
      <c r="B411" s="803"/>
      <c r="C411" s="804" t="s">
        <v>394</v>
      </c>
      <c r="D411" s="859"/>
      <c r="E411" s="805"/>
      <c r="F411" s="806"/>
      <c r="G411" s="806"/>
      <c r="H411" s="806"/>
      <c r="I411" s="806"/>
      <c r="J411" s="806"/>
      <c r="K411" s="806"/>
      <c r="L411" s="806"/>
      <c r="M411" s="806"/>
      <c r="N411" s="806"/>
      <c r="O411" s="869"/>
      <c r="P411" s="869"/>
      <c r="Q411" s="869"/>
    </row>
    <row r="412" spans="1:17" s="787" customFormat="1" ht="18.75" customHeight="1">
      <c r="A412" s="807">
        <v>2100103</v>
      </c>
      <c r="B412" s="808" t="s">
        <v>76</v>
      </c>
      <c r="C412" s="809" t="s">
        <v>796</v>
      </c>
      <c r="D412" s="1067" t="s">
        <v>77</v>
      </c>
      <c r="E412" s="810">
        <v>15</v>
      </c>
      <c r="F412" s="812">
        <f>'BASE Y CONFIANZA'!F450</f>
        <v>2020</v>
      </c>
      <c r="G412" s="812">
        <f>'BASE Y CONFIANZA'!G450</f>
        <v>0</v>
      </c>
      <c r="H412" s="812">
        <f>'BASE Y CONFIANZA'!H450</f>
        <v>0</v>
      </c>
      <c r="I412" s="812">
        <f>'BASE Y CONFIANZA'!I450</f>
        <v>0</v>
      </c>
      <c r="J412" s="812">
        <f>'BASE Y CONFIANZA'!J450</f>
        <v>0</v>
      </c>
      <c r="K412" s="812">
        <f>'BASE Y CONFIANZA'!K450</f>
        <v>70</v>
      </c>
      <c r="L412" s="812">
        <f>'BASE Y CONFIANZA'!L450</f>
        <v>500</v>
      </c>
      <c r="M412" s="812">
        <f>'BASE Y CONFIANZA'!M450</f>
        <v>0</v>
      </c>
      <c r="N412" s="811">
        <f>F412+G412+H412+I412-J412+K412-L412-M412</f>
        <v>1590</v>
      </c>
      <c r="O412" s="869"/>
      <c r="P412" s="869"/>
      <c r="Q412" s="869"/>
    </row>
    <row r="413" spans="1:17" s="787" customFormat="1" ht="18.75" customHeight="1">
      <c r="A413" s="807">
        <v>200</v>
      </c>
      <c r="B413" s="808" t="s">
        <v>1115</v>
      </c>
      <c r="C413" s="809" t="s">
        <v>797</v>
      </c>
      <c r="D413" s="860" t="s">
        <v>353</v>
      </c>
      <c r="E413" s="810">
        <v>15</v>
      </c>
      <c r="F413" s="812">
        <f>EVENTUAL!F277</f>
        <v>3390</v>
      </c>
      <c r="G413" s="812">
        <f>EVENTUAL!G277</f>
        <v>0</v>
      </c>
      <c r="H413" s="812">
        <f>EVENTUAL!H277</f>
        <v>0</v>
      </c>
      <c r="I413" s="812">
        <f>EVENTUAL!I277</f>
        <v>0</v>
      </c>
      <c r="J413" s="812">
        <f>EVENTUAL!J277</f>
        <v>140</v>
      </c>
      <c r="K413" s="812">
        <f>EVENTUAL!K277</f>
        <v>0</v>
      </c>
      <c r="L413" s="812">
        <f>EVENTUAL!L277</f>
        <v>0</v>
      </c>
      <c r="M413" s="812">
        <f>EVENTUAL!M277</f>
        <v>0</v>
      </c>
      <c r="N413" s="812">
        <f>EVENTUAL!N277</f>
        <v>3250</v>
      </c>
      <c r="O413" s="869"/>
      <c r="P413" s="869"/>
      <c r="Q413" s="869"/>
    </row>
    <row r="414" spans="1:17" s="787" customFormat="1" ht="18.75" customHeight="1">
      <c r="A414" s="807">
        <v>104</v>
      </c>
      <c r="B414" s="808" t="s">
        <v>1391</v>
      </c>
      <c r="C414" s="809" t="s">
        <v>797</v>
      </c>
      <c r="D414" s="860" t="s">
        <v>52</v>
      </c>
      <c r="E414" s="810">
        <v>15</v>
      </c>
      <c r="F414" s="812">
        <f>EVENTUAL!F278</f>
        <v>1923</v>
      </c>
      <c r="G414" s="812">
        <f>EVENTUAL!G278</f>
        <v>0</v>
      </c>
      <c r="H414" s="812">
        <f>EVENTUAL!H278</f>
        <v>0</v>
      </c>
      <c r="I414" s="812">
        <f>EVENTUAL!I278</f>
        <v>0</v>
      </c>
      <c r="J414" s="812">
        <f>EVENTUAL!J278</f>
        <v>0</v>
      </c>
      <c r="K414" s="812">
        <f>EVENTUAL!K278</f>
        <v>77</v>
      </c>
      <c r="L414" s="812">
        <f>EVENTUAL!L278</f>
        <v>0</v>
      </c>
      <c r="M414" s="812">
        <f>EVENTUAL!M278</f>
        <v>0</v>
      </c>
      <c r="N414" s="812">
        <f>EVENTUAL!N278</f>
        <v>2000</v>
      </c>
      <c r="O414" s="869"/>
      <c r="P414" s="869"/>
      <c r="Q414" s="869"/>
    </row>
    <row r="415" spans="1:17" s="788" customFormat="1" ht="18.75" customHeight="1">
      <c r="A415" s="813" t="s">
        <v>66</v>
      </c>
      <c r="B415" s="814"/>
      <c r="C415" s="815"/>
      <c r="D415" s="815"/>
      <c r="E415" s="816"/>
      <c r="F415" s="829">
        <f>SUM(F412:F414)</f>
        <v>7333</v>
      </c>
      <c r="G415" s="829">
        <f aca="true" t="shared" si="57" ref="G415:N415">SUM(G412:G414)</f>
        <v>0</v>
      </c>
      <c r="H415" s="829">
        <f t="shared" si="57"/>
        <v>0</v>
      </c>
      <c r="I415" s="829">
        <f t="shared" si="57"/>
        <v>0</v>
      </c>
      <c r="J415" s="829">
        <f t="shared" si="57"/>
        <v>140</v>
      </c>
      <c r="K415" s="829">
        <f t="shared" si="57"/>
        <v>147</v>
      </c>
      <c r="L415" s="829">
        <f t="shared" si="57"/>
        <v>500</v>
      </c>
      <c r="M415" s="829">
        <f t="shared" si="57"/>
        <v>0</v>
      </c>
      <c r="N415" s="829">
        <f t="shared" si="57"/>
        <v>6840</v>
      </c>
      <c r="O415" s="897">
        <f>SUM(N412:N412)</f>
        <v>1590</v>
      </c>
      <c r="P415" s="897">
        <f>SUM(N413:N414)</f>
        <v>5250</v>
      </c>
      <c r="Q415" s="896"/>
    </row>
    <row r="416" spans="1:17" s="787" customFormat="1" ht="18.75" customHeight="1">
      <c r="A416" s="802"/>
      <c r="B416" s="803"/>
      <c r="C416" s="804" t="s">
        <v>207</v>
      </c>
      <c r="D416" s="859"/>
      <c r="E416" s="805"/>
      <c r="F416" s="806"/>
      <c r="G416" s="806"/>
      <c r="H416" s="806"/>
      <c r="I416" s="806"/>
      <c r="J416" s="806"/>
      <c r="K416" s="806"/>
      <c r="L416" s="806"/>
      <c r="M416" s="806"/>
      <c r="N416" s="806"/>
      <c r="O416" s="869"/>
      <c r="P416" s="869"/>
      <c r="Q416" s="869"/>
    </row>
    <row r="417" spans="1:17" s="787" customFormat="1" ht="18.75" customHeight="1">
      <c r="A417" s="807">
        <v>1110001</v>
      </c>
      <c r="B417" s="808" t="s">
        <v>1072</v>
      </c>
      <c r="C417" s="835" t="s">
        <v>795</v>
      </c>
      <c r="D417" s="827" t="s">
        <v>356</v>
      </c>
      <c r="E417" s="828">
        <v>15</v>
      </c>
      <c r="F417" s="812">
        <f>'BASE Y CONFIANZA'!F465</f>
        <v>4420</v>
      </c>
      <c r="G417" s="812">
        <f>'BASE Y CONFIANZA'!G465</f>
        <v>0</v>
      </c>
      <c r="H417" s="812">
        <f>'BASE Y CONFIANZA'!H465</f>
        <v>0</v>
      </c>
      <c r="I417" s="812">
        <f>'BASE Y CONFIANZA'!I465</f>
        <v>0</v>
      </c>
      <c r="J417" s="812">
        <f>'BASE Y CONFIANZA'!J465</f>
        <v>420</v>
      </c>
      <c r="K417" s="812">
        <f>'BASE Y CONFIANZA'!K465</f>
        <v>0</v>
      </c>
      <c r="L417" s="812">
        <f>'BASE Y CONFIANZA'!L465</f>
        <v>0</v>
      </c>
      <c r="M417" s="812">
        <f>'BASE Y CONFIANZA'!M465</f>
        <v>0</v>
      </c>
      <c r="N417" s="811">
        <f>F417+G417+H417+I417-J417+K417-L417-M417</f>
        <v>4000</v>
      </c>
      <c r="O417" s="869"/>
      <c r="P417" s="869"/>
      <c r="Q417" s="869"/>
    </row>
    <row r="418" spans="1:17" s="787" customFormat="1" ht="18.75" customHeight="1">
      <c r="A418" s="807">
        <v>111002</v>
      </c>
      <c r="B418" s="808" t="s">
        <v>1073</v>
      </c>
      <c r="C418" s="835" t="s">
        <v>795</v>
      </c>
      <c r="D418" s="827" t="s">
        <v>568</v>
      </c>
      <c r="E418" s="828">
        <v>15</v>
      </c>
      <c r="F418" s="812">
        <f>'BASE Y CONFIANZA'!F466</f>
        <v>3467</v>
      </c>
      <c r="G418" s="812">
        <f>'BASE Y CONFIANZA'!G466</f>
        <v>0</v>
      </c>
      <c r="H418" s="812">
        <f>'BASE Y CONFIANZA'!H466</f>
        <v>0</v>
      </c>
      <c r="I418" s="812">
        <f>'BASE Y CONFIANZA'!I466</f>
        <v>0</v>
      </c>
      <c r="J418" s="812">
        <f>'BASE Y CONFIANZA'!J466</f>
        <v>148</v>
      </c>
      <c r="K418" s="812">
        <f>'BASE Y CONFIANZA'!K466</f>
        <v>0</v>
      </c>
      <c r="L418" s="812">
        <f>'BASE Y CONFIANZA'!L466</f>
        <v>0</v>
      </c>
      <c r="M418" s="812">
        <v>0</v>
      </c>
      <c r="N418" s="811">
        <f>F418+G418+H418+I418-J418+K418-L418-M418</f>
        <v>3319</v>
      </c>
      <c r="O418" s="869"/>
      <c r="P418" s="869"/>
      <c r="Q418" s="869"/>
    </row>
    <row r="419" spans="1:17" s="787" customFormat="1" ht="18.75" customHeight="1">
      <c r="A419" s="807">
        <v>3130104</v>
      </c>
      <c r="B419" s="808" t="s">
        <v>102</v>
      </c>
      <c r="C419" s="827" t="s">
        <v>796</v>
      </c>
      <c r="D419" s="827" t="s">
        <v>52</v>
      </c>
      <c r="E419" s="828">
        <v>15</v>
      </c>
      <c r="F419" s="812">
        <f>'BASE Y CONFIANZA'!F467</f>
        <v>4214</v>
      </c>
      <c r="G419" s="812">
        <f>'BASE Y CONFIANZA'!G467</f>
        <v>0</v>
      </c>
      <c r="H419" s="812">
        <f>'BASE Y CONFIANZA'!H467</f>
        <v>0</v>
      </c>
      <c r="I419" s="812">
        <f>'BASE Y CONFIANZA'!I467</f>
        <v>0</v>
      </c>
      <c r="J419" s="812">
        <f>'BASE Y CONFIANZA'!J467</f>
        <v>383</v>
      </c>
      <c r="K419" s="812">
        <f>'BASE Y CONFIANZA'!K467</f>
        <v>0</v>
      </c>
      <c r="L419" s="812">
        <f>'BASE Y CONFIANZA'!L467</f>
        <v>0</v>
      </c>
      <c r="M419" s="812">
        <v>0</v>
      </c>
      <c r="N419" s="811">
        <f>F419+G419+H419+I419-J419+K419-L419-M419</f>
        <v>3831</v>
      </c>
      <c r="O419" s="869"/>
      <c r="P419" s="869"/>
      <c r="Q419" s="869"/>
    </row>
    <row r="420" spans="1:17" s="787" customFormat="1" ht="18.75" customHeight="1">
      <c r="A420" s="807">
        <v>201</v>
      </c>
      <c r="B420" s="808" t="s">
        <v>1116</v>
      </c>
      <c r="C420" s="827" t="s">
        <v>797</v>
      </c>
      <c r="D420" s="860" t="s">
        <v>395</v>
      </c>
      <c r="E420" s="828">
        <v>15</v>
      </c>
      <c r="F420" s="812">
        <f>EVENTUAL!F289</f>
        <v>3109</v>
      </c>
      <c r="G420" s="812">
        <f>EVENTUAL!G289</f>
        <v>850</v>
      </c>
      <c r="H420" s="812">
        <f>EVENTUAL!H289</f>
        <v>0</v>
      </c>
      <c r="I420" s="812">
        <f>EVENTUAL!I289</f>
        <v>0</v>
      </c>
      <c r="J420" s="812">
        <f>EVENTUAL!J289</f>
        <v>342</v>
      </c>
      <c r="K420" s="812">
        <f>EVENTUAL!K289</f>
        <v>0</v>
      </c>
      <c r="L420" s="812">
        <f>EVENTUAL!L289</f>
        <v>0</v>
      </c>
      <c r="M420" s="812">
        <f>EVENTUAL!M289</f>
        <v>0</v>
      </c>
      <c r="N420" s="812">
        <f>EVENTUAL!N289</f>
        <v>3617</v>
      </c>
      <c r="O420" s="869"/>
      <c r="P420" s="869"/>
      <c r="Q420" s="869"/>
    </row>
    <row r="421" spans="1:17" s="787" customFormat="1" ht="18.75" customHeight="1">
      <c r="A421" s="807">
        <v>202</v>
      </c>
      <c r="B421" s="808" t="s">
        <v>1117</v>
      </c>
      <c r="C421" s="827" t="s">
        <v>797</v>
      </c>
      <c r="D421" s="860" t="s">
        <v>52</v>
      </c>
      <c r="E421" s="828">
        <v>15</v>
      </c>
      <c r="F421" s="812">
        <f>EVENTUAL!F290</f>
        <v>3109</v>
      </c>
      <c r="G421" s="812">
        <f>EVENTUAL!G290</f>
        <v>850</v>
      </c>
      <c r="H421" s="812">
        <f>EVENTUAL!H290</f>
        <v>0</v>
      </c>
      <c r="I421" s="812">
        <f>EVENTUAL!I290</f>
        <v>0</v>
      </c>
      <c r="J421" s="812">
        <f>EVENTUAL!J290</f>
        <v>342</v>
      </c>
      <c r="K421" s="812">
        <f>EVENTUAL!K290</f>
        <v>0</v>
      </c>
      <c r="L421" s="812">
        <f>EVENTUAL!L290</f>
        <v>0</v>
      </c>
      <c r="M421" s="812">
        <f>EVENTUAL!M290</f>
        <v>0</v>
      </c>
      <c r="N421" s="812">
        <f>EVENTUAL!N290</f>
        <v>3617</v>
      </c>
      <c r="O421" s="869"/>
      <c r="P421" s="869"/>
      <c r="Q421" s="869"/>
    </row>
    <row r="422" spans="1:17" s="787" customFormat="1" ht="18.75" customHeight="1">
      <c r="A422" s="839" t="s">
        <v>66</v>
      </c>
      <c r="B422" s="845"/>
      <c r="C422" s="851"/>
      <c r="D422" s="851"/>
      <c r="E422" s="852"/>
      <c r="F422" s="844">
        <f>SUM(F417:F421)</f>
        <v>18319</v>
      </c>
      <c r="G422" s="844">
        <f aca="true" t="shared" si="58" ref="G422:N422">SUM(G417:G421)</f>
        <v>1700</v>
      </c>
      <c r="H422" s="844">
        <f t="shared" si="58"/>
        <v>0</v>
      </c>
      <c r="I422" s="844">
        <f t="shared" si="58"/>
        <v>0</v>
      </c>
      <c r="J422" s="844">
        <f t="shared" si="58"/>
        <v>1635</v>
      </c>
      <c r="K422" s="844">
        <f t="shared" si="58"/>
        <v>0</v>
      </c>
      <c r="L422" s="844">
        <f t="shared" si="58"/>
        <v>0</v>
      </c>
      <c r="M422" s="844">
        <f t="shared" si="58"/>
        <v>0</v>
      </c>
      <c r="N422" s="844">
        <f t="shared" si="58"/>
        <v>18384</v>
      </c>
      <c r="O422" s="871">
        <f>SUM(N417:N419)</f>
        <v>11150</v>
      </c>
      <c r="P422" s="871">
        <f>SUM(N420:N421)</f>
        <v>7234</v>
      </c>
      <c r="Q422" s="869"/>
    </row>
    <row r="423" spans="1:17" s="787" customFormat="1" ht="18.75" customHeight="1">
      <c r="A423" s="802"/>
      <c r="B423" s="855" t="s">
        <v>208</v>
      </c>
      <c r="C423" s="804" t="s">
        <v>208</v>
      </c>
      <c r="D423" s="859"/>
      <c r="E423" s="805"/>
      <c r="F423" s="806"/>
      <c r="G423" s="806"/>
      <c r="H423" s="806"/>
      <c r="I423" s="806"/>
      <c r="J423" s="806"/>
      <c r="K423" s="806"/>
      <c r="L423" s="806"/>
      <c r="M423" s="806"/>
      <c r="N423" s="806"/>
      <c r="O423" s="869"/>
      <c r="P423" s="869"/>
      <c r="Q423" s="869"/>
    </row>
    <row r="424" spans="1:17" s="787" customFormat="1" ht="18.75" customHeight="1">
      <c r="A424" s="807">
        <v>8100204</v>
      </c>
      <c r="B424" s="808" t="s">
        <v>188</v>
      </c>
      <c r="C424" s="827" t="s">
        <v>796</v>
      </c>
      <c r="D424" s="827" t="s">
        <v>10</v>
      </c>
      <c r="E424" s="828">
        <v>15</v>
      </c>
      <c r="F424" s="812">
        <f>'BASE Y CONFIANZA'!F470</f>
        <v>3354</v>
      </c>
      <c r="G424" s="812">
        <f>'BASE Y CONFIANZA'!G470</f>
        <v>600</v>
      </c>
      <c r="H424" s="812">
        <f>'BASE Y CONFIANZA'!H470</f>
        <v>0</v>
      </c>
      <c r="I424" s="812">
        <f>'BASE Y CONFIANZA'!I470</f>
        <v>0</v>
      </c>
      <c r="J424" s="812">
        <f>'BASE Y CONFIANZA'!J470</f>
        <v>136</v>
      </c>
      <c r="K424" s="812">
        <f>'BASE Y CONFIANZA'!K470</f>
        <v>0</v>
      </c>
      <c r="L424" s="812">
        <f>'BASE Y CONFIANZA'!L470</f>
        <v>0</v>
      </c>
      <c r="M424" s="812">
        <f>'BASE Y CONFIANZA'!M470</f>
        <v>0</v>
      </c>
      <c r="N424" s="812">
        <f>'BASE Y CONFIANZA'!N470</f>
        <v>3818</v>
      </c>
      <c r="O424" s="869"/>
      <c r="P424" s="869"/>
      <c r="Q424" s="869"/>
    </row>
    <row r="425" spans="1:17" s="787" customFormat="1" ht="18.75" customHeight="1">
      <c r="A425" s="807">
        <v>11100206</v>
      </c>
      <c r="B425" s="808" t="s">
        <v>403</v>
      </c>
      <c r="C425" s="827" t="s">
        <v>796</v>
      </c>
      <c r="D425" s="827" t="s">
        <v>10</v>
      </c>
      <c r="E425" s="828">
        <v>15</v>
      </c>
      <c r="F425" s="812">
        <f>'BASE Y CONFIANZA'!F471</f>
        <v>2621</v>
      </c>
      <c r="G425" s="812">
        <f>'BASE Y CONFIANZA'!G471</f>
        <v>500</v>
      </c>
      <c r="H425" s="812">
        <f>'BASE Y CONFIANZA'!H471</f>
        <v>0</v>
      </c>
      <c r="I425" s="812">
        <f>'BASE Y CONFIANZA'!I471</f>
        <v>0</v>
      </c>
      <c r="J425" s="812">
        <f>'BASE Y CONFIANZA'!J471</f>
        <v>21</v>
      </c>
      <c r="K425" s="812">
        <f>'BASE Y CONFIANZA'!K471</f>
        <v>0</v>
      </c>
      <c r="L425" s="812">
        <f>'BASE Y CONFIANZA'!L471</f>
        <v>400</v>
      </c>
      <c r="M425" s="812">
        <f>'BASE Y CONFIANZA'!M471</f>
        <v>0</v>
      </c>
      <c r="N425" s="812">
        <f>'BASE Y CONFIANZA'!N471</f>
        <v>2700</v>
      </c>
      <c r="O425" s="869"/>
      <c r="P425" s="869"/>
      <c r="Q425" s="869"/>
    </row>
    <row r="426" spans="1:17" s="787" customFormat="1" ht="18.75" customHeight="1">
      <c r="A426" s="807">
        <v>11100207</v>
      </c>
      <c r="B426" s="808" t="s">
        <v>46</v>
      </c>
      <c r="C426" s="827" t="s">
        <v>796</v>
      </c>
      <c r="D426" s="827" t="s">
        <v>11</v>
      </c>
      <c r="E426" s="828">
        <v>15</v>
      </c>
      <c r="F426" s="812">
        <f>'BASE Y CONFIANZA'!F472</f>
        <v>2509</v>
      </c>
      <c r="G426" s="812">
        <f>'BASE Y CONFIANZA'!G472</f>
        <v>0</v>
      </c>
      <c r="H426" s="812">
        <f>'BASE Y CONFIANZA'!H472</f>
        <v>0</v>
      </c>
      <c r="I426" s="812">
        <f>'BASE Y CONFIANZA'!I472</f>
        <v>0</v>
      </c>
      <c r="J426" s="812">
        <f>'BASE Y CONFIANZA'!J472</f>
        <v>9</v>
      </c>
      <c r="K426" s="812">
        <f>'BASE Y CONFIANZA'!K472</f>
        <v>0</v>
      </c>
      <c r="L426" s="812">
        <f>'BASE Y CONFIANZA'!L472</f>
        <v>0</v>
      </c>
      <c r="M426" s="812">
        <f>'BASE Y CONFIANZA'!M472</f>
        <v>0</v>
      </c>
      <c r="N426" s="812">
        <f>'BASE Y CONFIANZA'!N472</f>
        <v>2500</v>
      </c>
      <c r="O426" s="869"/>
      <c r="P426" s="869"/>
      <c r="Q426" s="869"/>
    </row>
    <row r="427" spans="1:17" s="787" customFormat="1" ht="18.75" customHeight="1">
      <c r="A427" s="807">
        <v>11100208</v>
      </c>
      <c r="B427" s="808" t="s">
        <v>212</v>
      </c>
      <c r="C427" s="827" t="s">
        <v>796</v>
      </c>
      <c r="D427" s="827" t="s">
        <v>9</v>
      </c>
      <c r="E427" s="828">
        <v>15</v>
      </c>
      <c r="F427" s="812">
        <f>'BASE Y CONFIANZA'!F473</f>
        <v>2746</v>
      </c>
      <c r="G427" s="812">
        <f>'BASE Y CONFIANZA'!G473</f>
        <v>550</v>
      </c>
      <c r="H427" s="812">
        <f>'BASE Y CONFIANZA'!H473</f>
        <v>0</v>
      </c>
      <c r="I427" s="812">
        <f>'BASE Y CONFIANZA'!I473</f>
        <v>0</v>
      </c>
      <c r="J427" s="812">
        <f>'BASE Y CONFIANZA'!J473</f>
        <v>49</v>
      </c>
      <c r="K427" s="812">
        <f>'BASE Y CONFIANZA'!K473</f>
        <v>0</v>
      </c>
      <c r="L427" s="812">
        <f>'BASE Y CONFIANZA'!L473</f>
        <v>0</v>
      </c>
      <c r="M427" s="812">
        <f>'BASE Y CONFIANZA'!M473</f>
        <v>0</v>
      </c>
      <c r="N427" s="812">
        <f>'BASE Y CONFIANZA'!N473</f>
        <v>3247</v>
      </c>
      <c r="O427" s="869"/>
      <c r="P427" s="869"/>
      <c r="Q427" s="869"/>
    </row>
    <row r="428" spans="1:17" s="787" customFormat="1" ht="18.75" customHeight="1">
      <c r="A428" s="807">
        <v>11100211</v>
      </c>
      <c r="B428" s="808" t="s">
        <v>414</v>
      </c>
      <c r="C428" s="827" t="s">
        <v>796</v>
      </c>
      <c r="D428" s="827" t="s">
        <v>10</v>
      </c>
      <c r="E428" s="828">
        <v>15</v>
      </c>
      <c r="F428" s="812">
        <f>'BASE Y CONFIANZA'!F474</f>
        <v>2371</v>
      </c>
      <c r="G428" s="812">
        <f>'BASE Y CONFIANZA'!G474</f>
        <v>0</v>
      </c>
      <c r="H428" s="812">
        <f>'BASE Y CONFIANZA'!H474</f>
        <v>0</v>
      </c>
      <c r="I428" s="812">
        <f>'BASE Y CONFIANZA'!I474</f>
        <v>0</v>
      </c>
      <c r="J428" s="812">
        <f>'BASE Y CONFIANZA'!J474</f>
        <v>0</v>
      </c>
      <c r="K428" s="812">
        <f>'BASE Y CONFIANZA'!K474</f>
        <v>6</v>
      </c>
      <c r="L428" s="812">
        <f>'BASE Y CONFIANZA'!L474</f>
        <v>0</v>
      </c>
      <c r="M428" s="812">
        <f>'BASE Y CONFIANZA'!M474</f>
        <v>0</v>
      </c>
      <c r="N428" s="812">
        <f>'BASE Y CONFIANZA'!N474</f>
        <v>2377</v>
      </c>
      <c r="O428" s="869"/>
      <c r="P428" s="869"/>
      <c r="Q428" s="869"/>
    </row>
    <row r="429" spans="1:17" s="787" customFormat="1" ht="18.75" customHeight="1">
      <c r="A429" s="807">
        <v>11100212</v>
      </c>
      <c r="B429" s="808" t="s">
        <v>1220</v>
      </c>
      <c r="C429" s="827" t="s">
        <v>796</v>
      </c>
      <c r="D429" s="827" t="s">
        <v>386</v>
      </c>
      <c r="E429" s="828">
        <v>15</v>
      </c>
      <c r="F429" s="812">
        <f>'BASE Y CONFIANZA'!F475</f>
        <v>2542</v>
      </c>
      <c r="G429" s="812">
        <f>'BASE Y CONFIANZA'!G475</f>
        <v>1500</v>
      </c>
      <c r="H429" s="812">
        <f>'BASE Y CONFIANZA'!H475</f>
        <v>0</v>
      </c>
      <c r="I429" s="812">
        <f>'BASE Y CONFIANZA'!I475</f>
        <v>0</v>
      </c>
      <c r="J429" s="812">
        <f>'BASE Y CONFIANZA'!J475</f>
        <v>12</v>
      </c>
      <c r="K429" s="812">
        <f>'BASE Y CONFIANZA'!K475</f>
        <v>0</v>
      </c>
      <c r="L429" s="812">
        <f>'BASE Y CONFIANZA'!L475</f>
        <v>0</v>
      </c>
      <c r="M429" s="812">
        <f>'BASE Y CONFIANZA'!M475</f>
        <v>0</v>
      </c>
      <c r="N429" s="812">
        <f>'BASE Y CONFIANZA'!N475</f>
        <v>4030</v>
      </c>
      <c r="O429" s="869"/>
      <c r="P429" s="869"/>
      <c r="Q429" s="869"/>
    </row>
    <row r="430" spans="1:17" s="787" customFormat="1" ht="18.75" customHeight="1">
      <c r="A430" s="807">
        <v>11100306</v>
      </c>
      <c r="B430" s="808" t="s">
        <v>218</v>
      </c>
      <c r="C430" s="827" t="s">
        <v>796</v>
      </c>
      <c r="D430" s="827" t="s">
        <v>9</v>
      </c>
      <c r="E430" s="828">
        <v>15</v>
      </c>
      <c r="F430" s="812">
        <f>'BASE Y CONFIANZA'!F476</f>
        <v>1993</v>
      </c>
      <c r="G430" s="812">
        <f>'BASE Y CONFIANZA'!G476</f>
        <v>400</v>
      </c>
      <c r="H430" s="812">
        <f>'BASE Y CONFIANZA'!H476</f>
        <v>0</v>
      </c>
      <c r="I430" s="812">
        <f>'BASE Y CONFIANZA'!I476</f>
        <v>0</v>
      </c>
      <c r="J430" s="812">
        <f>'BASE Y CONFIANZA'!J476</f>
        <v>0</v>
      </c>
      <c r="K430" s="812">
        <f>'BASE Y CONFIANZA'!K476</f>
        <v>72</v>
      </c>
      <c r="L430" s="812">
        <f>'BASE Y CONFIANZA'!L476</f>
        <v>0</v>
      </c>
      <c r="M430" s="812">
        <f>'BASE Y CONFIANZA'!M476</f>
        <v>0</v>
      </c>
      <c r="N430" s="812">
        <f>'BASE Y CONFIANZA'!N476</f>
        <v>2465</v>
      </c>
      <c r="O430" s="869"/>
      <c r="P430" s="869"/>
      <c r="Q430" s="869"/>
    </row>
    <row r="431" spans="1:17" s="787" customFormat="1" ht="18.75" customHeight="1">
      <c r="A431" s="807">
        <v>11100307</v>
      </c>
      <c r="B431" s="808" t="s">
        <v>220</v>
      </c>
      <c r="C431" s="827" t="s">
        <v>796</v>
      </c>
      <c r="D431" s="827" t="s">
        <v>11</v>
      </c>
      <c r="E431" s="828">
        <v>15</v>
      </c>
      <c r="F431" s="812">
        <f>'BASE Y CONFIANZA'!F477</f>
        <v>1837</v>
      </c>
      <c r="G431" s="812">
        <f>'BASE Y CONFIANZA'!G477</f>
        <v>0</v>
      </c>
      <c r="H431" s="812">
        <f>'BASE Y CONFIANZA'!H477</f>
        <v>0</v>
      </c>
      <c r="I431" s="812">
        <f>'BASE Y CONFIANZA'!I477</f>
        <v>0</v>
      </c>
      <c r="J431" s="812">
        <f>'BASE Y CONFIANZA'!J477</f>
        <v>0</v>
      </c>
      <c r="K431" s="812">
        <f>'BASE Y CONFIANZA'!K477</f>
        <v>82</v>
      </c>
      <c r="L431" s="812">
        <f>'BASE Y CONFIANZA'!L477</f>
        <v>0</v>
      </c>
      <c r="M431" s="812">
        <f>'BASE Y CONFIANZA'!M477</f>
        <v>0</v>
      </c>
      <c r="N431" s="812">
        <f>'BASE Y CONFIANZA'!N477</f>
        <v>1919</v>
      </c>
      <c r="O431" s="869"/>
      <c r="P431" s="869"/>
      <c r="Q431" s="869"/>
    </row>
    <row r="432" spans="1:17" s="787" customFormat="1" ht="18.75" customHeight="1">
      <c r="A432" s="807">
        <v>11100308</v>
      </c>
      <c r="B432" s="808" t="s">
        <v>221</v>
      </c>
      <c r="C432" s="827" t="s">
        <v>796</v>
      </c>
      <c r="D432" s="827" t="s">
        <v>11</v>
      </c>
      <c r="E432" s="828">
        <v>15</v>
      </c>
      <c r="F432" s="812">
        <f>'BASE Y CONFIANZA'!F478</f>
        <v>1837</v>
      </c>
      <c r="G432" s="812">
        <f>'BASE Y CONFIANZA'!G478</f>
        <v>0</v>
      </c>
      <c r="H432" s="812">
        <f>'BASE Y CONFIANZA'!H478</f>
        <v>0</v>
      </c>
      <c r="I432" s="812">
        <f>'BASE Y CONFIANZA'!I478</f>
        <v>0</v>
      </c>
      <c r="J432" s="812">
        <f>'BASE Y CONFIANZA'!J478</f>
        <v>0</v>
      </c>
      <c r="K432" s="812">
        <f>'BASE Y CONFIANZA'!K478</f>
        <v>82</v>
      </c>
      <c r="L432" s="812">
        <f>'BASE Y CONFIANZA'!L478</f>
        <v>0</v>
      </c>
      <c r="M432" s="812">
        <f>'BASE Y CONFIANZA'!M478</f>
        <v>0</v>
      </c>
      <c r="N432" s="812">
        <f>'BASE Y CONFIANZA'!N478</f>
        <v>1919</v>
      </c>
      <c r="O432" s="869"/>
      <c r="P432" s="869"/>
      <c r="Q432" s="869"/>
    </row>
    <row r="433" spans="1:17" s="787" customFormat="1" ht="18.75" customHeight="1">
      <c r="A433" s="807">
        <v>11100315</v>
      </c>
      <c r="B433" s="808" t="s">
        <v>225</v>
      </c>
      <c r="C433" s="827" t="s">
        <v>796</v>
      </c>
      <c r="D433" s="827" t="s">
        <v>10</v>
      </c>
      <c r="E433" s="828">
        <v>15</v>
      </c>
      <c r="F433" s="812">
        <f>'BASE Y CONFIANZA'!F490</f>
        <v>1837</v>
      </c>
      <c r="G433" s="812">
        <f>'BASE Y CONFIANZA'!G490</f>
        <v>1500</v>
      </c>
      <c r="H433" s="812">
        <f>'BASE Y CONFIANZA'!H490</f>
        <v>0</v>
      </c>
      <c r="I433" s="812">
        <f>'BASE Y CONFIANZA'!I490</f>
        <v>0</v>
      </c>
      <c r="J433" s="812">
        <f>'BASE Y CONFIANZA'!J490</f>
        <v>0</v>
      </c>
      <c r="K433" s="812">
        <f>'BASE Y CONFIANZA'!K490</f>
        <v>82</v>
      </c>
      <c r="L433" s="812">
        <f>'BASE Y CONFIANZA'!L490</f>
        <v>0</v>
      </c>
      <c r="M433" s="812">
        <f>'BASE Y CONFIANZA'!M490</f>
        <v>0</v>
      </c>
      <c r="N433" s="812">
        <f>'BASE Y CONFIANZA'!N490</f>
        <v>3419</v>
      </c>
      <c r="O433" s="869"/>
      <c r="P433" s="869"/>
      <c r="Q433" s="869"/>
    </row>
    <row r="434" spans="1:17" s="787" customFormat="1" ht="18.75" customHeight="1">
      <c r="A434" s="807">
        <v>11100317</v>
      </c>
      <c r="B434" s="808" t="s">
        <v>226</v>
      </c>
      <c r="C434" s="827" t="s">
        <v>796</v>
      </c>
      <c r="D434" s="827" t="s">
        <v>10</v>
      </c>
      <c r="E434" s="828">
        <v>15</v>
      </c>
      <c r="F434" s="812">
        <f>'BASE Y CONFIANZA'!F491</f>
        <v>2031</v>
      </c>
      <c r="G434" s="812">
        <f>'BASE Y CONFIANZA'!G491</f>
        <v>400</v>
      </c>
      <c r="H434" s="812">
        <f>'BASE Y CONFIANZA'!H491</f>
        <v>0</v>
      </c>
      <c r="I434" s="812">
        <f>'BASE Y CONFIANZA'!I491</f>
        <v>0</v>
      </c>
      <c r="J434" s="812">
        <f>'BASE Y CONFIANZA'!J491</f>
        <v>0</v>
      </c>
      <c r="K434" s="812">
        <f>'BASE Y CONFIANZA'!K491</f>
        <v>70</v>
      </c>
      <c r="L434" s="812">
        <f>'BASE Y CONFIANZA'!L491</f>
        <v>0</v>
      </c>
      <c r="M434" s="812">
        <f>'BASE Y CONFIANZA'!M491</f>
        <v>0</v>
      </c>
      <c r="N434" s="812">
        <f>'BASE Y CONFIANZA'!N491</f>
        <v>2501</v>
      </c>
      <c r="O434" s="869"/>
      <c r="P434" s="869"/>
      <c r="Q434" s="869"/>
    </row>
    <row r="435" spans="1:17" s="787" customFormat="1" ht="18.75" customHeight="1">
      <c r="A435" s="807">
        <v>11100318</v>
      </c>
      <c r="B435" s="808" t="s">
        <v>227</v>
      </c>
      <c r="C435" s="827" t="s">
        <v>796</v>
      </c>
      <c r="D435" s="827" t="s">
        <v>10</v>
      </c>
      <c r="E435" s="828">
        <v>15</v>
      </c>
      <c r="F435" s="812">
        <f>'BASE Y CONFIANZA'!F492</f>
        <v>1837</v>
      </c>
      <c r="G435" s="812">
        <f>'BASE Y CONFIANZA'!G492</f>
        <v>1500</v>
      </c>
      <c r="H435" s="812">
        <f>'BASE Y CONFIANZA'!H492</f>
        <v>0</v>
      </c>
      <c r="I435" s="812">
        <f>'BASE Y CONFIANZA'!I492</f>
        <v>0</v>
      </c>
      <c r="J435" s="812">
        <f>'BASE Y CONFIANZA'!J492</f>
        <v>0</v>
      </c>
      <c r="K435" s="812">
        <f>'BASE Y CONFIANZA'!K492</f>
        <v>82</v>
      </c>
      <c r="L435" s="812">
        <f>'BASE Y CONFIANZA'!L492</f>
        <v>0</v>
      </c>
      <c r="M435" s="812">
        <f>'BASE Y CONFIANZA'!M492</f>
        <v>0</v>
      </c>
      <c r="N435" s="812">
        <f>'BASE Y CONFIANZA'!N492</f>
        <v>3419</v>
      </c>
      <c r="O435" s="869"/>
      <c r="P435" s="869"/>
      <c r="Q435" s="869"/>
    </row>
    <row r="436" spans="1:17" s="787" customFormat="1" ht="18.75" customHeight="1">
      <c r="A436" s="807">
        <v>11100319</v>
      </c>
      <c r="B436" s="808" t="s">
        <v>229</v>
      </c>
      <c r="C436" s="827" t="s">
        <v>796</v>
      </c>
      <c r="D436" s="827" t="s">
        <v>11</v>
      </c>
      <c r="E436" s="828">
        <v>15</v>
      </c>
      <c r="F436" s="812">
        <f>'BASE Y CONFIANZA'!F493</f>
        <v>2862</v>
      </c>
      <c r="G436" s="812">
        <f>'BASE Y CONFIANZA'!G493</f>
        <v>0</v>
      </c>
      <c r="H436" s="812">
        <f>'BASE Y CONFIANZA'!H493</f>
        <v>0</v>
      </c>
      <c r="I436" s="812">
        <f>'BASE Y CONFIANZA'!I493</f>
        <v>0</v>
      </c>
      <c r="J436" s="812">
        <f>'BASE Y CONFIANZA'!J493</f>
        <v>62</v>
      </c>
      <c r="K436" s="812">
        <f>'BASE Y CONFIANZA'!K493</f>
        <v>0</v>
      </c>
      <c r="L436" s="812">
        <f>'BASE Y CONFIANZA'!L493</f>
        <v>0</v>
      </c>
      <c r="M436" s="812">
        <f>'BASE Y CONFIANZA'!M493</f>
        <v>0</v>
      </c>
      <c r="N436" s="812">
        <f>'BASE Y CONFIANZA'!N493</f>
        <v>2800</v>
      </c>
      <c r="O436" s="869"/>
      <c r="P436" s="869"/>
      <c r="Q436" s="869"/>
    </row>
    <row r="437" spans="1:17" s="787" customFormat="1" ht="18.75" customHeight="1">
      <c r="A437" s="807">
        <v>11100322</v>
      </c>
      <c r="B437" s="808" t="s">
        <v>235</v>
      </c>
      <c r="C437" s="827" t="s">
        <v>796</v>
      </c>
      <c r="D437" s="827" t="s">
        <v>11</v>
      </c>
      <c r="E437" s="828">
        <v>15</v>
      </c>
      <c r="F437" s="812">
        <f>'BASE Y CONFIANZA'!F494</f>
        <v>1837</v>
      </c>
      <c r="G437" s="812">
        <f>'BASE Y CONFIANZA'!G494</f>
        <v>0</v>
      </c>
      <c r="H437" s="812">
        <f>'BASE Y CONFIANZA'!H494</f>
        <v>0</v>
      </c>
      <c r="I437" s="812">
        <f>'BASE Y CONFIANZA'!I494</f>
        <v>0</v>
      </c>
      <c r="J437" s="812">
        <f>'BASE Y CONFIANZA'!J494</f>
        <v>0</v>
      </c>
      <c r="K437" s="812">
        <f>'BASE Y CONFIANZA'!K494</f>
        <v>82</v>
      </c>
      <c r="L437" s="812">
        <f>'BASE Y CONFIANZA'!L494</f>
        <v>0</v>
      </c>
      <c r="M437" s="812">
        <f>'BASE Y CONFIANZA'!M494</f>
        <v>0</v>
      </c>
      <c r="N437" s="812">
        <f>'BASE Y CONFIANZA'!N494</f>
        <v>1919</v>
      </c>
      <c r="O437" s="869"/>
      <c r="P437" s="869"/>
      <c r="Q437" s="869"/>
    </row>
    <row r="438" spans="1:17" s="787" customFormat="1" ht="18.75" customHeight="1">
      <c r="A438" s="807">
        <v>11100325</v>
      </c>
      <c r="B438" s="808" t="s">
        <v>237</v>
      </c>
      <c r="C438" s="827" t="s">
        <v>796</v>
      </c>
      <c r="D438" s="827" t="s">
        <v>10</v>
      </c>
      <c r="E438" s="828">
        <v>15</v>
      </c>
      <c r="F438" s="812">
        <f>'BASE Y CONFIANZA'!F495</f>
        <v>2509</v>
      </c>
      <c r="G438" s="812">
        <f>'BASE Y CONFIANZA'!G495</f>
        <v>500</v>
      </c>
      <c r="H438" s="812">
        <f>'BASE Y CONFIANZA'!H495</f>
        <v>0</v>
      </c>
      <c r="I438" s="812">
        <f>'BASE Y CONFIANZA'!I495</f>
        <v>0</v>
      </c>
      <c r="J438" s="812">
        <f>'BASE Y CONFIANZA'!J495</f>
        <v>9</v>
      </c>
      <c r="K438" s="812">
        <f>'BASE Y CONFIANZA'!K495</f>
        <v>0</v>
      </c>
      <c r="L438" s="812">
        <f>'BASE Y CONFIANZA'!L495</f>
        <v>0</v>
      </c>
      <c r="M438" s="812">
        <f>'BASE Y CONFIANZA'!M495</f>
        <v>0</v>
      </c>
      <c r="N438" s="812">
        <f>'BASE Y CONFIANZA'!N495</f>
        <v>3000</v>
      </c>
      <c r="O438" s="869"/>
      <c r="P438" s="869"/>
      <c r="Q438" s="869"/>
    </row>
    <row r="439" spans="1:17" s="787" customFormat="1" ht="18.75" customHeight="1">
      <c r="A439" s="807">
        <v>11100326</v>
      </c>
      <c r="B439" s="808" t="s">
        <v>238</v>
      </c>
      <c r="C439" s="827" t="s">
        <v>796</v>
      </c>
      <c r="D439" s="827" t="s">
        <v>10</v>
      </c>
      <c r="E439" s="828">
        <v>15</v>
      </c>
      <c r="F439" s="812">
        <f>'BASE Y CONFIANZA'!F496</f>
        <v>1837</v>
      </c>
      <c r="G439" s="812">
        <f>'BASE Y CONFIANZA'!G496</f>
        <v>0</v>
      </c>
      <c r="H439" s="812">
        <f>'BASE Y CONFIANZA'!H496</f>
        <v>0</v>
      </c>
      <c r="I439" s="812">
        <f>'BASE Y CONFIANZA'!I496</f>
        <v>0</v>
      </c>
      <c r="J439" s="812">
        <f>'BASE Y CONFIANZA'!J496</f>
        <v>0</v>
      </c>
      <c r="K439" s="812">
        <f>'BASE Y CONFIANZA'!K496</f>
        <v>82</v>
      </c>
      <c r="L439" s="812">
        <f>'BASE Y CONFIANZA'!L496</f>
        <v>0</v>
      </c>
      <c r="M439" s="812">
        <f>'BASE Y CONFIANZA'!M496</f>
        <v>0</v>
      </c>
      <c r="N439" s="812">
        <f>'BASE Y CONFIANZA'!N496</f>
        <v>1919</v>
      </c>
      <c r="O439" s="869"/>
      <c r="P439" s="869"/>
      <c r="Q439" s="869"/>
    </row>
    <row r="440" spans="1:17" s="787" customFormat="1" ht="18.75" customHeight="1">
      <c r="A440" s="807">
        <v>11100329</v>
      </c>
      <c r="B440" s="808" t="s">
        <v>240</v>
      </c>
      <c r="C440" s="827" t="s">
        <v>796</v>
      </c>
      <c r="D440" s="860" t="s">
        <v>248</v>
      </c>
      <c r="E440" s="828">
        <v>15</v>
      </c>
      <c r="F440" s="812">
        <f>'BASE Y CONFIANZA'!F497</f>
        <v>2995</v>
      </c>
      <c r="G440" s="812">
        <f>'BASE Y CONFIANZA'!G497</f>
        <v>0</v>
      </c>
      <c r="H440" s="812">
        <f>'BASE Y CONFIANZA'!H497</f>
        <v>0</v>
      </c>
      <c r="I440" s="812">
        <f>'BASE Y CONFIANZA'!I497</f>
        <v>0</v>
      </c>
      <c r="J440" s="812">
        <f>'BASE Y CONFIANZA'!J497</f>
        <v>76</v>
      </c>
      <c r="K440" s="812">
        <f>'BASE Y CONFIANZA'!K497</f>
        <v>0</v>
      </c>
      <c r="L440" s="812">
        <f>'BASE Y CONFIANZA'!L497</f>
        <v>0</v>
      </c>
      <c r="M440" s="812">
        <f>'BASE Y CONFIANZA'!M497</f>
        <v>0</v>
      </c>
      <c r="N440" s="812">
        <f>'BASE Y CONFIANZA'!N497</f>
        <v>2919</v>
      </c>
      <c r="O440" s="869"/>
      <c r="P440" s="869"/>
      <c r="Q440" s="869"/>
    </row>
    <row r="441" spans="1:17" s="788" customFormat="1" ht="18.75" customHeight="1">
      <c r="A441" s="807">
        <v>11100501</v>
      </c>
      <c r="B441" s="808" t="s">
        <v>246</v>
      </c>
      <c r="C441" s="827" t="s">
        <v>796</v>
      </c>
      <c r="D441" s="827" t="s">
        <v>10</v>
      </c>
      <c r="E441" s="828">
        <v>15</v>
      </c>
      <c r="F441" s="812">
        <f>'BASE Y CONFIANZA'!F498</f>
        <v>2091</v>
      </c>
      <c r="G441" s="812">
        <f>'BASE Y CONFIANZA'!G498</f>
        <v>400</v>
      </c>
      <c r="H441" s="812">
        <f>'BASE Y CONFIANZA'!H498</f>
        <v>0</v>
      </c>
      <c r="I441" s="812">
        <f>'BASE Y CONFIANZA'!I498</f>
        <v>0</v>
      </c>
      <c r="J441" s="812">
        <f>'BASE Y CONFIANZA'!J498</f>
        <v>0</v>
      </c>
      <c r="K441" s="812">
        <f>'BASE Y CONFIANZA'!K498</f>
        <v>65</v>
      </c>
      <c r="L441" s="812">
        <f>'BASE Y CONFIANZA'!L498</f>
        <v>0</v>
      </c>
      <c r="M441" s="812">
        <f>'BASE Y CONFIANZA'!M498</f>
        <v>0</v>
      </c>
      <c r="N441" s="812">
        <f>'BASE Y CONFIANZA'!N498</f>
        <v>2556</v>
      </c>
      <c r="O441" s="896"/>
      <c r="P441" s="896"/>
      <c r="Q441" s="896"/>
    </row>
    <row r="442" spans="1:17" s="787" customFormat="1" ht="18.75" customHeight="1">
      <c r="A442" s="807">
        <v>11100509</v>
      </c>
      <c r="B442" s="808" t="s">
        <v>253</v>
      </c>
      <c r="C442" s="827" t="s">
        <v>796</v>
      </c>
      <c r="D442" s="827" t="s">
        <v>10</v>
      </c>
      <c r="E442" s="828">
        <v>15</v>
      </c>
      <c r="F442" s="812">
        <f>'BASE Y CONFIANZA'!F509</f>
        <v>2091</v>
      </c>
      <c r="G442" s="812">
        <f>'BASE Y CONFIANZA'!G509</f>
        <v>0</v>
      </c>
      <c r="H442" s="812">
        <f>'BASE Y CONFIANZA'!H509</f>
        <v>0</v>
      </c>
      <c r="I442" s="812">
        <f>'BASE Y CONFIANZA'!I509</f>
        <v>0</v>
      </c>
      <c r="J442" s="812">
        <f>'BASE Y CONFIANZA'!J509</f>
        <v>0</v>
      </c>
      <c r="K442" s="812">
        <f>'BASE Y CONFIANZA'!K509</f>
        <v>65</v>
      </c>
      <c r="L442" s="812">
        <f>'BASE Y CONFIANZA'!L509</f>
        <v>0</v>
      </c>
      <c r="M442" s="812">
        <f>'BASE Y CONFIANZA'!M509</f>
        <v>0</v>
      </c>
      <c r="N442" s="812">
        <f>'BASE Y CONFIANZA'!N509</f>
        <v>2156</v>
      </c>
      <c r="O442" s="869"/>
      <c r="P442" s="869"/>
      <c r="Q442" s="869"/>
    </row>
    <row r="443" spans="1:17" s="787" customFormat="1" ht="18.75" customHeight="1">
      <c r="A443" s="807">
        <v>15100205</v>
      </c>
      <c r="B443" s="808" t="s">
        <v>284</v>
      </c>
      <c r="C443" s="827" t="s">
        <v>796</v>
      </c>
      <c r="D443" s="827" t="s">
        <v>11</v>
      </c>
      <c r="E443" s="828">
        <v>15</v>
      </c>
      <c r="F443" s="812">
        <f>'BASE Y CONFIANZA'!F510</f>
        <v>1364</v>
      </c>
      <c r="G443" s="812">
        <f>'BASE Y CONFIANZA'!G510</f>
        <v>0</v>
      </c>
      <c r="H443" s="812">
        <f>'BASE Y CONFIANZA'!H510</f>
        <v>0</v>
      </c>
      <c r="I443" s="812">
        <f>'BASE Y CONFIANZA'!I510</f>
        <v>0</v>
      </c>
      <c r="J443" s="812">
        <f>'BASE Y CONFIANZA'!J510</f>
        <v>0</v>
      </c>
      <c r="K443" s="812">
        <f>'BASE Y CONFIANZA'!K510</f>
        <v>124</v>
      </c>
      <c r="L443" s="812">
        <f>'BASE Y CONFIANZA'!L510</f>
        <v>0</v>
      </c>
      <c r="M443" s="812">
        <f>'BASE Y CONFIANZA'!M510</f>
        <v>0</v>
      </c>
      <c r="N443" s="812">
        <f>'BASE Y CONFIANZA'!N510</f>
        <v>1488</v>
      </c>
      <c r="O443" s="869"/>
      <c r="P443" s="869"/>
      <c r="Q443" s="869"/>
    </row>
    <row r="444" spans="1:17" s="787" customFormat="1" ht="18.75" customHeight="1">
      <c r="A444" s="807">
        <v>5</v>
      </c>
      <c r="B444" s="808" t="s">
        <v>1545</v>
      </c>
      <c r="C444" s="827" t="s">
        <v>797</v>
      </c>
      <c r="D444" s="860" t="s">
        <v>10</v>
      </c>
      <c r="E444" s="828">
        <v>15</v>
      </c>
      <c r="F444" s="812">
        <f>EVENTUAL!F294</f>
        <v>1483</v>
      </c>
      <c r="G444" s="812">
        <f>EVENTUAL!G294</f>
        <v>0</v>
      </c>
      <c r="H444" s="812">
        <f>EVENTUAL!H294</f>
        <v>0</v>
      </c>
      <c r="I444" s="812">
        <f>EVENTUAL!I294</f>
        <v>860</v>
      </c>
      <c r="J444" s="812">
        <f>EVENTUAL!J294</f>
        <v>0</v>
      </c>
      <c r="K444" s="812">
        <f>EVENTUAL!K294</f>
        <v>117</v>
      </c>
      <c r="L444" s="812">
        <f>EVENTUAL!L294</f>
        <v>0</v>
      </c>
      <c r="M444" s="812">
        <f>EVENTUAL!M294</f>
        <v>0</v>
      </c>
      <c r="N444" s="812">
        <f>EVENTUAL!N294</f>
        <v>2460</v>
      </c>
      <c r="O444" s="869"/>
      <c r="P444" s="869"/>
      <c r="Q444" s="869"/>
    </row>
    <row r="445" spans="1:17" s="787" customFormat="1" ht="18.75" customHeight="1">
      <c r="A445" s="807">
        <v>6</v>
      </c>
      <c r="B445" s="808" t="s">
        <v>1518</v>
      </c>
      <c r="C445" s="827" t="s">
        <v>797</v>
      </c>
      <c r="D445" s="860" t="s">
        <v>10</v>
      </c>
      <c r="E445" s="828">
        <v>15</v>
      </c>
      <c r="F445" s="812">
        <f>EVENTUAL!F295</f>
        <v>1483</v>
      </c>
      <c r="G445" s="812">
        <f>EVENTUAL!G295</f>
        <v>0</v>
      </c>
      <c r="H445" s="812">
        <f>EVENTUAL!H295</f>
        <v>0</v>
      </c>
      <c r="I445" s="812">
        <f>EVENTUAL!I295</f>
        <v>860</v>
      </c>
      <c r="J445" s="812">
        <f>EVENTUAL!J295</f>
        <v>0</v>
      </c>
      <c r="K445" s="812">
        <f>EVENTUAL!K295</f>
        <v>117</v>
      </c>
      <c r="L445" s="812">
        <f>EVENTUAL!L295</f>
        <v>0</v>
      </c>
      <c r="M445" s="812">
        <f>EVENTUAL!M295</f>
        <v>0</v>
      </c>
      <c r="N445" s="812">
        <f>EVENTUAL!N295</f>
        <v>2460</v>
      </c>
      <c r="O445" s="869"/>
      <c r="P445" s="869"/>
      <c r="Q445" s="869"/>
    </row>
    <row r="446" spans="1:17" s="787" customFormat="1" ht="18.75" customHeight="1">
      <c r="A446" s="807">
        <v>9</v>
      </c>
      <c r="B446" s="808" t="s">
        <v>605</v>
      </c>
      <c r="C446" s="827" t="s">
        <v>797</v>
      </c>
      <c r="D446" s="860" t="s">
        <v>10</v>
      </c>
      <c r="E446" s="828">
        <v>15</v>
      </c>
      <c r="F446" s="812">
        <f>EVENTUAL!F296</f>
        <v>2325</v>
      </c>
      <c r="G446" s="812">
        <f>EVENTUAL!G296</f>
        <v>400</v>
      </c>
      <c r="H446" s="812">
        <f>EVENTUAL!H296</f>
        <v>0</v>
      </c>
      <c r="I446" s="812">
        <f>EVENTUAL!I296</f>
        <v>0</v>
      </c>
      <c r="J446" s="812">
        <f>EVENTUAL!J296</f>
        <v>0</v>
      </c>
      <c r="K446" s="812">
        <f>EVENTUAL!K296</f>
        <v>26</v>
      </c>
      <c r="L446" s="812">
        <f>EVENTUAL!L296</f>
        <v>0</v>
      </c>
      <c r="M446" s="812">
        <f>EVENTUAL!M296</f>
        <v>0</v>
      </c>
      <c r="N446" s="812">
        <f>EVENTUAL!N296</f>
        <v>2751</v>
      </c>
      <c r="O446" s="869"/>
      <c r="P446" s="869"/>
      <c r="Q446" s="869"/>
    </row>
    <row r="447" spans="1:17" s="787" customFormat="1" ht="18.75" customHeight="1">
      <c r="A447" s="807">
        <v>17</v>
      </c>
      <c r="B447" s="808" t="s">
        <v>41</v>
      </c>
      <c r="C447" s="827" t="s">
        <v>797</v>
      </c>
      <c r="D447" s="860" t="s">
        <v>10</v>
      </c>
      <c r="E447" s="828">
        <v>15</v>
      </c>
      <c r="F447" s="812">
        <f>EVENTUAL!F297</f>
        <v>2293</v>
      </c>
      <c r="G447" s="812">
        <f>EVENTUAL!G297</f>
        <v>450</v>
      </c>
      <c r="H447" s="812">
        <f>EVENTUAL!H297</f>
        <v>0</v>
      </c>
      <c r="I447" s="812">
        <f>EVENTUAL!I297</f>
        <v>0</v>
      </c>
      <c r="J447" s="812">
        <f>EVENTUAL!J297</f>
        <v>0</v>
      </c>
      <c r="K447" s="812">
        <f>EVENTUAL!K297</f>
        <v>29</v>
      </c>
      <c r="L447" s="812">
        <f>EVENTUAL!L297</f>
        <v>0</v>
      </c>
      <c r="M447" s="812">
        <f>EVENTUAL!M297</f>
        <v>0</v>
      </c>
      <c r="N447" s="812">
        <f>EVENTUAL!N297</f>
        <v>2772</v>
      </c>
      <c r="O447" s="869"/>
      <c r="P447" s="869"/>
      <c r="Q447" s="869"/>
    </row>
    <row r="448" spans="1:17" s="787" customFormat="1" ht="18.75" customHeight="1">
      <c r="A448" s="807">
        <v>59</v>
      </c>
      <c r="B448" s="808" t="s">
        <v>883</v>
      </c>
      <c r="C448" s="827" t="s">
        <v>797</v>
      </c>
      <c r="D448" s="860" t="s">
        <v>429</v>
      </c>
      <c r="E448" s="828">
        <v>15</v>
      </c>
      <c r="F448" s="812">
        <f>EVENTUAL!F298</f>
        <v>2509</v>
      </c>
      <c r="G448" s="812">
        <f>EVENTUAL!G298</f>
        <v>0</v>
      </c>
      <c r="H448" s="812">
        <f>EVENTUAL!H298</f>
        <v>0</v>
      </c>
      <c r="I448" s="812">
        <f>EVENTUAL!I298</f>
        <v>0</v>
      </c>
      <c r="J448" s="812">
        <f>EVENTUAL!J298</f>
        <v>9</v>
      </c>
      <c r="K448" s="812">
        <f>EVENTUAL!K298</f>
        <v>0</v>
      </c>
      <c r="L448" s="812">
        <f>EVENTUAL!L298</f>
        <v>0</v>
      </c>
      <c r="M448" s="812">
        <f>EVENTUAL!M298</f>
        <v>0</v>
      </c>
      <c r="N448" s="812">
        <f>EVENTUAL!N298</f>
        <v>2500</v>
      </c>
      <c r="O448" s="869"/>
      <c r="P448" s="869"/>
      <c r="Q448" s="869"/>
    </row>
    <row r="449" spans="1:17" s="787" customFormat="1" ht="18.75" customHeight="1">
      <c r="A449" s="807">
        <v>85</v>
      </c>
      <c r="B449" s="808" t="s">
        <v>45</v>
      </c>
      <c r="C449" s="827" t="s">
        <v>797</v>
      </c>
      <c r="D449" s="827" t="s">
        <v>10</v>
      </c>
      <c r="E449" s="828">
        <v>15</v>
      </c>
      <c r="F449" s="812">
        <f>EVENTUAL!F299</f>
        <v>2293</v>
      </c>
      <c r="G449" s="812">
        <f>EVENTUAL!G299</f>
        <v>450</v>
      </c>
      <c r="H449" s="812">
        <f>EVENTUAL!H299</f>
        <v>0</v>
      </c>
      <c r="I449" s="812">
        <f>EVENTUAL!I299</f>
        <v>0</v>
      </c>
      <c r="J449" s="812">
        <f>EVENTUAL!J299</f>
        <v>0</v>
      </c>
      <c r="K449" s="812">
        <f>EVENTUAL!K299</f>
        <v>29</v>
      </c>
      <c r="L449" s="812">
        <f>EVENTUAL!L299</f>
        <v>0</v>
      </c>
      <c r="M449" s="812">
        <f>EVENTUAL!M299</f>
        <v>0</v>
      </c>
      <c r="N449" s="812">
        <f>EVENTUAL!N299</f>
        <v>2772</v>
      </c>
      <c r="O449" s="869"/>
      <c r="P449" s="869"/>
      <c r="Q449" s="869"/>
    </row>
    <row r="450" spans="1:17" s="787" customFormat="1" ht="18.75" customHeight="1">
      <c r="A450" s="807">
        <v>86</v>
      </c>
      <c r="B450" s="808" t="s">
        <v>56</v>
      </c>
      <c r="C450" s="827" t="s">
        <v>797</v>
      </c>
      <c r="D450" s="827" t="s">
        <v>10</v>
      </c>
      <c r="E450" s="828">
        <v>15</v>
      </c>
      <c r="F450" s="812">
        <f>EVENTUAL!F300</f>
        <v>2293</v>
      </c>
      <c r="G450" s="812">
        <f>EVENTUAL!G300</f>
        <v>450</v>
      </c>
      <c r="H450" s="812">
        <f>EVENTUAL!H300</f>
        <v>0</v>
      </c>
      <c r="I450" s="812">
        <f>EVENTUAL!I300</f>
        <v>0</v>
      </c>
      <c r="J450" s="812">
        <f>EVENTUAL!J300</f>
        <v>0</v>
      </c>
      <c r="K450" s="812">
        <f>EVENTUAL!K300</f>
        <v>29</v>
      </c>
      <c r="L450" s="812">
        <f>EVENTUAL!L300</f>
        <v>0</v>
      </c>
      <c r="M450" s="812">
        <f>EVENTUAL!M300</f>
        <v>0</v>
      </c>
      <c r="N450" s="812">
        <f>EVENTUAL!N300</f>
        <v>2772</v>
      </c>
      <c r="O450" s="869"/>
      <c r="P450" s="869"/>
      <c r="Q450" s="869"/>
    </row>
    <row r="451" spans="1:17" s="787" customFormat="1" ht="18.75" customHeight="1">
      <c r="A451" s="807">
        <v>204</v>
      </c>
      <c r="B451" s="808" t="s">
        <v>1118</v>
      </c>
      <c r="C451" s="827" t="s">
        <v>797</v>
      </c>
      <c r="D451" s="827" t="s">
        <v>10</v>
      </c>
      <c r="E451" s="828">
        <v>15</v>
      </c>
      <c r="F451" s="812">
        <f>EVENTUAL!F301</f>
        <v>1923</v>
      </c>
      <c r="G451" s="812">
        <f>EVENTUAL!G301</f>
        <v>0</v>
      </c>
      <c r="H451" s="812">
        <f>EVENTUAL!H301</f>
        <v>0</v>
      </c>
      <c r="I451" s="812">
        <f>EVENTUAL!I301</f>
        <v>0</v>
      </c>
      <c r="J451" s="812">
        <f>EVENTUAL!J301</f>
        <v>0</v>
      </c>
      <c r="K451" s="812">
        <f>EVENTUAL!K301</f>
        <v>77</v>
      </c>
      <c r="L451" s="812">
        <f>EVENTUAL!L301</f>
        <v>0</v>
      </c>
      <c r="M451" s="812">
        <f>EVENTUAL!M301</f>
        <v>0</v>
      </c>
      <c r="N451" s="812">
        <f>EVENTUAL!N301</f>
        <v>2000</v>
      </c>
      <c r="O451" s="869"/>
      <c r="P451" s="869"/>
      <c r="Q451" s="869"/>
    </row>
    <row r="452" spans="1:17" s="787" customFormat="1" ht="18.75" customHeight="1">
      <c r="A452" s="807">
        <v>206</v>
      </c>
      <c r="B452" s="808" t="s">
        <v>1119</v>
      </c>
      <c r="C452" s="827" t="s">
        <v>797</v>
      </c>
      <c r="D452" s="827" t="s">
        <v>11</v>
      </c>
      <c r="E452" s="828">
        <v>15</v>
      </c>
      <c r="F452" s="812">
        <f>EVENTUAL!F302</f>
        <v>1697</v>
      </c>
      <c r="G452" s="812">
        <f>EVENTUAL!G302</f>
        <v>0</v>
      </c>
      <c r="H452" s="812">
        <f>EVENTUAL!H302</f>
        <v>0</v>
      </c>
      <c r="I452" s="812">
        <f>EVENTUAL!I302</f>
        <v>0</v>
      </c>
      <c r="J452" s="812">
        <f>EVENTUAL!J302</f>
        <v>0</v>
      </c>
      <c r="K452" s="812">
        <f>EVENTUAL!K302</f>
        <v>103</v>
      </c>
      <c r="L452" s="812">
        <f>EVENTUAL!L302</f>
        <v>0</v>
      </c>
      <c r="M452" s="812">
        <f>EVENTUAL!M302</f>
        <v>0</v>
      </c>
      <c r="N452" s="812">
        <f>EVENTUAL!N302</f>
        <v>1800</v>
      </c>
      <c r="O452" s="869"/>
      <c r="P452" s="869"/>
      <c r="Q452" s="869"/>
    </row>
    <row r="453" spans="1:17" s="787" customFormat="1" ht="18.75" customHeight="1">
      <c r="A453" s="807">
        <v>213</v>
      </c>
      <c r="B453" s="808" t="s">
        <v>1209</v>
      </c>
      <c r="C453" s="827" t="s">
        <v>797</v>
      </c>
      <c r="D453" s="827" t="s">
        <v>2</v>
      </c>
      <c r="E453" s="828">
        <v>15</v>
      </c>
      <c r="F453" s="812">
        <f>EVENTUAL!F314</f>
        <v>2268</v>
      </c>
      <c r="G453" s="812">
        <f>EVENTUAL!G314</f>
        <v>0</v>
      </c>
      <c r="H453" s="812">
        <f>EVENTUAL!H314</f>
        <v>0</v>
      </c>
      <c r="I453" s="812">
        <f>EVENTUAL!I314</f>
        <v>0</v>
      </c>
      <c r="J453" s="812">
        <f>EVENTUAL!J314</f>
        <v>0</v>
      </c>
      <c r="K453" s="812">
        <f>EVENTUAL!K314</f>
        <v>32</v>
      </c>
      <c r="L453" s="812">
        <f>EVENTUAL!L314</f>
        <v>0</v>
      </c>
      <c r="M453" s="812">
        <f>EVENTUAL!M314</f>
        <v>0</v>
      </c>
      <c r="N453" s="812">
        <f>EVENTUAL!N314</f>
        <v>2300</v>
      </c>
      <c r="O453" s="869"/>
      <c r="P453" s="869"/>
      <c r="Q453" s="869"/>
    </row>
    <row r="454" spans="1:17" s="787" customFormat="1" ht="18.75" customHeight="1">
      <c r="A454" s="807">
        <v>216</v>
      </c>
      <c r="B454" s="808" t="s">
        <v>547</v>
      </c>
      <c r="C454" s="827" t="s">
        <v>797</v>
      </c>
      <c r="D454" s="827" t="s">
        <v>11</v>
      </c>
      <c r="E454" s="828">
        <v>15</v>
      </c>
      <c r="F454" s="812">
        <f>EVENTUAL!F315</f>
        <v>1697</v>
      </c>
      <c r="G454" s="812">
        <f>EVENTUAL!G315</f>
        <v>0</v>
      </c>
      <c r="H454" s="812">
        <f>EVENTUAL!H315</f>
        <v>0</v>
      </c>
      <c r="I454" s="812">
        <f>EVENTUAL!I315</f>
        <v>0</v>
      </c>
      <c r="J454" s="812">
        <f>EVENTUAL!J315</f>
        <v>0</v>
      </c>
      <c r="K454" s="812">
        <f>EVENTUAL!K315</f>
        <v>103</v>
      </c>
      <c r="L454" s="812">
        <f>EVENTUAL!L315</f>
        <v>0</v>
      </c>
      <c r="M454" s="812">
        <f>EVENTUAL!M315</f>
        <v>0</v>
      </c>
      <c r="N454" s="812">
        <f>EVENTUAL!N315</f>
        <v>1800</v>
      </c>
      <c r="O454" s="869"/>
      <c r="P454" s="869"/>
      <c r="Q454" s="869"/>
    </row>
    <row r="455" spans="1:17" s="787" customFormat="1" ht="18.75" customHeight="1">
      <c r="A455" s="807">
        <v>256</v>
      </c>
      <c r="B455" s="808" t="s">
        <v>650</v>
      </c>
      <c r="C455" s="827" t="s">
        <v>797</v>
      </c>
      <c r="D455" s="827" t="s">
        <v>9</v>
      </c>
      <c r="E455" s="828">
        <v>15</v>
      </c>
      <c r="F455" s="812">
        <f>EVENTUAL!F316</f>
        <v>3109</v>
      </c>
      <c r="G455" s="812">
        <f>EVENTUAL!G316</f>
        <v>600</v>
      </c>
      <c r="H455" s="812">
        <f>EVENTUAL!H316</f>
        <v>0</v>
      </c>
      <c r="I455" s="812">
        <f>EVENTUAL!I316</f>
        <v>0</v>
      </c>
      <c r="J455" s="812">
        <f>EVENTUAL!J316</f>
        <v>109</v>
      </c>
      <c r="K455" s="812">
        <f>EVENTUAL!K316</f>
        <v>0</v>
      </c>
      <c r="L455" s="812">
        <f>EVENTUAL!L316</f>
        <v>0</v>
      </c>
      <c r="M455" s="812">
        <f>EVENTUAL!M316</f>
        <v>0</v>
      </c>
      <c r="N455" s="812">
        <f>EVENTUAL!N316</f>
        <v>3600</v>
      </c>
      <c r="O455" s="869"/>
      <c r="P455" s="869"/>
      <c r="Q455" s="869"/>
    </row>
    <row r="456" spans="1:17" s="787" customFormat="1" ht="18.75" customHeight="1">
      <c r="A456" s="807">
        <v>266</v>
      </c>
      <c r="B456" s="808" t="s">
        <v>659</v>
      </c>
      <c r="C456" s="827" t="s">
        <v>797</v>
      </c>
      <c r="D456" s="827" t="s">
        <v>10</v>
      </c>
      <c r="E456" s="828">
        <v>15</v>
      </c>
      <c r="F456" s="812">
        <f>EVENTUAL!F317</f>
        <v>2509</v>
      </c>
      <c r="G456" s="812">
        <f>EVENTUAL!G317</f>
        <v>500</v>
      </c>
      <c r="H456" s="812">
        <f>EVENTUAL!H317</f>
        <v>0</v>
      </c>
      <c r="I456" s="812">
        <f>EVENTUAL!I317</f>
        <v>0</v>
      </c>
      <c r="J456" s="812">
        <f>EVENTUAL!J317</f>
        <v>9</v>
      </c>
      <c r="K456" s="812">
        <f>EVENTUAL!K317</f>
        <v>0</v>
      </c>
      <c r="L456" s="812">
        <f>EVENTUAL!L317</f>
        <v>0</v>
      </c>
      <c r="M456" s="812">
        <f>EVENTUAL!M317</f>
        <v>0</v>
      </c>
      <c r="N456" s="812">
        <f>EVENTUAL!N317</f>
        <v>3000</v>
      </c>
      <c r="O456" s="869"/>
      <c r="P456" s="869"/>
      <c r="Q456" s="869"/>
    </row>
    <row r="457" spans="1:17" s="787" customFormat="1" ht="18.75" customHeight="1">
      <c r="A457" s="807">
        <v>294</v>
      </c>
      <c r="B457" s="808" t="s">
        <v>695</v>
      </c>
      <c r="C457" s="827" t="s">
        <v>797</v>
      </c>
      <c r="D457" s="827" t="s">
        <v>11</v>
      </c>
      <c r="E457" s="828">
        <v>15</v>
      </c>
      <c r="F457" s="812">
        <f>EVENTUAL!F318</f>
        <v>1923</v>
      </c>
      <c r="G457" s="812">
        <f>EVENTUAL!G318</f>
        <v>0</v>
      </c>
      <c r="H457" s="812">
        <f>EVENTUAL!H318</f>
        <v>0</v>
      </c>
      <c r="I457" s="812">
        <f>EVENTUAL!I318</f>
        <v>0</v>
      </c>
      <c r="J457" s="812">
        <f>EVENTUAL!J318</f>
        <v>0</v>
      </c>
      <c r="K457" s="812">
        <f>EVENTUAL!K318</f>
        <v>77</v>
      </c>
      <c r="L457" s="812">
        <f>EVENTUAL!L318</f>
        <v>0</v>
      </c>
      <c r="M457" s="812">
        <f>EVENTUAL!M318</f>
        <v>0</v>
      </c>
      <c r="N457" s="812">
        <f>EVENTUAL!N318</f>
        <v>2000</v>
      </c>
      <c r="O457" s="869"/>
      <c r="P457" s="869"/>
      <c r="Q457" s="869"/>
    </row>
    <row r="458" spans="1:17" s="787" customFormat="1" ht="18.75" customHeight="1">
      <c r="A458" s="807">
        <v>318</v>
      </c>
      <c r="B458" s="808" t="s">
        <v>808</v>
      </c>
      <c r="C458" s="827" t="s">
        <v>797</v>
      </c>
      <c r="D458" s="827" t="s">
        <v>10</v>
      </c>
      <c r="E458" s="828">
        <v>15</v>
      </c>
      <c r="F458" s="812">
        <f>EVENTUAL!F319</f>
        <v>1697</v>
      </c>
      <c r="G458" s="812">
        <f>EVENTUAL!G319</f>
        <v>0</v>
      </c>
      <c r="H458" s="812">
        <f>EVENTUAL!H319</f>
        <v>0</v>
      </c>
      <c r="I458" s="812">
        <f>EVENTUAL!I319</f>
        <v>0</v>
      </c>
      <c r="J458" s="812">
        <f>EVENTUAL!J319</f>
        <v>0</v>
      </c>
      <c r="K458" s="812">
        <f>EVENTUAL!K319</f>
        <v>103</v>
      </c>
      <c r="L458" s="812">
        <f>EVENTUAL!L319</f>
        <v>0</v>
      </c>
      <c r="M458" s="812">
        <f>EVENTUAL!M319</f>
        <v>0</v>
      </c>
      <c r="N458" s="812">
        <f>EVENTUAL!N319</f>
        <v>1800</v>
      </c>
      <c r="O458" s="869"/>
      <c r="P458" s="869"/>
      <c r="Q458" s="869"/>
    </row>
    <row r="459" spans="1:17" s="787" customFormat="1" ht="18.75" customHeight="1">
      <c r="A459" s="807">
        <v>352</v>
      </c>
      <c r="B459" s="808" t="s">
        <v>1135</v>
      </c>
      <c r="C459" s="827" t="s">
        <v>797</v>
      </c>
      <c r="D459" s="827" t="s">
        <v>11</v>
      </c>
      <c r="E459" s="828">
        <v>15</v>
      </c>
      <c r="F459" s="812">
        <f>EVENTUAL!F320</f>
        <v>1923</v>
      </c>
      <c r="G459" s="812">
        <f>EVENTUAL!G320</f>
        <v>1500</v>
      </c>
      <c r="H459" s="812">
        <f>EVENTUAL!H320</f>
        <v>0</v>
      </c>
      <c r="I459" s="812">
        <f>EVENTUAL!I320</f>
        <v>0</v>
      </c>
      <c r="J459" s="812">
        <f>EVENTUAL!J320</f>
        <v>0</v>
      </c>
      <c r="K459" s="812">
        <f>EVENTUAL!K320</f>
        <v>77</v>
      </c>
      <c r="L459" s="812">
        <f>EVENTUAL!L320</f>
        <v>0</v>
      </c>
      <c r="M459" s="812">
        <f>EVENTUAL!M320</f>
        <v>0</v>
      </c>
      <c r="N459" s="812">
        <f>EVENTUAL!N320</f>
        <v>3500</v>
      </c>
      <c r="O459" s="869"/>
      <c r="P459" s="869"/>
      <c r="Q459" s="869"/>
    </row>
    <row r="460" spans="1:17" s="787" customFormat="1" ht="18.75" customHeight="1">
      <c r="A460" s="807">
        <v>356</v>
      </c>
      <c r="B460" s="808" t="s">
        <v>1162</v>
      </c>
      <c r="C460" s="827" t="s">
        <v>797</v>
      </c>
      <c r="D460" s="827" t="s">
        <v>11</v>
      </c>
      <c r="E460" s="828">
        <v>15</v>
      </c>
      <c r="F460" s="812">
        <f>EVENTUAL!F321</f>
        <v>1924</v>
      </c>
      <c r="G460" s="812">
        <f>EVENTUAL!G321</f>
        <v>0</v>
      </c>
      <c r="H460" s="812">
        <f>EVENTUAL!H321</f>
        <v>0</v>
      </c>
      <c r="I460" s="812">
        <f>EVENTUAL!I321</f>
        <v>0</v>
      </c>
      <c r="J460" s="812">
        <f>EVENTUAL!J321</f>
        <v>0</v>
      </c>
      <c r="K460" s="812">
        <f>EVENTUAL!K321</f>
        <v>77</v>
      </c>
      <c r="L460" s="812">
        <f>EVENTUAL!L321</f>
        <v>0</v>
      </c>
      <c r="M460" s="812">
        <f>EVENTUAL!M321</f>
        <v>0</v>
      </c>
      <c r="N460" s="812">
        <f>EVENTUAL!N321</f>
        <v>2001</v>
      </c>
      <c r="O460" s="869"/>
      <c r="P460" s="869"/>
      <c r="Q460" s="869"/>
    </row>
    <row r="461" spans="1:17" s="787" customFormat="1" ht="18.75" customHeight="1">
      <c r="A461" s="807">
        <v>365</v>
      </c>
      <c r="B461" s="808" t="s">
        <v>1163</v>
      </c>
      <c r="C461" s="827" t="s">
        <v>797</v>
      </c>
      <c r="D461" s="827" t="s">
        <v>11</v>
      </c>
      <c r="E461" s="828">
        <v>15</v>
      </c>
      <c r="F461" s="812">
        <f>EVENTUAL!F322</f>
        <v>1923</v>
      </c>
      <c r="G461" s="812">
        <f>EVENTUAL!G322</f>
        <v>0</v>
      </c>
      <c r="H461" s="812">
        <f>EVENTUAL!H322</f>
        <v>0</v>
      </c>
      <c r="I461" s="812">
        <f>EVENTUAL!I322</f>
        <v>0</v>
      </c>
      <c r="J461" s="812">
        <f>EVENTUAL!J322</f>
        <v>0</v>
      </c>
      <c r="K461" s="812">
        <f>EVENTUAL!K322</f>
        <v>77</v>
      </c>
      <c r="L461" s="812">
        <f>EVENTUAL!L322</f>
        <v>0</v>
      </c>
      <c r="M461" s="812">
        <f>EVENTUAL!M322</f>
        <v>0</v>
      </c>
      <c r="N461" s="812">
        <f>EVENTUAL!N322</f>
        <v>2000</v>
      </c>
      <c r="O461" s="869"/>
      <c r="P461" s="869"/>
      <c r="Q461" s="869"/>
    </row>
    <row r="462" spans="1:17" s="787" customFormat="1" ht="18.75" customHeight="1">
      <c r="A462" s="807">
        <v>400</v>
      </c>
      <c r="B462" s="808" t="s">
        <v>1396</v>
      </c>
      <c r="C462" s="827" t="s">
        <v>797</v>
      </c>
      <c r="D462" s="827" t="s">
        <v>11</v>
      </c>
      <c r="E462" s="828">
        <v>15</v>
      </c>
      <c r="F462" s="812">
        <f>EVENTUAL!F323</f>
        <v>1590</v>
      </c>
      <c r="G462" s="812">
        <f>EVENTUAL!G323</f>
        <v>0</v>
      </c>
      <c r="H462" s="812">
        <f>EVENTUAL!H323</f>
        <v>0</v>
      </c>
      <c r="I462" s="812">
        <f>EVENTUAL!I323</f>
        <v>0</v>
      </c>
      <c r="J462" s="812">
        <f>EVENTUAL!J323</f>
        <v>0</v>
      </c>
      <c r="K462" s="812">
        <f>EVENTUAL!K323</f>
        <v>110</v>
      </c>
      <c r="L462" s="812">
        <f>EVENTUAL!L323</f>
        <v>0</v>
      </c>
      <c r="M462" s="812">
        <f>EVENTUAL!M323</f>
        <v>0</v>
      </c>
      <c r="N462" s="812">
        <f>EVENTUAL!N323</f>
        <v>1700</v>
      </c>
      <c r="O462" s="869"/>
      <c r="P462" s="869"/>
      <c r="Q462" s="869"/>
    </row>
    <row r="463" spans="1:17" s="787" customFormat="1" ht="18.75" customHeight="1">
      <c r="A463" s="807">
        <v>406</v>
      </c>
      <c r="B463" s="808" t="s">
        <v>1433</v>
      </c>
      <c r="C463" s="827" t="s">
        <v>797</v>
      </c>
      <c r="D463" s="827" t="s">
        <v>11</v>
      </c>
      <c r="E463" s="828">
        <v>15</v>
      </c>
      <c r="F463" s="812">
        <f>EVENTUAL!F324</f>
        <v>1923</v>
      </c>
      <c r="G463" s="812">
        <f>EVENTUAL!G324</f>
        <v>1500</v>
      </c>
      <c r="H463" s="812">
        <f>EVENTUAL!H324</f>
        <v>0</v>
      </c>
      <c r="I463" s="812">
        <f>EVENTUAL!I324</f>
        <v>0</v>
      </c>
      <c r="J463" s="812">
        <f>EVENTUAL!J324</f>
        <v>0</v>
      </c>
      <c r="K463" s="812">
        <f>EVENTUAL!K324</f>
        <v>77</v>
      </c>
      <c r="L463" s="812">
        <f>EVENTUAL!L324</f>
        <v>0</v>
      </c>
      <c r="M463" s="812">
        <f>EVENTUAL!M324</f>
        <v>0</v>
      </c>
      <c r="N463" s="812">
        <f>EVENTUAL!N324</f>
        <v>3500</v>
      </c>
      <c r="O463" s="869"/>
      <c r="P463" s="869"/>
      <c r="Q463" s="869"/>
    </row>
    <row r="464" spans="1:17" s="787" customFormat="1" ht="18.75" customHeight="1">
      <c r="A464" s="807">
        <v>410</v>
      </c>
      <c r="B464" s="808" t="s">
        <v>1434</v>
      </c>
      <c r="C464" s="827" t="s">
        <v>797</v>
      </c>
      <c r="D464" s="827" t="s">
        <v>11</v>
      </c>
      <c r="E464" s="828">
        <v>15</v>
      </c>
      <c r="F464" s="812">
        <f>EVENTUAL!F325</f>
        <v>2509</v>
      </c>
      <c r="G464" s="812">
        <f>EVENTUAL!G325</f>
        <v>1500</v>
      </c>
      <c r="H464" s="812">
        <f>EVENTUAL!H325</f>
        <v>0</v>
      </c>
      <c r="I464" s="812">
        <f>EVENTUAL!I325</f>
        <v>0</v>
      </c>
      <c r="J464" s="812">
        <f>EVENTUAL!J325</f>
        <v>9</v>
      </c>
      <c r="K464" s="812">
        <f>EVENTUAL!K325</f>
        <v>0</v>
      </c>
      <c r="L464" s="812">
        <f>EVENTUAL!L325</f>
        <v>0</v>
      </c>
      <c r="M464" s="812">
        <f>EVENTUAL!M325</f>
        <v>0</v>
      </c>
      <c r="N464" s="812">
        <f>EVENTUAL!N325</f>
        <v>4000</v>
      </c>
      <c r="O464" s="869"/>
      <c r="P464" s="869"/>
      <c r="Q464" s="869"/>
    </row>
    <row r="465" spans="1:17" s="787" customFormat="1" ht="18.75" customHeight="1">
      <c r="A465" s="839" t="s">
        <v>66</v>
      </c>
      <c r="B465" s="845"/>
      <c r="C465" s="851"/>
      <c r="D465" s="851"/>
      <c r="E465" s="852"/>
      <c r="F465" s="844">
        <f aca="true" t="shared" si="59" ref="F465:N465">SUM(F424:F464)</f>
        <v>88395</v>
      </c>
      <c r="G465" s="844">
        <f t="shared" si="59"/>
        <v>15200</v>
      </c>
      <c r="H465" s="844">
        <f t="shared" si="59"/>
        <v>0</v>
      </c>
      <c r="I465" s="844">
        <f t="shared" si="59"/>
        <v>1720</v>
      </c>
      <c r="J465" s="844">
        <f t="shared" si="59"/>
        <v>510</v>
      </c>
      <c r="K465" s="844">
        <f t="shared" si="59"/>
        <v>2154</v>
      </c>
      <c r="L465" s="844">
        <f t="shared" si="59"/>
        <v>400</v>
      </c>
      <c r="M465" s="844">
        <f t="shared" si="59"/>
        <v>0</v>
      </c>
      <c r="N465" s="844">
        <f t="shared" si="59"/>
        <v>106559</v>
      </c>
      <c r="O465" s="871">
        <f>SUM(N424:N443)</f>
        <v>53071</v>
      </c>
      <c r="P465" s="871">
        <f>SUM(N444:N464)</f>
        <v>53488</v>
      </c>
      <c r="Q465" s="869"/>
    </row>
    <row r="466" spans="1:17" s="787" customFormat="1" ht="18.75" customHeight="1">
      <c r="A466" s="802"/>
      <c r="B466" s="803"/>
      <c r="C466" s="804" t="s">
        <v>245</v>
      </c>
      <c r="D466" s="859"/>
      <c r="E466" s="805"/>
      <c r="F466" s="806"/>
      <c r="G466" s="806"/>
      <c r="H466" s="806"/>
      <c r="I466" s="806"/>
      <c r="J466" s="806"/>
      <c r="K466" s="806"/>
      <c r="L466" s="806"/>
      <c r="M466" s="806"/>
      <c r="N466" s="806"/>
      <c r="O466" s="869"/>
      <c r="P466" s="869"/>
      <c r="Q466" s="869"/>
    </row>
    <row r="467" spans="1:17" s="787" customFormat="1" ht="18.75" customHeight="1">
      <c r="A467" s="807">
        <v>8100206</v>
      </c>
      <c r="B467" s="808" t="s">
        <v>190</v>
      </c>
      <c r="C467" s="827" t="s">
        <v>796</v>
      </c>
      <c r="D467" s="860" t="s">
        <v>187</v>
      </c>
      <c r="E467" s="828">
        <v>15</v>
      </c>
      <c r="F467" s="812">
        <f>'BASE Y CONFIANZA'!F514</f>
        <v>3354</v>
      </c>
      <c r="G467" s="812">
        <f>'BASE Y CONFIANZA'!G514</f>
        <v>0</v>
      </c>
      <c r="H467" s="812">
        <f>'BASE Y CONFIANZA'!H514</f>
        <v>0</v>
      </c>
      <c r="I467" s="812">
        <f>'BASE Y CONFIANZA'!I514</f>
        <v>0</v>
      </c>
      <c r="J467" s="812">
        <f>'BASE Y CONFIANZA'!J514</f>
        <v>136</v>
      </c>
      <c r="K467" s="812">
        <f>'BASE Y CONFIANZA'!K514</f>
        <v>0</v>
      </c>
      <c r="L467" s="812">
        <f>'BASE Y CONFIANZA'!L514</f>
        <v>0</v>
      </c>
      <c r="M467" s="812">
        <f>'BASE Y CONFIANZA'!M514</f>
        <v>0</v>
      </c>
      <c r="N467" s="812">
        <f>'BASE Y CONFIANZA'!N514</f>
        <v>3218</v>
      </c>
      <c r="O467" s="869"/>
      <c r="P467" s="869"/>
      <c r="Q467" s="869"/>
    </row>
    <row r="468" spans="1:17" s="787" customFormat="1" ht="18.75" customHeight="1">
      <c r="A468" s="807">
        <v>11100323</v>
      </c>
      <c r="B468" s="808" t="s">
        <v>509</v>
      </c>
      <c r="C468" s="827" t="s">
        <v>796</v>
      </c>
      <c r="D468" s="860" t="s">
        <v>248</v>
      </c>
      <c r="E468" s="828">
        <v>15</v>
      </c>
      <c r="F468" s="812">
        <f>'BASE Y CONFIANZA'!F515</f>
        <v>2184</v>
      </c>
      <c r="G468" s="812">
        <f>'BASE Y CONFIANZA'!G515</f>
        <v>0</v>
      </c>
      <c r="H468" s="812">
        <f>'BASE Y CONFIANZA'!H515</f>
        <v>0</v>
      </c>
      <c r="I468" s="812">
        <f>'BASE Y CONFIANZA'!I515</f>
        <v>0</v>
      </c>
      <c r="J468" s="812">
        <f>'BASE Y CONFIANZA'!J515</f>
        <v>0</v>
      </c>
      <c r="K468" s="812">
        <f>'BASE Y CONFIANZA'!K515</f>
        <v>55</v>
      </c>
      <c r="L468" s="812">
        <f>'BASE Y CONFIANZA'!L515</f>
        <v>0</v>
      </c>
      <c r="M468" s="812">
        <f>'BASE Y CONFIANZA'!M515</f>
        <v>0</v>
      </c>
      <c r="N468" s="812">
        <f>'BASE Y CONFIANZA'!N515</f>
        <v>2239</v>
      </c>
      <c r="O468" s="869"/>
      <c r="P468" s="869"/>
      <c r="Q468" s="869"/>
    </row>
    <row r="469" spans="1:17" s="787" customFormat="1" ht="18.75" customHeight="1">
      <c r="A469" s="807">
        <v>11100502</v>
      </c>
      <c r="B469" s="808" t="s">
        <v>249</v>
      </c>
      <c r="C469" s="827" t="s">
        <v>796</v>
      </c>
      <c r="D469" s="860" t="s">
        <v>428</v>
      </c>
      <c r="E469" s="828">
        <v>15</v>
      </c>
      <c r="F469" s="812">
        <f>'BASE Y CONFIANZA'!F516</f>
        <v>3992</v>
      </c>
      <c r="G469" s="812">
        <f>'BASE Y CONFIANZA'!G516</f>
        <v>300</v>
      </c>
      <c r="H469" s="812">
        <f>'BASE Y CONFIANZA'!H516</f>
        <v>0</v>
      </c>
      <c r="I469" s="812">
        <f>'BASE Y CONFIANZA'!I516</f>
        <v>0</v>
      </c>
      <c r="J469" s="812">
        <f>'BASE Y CONFIANZA'!J516</f>
        <v>348</v>
      </c>
      <c r="K469" s="812">
        <f>'BASE Y CONFIANZA'!K516</f>
        <v>0</v>
      </c>
      <c r="L469" s="812">
        <f>'BASE Y CONFIANZA'!L516</f>
        <v>0</v>
      </c>
      <c r="M469" s="812">
        <f>'BASE Y CONFIANZA'!M516</f>
        <v>0</v>
      </c>
      <c r="N469" s="812">
        <f>'BASE Y CONFIANZA'!N516</f>
        <v>3944</v>
      </c>
      <c r="O469" s="869"/>
      <c r="P469" s="869"/>
      <c r="Q469" s="869"/>
    </row>
    <row r="470" spans="1:17" s="787" customFormat="1" ht="18.75" customHeight="1">
      <c r="A470" s="807">
        <v>11100510</v>
      </c>
      <c r="B470" s="808" t="s">
        <v>254</v>
      </c>
      <c r="C470" s="827" t="s">
        <v>796</v>
      </c>
      <c r="D470" s="827" t="s">
        <v>256</v>
      </c>
      <c r="E470" s="828">
        <v>15</v>
      </c>
      <c r="F470" s="812">
        <f>'BASE Y CONFIANZA'!F517</f>
        <v>2091</v>
      </c>
      <c r="G470" s="812">
        <f>'BASE Y CONFIANZA'!G517</f>
        <v>100</v>
      </c>
      <c r="H470" s="812">
        <f>'BASE Y CONFIANZA'!H517</f>
        <v>0</v>
      </c>
      <c r="I470" s="812">
        <f>'BASE Y CONFIANZA'!I517</f>
        <v>0</v>
      </c>
      <c r="J470" s="812">
        <f>'BASE Y CONFIANZA'!J517</f>
        <v>0</v>
      </c>
      <c r="K470" s="812">
        <f>'BASE Y CONFIANZA'!K517</f>
        <v>65</v>
      </c>
      <c r="L470" s="812">
        <f>'BASE Y CONFIANZA'!L517</f>
        <v>0</v>
      </c>
      <c r="M470" s="812">
        <f>'BASE Y CONFIANZA'!M517</f>
        <v>0</v>
      </c>
      <c r="N470" s="812">
        <f>'BASE Y CONFIANZA'!N517</f>
        <v>2256</v>
      </c>
      <c r="O470" s="869"/>
      <c r="P470" s="869"/>
      <c r="Q470" s="869"/>
    </row>
    <row r="471" spans="1:17" s="787" customFormat="1" ht="18.75" customHeight="1">
      <c r="A471" s="807">
        <v>11100513</v>
      </c>
      <c r="B471" s="808" t="s">
        <v>257</v>
      </c>
      <c r="C471" s="827" t="s">
        <v>796</v>
      </c>
      <c r="D471" s="827" t="s">
        <v>11</v>
      </c>
      <c r="E471" s="828">
        <v>15</v>
      </c>
      <c r="F471" s="812">
        <f>'BASE Y CONFIANZA'!F518</f>
        <v>2637</v>
      </c>
      <c r="G471" s="812">
        <f>'BASE Y CONFIANZA'!G518</f>
        <v>0</v>
      </c>
      <c r="H471" s="812">
        <f>'BASE Y CONFIANZA'!H518</f>
        <v>0</v>
      </c>
      <c r="I471" s="812">
        <f>'BASE Y CONFIANZA'!I518</f>
        <v>0</v>
      </c>
      <c r="J471" s="812">
        <f>'BASE Y CONFIANZA'!J518</f>
        <v>37</v>
      </c>
      <c r="K471" s="812">
        <f>'BASE Y CONFIANZA'!K518</f>
        <v>0</v>
      </c>
      <c r="L471" s="812">
        <f>'BASE Y CONFIANZA'!L518</f>
        <v>0</v>
      </c>
      <c r="M471" s="812">
        <f>'BASE Y CONFIANZA'!M518</f>
        <v>0</v>
      </c>
      <c r="N471" s="812">
        <f>'BASE Y CONFIANZA'!N518</f>
        <v>2600</v>
      </c>
      <c r="O471" s="869"/>
      <c r="P471" s="869"/>
      <c r="Q471" s="869"/>
    </row>
    <row r="472" spans="1:17" s="787" customFormat="1" ht="18.75" customHeight="1">
      <c r="A472" s="807">
        <v>11100517</v>
      </c>
      <c r="B472" s="808" t="s">
        <v>243</v>
      </c>
      <c r="C472" s="827" t="s">
        <v>796</v>
      </c>
      <c r="D472" s="827" t="s">
        <v>248</v>
      </c>
      <c r="E472" s="828">
        <v>15</v>
      </c>
      <c r="F472" s="812">
        <f>'BASE Y CONFIANZA'!F519</f>
        <v>4268</v>
      </c>
      <c r="G472" s="812">
        <f>'BASE Y CONFIANZA'!G519</f>
        <v>0</v>
      </c>
      <c r="H472" s="812">
        <f>'BASE Y CONFIANZA'!H519</f>
        <v>0</v>
      </c>
      <c r="I472" s="812">
        <f>'BASE Y CONFIANZA'!I519</f>
        <v>0</v>
      </c>
      <c r="J472" s="812">
        <f>'BASE Y CONFIANZA'!J519</f>
        <v>392</v>
      </c>
      <c r="K472" s="812">
        <f>'BASE Y CONFIANZA'!K519</f>
        <v>0</v>
      </c>
      <c r="L472" s="812">
        <f>'BASE Y CONFIANZA'!L519</f>
        <v>0</v>
      </c>
      <c r="M472" s="812">
        <f>'BASE Y CONFIANZA'!M519</f>
        <v>0</v>
      </c>
      <c r="N472" s="812">
        <f>'BASE Y CONFIANZA'!N519</f>
        <v>3876</v>
      </c>
      <c r="O472" s="869"/>
      <c r="P472" s="869"/>
      <c r="Q472" s="869"/>
    </row>
    <row r="473" spans="1:17" s="787" customFormat="1" ht="18.75" customHeight="1">
      <c r="A473" s="807">
        <v>17100202</v>
      </c>
      <c r="B473" s="808" t="s">
        <v>259</v>
      </c>
      <c r="C473" s="827" t="s">
        <v>796</v>
      </c>
      <c r="D473" s="827" t="s">
        <v>248</v>
      </c>
      <c r="E473" s="828">
        <v>15</v>
      </c>
      <c r="F473" s="812">
        <f>'BASE Y CONFIANZA'!F520</f>
        <v>3822</v>
      </c>
      <c r="G473" s="812">
        <f>'BASE Y CONFIANZA'!G520</f>
        <v>0</v>
      </c>
      <c r="H473" s="812">
        <f>'BASE Y CONFIANZA'!H520</f>
        <v>0</v>
      </c>
      <c r="I473" s="812">
        <f>'BASE Y CONFIANZA'!I520</f>
        <v>0</v>
      </c>
      <c r="J473" s="812">
        <f>'BASE Y CONFIANZA'!J520</f>
        <v>321</v>
      </c>
      <c r="K473" s="812">
        <f>'BASE Y CONFIANZA'!K520</f>
        <v>0</v>
      </c>
      <c r="L473" s="812">
        <f>'BASE Y CONFIANZA'!L520</f>
        <v>0</v>
      </c>
      <c r="M473" s="812">
        <f>'BASE Y CONFIANZA'!M520</f>
        <v>0</v>
      </c>
      <c r="N473" s="812">
        <f>'BASE Y CONFIANZA'!N520</f>
        <v>3501</v>
      </c>
      <c r="O473" s="869"/>
      <c r="P473" s="869"/>
      <c r="Q473" s="869"/>
    </row>
    <row r="474" spans="1:17" s="787" customFormat="1" ht="18.75" customHeight="1">
      <c r="A474" s="807">
        <v>55</v>
      </c>
      <c r="B474" s="808" t="s">
        <v>348</v>
      </c>
      <c r="C474" s="827" t="s">
        <v>797</v>
      </c>
      <c r="D474" s="827" t="s">
        <v>248</v>
      </c>
      <c r="E474" s="828">
        <v>15</v>
      </c>
      <c r="F474" s="812">
        <f>EVENTUAL!F337</f>
        <v>1966</v>
      </c>
      <c r="G474" s="812">
        <f>EVENTUAL!G337</f>
        <v>0</v>
      </c>
      <c r="H474" s="812">
        <f>EVENTUAL!H337</f>
        <v>0</v>
      </c>
      <c r="I474" s="812">
        <f>EVENTUAL!I337</f>
        <v>0</v>
      </c>
      <c r="J474" s="812">
        <f>EVENTUAL!J337</f>
        <v>0</v>
      </c>
      <c r="K474" s="812">
        <f>EVENTUAL!K337</f>
        <v>74</v>
      </c>
      <c r="L474" s="812">
        <f>EVENTUAL!L337</f>
        <v>0</v>
      </c>
      <c r="M474" s="812">
        <f>EVENTUAL!M337</f>
        <v>0</v>
      </c>
      <c r="N474" s="812">
        <f>EVENTUAL!N337</f>
        <v>2040</v>
      </c>
      <c r="O474" s="869"/>
      <c r="P474" s="869"/>
      <c r="Q474" s="869"/>
    </row>
    <row r="475" spans="1:17" s="787" customFormat="1" ht="18.75" customHeight="1">
      <c r="A475" s="807">
        <v>56</v>
      </c>
      <c r="B475" s="808" t="s">
        <v>349</v>
      </c>
      <c r="C475" s="827" t="s">
        <v>797</v>
      </c>
      <c r="D475" s="827" t="s">
        <v>248</v>
      </c>
      <c r="E475" s="828">
        <v>15</v>
      </c>
      <c r="F475" s="812">
        <f>EVENTUAL!F338</f>
        <v>1966</v>
      </c>
      <c r="G475" s="812">
        <f>EVENTUAL!G338</f>
        <v>0</v>
      </c>
      <c r="H475" s="812">
        <f>EVENTUAL!H338</f>
        <v>0</v>
      </c>
      <c r="I475" s="812">
        <f>EVENTUAL!I338</f>
        <v>0</v>
      </c>
      <c r="J475" s="812">
        <f>EVENTUAL!J338</f>
        <v>0</v>
      </c>
      <c r="K475" s="812">
        <f>EVENTUAL!K338</f>
        <v>74</v>
      </c>
      <c r="L475" s="812">
        <f>EVENTUAL!L338</f>
        <v>0</v>
      </c>
      <c r="M475" s="812">
        <f>EVENTUAL!M338</f>
        <v>0</v>
      </c>
      <c r="N475" s="812">
        <f>EVENTUAL!N338</f>
        <v>2040</v>
      </c>
      <c r="O475" s="869"/>
      <c r="P475" s="869"/>
      <c r="Q475" s="869"/>
    </row>
    <row r="476" spans="1:17" s="787" customFormat="1" ht="18.75" customHeight="1">
      <c r="A476" s="807">
        <v>91</v>
      </c>
      <c r="B476" s="808" t="s">
        <v>898</v>
      </c>
      <c r="C476" s="827" t="s">
        <v>797</v>
      </c>
      <c r="D476" s="827" t="s">
        <v>248</v>
      </c>
      <c r="E476" s="828">
        <v>15</v>
      </c>
      <c r="F476" s="812">
        <f>EVENTUAL!F339</f>
        <v>2396</v>
      </c>
      <c r="G476" s="812">
        <f>EVENTUAL!G339</f>
        <v>290</v>
      </c>
      <c r="H476" s="812">
        <f>EVENTUAL!H339</f>
        <v>0</v>
      </c>
      <c r="I476" s="812">
        <f>EVENTUAL!I339</f>
        <v>0</v>
      </c>
      <c r="J476" s="812">
        <f>EVENTUAL!J339</f>
        <v>0</v>
      </c>
      <c r="K476" s="812">
        <f>EVENTUAL!K339</f>
        <v>4</v>
      </c>
      <c r="L476" s="812">
        <f>EVENTUAL!L339</f>
        <v>0</v>
      </c>
      <c r="M476" s="812">
        <f>EVENTUAL!M339</f>
        <v>0</v>
      </c>
      <c r="N476" s="812">
        <f>EVENTUAL!N339</f>
        <v>2690</v>
      </c>
      <c r="O476" s="869"/>
      <c r="P476" s="869"/>
      <c r="Q476" s="869"/>
    </row>
    <row r="477" spans="1:17" s="787" customFormat="1" ht="18.75" customHeight="1">
      <c r="A477" s="807">
        <v>187</v>
      </c>
      <c r="B477" s="808" t="s">
        <v>690</v>
      </c>
      <c r="C477" s="827" t="s">
        <v>797</v>
      </c>
      <c r="D477" s="827" t="s">
        <v>10</v>
      </c>
      <c r="E477" s="828">
        <v>15</v>
      </c>
      <c r="F477" s="812">
        <f>EVENTUAL!F340</f>
        <v>1817</v>
      </c>
      <c r="G477" s="812">
        <f>EVENTUAL!G340</f>
        <v>150</v>
      </c>
      <c r="H477" s="812">
        <f>EVENTUAL!H340</f>
        <v>0</v>
      </c>
      <c r="I477" s="812">
        <f>EVENTUAL!I340</f>
        <v>0</v>
      </c>
      <c r="J477" s="812">
        <f>EVENTUAL!J340</f>
        <v>0</v>
      </c>
      <c r="K477" s="812">
        <f>EVENTUAL!K340</f>
        <v>83</v>
      </c>
      <c r="L477" s="812">
        <f>EVENTUAL!L340</f>
        <v>0</v>
      </c>
      <c r="M477" s="812">
        <f>EVENTUAL!M340</f>
        <v>0</v>
      </c>
      <c r="N477" s="812">
        <f>EVENTUAL!N340</f>
        <v>2050</v>
      </c>
      <c r="O477" s="869"/>
      <c r="P477" s="869"/>
      <c r="Q477" s="869"/>
    </row>
    <row r="478" spans="1:17" s="787" customFormat="1" ht="18.75" customHeight="1">
      <c r="A478" s="807">
        <v>214</v>
      </c>
      <c r="B478" s="808" t="s">
        <v>548</v>
      </c>
      <c r="C478" s="827" t="s">
        <v>797</v>
      </c>
      <c r="D478" s="827" t="s">
        <v>248</v>
      </c>
      <c r="E478" s="828">
        <v>15</v>
      </c>
      <c r="F478" s="812">
        <f>EVENTUAL!F341</f>
        <v>2000</v>
      </c>
      <c r="G478" s="812">
        <f>EVENTUAL!G341</f>
        <v>450</v>
      </c>
      <c r="H478" s="812">
        <f>EVENTUAL!H341</f>
        <v>0</v>
      </c>
      <c r="I478" s="812">
        <f>EVENTUAL!I341</f>
        <v>0</v>
      </c>
      <c r="J478" s="812">
        <f>EVENTUAL!J341</f>
        <v>0</v>
      </c>
      <c r="K478" s="812">
        <f>EVENTUAL!K341</f>
        <v>72</v>
      </c>
      <c r="L478" s="812">
        <f>EVENTUAL!L341</f>
        <v>0</v>
      </c>
      <c r="M478" s="812">
        <f>EVENTUAL!M341</f>
        <v>0</v>
      </c>
      <c r="N478" s="812">
        <f>EVENTUAL!N341</f>
        <v>2522</v>
      </c>
      <c r="O478" s="869"/>
      <c r="P478" s="869"/>
      <c r="Q478" s="869"/>
    </row>
    <row r="479" spans="1:17" s="787" customFormat="1" ht="18.75" customHeight="1">
      <c r="A479" s="807">
        <v>248</v>
      </c>
      <c r="B479" s="808" t="s">
        <v>633</v>
      </c>
      <c r="C479" s="827" t="s">
        <v>797</v>
      </c>
      <c r="D479" s="827" t="s">
        <v>248</v>
      </c>
      <c r="E479" s="828">
        <v>15</v>
      </c>
      <c r="F479" s="812">
        <f>EVENTUAL!F342</f>
        <v>1923</v>
      </c>
      <c r="G479" s="812">
        <f>EVENTUAL!G342</f>
        <v>0</v>
      </c>
      <c r="H479" s="812">
        <f>EVENTUAL!H342</f>
        <v>0</v>
      </c>
      <c r="I479" s="812">
        <f>EVENTUAL!I342</f>
        <v>0</v>
      </c>
      <c r="J479" s="812">
        <f>EVENTUAL!J342</f>
        <v>0</v>
      </c>
      <c r="K479" s="812">
        <f>EVENTUAL!K342</f>
        <v>77</v>
      </c>
      <c r="L479" s="812">
        <f>EVENTUAL!L342</f>
        <v>0</v>
      </c>
      <c r="M479" s="812">
        <f>EVENTUAL!M342</f>
        <v>0</v>
      </c>
      <c r="N479" s="812">
        <f>EVENTUAL!N342</f>
        <v>2000</v>
      </c>
      <c r="O479" s="869"/>
      <c r="P479" s="869"/>
      <c r="Q479" s="869"/>
    </row>
    <row r="480" spans="1:17" s="787" customFormat="1" ht="18.75" customHeight="1">
      <c r="A480" s="807">
        <v>267</v>
      </c>
      <c r="B480" s="808" t="s">
        <v>660</v>
      </c>
      <c r="C480" s="827" t="s">
        <v>797</v>
      </c>
      <c r="D480" s="827" t="s">
        <v>248</v>
      </c>
      <c r="E480" s="828">
        <v>15</v>
      </c>
      <c r="F480" s="812">
        <f>EVENTUAL!F343</f>
        <v>2509</v>
      </c>
      <c r="G480" s="812">
        <f>EVENTUAL!G343</f>
        <v>300</v>
      </c>
      <c r="H480" s="812">
        <f>EVENTUAL!H343</f>
        <v>0</v>
      </c>
      <c r="I480" s="812">
        <f>EVENTUAL!I343</f>
        <v>0</v>
      </c>
      <c r="J480" s="812">
        <f>EVENTUAL!J343</f>
        <v>9</v>
      </c>
      <c r="K480" s="812">
        <f>EVENTUAL!K343</f>
        <v>0</v>
      </c>
      <c r="L480" s="812">
        <f>EVENTUAL!L343</f>
        <v>0</v>
      </c>
      <c r="M480" s="812">
        <f>EVENTUAL!M343</f>
        <v>0</v>
      </c>
      <c r="N480" s="812">
        <f>EVENTUAL!N343</f>
        <v>2800</v>
      </c>
      <c r="O480" s="869"/>
      <c r="P480" s="869"/>
      <c r="Q480" s="869"/>
    </row>
    <row r="481" spans="1:17" s="787" customFormat="1" ht="18.75" customHeight="1">
      <c r="A481" s="807">
        <v>298</v>
      </c>
      <c r="B481" s="808" t="s">
        <v>754</v>
      </c>
      <c r="C481" s="827" t="s">
        <v>797</v>
      </c>
      <c r="D481" s="827" t="s">
        <v>11</v>
      </c>
      <c r="E481" s="828">
        <v>15</v>
      </c>
      <c r="F481" s="812">
        <f>EVENTUAL!F344</f>
        <v>2140</v>
      </c>
      <c r="G481" s="812">
        <f>EVENTUAL!G344</f>
        <v>400</v>
      </c>
      <c r="H481" s="812">
        <f>EVENTUAL!H344</f>
        <v>0</v>
      </c>
      <c r="I481" s="812">
        <f>EVENTUAL!I344</f>
        <v>0</v>
      </c>
      <c r="J481" s="812">
        <f>EVENTUAL!J344</f>
        <v>0</v>
      </c>
      <c r="K481" s="812">
        <f>EVENTUAL!K344</f>
        <v>60</v>
      </c>
      <c r="L481" s="812">
        <f>EVENTUAL!L344</f>
        <v>0</v>
      </c>
      <c r="M481" s="812">
        <f>EVENTUAL!M344</f>
        <v>0</v>
      </c>
      <c r="N481" s="812">
        <f>EVENTUAL!N344</f>
        <v>2600</v>
      </c>
      <c r="O481" s="869"/>
      <c r="P481" s="869"/>
      <c r="Q481" s="869"/>
    </row>
    <row r="482" spans="1:17" s="787" customFormat="1" ht="18.75" customHeight="1">
      <c r="A482" s="807">
        <v>317</v>
      </c>
      <c r="B482" s="808" t="s">
        <v>809</v>
      </c>
      <c r="C482" s="827" t="s">
        <v>797</v>
      </c>
      <c r="D482" s="827" t="s">
        <v>11</v>
      </c>
      <c r="E482" s="828">
        <v>15</v>
      </c>
      <c r="F482" s="812">
        <f>EVENTUAL!F345</f>
        <v>1923</v>
      </c>
      <c r="G482" s="812">
        <f>EVENTUAL!G345</f>
        <v>0</v>
      </c>
      <c r="H482" s="812">
        <f>EVENTUAL!H345</f>
        <v>0</v>
      </c>
      <c r="I482" s="812">
        <f>EVENTUAL!I345</f>
        <v>0</v>
      </c>
      <c r="J482" s="812">
        <f>EVENTUAL!J345</f>
        <v>0</v>
      </c>
      <c r="K482" s="812">
        <f>EVENTUAL!K345</f>
        <v>77</v>
      </c>
      <c r="L482" s="812">
        <f>EVENTUAL!L345</f>
        <v>0</v>
      </c>
      <c r="M482" s="812">
        <f>EVENTUAL!M345</f>
        <v>0</v>
      </c>
      <c r="N482" s="812">
        <f>EVENTUAL!N345</f>
        <v>2000</v>
      </c>
      <c r="O482" s="869"/>
      <c r="P482" s="869"/>
      <c r="Q482" s="869"/>
    </row>
    <row r="483" spans="1:17" s="787" customFormat="1" ht="18.75" customHeight="1">
      <c r="A483" s="807">
        <v>359</v>
      </c>
      <c r="B483" s="808" t="s">
        <v>1164</v>
      </c>
      <c r="C483" s="827" t="s">
        <v>797</v>
      </c>
      <c r="D483" s="827" t="s">
        <v>248</v>
      </c>
      <c r="E483" s="828">
        <v>15</v>
      </c>
      <c r="F483" s="812">
        <f>EVENTUAL!F346</f>
        <v>1923</v>
      </c>
      <c r="G483" s="812">
        <f>EVENTUAL!G346</f>
        <v>1500</v>
      </c>
      <c r="H483" s="812">
        <f>EVENTUAL!H346</f>
        <v>0</v>
      </c>
      <c r="I483" s="812">
        <f>EVENTUAL!I346</f>
        <v>0</v>
      </c>
      <c r="J483" s="812">
        <f>EVENTUAL!J346</f>
        <v>0</v>
      </c>
      <c r="K483" s="812">
        <f>EVENTUAL!K346</f>
        <v>77</v>
      </c>
      <c r="L483" s="812">
        <f>EVENTUAL!L346</f>
        <v>0</v>
      </c>
      <c r="M483" s="812">
        <f>EVENTUAL!M346</f>
        <v>0</v>
      </c>
      <c r="N483" s="812">
        <f>EVENTUAL!N346</f>
        <v>3500</v>
      </c>
      <c r="O483" s="869"/>
      <c r="P483" s="869"/>
      <c r="Q483" s="869"/>
    </row>
    <row r="484" spans="1:17" s="787" customFormat="1" ht="18.75" customHeight="1">
      <c r="A484" s="807">
        <v>366</v>
      </c>
      <c r="B484" s="808" t="s">
        <v>1165</v>
      </c>
      <c r="C484" s="827" t="s">
        <v>797</v>
      </c>
      <c r="D484" s="827" t="s">
        <v>248</v>
      </c>
      <c r="E484" s="828">
        <v>15</v>
      </c>
      <c r="F484" s="812">
        <f>EVENTUAL!F347</f>
        <v>1923</v>
      </c>
      <c r="G484" s="812">
        <f>EVENTUAL!G347</f>
        <v>1500</v>
      </c>
      <c r="H484" s="812">
        <f>EVENTUAL!H347</f>
        <v>0</v>
      </c>
      <c r="I484" s="812">
        <f>EVENTUAL!I347</f>
        <v>0</v>
      </c>
      <c r="J484" s="812">
        <f>EVENTUAL!J347</f>
        <v>0</v>
      </c>
      <c r="K484" s="812">
        <f>EVENTUAL!K347</f>
        <v>77</v>
      </c>
      <c r="L484" s="812">
        <f>EVENTUAL!L347</f>
        <v>0</v>
      </c>
      <c r="M484" s="812">
        <f>EVENTUAL!M347</f>
        <v>0</v>
      </c>
      <c r="N484" s="812">
        <f>EVENTUAL!N347</f>
        <v>3500</v>
      </c>
      <c r="O484" s="869"/>
      <c r="P484" s="869"/>
      <c r="Q484" s="869"/>
    </row>
    <row r="485" spans="1:17" s="787" customFormat="1" ht="18.75" customHeight="1">
      <c r="A485" s="807">
        <v>372</v>
      </c>
      <c r="B485" s="808" t="s">
        <v>1230</v>
      </c>
      <c r="C485" s="827" t="s">
        <v>797</v>
      </c>
      <c r="D485" s="827" t="s">
        <v>429</v>
      </c>
      <c r="E485" s="828">
        <v>15</v>
      </c>
      <c r="F485" s="812">
        <f>EVENTUAL!F348</f>
        <v>2509</v>
      </c>
      <c r="G485" s="812">
        <f>EVENTUAL!G348</f>
        <v>300</v>
      </c>
      <c r="H485" s="812">
        <f>EVENTUAL!H348</f>
        <v>0</v>
      </c>
      <c r="I485" s="812">
        <f>EVENTUAL!I348</f>
        <v>0</v>
      </c>
      <c r="J485" s="812">
        <f>EVENTUAL!J348</f>
        <v>9</v>
      </c>
      <c r="K485" s="812">
        <f>EVENTUAL!K348</f>
        <v>0</v>
      </c>
      <c r="L485" s="812">
        <f>EVENTUAL!L348</f>
        <v>0</v>
      </c>
      <c r="M485" s="812">
        <f>EVENTUAL!M348</f>
        <v>0</v>
      </c>
      <c r="N485" s="812">
        <f>EVENTUAL!N348</f>
        <v>2800</v>
      </c>
      <c r="O485" s="869"/>
      <c r="P485" s="869"/>
      <c r="Q485" s="869"/>
    </row>
    <row r="486" spans="1:17" s="787" customFormat="1" ht="18.75" customHeight="1">
      <c r="A486" s="807">
        <v>373</v>
      </c>
      <c r="B486" s="808" t="s">
        <v>1231</v>
      </c>
      <c r="C486" s="827" t="s">
        <v>797</v>
      </c>
      <c r="D486" s="827" t="s">
        <v>429</v>
      </c>
      <c r="E486" s="828">
        <v>15</v>
      </c>
      <c r="F486" s="812">
        <f>EVENTUAL!F349</f>
        <v>2509</v>
      </c>
      <c r="G486" s="812">
        <f>EVENTUAL!G349</f>
        <v>0</v>
      </c>
      <c r="H486" s="812">
        <f>EVENTUAL!H349</f>
        <v>0</v>
      </c>
      <c r="I486" s="812">
        <f>EVENTUAL!I349</f>
        <v>0</v>
      </c>
      <c r="J486" s="812">
        <f>EVENTUAL!J349</f>
        <v>9</v>
      </c>
      <c r="K486" s="812">
        <f>EVENTUAL!K349</f>
        <v>0</v>
      </c>
      <c r="L486" s="812">
        <f>EVENTUAL!L349</f>
        <v>0</v>
      </c>
      <c r="M486" s="812">
        <f>EVENTUAL!M349</f>
        <v>0</v>
      </c>
      <c r="N486" s="812">
        <f>EVENTUAL!N349</f>
        <v>2500</v>
      </c>
      <c r="O486" s="869"/>
      <c r="P486" s="869"/>
      <c r="Q486" s="869"/>
    </row>
    <row r="487" spans="1:17" s="787" customFormat="1" ht="18.75" customHeight="1">
      <c r="A487" s="807">
        <v>384</v>
      </c>
      <c r="B487" s="808" t="s">
        <v>1303</v>
      </c>
      <c r="C487" s="827" t="s">
        <v>797</v>
      </c>
      <c r="D487" s="827" t="s">
        <v>248</v>
      </c>
      <c r="E487" s="828">
        <v>15</v>
      </c>
      <c r="F487" s="812">
        <f>EVENTUAL!F350</f>
        <v>2509</v>
      </c>
      <c r="G487" s="812">
        <f>EVENTUAL!G350</f>
        <v>1000</v>
      </c>
      <c r="H487" s="812">
        <f>EVENTUAL!H350</f>
        <v>0</v>
      </c>
      <c r="I487" s="812">
        <f>EVENTUAL!I350</f>
        <v>0</v>
      </c>
      <c r="J487" s="812">
        <f>EVENTUAL!J350</f>
        <v>9</v>
      </c>
      <c r="K487" s="812">
        <f>EVENTUAL!K350</f>
        <v>0</v>
      </c>
      <c r="L487" s="812">
        <f>EVENTUAL!L350</f>
        <v>0</v>
      </c>
      <c r="M487" s="812">
        <f>EVENTUAL!M350</f>
        <v>0</v>
      </c>
      <c r="N487" s="812">
        <f>EVENTUAL!N350</f>
        <v>3500</v>
      </c>
      <c r="O487" s="869"/>
      <c r="P487" s="869"/>
      <c r="Q487" s="869"/>
    </row>
    <row r="488" spans="1:17" s="788" customFormat="1" ht="18.75" customHeight="1">
      <c r="A488" s="839" t="s">
        <v>66</v>
      </c>
      <c r="B488" s="845"/>
      <c r="C488" s="851"/>
      <c r="D488" s="851"/>
      <c r="E488" s="852"/>
      <c r="F488" s="844">
        <f aca="true" t="shared" si="60" ref="F488:N488">SUM(F467:F487)</f>
        <v>52361</v>
      </c>
      <c r="G488" s="844">
        <f t="shared" si="60"/>
        <v>6290</v>
      </c>
      <c r="H488" s="844">
        <f t="shared" si="60"/>
        <v>0</v>
      </c>
      <c r="I488" s="844">
        <f t="shared" si="60"/>
        <v>0</v>
      </c>
      <c r="J488" s="844">
        <f t="shared" si="60"/>
        <v>1270</v>
      </c>
      <c r="K488" s="844">
        <f t="shared" si="60"/>
        <v>795</v>
      </c>
      <c r="L488" s="844">
        <f t="shared" si="60"/>
        <v>0</v>
      </c>
      <c r="M488" s="844">
        <f t="shared" si="60"/>
        <v>0</v>
      </c>
      <c r="N488" s="844">
        <f t="shared" si="60"/>
        <v>58176</v>
      </c>
      <c r="O488" s="897">
        <f>SUM(N467:N473)</f>
        <v>21634</v>
      </c>
      <c r="P488" s="897">
        <f>SUM(N474:N487)</f>
        <v>36542</v>
      </c>
      <c r="Q488" s="896"/>
    </row>
    <row r="489" spans="1:17" s="787" customFormat="1" ht="18.75" customHeight="1">
      <c r="A489" s="822"/>
      <c r="B489" s="823"/>
      <c r="C489" s="824" t="s">
        <v>761</v>
      </c>
      <c r="D489" s="863"/>
      <c r="E489" s="825"/>
      <c r="F489" s="826"/>
      <c r="G489" s="826"/>
      <c r="H489" s="826"/>
      <c r="I489" s="826"/>
      <c r="J489" s="826"/>
      <c r="K489" s="826"/>
      <c r="L489" s="826"/>
      <c r="M489" s="826"/>
      <c r="N489" s="826"/>
      <c r="O489" s="869"/>
      <c r="P489" s="869"/>
      <c r="Q489" s="869"/>
    </row>
    <row r="490" spans="1:17" ht="20.25">
      <c r="A490" s="848">
        <v>120001</v>
      </c>
      <c r="B490" s="848" t="s">
        <v>1074</v>
      </c>
      <c r="C490" s="808" t="s">
        <v>795</v>
      </c>
      <c r="D490" s="898" t="s">
        <v>356</v>
      </c>
      <c r="E490" s="903">
        <v>15</v>
      </c>
      <c r="F490" s="904">
        <f>'BASE Y CONFIANZA'!F532</f>
        <v>5662</v>
      </c>
      <c r="G490" s="904">
        <f>'BASE Y CONFIANZA'!G532</f>
        <v>0</v>
      </c>
      <c r="H490" s="904">
        <f>'BASE Y CONFIANZA'!H532</f>
        <v>0</v>
      </c>
      <c r="I490" s="904">
        <f>'BASE Y CONFIANZA'!I532</f>
        <v>0</v>
      </c>
      <c r="J490" s="904">
        <f>'BASE Y CONFIANZA'!J532</f>
        <v>662</v>
      </c>
      <c r="K490" s="904">
        <f>'BASE Y CONFIANZA'!K532</f>
        <v>0</v>
      </c>
      <c r="L490" s="904">
        <f>'BASE Y CONFIANZA'!L532</f>
        <v>1500</v>
      </c>
      <c r="M490" s="904">
        <f>'BASE Y CONFIANZA'!M532</f>
        <v>0</v>
      </c>
      <c r="N490" s="904">
        <f>'BASE Y CONFIANZA'!N532</f>
        <v>3500</v>
      </c>
      <c r="O490" s="905"/>
      <c r="P490" s="905"/>
      <c r="Q490" s="905"/>
    </row>
    <row r="491" spans="1:17" s="788" customFormat="1" ht="18.75" customHeight="1">
      <c r="A491" s="848">
        <v>120002</v>
      </c>
      <c r="B491" s="848" t="s">
        <v>1088</v>
      </c>
      <c r="C491" s="808" t="s">
        <v>795</v>
      </c>
      <c r="D491" s="898" t="s">
        <v>730</v>
      </c>
      <c r="E491" s="903">
        <v>15</v>
      </c>
      <c r="F491" s="904">
        <f>'BASE Y CONFIANZA'!F533</f>
        <v>5535</v>
      </c>
      <c r="G491" s="904">
        <f>'BASE Y CONFIANZA'!G533</f>
        <v>0</v>
      </c>
      <c r="H491" s="904">
        <f>'BASE Y CONFIANZA'!H533</f>
        <v>0</v>
      </c>
      <c r="I491" s="904">
        <f>'BASE Y CONFIANZA'!I533</f>
        <v>0</v>
      </c>
      <c r="J491" s="904">
        <f>'BASE Y CONFIANZA'!J533</f>
        <v>635</v>
      </c>
      <c r="K491" s="904">
        <f>'BASE Y CONFIANZA'!K533</f>
        <v>0</v>
      </c>
      <c r="L491" s="904">
        <f>'BASE Y CONFIANZA'!L533</f>
        <v>0</v>
      </c>
      <c r="M491" s="904">
        <f>'BASE Y CONFIANZA'!M533</f>
        <v>0</v>
      </c>
      <c r="N491" s="904">
        <f>'BASE Y CONFIANZA'!N533</f>
        <v>4900</v>
      </c>
      <c r="O491" s="869"/>
      <c r="P491" s="869"/>
      <c r="Q491" s="896"/>
    </row>
    <row r="492" spans="1:17" s="787" customFormat="1" ht="18.75" customHeight="1">
      <c r="A492" s="807">
        <v>5200102</v>
      </c>
      <c r="B492" s="808" t="s">
        <v>110</v>
      </c>
      <c r="C492" s="827" t="s">
        <v>796</v>
      </c>
      <c r="D492" s="860" t="s">
        <v>2</v>
      </c>
      <c r="E492" s="828">
        <v>15</v>
      </c>
      <c r="F492" s="904">
        <f>'BASE Y CONFIANZA'!F534</f>
        <v>3342</v>
      </c>
      <c r="G492" s="904">
        <f>'BASE Y CONFIANZA'!G534</f>
        <v>0</v>
      </c>
      <c r="H492" s="904">
        <f>'BASE Y CONFIANZA'!H534</f>
        <v>0</v>
      </c>
      <c r="I492" s="904">
        <f>'BASE Y CONFIANZA'!I534</f>
        <v>0</v>
      </c>
      <c r="J492" s="904">
        <f>'BASE Y CONFIANZA'!J534</f>
        <v>134</v>
      </c>
      <c r="K492" s="904">
        <f>'BASE Y CONFIANZA'!K534</f>
        <v>0</v>
      </c>
      <c r="L492" s="904">
        <f>'BASE Y CONFIANZA'!L534</f>
        <v>0</v>
      </c>
      <c r="M492" s="904">
        <f>'BASE Y CONFIANZA'!M534</f>
        <v>0</v>
      </c>
      <c r="N492" s="904">
        <f>'BASE Y CONFIANZA'!N534</f>
        <v>3208</v>
      </c>
      <c r="O492" s="869"/>
      <c r="P492" s="869"/>
      <c r="Q492" s="869"/>
    </row>
    <row r="493" spans="1:17" s="787" customFormat="1" ht="18.75" customHeight="1">
      <c r="A493" s="848">
        <v>12000101</v>
      </c>
      <c r="B493" s="848" t="s">
        <v>697</v>
      </c>
      <c r="C493" s="808" t="s">
        <v>796</v>
      </c>
      <c r="D493" s="898" t="s">
        <v>698</v>
      </c>
      <c r="E493" s="903">
        <v>15</v>
      </c>
      <c r="F493" s="904">
        <f>'BASE Y CONFIANZA'!F535</f>
        <v>2315</v>
      </c>
      <c r="G493" s="904">
        <f>'BASE Y CONFIANZA'!G535</f>
        <v>0</v>
      </c>
      <c r="H493" s="904">
        <f>'BASE Y CONFIANZA'!H535</f>
        <v>0</v>
      </c>
      <c r="I493" s="904">
        <f>'BASE Y CONFIANZA'!I535</f>
        <v>0</v>
      </c>
      <c r="J493" s="904">
        <f>'BASE Y CONFIANZA'!J535</f>
        <v>0</v>
      </c>
      <c r="K493" s="904">
        <f>'BASE Y CONFIANZA'!K535</f>
        <v>27</v>
      </c>
      <c r="L493" s="904">
        <f>'BASE Y CONFIANZA'!L535</f>
        <v>0</v>
      </c>
      <c r="M493" s="904">
        <f>'BASE Y CONFIANZA'!M535</f>
        <v>0</v>
      </c>
      <c r="N493" s="904">
        <f>'BASE Y CONFIANZA'!N535</f>
        <v>2342</v>
      </c>
      <c r="O493" s="869"/>
      <c r="P493" s="869"/>
      <c r="Q493" s="869"/>
    </row>
    <row r="494" spans="1:17" s="787" customFormat="1" ht="18.75" customHeight="1">
      <c r="A494" s="848">
        <v>12000103</v>
      </c>
      <c r="B494" s="848" t="s">
        <v>713</v>
      </c>
      <c r="C494" s="808" t="s">
        <v>796</v>
      </c>
      <c r="D494" s="898" t="s">
        <v>698</v>
      </c>
      <c r="E494" s="903">
        <v>15</v>
      </c>
      <c r="F494" s="904">
        <f>'BASE Y CONFIANZA'!F536</f>
        <v>2315</v>
      </c>
      <c r="G494" s="904">
        <f>'BASE Y CONFIANZA'!G536</f>
        <v>0</v>
      </c>
      <c r="H494" s="904">
        <f>'BASE Y CONFIANZA'!H536</f>
        <v>0</v>
      </c>
      <c r="I494" s="904">
        <f>'BASE Y CONFIANZA'!I536</f>
        <v>0</v>
      </c>
      <c r="J494" s="904">
        <f>'BASE Y CONFIANZA'!J536</f>
        <v>0</v>
      </c>
      <c r="K494" s="904">
        <f>'BASE Y CONFIANZA'!K536</f>
        <v>27</v>
      </c>
      <c r="L494" s="904">
        <f>'BASE Y CONFIANZA'!L536</f>
        <v>0</v>
      </c>
      <c r="M494" s="904">
        <f>'BASE Y CONFIANZA'!M536</f>
        <v>0</v>
      </c>
      <c r="N494" s="904">
        <f>'BASE Y CONFIANZA'!N536</f>
        <v>2342</v>
      </c>
      <c r="O494" s="869"/>
      <c r="P494" s="869"/>
      <c r="Q494" s="869"/>
    </row>
    <row r="495" spans="1:17" s="787" customFormat="1" ht="18.75" customHeight="1">
      <c r="A495" s="848">
        <v>120000104</v>
      </c>
      <c r="B495" s="848" t="s">
        <v>731</v>
      </c>
      <c r="C495" s="808" t="s">
        <v>796</v>
      </c>
      <c r="D495" s="898" t="s">
        <v>698</v>
      </c>
      <c r="E495" s="903">
        <v>15</v>
      </c>
      <c r="F495" s="904">
        <f>'BASE Y CONFIANZA'!F537</f>
        <v>3333</v>
      </c>
      <c r="G495" s="904">
        <f>'BASE Y CONFIANZA'!G537</f>
        <v>0</v>
      </c>
      <c r="H495" s="904">
        <f>'BASE Y CONFIANZA'!H537</f>
        <v>0</v>
      </c>
      <c r="I495" s="904">
        <f>'BASE Y CONFIANZA'!I537</f>
        <v>0</v>
      </c>
      <c r="J495" s="904">
        <f>'BASE Y CONFIANZA'!J537</f>
        <v>133</v>
      </c>
      <c r="K495" s="904">
        <f>'BASE Y CONFIANZA'!K537</f>
        <v>0</v>
      </c>
      <c r="L495" s="904">
        <f>'BASE Y CONFIANZA'!L537</f>
        <v>0</v>
      </c>
      <c r="M495" s="904">
        <f>'BASE Y CONFIANZA'!M537</f>
        <v>0</v>
      </c>
      <c r="N495" s="904">
        <f>'BASE Y CONFIANZA'!N537</f>
        <v>3200</v>
      </c>
      <c r="O495" s="869"/>
      <c r="P495" s="869"/>
      <c r="Q495" s="869"/>
    </row>
    <row r="496" spans="1:17" s="787" customFormat="1" ht="18.75" customHeight="1">
      <c r="A496" s="848">
        <v>12000105</v>
      </c>
      <c r="B496" s="848" t="s">
        <v>732</v>
      </c>
      <c r="C496" s="808" t="s">
        <v>796</v>
      </c>
      <c r="D496" s="898" t="s">
        <v>719</v>
      </c>
      <c r="E496" s="903">
        <v>15</v>
      </c>
      <c r="F496" s="904">
        <f>'BASE Y CONFIANZA'!F538</f>
        <v>5600</v>
      </c>
      <c r="G496" s="904">
        <f>'BASE Y CONFIANZA'!G538</f>
        <v>0</v>
      </c>
      <c r="H496" s="904">
        <f>'BASE Y CONFIANZA'!H538</f>
        <v>0</v>
      </c>
      <c r="I496" s="904">
        <f>'BASE Y CONFIANZA'!I538</f>
        <v>0</v>
      </c>
      <c r="J496" s="904">
        <f>'BASE Y CONFIANZA'!J538</f>
        <v>649</v>
      </c>
      <c r="K496" s="904">
        <f>'BASE Y CONFIANZA'!K538</f>
        <v>0</v>
      </c>
      <c r="L496" s="904">
        <f>'BASE Y CONFIANZA'!L538</f>
        <v>0</v>
      </c>
      <c r="M496" s="904">
        <f>'BASE Y CONFIANZA'!M538</f>
        <v>0</v>
      </c>
      <c r="N496" s="904">
        <f>'BASE Y CONFIANZA'!N538</f>
        <v>4951</v>
      </c>
      <c r="O496" s="869"/>
      <c r="P496" s="869"/>
      <c r="Q496" s="869"/>
    </row>
    <row r="497" spans="1:17" s="787" customFormat="1" ht="18.75" customHeight="1">
      <c r="A497" s="848">
        <v>12000107</v>
      </c>
      <c r="B497" s="848" t="s">
        <v>744</v>
      </c>
      <c r="C497" s="808" t="s">
        <v>796</v>
      </c>
      <c r="D497" s="898" t="s">
        <v>698</v>
      </c>
      <c r="E497" s="903">
        <v>15</v>
      </c>
      <c r="F497" s="904">
        <f>'BASE Y CONFIANZA'!F539</f>
        <v>3331</v>
      </c>
      <c r="G497" s="904">
        <f>'BASE Y CONFIANZA'!G539</f>
        <v>0</v>
      </c>
      <c r="H497" s="904">
        <f>'BASE Y CONFIANZA'!H539</f>
        <v>0</v>
      </c>
      <c r="I497" s="904">
        <f>'BASE Y CONFIANZA'!I539</f>
        <v>0</v>
      </c>
      <c r="J497" s="904">
        <f>'BASE Y CONFIANZA'!J539</f>
        <v>133</v>
      </c>
      <c r="K497" s="904">
        <f>'BASE Y CONFIANZA'!K539</f>
        <v>0</v>
      </c>
      <c r="L497" s="904">
        <f>'BASE Y CONFIANZA'!L539</f>
        <v>0</v>
      </c>
      <c r="M497" s="904">
        <f>'BASE Y CONFIANZA'!M539</f>
        <v>0</v>
      </c>
      <c r="N497" s="904">
        <f>'BASE Y CONFIANZA'!N539</f>
        <v>3198</v>
      </c>
      <c r="O497" s="869"/>
      <c r="P497" s="869"/>
      <c r="Q497" s="869"/>
    </row>
    <row r="498" spans="1:17" s="787" customFormat="1" ht="18.75" customHeight="1">
      <c r="A498" s="848">
        <v>2</v>
      </c>
      <c r="B498" s="848" t="s">
        <v>1471</v>
      </c>
      <c r="C498" s="808" t="s">
        <v>795</v>
      </c>
      <c r="D498" s="898" t="s">
        <v>429</v>
      </c>
      <c r="E498" s="903">
        <v>15</v>
      </c>
      <c r="F498" s="904">
        <f>EVENTUAL!F361</f>
        <v>3109</v>
      </c>
      <c r="G498" s="904">
        <f>EVENTUAL!G361</f>
        <v>0</v>
      </c>
      <c r="H498" s="904">
        <f>EVENTUAL!H361</f>
        <v>0</v>
      </c>
      <c r="I498" s="904">
        <f>EVENTUAL!I361</f>
        <v>0</v>
      </c>
      <c r="J498" s="904">
        <f>EVENTUAL!J361</f>
        <v>109</v>
      </c>
      <c r="K498" s="904">
        <f>EVENTUAL!K361</f>
        <v>0</v>
      </c>
      <c r="L498" s="904">
        <f>EVENTUAL!L361</f>
        <v>0</v>
      </c>
      <c r="M498" s="904">
        <f>EVENTUAL!M361</f>
        <v>0</v>
      </c>
      <c r="N498" s="904">
        <f>EVENTUAL!N361</f>
        <v>3000</v>
      </c>
      <c r="O498" s="869"/>
      <c r="P498" s="869"/>
      <c r="Q498" s="869"/>
    </row>
    <row r="499" spans="1:17" s="787" customFormat="1" ht="18.75" customHeight="1">
      <c r="A499" s="848">
        <v>209</v>
      </c>
      <c r="B499" s="848" t="s">
        <v>1120</v>
      </c>
      <c r="C499" s="808" t="s">
        <v>797</v>
      </c>
      <c r="D499" s="1042" t="s">
        <v>743</v>
      </c>
      <c r="E499" s="903">
        <v>15</v>
      </c>
      <c r="F499" s="904">
        <f>EVENTUAL!F362</f>
        <v>2691</v>
      </c>
      <c r="G499" s="904">
        <f>EVENTUAL!G362</f>
        <v>0</v>
      </c>
      <c r="H499" s="904">
        <f>EVENTUAL!H362</f>
        <v>0</v>
      </c>
      <c r="I499" s="904">
        <f>EVENTUAL!I362</f>
        <v>0</v>
      </c>
      <c r="J499" s="904">
        <f>EVENTUAL!J362</f>
        <v>43</v>
      </c>
      <c r="K499" s="904">
        <f>EVENTUAL!K362</f>
        <v>0</v>
      </c>
      <c r="L499" s="904">
        <f>EVENTUAL!L362</f>
        <v>0</v>
      </c>
      <c r="M499" s="904">
        <f>EVENTUAL!M362</f>
        <v>0</v>
      </c>
      <c r="N499" s="904">
        <f>EVENTUAL!N362</f>
        <v>2648</v>
      </c>
      <c r="O499" s="869"/>
      <c r="P499" s="869"/>
      <c r="Q499" s="869"/>
    </row>
    <row r="500" spans="1:17" s="787" customFormat="1" ht="18.75" customHeight="1">
      <c r="A500" s="848">
        <v>411</v>
      </c>
      <c r="B500" s="848" t="s">
        <v>1457</v>
      </c>
      <c r="C500" s="808" t="s">
        <v>797</v>
      </c>
      <c r="D500" s="898" t="s">
        <v>2</v>
      </c>
      <c r="E500" s="903">
        <v>15</v>
      </c>
      <c r="F500" s="904">
        <f>EVENTUAL!F363</f>
        <v>3820</v>
      </c>
      <c r="G500" s="904">
        <f>EVENTUAL!G363</f>
        <v>0</v>
      </c>
      <c r="H500" s="904">
        <f>EVENTUAL!H363</f>
        <v>0</v>
      </c>
      <c r="I500" s="904">
        <f>EVENTUAL!I363</f>
        <v>0</v>
      </c>
      <c r="J500" s="904">
        <f>EVENTUAL!J363</f>
        <v>320</v>
      </c>
      <c r="K500" s="904">
        <f>EVENTUAL!K363</f>
        <v>0</v>
      </c>
      <c r="L500" s="904">
        <f>EVENTUAL!L363</f>
        <v>0</v>
      </c>
      <c r="M500" s="904">
        <f>EVENTUAL!M363</f>
        <v>0</v>
      </c>
      <c r="N500" s="904">
        <f>EVENTUAL!N363</f>
        <v>3500</v>
      </c>
      <c r="O500" s="869"/>
      <c r="P500" s="869"/>
      <c r="Q500" s="869"/>
    </row>
    <row r="501" spans="1:17" s="787" customFormat="1" ht="18.75" customHeight="1">
      <c r="A501" s="906" t="s">
        <v>66</v>
      </c>
      <c r="B501" s="907"/>
      <c r="C501" s="908"/>
      <c r="D501" s="909"/>
      <c r="E501" s="910"/>
      <c r="F501" s="829">
        <f>SUM(F490:F500)</f>
        <v>41053</v>
      </c>
      <c r="G501" s="829">
        <f aca="true" t="shared" si="61" ref="G501:N501">SUM(G490:G500)</f>
        <v>0</v>
      </c>
      <c r="H501" s="829">
        <f t="shared" si="61"/>
        <v>0</v>
      </c>
      <c r="I501" s="829">
        <f t="shared" si="61"/>
        <v>0</v>
      </c>
      <c r="J501" s="829">
        <f t="shared" si="61"/>
        <v>2818</v>
      </c>
      <c r="K501" s="829">
        <f t="shared" si="61"/>
        <v>54</v>
      </c>
      <c r="L501" s="829">
        <f t="shared" si="61"/>
        <v>1500</v>
      </c>
      <c r="M501" s="829">
        <f t="shared" si="61"/>
        <v>0</v>
      </c>
      <c r="N501" s="829">
        <f t="shared" si="61"/>
        <v>36789</v>
      </c>
      <c r="O501" s="871">
        <f>SUM(N490:N497)</f>
        <v>27641</v>
      </c>
      <c r="P501" s="871">
        <f>SUM(N498:N500)</f>
        <v>9148</v>
      </c>
      <c r="Q501" s="869"/>
    </row>
    <row r="502" spans="1:17" s="787" customFormat="1" ht="18.75" customHeight="1">
      <c r="A502" s="831"/>
      <c r="B502" s="911"/>
      <c r="C502" s="804" t="s">
        <v>706</v>
      </c>
      <c r="D502" s="912"/>
      <c r="E502" s="913"/>
      <c r="F502" s="911"/>
      <c r="G502" s="911"/>
      <c r="H502" s="911"/>
      <c r="I502" s="911"/>
      <c r="J502" s="911"/>
      <c r="K502" s="911"/>
      <c r="L502" s="911"/>
      <c r="M502" s="911"/>
      <c r="N502" s="911"/>
      <c r="O502" s="869"/>
      <c r="P502" s="869"/>
      <c r="Q502" s="869"/>
    </row>
    <row r="503" spans="1:17" s="787" customFormat="1" ht="18.75" customHeight="1">
      <c r="A503" s="848">
        <v>12100101</v>
      </c>
      <c r="B503" s="848" t="s">
        <v>699</v>
      </c>
      <c r="C503" s="808" t="s">
        <v>796</v>
      </c>
      <c r="D503" s="898" t="s">
        <v>700</v>
      </c>
      <c r="E503" s="903">
        <v>15</v>
      </c>
      <c r="F503" s="904">
        <f>'BASE Y CONFIANZA'!F551</f>
        <v>3150</v>
      </c>
      <c r="G503" s="904">
        <f>'BASE Y CONFIANZA'!G551</f>
        <v>0</v>
      </c>
      <c r="H503" s="904">
        <f>'BASE Y CONFIANZA'!H551</f>
        <v>0</v>
      </c>
      <c r="I503" s="904">
        <f>'BASE Y CONFIANZA'!I551</f>
        <v>0</v>
      </c>
      <c r="J503" s="904">
        <f>'BASE Y CONFIANZA'!J551</f>
        <v>114</v>
      </c>
      <c r="K503" s="904">
        <f>'BASE Y CONFIANZA'!K551</f>
        <v>0</v>
      </c>
      <c r="L503" s="904">
        <f>'BASE Y CONFIANZA'!L551</f>
        <v>0</v>
      </c>
      <c r="M503" s="904">
        <f>'BASE Y CONFIANZA'!M551</f>
        <v>0</v>
      </c>
      <c r="N503" s="904">
        <f>'BASE Y CONFIANZA'!N551</f>
        <v>3036</v>
      </c>
      <c r="O503" s="869"/>
      <c r="P503" s="869"/>
      <c r="Q503" s="869"/>
    </row>
    <row r="504" spans="1:17" s="787" customFormat="1" ht="18.75" customHeight="1">
      <c r="A504" s="848">
        <v>12100103</v>
      </c>
      <c r="B504" s="848" t="s">
        <v>704</v>
      </c>
      <c r="C504" s="808" t="s">
        <v>796</v>
      </c>
      <c r="D504" s="898" t="s">
        <v>746</v>
      </c>
      <c r="E504" s="903">
        <v>15</v>
      </c>
      <c r="F504" s="904">
        <f>'BASE Y CONFIANZA'!F552</f>
        <v>2509</v>
      </c>
      <c r="G504" s="904">
        <f>'BASE Y CONFIANZA'!G552</f>
        <v>0</v>
      </c>
      <c r="H504" s="904">
        <f>'BASE Y CONFIANZA'!H552</f>
        <v>0</v>
      </c>
      <c r="I504" s="904">
        <f>'BASE Y CONFIANZA'!I552</f>
        <v>0</v>
      </c>
      <c r="J504" s="904">
        <f>'BASE Y CONFIANZA'!J552</f>
        <v>9</v>
      </c>
      <c r="K504" s="904">
        <f>'BASE Y CONFIANZA'!K552</f>
        <v>0</v>
      </c>
      <c r="L504" s="904">
        <f>'BASE Y CONFIANZA'!L552</f>
        <v>0</v>
      </c>
      <c r="M504" s="904">
        <f>'BASE Y CONFIANZA'!M552</f>
        <v>0</v>
      </c>
      <c r="N504" s="904">
        <f>'BASE Y CONFIANZA'!N552</f>
        <v>2500</v>
      </c>
      <c r="O504" s="869"/>
      <c r="P504" s="869"/>
      <c r="Q504" s="869"/>
    </row>
    <row r="505" spans="1:17" s="787" customFormat="1" ht="18.75" customHeight="1">
      <c r="A505" s="848">
        <v>12100105</v>
      </c>
      <c r="B505" s="848" t="s">
        <v>708</v>
      </c>
      <c r="C505" s="808" t="s">
        <v>796</v>
      </c>
      <c r="D505" s="898" t="s">
        <v>725</v>
      </c>
      <c r="E505" s="903">
        <v>15</v>
      </c>
      <c r="F505" s="904">
        <f>'BASE Y CONFIANZA'!F553</f>
        <v>6298</v>
      </c>
      <c r="G505" s="904">
        <f>'BASE Y CONFIANZA'!G553</f>
        <v>0</v>
      </c>
      <c r="H505" s="904">
        <f>'BASE Y CONFIANZA'!H553</f>
        <v>0</v>
      </c>
      <c r="I505" s="904">
        <f>'BASE Y CONFIANZA'!I553</f>
        <v>0</v>
      </c>
      <c r="J505" s="904">
        <f>'BASE Y CONFIANZA'!J553</f>
        <v>798</v>
      </c>
      <c r="K505" s="904">
        <f>'BASE Y CONFIANZA'!K553</f>
        <v>0</v>
      </c>
      <c r="L505" s="904">
        <f>'BASE Y CONFIANZA'!L553</f>
        <v>0</v>
      </c>
      <c r="M505" s="904">
        <f>'BASE Y CONFIANZA'!M553</f>
        <v>0</v>
      </c>
      <c r="N505" s="904">
        <f>'BASE Y CONFIANZA'!N553</f>
        <v>5500</v>
      </c>
      <c r="O505" s="869"/>
      <c r="P505" s="869"/>
      <c r="Q505" s="869"/>
    </row>
    <row r="506" spans="1:17" s="787" customFormat="1" ht="18.75" customHeight="1">
      <c r="A506" s="848">
        <v>12100106</v>
      </c>
      <c r="B506" s="848" t="s">
        <v>710</v>
      </c>
      <c r="C506" s="808" t="s">
        <v>796</v>
      </c>
      <c r="D506" s="898" t="s">
        <v>711</v>
      </c>
      <c r="E506" s="903">
        <v>15</v>
      </c>
      <c r="F506" s="904">
        <f>'BASE Y CONFIANZA'!F554</f>
        <v>1910</v>
      </c>
      <c r="G506" s="904">
        <f>'BASE Y CONFIANZA'!G554</f>
        <v>0</v>
      </c>
      <c r="H506" s="904">
        <f>'BASE Y CONFIANZA'!H554</f>
        <v>0</v>
      </c>
      <c r="I506" s="904">
        <f>'BASE Y CONFIANZA'!I554</f>
        <v>0</v>
      </c>
      <c r="J506" s="904">
        <f>'BASE Y CONFIANZA'!J554</f>
        <v>0</v>
      </c>
      <c r="K506" s="904">
        <f>'BASE Y CONFIANZA'!K554</f>
        <v>77</v>
      </c>
      <c r="L506" s="904">
        <f>'BASE Y CONFIANZA'!L554</f>
        <v>0</v>
      </c>
      <c r="M506" s="904">
        <f>'BASE Y CONFIANZA'!M554</f>
        <v>0</v>
      </c>
      <c r="N506" s="904">
        <f>'BASE Y CONFIANZA'!N554</f>
        <v>1987</v>
      </c>
      <c r="O506" s="869"/>
      <c r="P506" s="869"/>
      <c r="Q506" s="869"/>
    </row>
    <row r="507" spans="1:17" s="787" customFormat="1" ht="18.75" customHeight="1">
      <c r="A507" s="848">
        <v>12100108</v>
      </c>
      <c r="B507" s="848" t="s">
        <v>724</v>
      </c>
      <c r="C507" s="808" t="s">
        <v>796</v>
      </c>
      <c r="D507" s="898" t="s">
        <v>725</v>
      </c>
      <c r="E507" s="903">
        <v>15</v>
      </c>
      <c r="F507" s="904">
        <f>'BASE Y CONFIANZA'!F555</f>
        <v>4724</v>
      </c>
      <c r="G507" s="904">
        <f>'BASE Y CONFIANZA'!G555</f>
        <v>0</v>
      </c>
      <c r="H507" s="904">
        <f>'BASE Y CONFIANZA'!H555</f>
        <v>0</v>
      </c>
      <c r="I507" s="904">
        <f>'BASE Y CONFIANZA'!I555</f>
        <v>0</v>
      </c>
      <c r="J507" s="904">
        <f>'BASE Y CONFIANZA'!J555</f>
        <v>474</v>
      </c>
      <c r="K507" s="904">
        <f>'BASE Y CONFIANZA'!K555</f>
        <v>0</v>
      </c>
      <c r="L507" s="904">
        <f>'BASE Y CONFIANZA'!L555</f>
        <v>0</v>
      </c>
      <c r="M507" s="904">
        <f>'BASE Y CONFIANZA'!M555</f>
        <v>0</v>
      </c>
      <c r="N507" s="904">
        <f>'BASE Y CONFIANZA'!N555</f>
        <v>4250</v>
      </c>
      <c r="O507" s="869"/>
      <c r="P507" s="869"/>
      <c r="Q507" s="869"/>
    </row>
    <row r="508" spans="1:17" s="787" customFormat="1" ht="18.75" customHeight="1">
      <c r="A508" s="848">
        <v>12100109</v>
      </c>
      <c r="B508" s="848" t="s">
        <v>726</v>
      </c>
      <c r="C508" s="808" t="s">
        <v>796</v>
      </c>
      <c r="D508" s="898" t="s">
        <v>727</v>
      </c>
      <c r="E508" s="903">
        <v>15</v>
      </c>
      <c r="F508" s="904">
        <f>'BASE Y CONFIANZA'!F556</f>
        <v>1160</v>
      </c>
      <c r="G508" s="904">
        <f>'BASE Y CONFIANZA'!G556</f>
        <v>0</v>
      </c>
      <c r="H508" s="904">
        <f>'BASE Y CONFIANZA'!H556</f>
        <v>0</v>
      </c>
      <c r="I508" s="904">
        <f>'BASE Y CONFIANZA'!I556</f>
        <v>0</v>
      </c>
      <c r="J508" s="904">
        <f>'BASE Y CONFIANZA'!J556</f>
        <v>0</v>
      </c>
      <c r="K508" s="904">
        <f>'BASE Y CONFIANZA'!K556</f>
        <v>137</v>
      </c>
      <c r="L508" s="904">
        <f>'BASE Y CONFIANZA'!L556</f>
        <v>0</v>
      </c>
      <c r="M508" s="904">
        <f>'BASE Y CONFIANZA'!M556</f>
        <v>0</v>
      </c>
      <c r="N508" s="904">
        <f>'BASE Y CONFIANZA'!N556</f>
        <v>1297</v>
      </c>
      <c r="O508" s="869"/>
      <c r="P508" s="869"/>
      <c r="Q508" s="869"/>
    </row>
    <row r="509" spans="1:17" s="787" customFormat="1" ht="18.75" customHeight="1">
      <c r="A509" s="848">
        <v>12100110</v>
      </c>
      <c r="B509" s="848" t="s">
        <v>734</v>
      </c>
      <c r="C509" s="808" t="s">
        <v>796</v>
      </c>
      <c r="D509" s="898" t="s">
        <v>735</v>
      </c>
      <c r="E509" s="903">
        <v>15</v>
      </c>
      <c r="F509" s="904">
        <f>'BASE Y CONFIANZA'!F557</f>
        <v>2772</v>
      </c>
      <c r="G509" s="904">
        <f>'BASE Y CONFIANZA'!G557</f>
        <v>0</v>
      </c>
      <c r="H509" s="904">
        <f>'BASE Y CONFIANZA'!H557</f>
        <v>0</v>
      </c>
      <c r="I509" s="904">
        <f>'BASE Y CONFIANZA'!I557</f>
        <v>0</v>
      </c>
      <c r="J509" s="904">
        <f>'BASE Y CONFIANZA'!J557</f>
        <v>52</v>
      </c>
      <c r="K509" s="904">
        <f>'BASE Y CONFIANZA'!K557</f>
        <v>0</v>
      </c>
      <c r="L509" s="904">
        <f>'BASE Y CONFIANZA'!L557</f>
        <v>0</v>
      </c>
      <c r="M509" s="904">
        <f>'BASE Y CONFIANZA'!M557</f>
        <v>0</v>
      </c>
      <c r="N509" s="904">
        <f>'BASE Y CONFIANZA'!N557</f>
        <v>2720</v>
      </c>
      <c r="O509" s="869"/>
      <c r="P509" s="869"/>
      <c r="Q509" s="869"/>
    </row>
    <row r="510" spans="1:17" s="788" customFormat="1" ht="18.75" customHeight="1">
      <c r="A510" s="848">
        <v>12100111</v>
      </c>
      <c r="B510" s="848" t="s">
        <v>736</v>
      </c>
      <c r="C510" s="808" t="s">
        <v>796</v>
      </c>
      <c r="D510" s="898" t="s">
        <v>737</v>
      </c>
      <c r="E510" s="903">
        <v>15</v>
      </c>
      <c r="F510" s="904">
        <f>'BASE Y CONFIANZA'!F558</f>
        <v>3177</v>
      </c>
      <c r="G510" s="904">
        <f>'BASE Y CONFIANZA'!G558</f>
        <v>0</v>
      </c>
      <c r="H510" s="904">
        <f>'BASE Y CONFIANZA'!H558</f>
        <v>0</v>
      </c>
      <c r="I510" s="904">
        <f>'BASE Y CONFIANZA'!I558</f>
        <v>0</v>
      </c>
      <c r="J510" s="904">
        <f>'BASE Y CONFIANZA'!J558</f>
        <v>117</v>
      </c>
      <c r="K510" s="904">
        <f>'BASE Y CONFIANZA'!K558</f>
        <v>0</v>
      </c>
      <c r="L510" s="904">
        <f>'BASE Y CONFIANZA'!L558</f>
        <v>0</v>
      </c>
      <c r="M510" s="904">
        <f>'BASE Y CONFIANZA'!M558</f>
        <v>0</v>
      </c>
      <c r="N510" s="904">
        <f>'BASE Y CONFIANZA'!N558</f>
        <v>3060</v>
      </c>
      <c r="O510" s="869"/>
      <c r="P510" s="869"/>
      <c r="Q510" s="896"/>
    </row>
    <row r="511" spans="1:17" s="787" customFormat="1" ht="18.75" customHeight="1">
      <c r="A511" s="848">
        <v>12100112</v>
      </c>
      <c r="B511" s="848" t="s">
        <v>741</v>
      </c>
      <c r="C511" s="808" t="s">
        <v>796</v>
      </c>
      <c r="D511" s="898" t="s">
        <v>742</v>
      </c>
      <c r="E511" s="903">
        <v>15</v>
      </c>
      <c r="F511" s="904">
        <f>'BASE Y CONFIANZA'!F559</f>
        <v>1910</v>
      </c>
      <c r="G511" s="904">
        <f>'BASE Y CONFIANZA'!G559</f>
        <v>0</v>
      </c>
      <c r="H511" s="904">
        <f>'BASE Y CONFIANZA'!H559</f>
        <v>0</v>
      </c>
      <c r="I511" s="904">
        <f>'BASE Y CONFIANZA'!I559</f>
        <v>0</v>
      </c>
      <c r="J511" s="904">
        <f>'BASE Y CONFIANZA'!J559</f>
        <v>0</v>
      </c>
      <c r="K511" s="904">
        <f>'BASE Y CONFIANZA'!K559</f>
        <v>77</v>
      </c>
      <c r="L511" s="904">
        <f>'BASE Y CONFIANZA'!L559</f>
        <v>0</v>
      </c>
      <c r="M511" s="904">
        <f>'BASE Y CONFIANZA'!M559</f>
        <v>0</v>
      </c>
      <c r="N511" s="904">
        <f>'BASE Y CONFIANZA'!N559</f>
        <v>1987</v>
      </c>
      <c r="O511" s="869"/>
      <c r="P511" s="869"/>
      <c r="Q511" s="869"/>
    </row>
    <row r="512" spans="1:17" s="787" customFormat="1" ht="18.75" customHeight="1">
      <c r="A512" s="848">
        <v>12100113</v>
      </c>
      <c r="B512" s="848" t="s">
        <v>745</v>
      </c>
      <c r="C512" s="808" t="s">
        <v>796</v>
      </c>
      <c r="D512" s="898" t="s">
        <v>709</v>
      </c>
      <c r="E512" s="903">
        <v>15</v>
      </c>
      <c r="F512" s="904">
        <f>'BASE Y CONFIANZA'!F560</f>
        <v>4052</v>
      </c>
      <c r="G512" s="904">
        <f>'BASE Y CONFIANZA'!G560</f>
        <v>0</v>
      </c>
      <c r="H512" s="904">
        <f>'BASE Y CONFIANZA'!H560</f>
        <v>0</v>
      </c>
      <c r="I512" s="904">
        <f>'BASE Y CONFIANZA'!I560</f>
        <v>0</v>
      </c>
      <c r="J512" s="904">
        <f>'BASE Y CONFIANZA'!J560</f>
        <v>357</v>
      </c>
      <c r="K512" s="904">
        <f>'BASE Y CONFIANZA'!K560</f>
        <v>0</v>
      </c>
      <c r="L512" s="904">
        <f>'BASE Y CONFIANZA'!L560</f>
        <v>0</v>
      </c>
      <c r="M512" s="904">
        <f>'BASE Y CONFIANZA'!M560</f>
        <v>0</v>
      </c>
      <c r="N512" s="904">
        <f>'BASE Y CONFIANZA'!N560</f>
        <v>3695</v>
      </c>
      <c r="O512" s="869"/>
      <c r="P512" s="869"/>
      <c r="Q512" s="869"/>
    </row>
    <row r="513" spans="1:17" s="787" customFormat="1" ht="18.75" customHeight="1">
      <c r="A513" s="848">
        <v>29</v>
      </c>
      <c r="B513" s="848" t="s">
        <v>842</v>
      </c>
      <c r="C513" s="808" t="s">
        <v>797</v>
      </c>
      <c r="D513" s="898" t="s">
        <v>709</v>
      </c>
      <c r="E513" s="903">
        <v>15</v>
      </c>
      <c r="F513" s="904">
        <f>EVENTUAL!F366</f>
        <v>2140</v>
      </c>
      <c r="G513" s="904">
        <f>EVENTUAL!G366</f>
        <v>0</v>
      </c>
      <c r="H513" s="904">
        <f>EVENTUAL!H366</f>
        <v>0</v>
      </c>
      <c r="I513" s="904">
        <f>EVENTUAL!I366</f>
        <v>0</v>
      </c>
      <c r="J513" s="904">
        <f>EVENTUAL!J366</f>
        <v>0</v>
      </c>
      <c r="K513" s="904">
        <f>EVENTUAL!K366</f>
        <v>60</v>
      </c>
      <c r="L513" s="904">
        <f>EVENTUAL!L366</f>
        <v>0</v>
      </c>
      <c r="M513" s="904">
        <f>EVENTUAL!M366</f>
        <v>0</v>
      </c>
      <c r="N513" s="904">
        <f>EVENTUAL!N366</f>
        <v>2200</v>
      </c>
      <c r="O513" s="869"/>
      <c r="P513" s="869"/>
      <c r="Q513" s="869"/>
    </row>
    <row r="514" spans="1:17" s="787" customFormat="1" ht="18.75" customHeight="1">
      <c r="A514" s="848">
        <v>75</v>
      </c>
      <c r="B514" s="848" t="s">
        <v>889</v>
      </c>
      <c r="C514" s="808" t="s">
        <v>797</v>
      </c>
      <c r="D514" s="898" t="s">
        <v>429</v>
      </c>
      <c r="E514" s="903">
        <v>15</v>
      </c>
      <c r="F514" s="904">
        <f>EVENTUAL!F367</f>
        <v>1870</v>
      </c>
      <c r="G514" s="904">
        <f>EVENTUAL!G367</f>
        <v>0</v>
      </c>
      <c r="H514" s="904">
        <f>EVENTUAL!H367</f>
        <v>0</v>
      </c>
      <c r="I514" s="904">
        <f>EVENTUAL!I367</f>
        <v>0</v>
      </c>
      <c r="J514" s="904">
        <f>EVENTUAL!J367</f>
        <v>0</v>
      </c>
      <c r="K514" s="904">
        <f>EVENTUAL!K367</f>
        <v>80</v>
      </c>
      <c r="L514" s="904">
        <f>EVENTUAL!L367</f>
        <v>0</v>
      </c>
      <c r="M514" s="904">
        <f>EVENTUAL!M367</f>
        <v>0</v>
      </c>
      <c r="N514" s="904">
        <f>EVENTUAL!N367</f>
        <v>1950</v>
      </c>
      <c r="O514" s="869"/>
      <c r="P514" s="869"/>
      <c r="Q514" s="869"/>
    </row>
    <row r="515" spans="1:17" s="787" customFormat="1" ht="18.75" customHeight="1">
      <c r="A515" s="848">
        <v>122</v>
      </c>
      <c r="B515" s="848" t="s">
        <v>910</v>
      </c>
      <c r="C515" s="808" t="s">
        <v>797</v>
      </c>
      <c r="D515" s="898" t="s">
        <v>429</v>
      </c>
      <c r="E515" s="903">
        <v>15</v>
      </c>
      <c r="F515" s="904">
        <f>EVENTUAL!F368</f>
        <v>1852</v>
      </c>
      <c r="G515" s="904">
        <f>EVENTUAL!G368</f>
        <v>0</v>
      </c>
      <c r="H515" s="904">
        <f>EVENTUAL!H368</f>
        <v>0</v>
      </c>
      <c r="I515" s="904">
        <f>EVENTUAL!I368</f>
        <v>0</v>
      </c>
      <c r="J515" s="904">
        <f>EVENTUAL!J368</f>
        <v>0</v>
      </c>
      <c r="K515" s="904">
        <f>EVENTUAL!K368</f>
        <v>81</v>
      </c>
      <c r="L515" s="904">
        <f>EVENTUAL!L368</f>
        <v>0</v>
      </c>
      <c r="M515" s="904">
        <f>EVENTUAL!M368</f>
        <v>0</v>
      </c>
      <c r="N515" s="904">
        <f>EVENTUAL!N368</f>
        <v>1933</v>
      </c>
      <c r="O515" s="869"/>
      <c r="P515" s="869"/>
      <c r="Q515" s="869"/>
    </row>
    <row r="516" spans="1:17" s="787" customFormat="1" ht="18.75" customHeight="1">
      <c r="A516" s="848">
        <v>153</v>
      </c>
      <c r="B516" s="848" t="s">
        <v>996</v>
      </c>
      <c r="C516" s="808" t="s">
        <v>797</v>
      </c>
      <c r="D516" s="1042" t="s">
        <v>995</v>
      </c>
      <c r="E516" s="903">
        <v>15</v>
      </c>
      <c r="F516" s="904">
        <f>EVENTUAL!F369</f>
        <v>1377</v>
      </c>
      <c r="G516" s="904">
        <f>EVENTUAL!G369</f>
        <v>0</v>
      </c>
      <c r="H516" s="904">
        <f>EVENTUAL!H369</f>
        <v>0</v>
      </c>
      <c r="I516" s="904">
        <f>EVENTUAL!I369</f>
        <v>0</v>
      </c>
      <c r="J516" s="904">
        <f>EVENTUAL!J369</f>
        <v>0</v>
      </c>
      <c r="K516" s="904">
        <f>EVENTUAL!K369</f>
        <v>123</v>
      </c>
      <c r="L516" s="904">
        <f>EVENTUAL!L369</f>
        <v>0</v>
      </c>
      <c r="M516" s="904">
        <f>EVENTUAL!M369</f>
        <v>0</v>
      </c>
      <c r="N516" s="904">
        <f>EVENTUAL!N369</f>
        <v>1500</v>
      </c>
      <c r="O516" s="869"/>
      <c r="P516" s="869"/>
      <c r="Q516" s="869"/>
    </row>
    <row r="517" spans="1:17" s="787" customFormat="1" ht="18.75" customHeight="1">
      <c r="A517" s="848">
        <v>323</v>
      </c>
      <c r="B517" s="848" t="s">
        <v>1121</v>
      </c>
      <c r="C517" s="808" t="s">
        <v>797</v>
      </c>
      <c r="D517" s="1042" t="s">
        <v>719</v>
      </c>
      <c r="E517" s="903">
        <v>15</v>
      </c>
      <c r="F517" s="904">
        <f>EVENTUAL!F370</f>
        <v>2862</v>
      </c>
      <c r="G517" s="904">
        <f>EVENTUAL!G370</f>
        <v>0</v>
      </c>
      <c r="H517" s="904">
        <f>EVENTUAL!H370</f>
        <v>0</v>
      </c>
      <c r="I517" s="904">
        <f>EVENTUAL!I370</f>
        <v>0</v>
      </c>
      <c r="J517" s="904">
        <f>EVENTUAL!J370</f>
        <v>62</v>
      </c>
      <c r="K517" s="904">
        <f>EVENTUAL!K370</f>
        <v>0</v>
      </c>
      <c r="L517" s="904">
        <f>EVENTUAL!L370</f>
        <v>0</v>
      </c>
      <c r="M517" s="904">
        <f>EVENTUAL!M370</f>
        <v>0</v>
      </c>
      <c r="N517" s="904">
        <f>EVENTUAL!N370</f>
        <v>2800</v>
      </c>
      <c r="O517" s="869"/>
      <c r="P517" s="869"/>
      <c r="Q517" s="869"/>
    </row>
    <row r="518" spans="1:17" s="2" customFormat="1" ht="19.5" customHeight="1">
      <c r="A518" s="848">
        <v>324</v>
      </c>
      <c r="B518" s="848" t="s">
        <v>738</v>
      </c>
      <c r="C518" s="808" t="s">
        <v>797</v>
      </c>
      <c r="D518" s="898" t="s">
        <v>739</v>
      </c>
      <c r="E518" s="903">
        <v>15</v>
      </c>
      <c r="F518" s="904">
        <f>EVENTUAL!F371</f>
        <v>1600</v>
      </c>
      <c r="G518" s="904">
        <f>EVENTUAL!G371</f>
        <v>0</v>
      </c>
      <c r="H518" s="904">
        <f>EVENTUAL!H371</f>
        <v>0</v>
      </c>
      <c r="I518" s="904">
        <f>EVENTUAL!I371</f>
        <v>0</v>
      </c>
      <c r="J518" s="904">
        <f>EVENTUAL!J371</f>
        <v>0</v>
      </c>
      <c r="K518" s="904">
        <f>EVENTUAL!K371</f>
        <v>109</v>
      </c>
      <c r="L518" s="904">
        <f>EVENTUAL!L371</f>
        <v>0</v>
      </c>
      <c r="M518" s="904">
        <f>EVENTUAL!M371</f>
        <v>0</v>
      </c>
      <c r="N518" s="904">
        <f>EVENTUAL!N371</f>
        <v>1709</v>
      </c>
      <c r="O518" s="914"/>
      <c r="P518" s="899"/>
      <c r="Q518" s="899"/>
    </row>
    <row r="519" spans="1:17" s="2" customFormat="1" ht="19.5" customHeight="1">
      <c r="A519" s="848">
        <v>325</v>
      </c>
      <c r="B519" s="848" t="s">
        <v>763</v>
      </c>
      <c r="C519" s="808" t="s">
        <v>797</v>
      </c>
      <c r="D519" s="898" t="s">
        <v>740</v>
      </c>
      <c r="E519" s="903">
        <v>15</v>
      </c>
      <c r="F519" s="904">
        <f>EVENTUAL!F372</f>
        <v>2316</v>
      </c>
      <c r="G519" s="904">
        <f>EVENTUAL!G372</f>
        <v>0</v>
      </c>
      <c r="H519" s="904">
        <f>EVENTUAL!H372</f>
        <v>0</v>
      </c>
      <c r="I519" s="904">
        <f>EVENTUAL!I372</f>
        <v>0</v>
      </c>
      <c r="J519" s="904">
        <f>EVENTUAL!J372</f>
        <v>0</v>
      </c>
      <c r="K519" s="904">
        <f>EVENTUAL!K372</f>
        <v>27</v>
      </c>
      <c r="L519" s="904">
        <f>EVENTUAL!L372</f>
        <v>0</v>
      </c>
      <c r="M519" s="904">
        <f>EVENTUAL!M372</f>
        <v>0</v>
      </c>
      <c r="N519" s="904">
        <f>EVENTUAL!N372</f>
        <v>2343</v>
      </c>
      <c r="O519" s="914"/>
      <c r="P519" s="899"/>
      <c r="Q519" s="899"/>
    </row>
    <row r="520" spans="1:17" s="2" customFormat="1" ht="19.5" customHeight="1">
      <c r="A520" s="848">
        <v>374</v>
      </c>
      <c r="B520" s="848" t="s">
        <v>1232</v>
      </c>
      <c r="C520" s="808" t="s">
        <v>797</v>
      </c>
      <c r="D520" s="898" t="s">
        <v>1233</v>
      </c>
      <c r="E520" s="903">
        <v>15</v>
      </c>
      <c r="F520" s="904">
        <f>EVENTUAL!F373</f>
        <v>842</v>
      </c>
      <c r="G520" s="904">
        <f>EVENTUAL!G373</f>
        <v>0</v>
      </c>
      <c r="H520" s="904">
        <f>EVENTUAL!H373</f>
        <v>0</v>
      </c>
      <c r="I520" s="904">
        <f>EVENTUAL!I373</f>
        <v>0</v>
      </c>
      <c r="J520" s="904">
        <f>EVENTUAL!J373</f>
        <v>0</v>
      </c>
      <c r="K520" s="904">
        <f>EVENTUAL!K373</f>
        <v>158</v>
      </c>
      <c r="L520" s="904">
        <f>EVENTUAL!L373</f>
        <v>0</v>
      </c>
      <c r="M520" s="904">
        <f>EVENTUAL!M373</f>
        <v>0</v>
      </c>
      <c r="N520" s="904">
        <f>EVENTUAL!N373</f>
        <v>1000</v>
      </c>
      <c r="O520" s="914"/>
      <c r="P520" s="899"/>
      <c r="Q520" s="899"/>
    </row>
    <row r="521" spans="1:17" s="788" customFormat="1" ht="18.75" customHeight="1">
      <c r="A521" s="906" t="s">
        <v>66</v>
      </c>
      <c r="B521" s="814"/>
      <c r="C521" s="908"/>
      <c r="D521" s="909"/>
      <c r="E521" s="910"/>
      <c r="F521" s="829">
        <f>SUM(F503:F520)</f>
        <v>46521</v>
      </c>
      <c r="G521" s="829">
        <f aca="true" t="shared" si="62" ref="G521:N521">SUM(G503:G520)</f>
        <v>0</v>
      </c>
      <c r="H521" s="829">
        <f t="shared" si="62"/>
        <v>0</v>
      </c>
      <c r="I521" s="829">
        <f t="shared" si="62"/>
        <v>0</v>
      </c>
      <c r="J521" s="829">
        <f t="shared" si="62"/>
        <v>1983</v>
      </c>
      <c r="K521" s="829">
        <f t="shared" si="62"/>
        <v>929</v>
      </c>
      <c r="L521" s="829">
        <f t="shared" si="62"/>
        <v>0</v>
      </c>
      <c r="M521" s="829">
        <f t="shared" si="62"/>
        <v>0</v>
      </c>
      <c r="N521" s="829">
        <f t="shared" si="62"/>
        <v>45467</v>
      </c>
      <c r="O521" s="871">
        <f>SUM(N503:N512)</f>
        <v>30032</v>
      </c>
      <c r="P521" s="871">
        <f>SUM(N513:N520)</f>
        <v>15435</v>
      </c>
      <c r="Q521" s="896"/>
    </row>
    <row r="522" spans="1:17" s="787" customFormat="1" ht="18.75" customHeight="1">
      <c r="A522" s="836"/>
      <c r="B522" s="803"/>
      <c r="C522" s="836" t="s">
        <v>707</v>
      </c>
      <c r="D522" s="912"/>
      <c r="E522" s="913"/>
      <c r="F522" s="911"/>
      <c r="G522" s="911"/>
      <c r="H522" s="911"/>
      <c r="I522" s="911"/>
      <c r="J522" s="911"/>
      <c r="K522" s="911"/>
      <c r="L522" s="911"/>
      <c r="M522" s="911"/>
      <c r="N522" s="911"/>
      <c r="O522" s="869"/>
      <c r="P522" s="869"/>
      <c r="Q522" s="869"/>
    </row>
    <row r="523" spans="1:17" s="787" customFormat="1" ht="18.75" customHeight="1">
      <c r="A523" s="848">
        <v>12200101</v>
      </c>
      <c r="B523" s="848" t="s">
        <v>702</v>
      </c>
      <c r="C523" s="808" t="s">
        <v>796</v>
      </c>
      <c r="D523" s="898" t="s">
        <v>703</v>
      </c>
      <c r="E523" s="903">
        <v>15</v>
      </c>
      <c r="F523" s="904">
        <f>'BASE Y CONFIANZA'!F571</f>
        <v>3707</v>
      </c>
      <c r="G523" s="904">
        <f>'BASE Y CONFIANZA'!G571</f>
        <v>0</v>
      </c>
      <c r="H523" s="904">
        <f>'BASE Y CONFIANZA'!H571</f>
        <v>0</v>
      </c>
      <c r="I523" s="904">
        <f>'BASE Y CONFIANZA'!I571</f>
        <v>0</v>
      </c>
      <c r="J523" s="904">
        <f>'BASE Y CONFIANZA'!J571</f>
        <v>302</v>
      </c>
      <c r="K523" s="904">
        <f>'BASE Y CONFIANZA'!K571</f>
        <v>0</v>
      </c>
      <c r="L523" s="904">
        <f>'BASE Y CONFIANZA'!L571</f>
        <v>0</v>
      </c>
      <c r="M523" s="904">
        <f>'BASE Y CONFIANZA'!M571</f>
        <v>0</v>
      </c>
      <c r="N523" s="904">
        <f>'BASE Y CONFIANZA'!N571</f>
        <v>3405</v>
      </c>
      <c r="O523" s="869"/>
      <c r="P523" s="869"/>
      <c r="Q523" s="869"/>
    </row>
    <row r="524" spans="1:17" s="787" customFormat="1" ht="18.75" customHeight="1">
      <c r="A524" s="848">
        <v>12200103</v>
      </c>
      <c r="B524" s="808" t="s">
        <v>714</v>
      </c>
      <c r="C524" s="808" t="s">
        <v>796</v>
      </c>
      <c r="D524" s="898" t="s">
        <v>715</v>
      </c>
      <c r="E524" s="903">
        <v>15</v>
      </c>
      <c r="F524" s="904">
        <f>'BASE Y CONFIANZA'!F572</f>
        <v>2235</v>
      </c>
      <c r="G524" s="904">
        <f>'BASE Y CONFIANZA'!G572</f>
        <v>0</v>
      </c>
      <c r="H524" s="904">
        <f>'BASE Y CONFIANZA'!H572</f>
        <v>0</v>
      </c>
      <c r="I524" s="904">
        <f>'BASE Y CONFIANZA'!I572</f>
        <v>0</v>
      </c>
      <c r="J524" s="904">
        <f>'BASE Y CONFIANZA'!J572</f>
        <v>0</v>
      </c>
      <c r="K524" s="904">
        <f>'BASE Y CONFIANZA'!K572</f>
        <v>36</v>
      </c>
      <c r="L524" s="904">
        <f>'BASE Y CONFIANZA'!L572</f>
        <v>0</v>
      </c>
      <c r="M524" s="904">
        <f>'BASE Y CONFIANZA'!M572</f>
        <v>0</v>
      </c>
      <c r="N524" s="904">
        <f>'BASE Y CONFIANZA'!N572</f>
        <v>2271</v>
      </c>
      <c r="O524" s="869"/>
      <c r="P524" s="869"/>
      <c r="Q524" s="869"/>
    </row>
    <row r="525" spans="1:17" s="787" customFormat="1" ht="18.75" customHeight="1">
      <c r="A525" s="848">
        <v>12200104</v>
      </c>
      <c r="B525" s="808" t="s">
        <v>716</v>
      </c>
      <c r="C525" s="808" t="s">
        <v>796</v>
      </c>
      <c r="D525" s="898" t="s">
        <v>717</v>
      </c>
      <c r="E525" s="903">
        <v>15</v>
      </c>
      <c r="F525" s="904">
        <f>'BASE Y CONFIANZA'!F573</f>
        <v>2235</v>
      </c>
      <c r="G525" s="904">
        <f>'BASE Y CONFIANZA'!G573</f>
        <v>0</v>
      </c>
      <c r="H525" s="904">
        <f>'BASE Y CONFIANZA'!H573</f>
        <v>0</v>
      </c>
      <c r="I525" s="904">
        <f>'BASE Y CONFIANZA'!I573</f>
        <v>0</v>
      </c>
      <c r="J525" s="904">
        <f>'BASE Y CONFIANZA'!J573</f>
        <v>0</v>
      </c>
      <c r="K525" s="904">
        <f>'BASE Y CONFIANZA'!K573</f>
        <v>36</v>
      </c>
      <c r="L525" s="904">
        <f>'BASE Y CONFIANZA'!L573</f>
        <v>0</v>
      </c>
      <c r="M525" s="904">
        <f>'BASE Y CONFIANZA'!M573</f>
        <v>0</v>
      </c>
      <c r="N525" s="904">
        <f>'BASE Y CONFIANZA'!N573</f>
        <v>2271</v>
      </c>
      <c r="O525" s="869"/>
      <c r="P525" s="869"/>
      <c r="Q525" s="869"/>
    </row>
    <row r="526" spans="1:17" s="787" customFormat="1" ht="18.75" customHeight="1">
      <c r="A526" s="848">
        <v>12200105</v>
      </c>
      <c r="B526" s="808" t="s">
        <v>718</v>
      </c>
      <c r="C526" s="808" t="s">
        <v>796</v>
      </c>
      <c r="D526" s="898" t="s">
        <v>715</v>
      </c>
      <c r="E526" s="903">
        <v>15</v>
      </c>
      <c r="F526" s="904">
        <f>'BASE Y CONFIANZA'!F574</f>
        <v>2146</v>
      </c>
      <c r="G526" s="904">
        <f>'BASE Y CONFIANZA'!G574</f>
        <v>0</v>
      </c>
      <c r="H526" s="904">
        <f>'BASE Y CONFIANZA'!H574</f>
        <v>0</v>
      </c>
      <c r="I526" s="904">
        <f>'BASE Y CONFIANZA'!I574</f>
        <v>0</v>
      </c>
      <c r="J526" s="904">
        <f>'BASE Y CONFIANZA'!J574</f>
        <v>0</v>
      </c>
      <c r="K526" s="904">
        <f>'BASE Y CONFIANZA'!K574</f>
        <v>59</v>
      </c>
      <c r="L526" s="904">
        <f>'BASE Y CONFIANZA'!L574</f>
        <v>0</v>
      </c>
      <c r="M526" s="904">
        <f>'BASE Y CONFIANZA'!M574</f>
        <v>0</v>
      </c>
      <c r="N526" s="904">
        <f>'BASE Y CONFIANZA'!N574</f>
        <v>2205</v>
      </c>
      <c r="O526" s="869"/>
      <c r="P526" s="869"/>
      <c r="Q526" s="869"/>
    </row>
    <row r="527" spans="1:17" s="787" customFormat="1" ht="18.75" customHeight="1">
      <c r="A527" s="848">
        <v>12200107</v>
      </c>
      <c r="B527" s="808" t="s">
        <v>720</v>
      </c>
      <c r="C527" s="808" t="s">
        <v>796</v>
      </c>
      <c r="D527" s="898" t="s">
        <v>715</v>
      </c>
      <c r="E527" s="903">
        <v>15</v>
      </c>
      <c r="F527" s="904">
        <f>'BASE Y CONFIANZA'!F575</f>
        <v>2235</v>
      </c>
      <c r="G527" s="904">
        <f>'BASE Y CONFIANZA'!G575</f>
        <v>0</v>
      </c>
      <c r="H527" s="904">
        <f>'BASE Y CONFIANZA'!H575</f>
        <v>0</v>
      </c>
      <c r="I527" s="904">
        <f>'BASE Y CONFIANZA'!I575</f>
        <v>0</v>
      </c>
      <c r="J527" s="904">
        <f>'BASE Y CONFIANZA'!J575</f>
        <v>0</v>
      </c>
      <c r="K527" s="904">
        <f>'BASE Y CONFIANZA'!K575</f>
        <v>36</v>
      </c>
      <c r="L527" s="904">
        <f>'BASE Y CONFIANZA'!L575</f>
        <v>0</v>
      </c>
      <c r="M527" s="904">
        <f>'BASE Y CONFIANZA'!M575</f>
        <v>0</v>
      </c>
      <c r="N527" s="904">
        <f>'BASE Y CONFIANZA'!N575</f>
        <v>2271</v>
      </c>
      <c r="O527" s="869"/>
      <c r="P527" s="869"/>
      <c r="Q527" s="869"/>
    </row>
    <row r="528" spans="1:17" s="787" customFormat="1" ht="18.75" customHeight="1">
      <c r="A528" s="848">
        <v>12200108</v>
      </c>
      <c r="B528" s="808" t="s">
        <v>723</v>
      </c>
      <c r="C528" s="808" t="s">
        <v>796</v>
      </c>
      <c r="D528" s="898" t="s">
        <v>717</v>
      </c>
      <c r="E528" s="903">
        <v>15</v>
      </c>
      <c r="F528" s="904">
        <f>'BASE Y CONFIANZA'!F576</f>
        <v>2235</v>
      </c>
      <c r="G528" s="904">
        <f>'BASE Y CONFIANZA'!G576</f>
        <v>0</v>
      </c>
      <c r="H528" s="904">
        <f>'BASE Y CONFIANZA'!H576</f>
        <v>0</v>
      </c>
      <c r="I528" s="904">
        <f>'BASE Y CONFIANZA'!I576</f>
        <v>0</v>
      </c>
      <c r="J528" s="904">
        <f>'BASE Y CONFIANZA'!J576</f>
        <v>0</v>
      </c>
      <c r="K528" s="904">
        <f>'BASE Y CONFIANZA'!K576</f>
        <v>36</v>
      </c>
      <c r="L528" s="904">
        <f>'BASE Y CONFIANZA'!L576</f>
        <v>0</v>
      </c>
      <c r="M528" s="904">
        <f>'BASE Y CONFIANZA'!M576</f>
        <v>0</v>
      </c>
      <c r="N528" s="904">
        <f>'BASE Y CONFIANZA'!N576</f>
        <v>2271</v>
      </c>
      <c r="O528" s="869"/>
      <c r="P528" s="869"/>
      <c r="Q528" s="869"/>
    </row>
    <row r="529" spans="1:17" s="787" customFormat="1" ht="18.75" customHeight="1">
      <c r="A529" s="848">
        <v>12200109</v>
      </c>
      <c r="B529" s="848" t="s">
        <v>733</v>
      </c>
      <c r="C529" s="808" t="s">
        <v>796</v>
      </c>
      <c r="D529" s="898" t="s">
        <v>719</v>
      </c>
      <c r="E529" s="903">
        <v>15</v>
      </c>
      <c r="F529" s="904">
        <f>'BASE Y CONFIANZA'!F577</f>
        <v>3000</v>
      </c>
      <c r="G529" s="904">
        <f>'BASE Y CONFIANZA'!G577</f>
        <v>0</v>
      </c>
      <c r="H529" s="904">
        <f>'BASE Y CONFIANZA'!H577</f>
        <v>0</v>
      </c>
      <c r="I529" s="904">
        <f>'BASE Y CONFIANZA'!I577</f>
        <v>0</v>
      </c>
      <c r="J529" s="904">
        <f>'BASE Y CONFIANZA'!J577</f>
        <v>77</v>
      </c>
      <c r="K529" s="904">
        <f>'BASE Y CONFIANZA'!K577</f>
        <v>0</v>
      </c>
      <c r="L529" s="904">
        <f>'BASE Y CONFIANZA'!L577</f>
        <v>0</v>
      </c>
      <c r="M529" s="904">
        <f>'BASE Y CONFIANZA'!M577</f>
        <v>0</v>
      </c>
      <c r="N529" s="904">
        <f>'BASE Y CONFIANZA'!N577</f>
        <v>2923</v>
      </c>
      <c r="O529" s="869"/>
      <c r="P529" s="869"/>
      <c r="Q529" s="869"/>
    </row>
    <row r="530" spans="1:17" s="41" customFormat="1" ht="18.75" customHeight="1">
      <c r="A530" s="848">
        <v>38</v>
      </c>
      <c r="B530" s="808" t="s">
        <v>721</v>
      </c>
      <c r="C530" s="808" t="s">
        <v>797</v>
      </c>
      <c r="D530" s="1042" t="s">
        <v>719</v>
      </c>
      <c r="E530" s="903">
        <v>15</v>
      </c>
      <c r="F530" s="904">
        <f>EVENTUAL!F376</f>
        <v>2268</v>
      </c>
      <c r="G530" s="904">
        <f>EVENTUAL!G376</f>
        <v>0</v>
      </c>
      <c r="H530" s="904">
        <f>EVENTUAL!H376</f>
        <v>0</v>
      </c>
      <c r="I530" s="904">
        <f>EVENTUAL!I376</f>
        <v>0</v>
      </c>
      <c r="J530" s="904">
        <f>EVENTUAL!J376</f>
        <v>0</v>
      </c>
      <c r="K530" s="904">
        <f>EVENTUAL!K376</f>
        <v>32</v>
      </c>
      <c r="L530" s="904">
        <f>EVENTUAL!L376</f>
        <v>0</v>
      </c>
      <c r="M530" s="904">
        <f>EVENTUAL!M376</f>
        <v>0</v>
      </c>
      <c r="N530" s="904">
        <f>EVENTUAL!N376</f>
        <v>2300</v>
      </c>
      <c r="O530" s="915"/>
      <c r="P530" s="865"/>
      <c r="Q530" s="865"/>
    </row>
    <row r="531" spans="1:17" s="41" customFormat="1" ht="18.75" customHeight="1">
      <c r="A531" s="848">
        <v>40</v>
      </c>
      <c r="B531" s="808" t="s">
        <v>728</v>
      </c>
      <c r="C531" s="808" t="s">
        <v>797</v>
      </c>
      <c r="D531" s="1042" t="s">
        <v>729</v>
      </c>
      <c r="E531" s="903">
        <v>15</v>
      </c>
      <c r="F531" s="904">
        <f>EVENTUAL!F377</f>
        <v>1654</v>
      </c>
      <c r="G531" s="904">
        <f>EVENTUAL!G377</f>
        <v>0</v>
      </c>
      <c r="H531" s="904">
        <f>EVENTUAL!H377</f>
        <v>0</v>
      </c>
      <c r="I531" s="904">
        <f>EVENTUAL!I377</f>
        <v>0</v>
      </c>
      <c r="J531" s="904">
        <f>EVENTUAL!J377</f>
        <v>0</v>
      </c>
      <c r="K531" s="904">
        <f>EVENTUAL!K377</f>
        <v>106</v>
      </c>
      <c r="L531" s="904">
        <f>EVENTUAL!L377</f>
        <v>0</v>
      </c>
      <c r="M531" s="904">
        <f>EVENTUAL!M377</f>
        <v>0</v>
      </c>
      <c r="N531" s="904">
        <f>EVENTUAL!N377</f>
        <v>1760</v>
      </c>
      <c r="O531" s="915"/>
      <c r="P531" s="865"/>
      <c r="Q531" s="865"/>
    </row>
    <row r="532" spans="1:17" s="787" customFormat="1" ht="18.75" customHeight="1">
      <c r="A532" s="906" t="s">
        <v>66</v>
      </c>
      <c r="B532" s="907"/>
      <c r="C532" s="908"/>
      <c r="D532" s="908"/>
      <c r="E532" s="910"/>
      <c r="F532" s="886">
        <f aca="true" t="shared" si="63" ref="F532:N532">SUM(F523:F531)</f>
        <v>21715</v>
      </c>
      <c r="G532" s="886">
        <f t="shared" si="63"/>
        <v>0</v>
      </c>
      <c r="H532" s="886">
        <f t="shared" si="63"/>
        <v>0</v>
      </c>
      <c r="I532" s="886">
        <f t="shared" si="63"/>
        <v>0</v>
      </c>
      <c r="J532" s="886">
        <f t="shared" si="63"/>
        <v>379</v>
      </c>
      <c r="K532" s="886">
        <f t="shared" si="63"/>
        <v>341</v>
      </c>
      <c r="L532" s="886">
        <f t="shared" si="63"/>
        <v>0</v>
      </c>
      <c r="M532" s="886">
        <f t="shared" si="63"/>
        <v>0</v>
      </c>
      <c r="N532" s="886">
        <f t="shared" si="63"/>
        <v>21677</v>
      </c>
      <c r="O532" s="871">
        <f>SUM(N523:N529)</f>
        <v>17617</v>
      </c>
      <c r="P532" s="871">
        <f>SUM(N530:N531)</f>
        <v>4060</v>
      </c>
      <c r="Q532" s="869"/>
    </row>
    <row r="533" spans="1:17" s="787" customFormat="1" ht="18.75" customHeight="1">
      <c r="A533" s="802"/>
      <c r="B533" s="803"/>
      <c r="C533" s="804" t="s">
        <v>261</v>
      </c>
      <c r="D533" s="859"/>
      <c r="E533" s="805"/>
      <c r="F533" s="806"/>
      <c r="G533" s="806"/>
      <c r="H533" s="806"/>
      <c r="I533" s="806"/>
      <c r="J533" s="806"/>
      <c r="K533" s="806"/>
      <c r="L533" s="806"/>
      <c r="M533" s="806"/>
      <c r="N533" s="806"/>
      <c r="O533" s="869"/>
      <c r="P533" s="869"/>
      <c r="Q533" s="869"/>
    </row>
    <row r="534" spans="1:17" s="787" customFormat="1" ht="18.75" customHeight="1">
      <c r="A534" s="807">
        <v>130001</v>
      </c>
      <c r="B534" s="808" t="s">
        <v>1075</v>
      </c>
      <c r="C534" s="835" t="s">
        <v>795</v>
      </c>
      <c r="D534" s="860" t="s">
        <v>569</v>
      </c>
      <c r="E534" s="828">
        <v>15</v>
      </c>
      <c r="F534" s="812">
        <f>'BASE Y CONFIANZA'!F589</f>
        <v>0</v>
      </c>
      <c r="G534" s="812">
        <f>'BASE Y CONFIANZA'!G589</f>
        <v>0</v>
      </c>
      <c r="H534" s="812">
        <f>'BASE Y CONFIANZA'!H589</f>
        <v>0</v>
      </c>
      <c r="I534" s="812">
        <f>'BASE Y CONFIANZA'!I589</f>
        <v>0</v>
      </c>
      <c r="J534" s="812">
        <f>'BASE Y CONFIANZA'!J589</f>
        <v>0</v>
      </c>
      <c r="K534" s="812">
        <f>'BASE Y CONFIANZA'!K589</f>
        <v>0</v>
      </c>
      <c r="L534" s="812">
        <f>'BASE Y CONFIANZA'!L589</f>
        <v>0</v>
      </c>
      <c r="M534" s="812">
        <v>0</v>
      </c>
      <c r="N534" s="811">
        <f>F534+G534+H534+I534-J534+K534-L534-M534</f>
        <v>0</v>
      </c>
      <c r="O534" s="869"/>
      <c r="P534" s="869"/>
      <c r="Q534" s="869"/>
    </row>
    <row r="535" spans="1:17" s="787" customFormat="1" ht="18.75" customHeight="1">
      <c r="A535" s="807">
        <v>15200202</v>
      </c>
      <c r="B535" s="808" t="s">
        <v>263</v>
      </c>
      <c r="C535" s="827" t="s">
        <v>796</v>
      </c>
      <c r="D535" s="860" t="s">
        <v>264</v>
      </c>
      <c r="E535" s="828">
        <v>15</v>
      </c>
      <c r="F535" s="812">
        <f>'BASE Y CONFIANZA'!F590</f>
        <v>1806</v>
      </c>
      <c r="G535" s="812">
        <f>'BASE Y CONFIANZA'!G590</f>
        <v>0</v>
      </c>
      <c r="H535" s="812">
        <f>'BASE Y CONFIANZA'!H590</f>
        <v>0</v>
      </c>
      <c r="I535" s="812">
        <f>'BASE Y CONFIANZA'!I590</f>
        <v>0</v>
      </c>
      <c r="J535" s="812">
        <f>'BASE Y CONFIANZA'!J590</f>
        <v>0</v>
      </c>
      <c r="K535" s="812">
        <f>'BASE Y CONFIANZA'!K590</f>
        <v>84</v>
      </c>
      <c r="L535" s="812">
        <f>'BASE Y CONFIANZA'!L590</f>
        <v>0</v>
      </c>
      <c r="M535" s="812">
        <v>0</v>
      </c>
      <c r="N535" s="811">
        <f>F535+G535+H535+I535-J535+K535-L535-M535</f>
        <v>1890</v>
      </c>
      <c r="O535" s="869"/>
      <c r="P535" s="869"/>
      <c r="Q535" s="869"/>
    </row>
    <row r="536" spans="1:17" s="787" customFormat="1" ht="18.75" customHeight="1">
      <c r="A536" s="807">
        <v>211</v>
      </c>
      <c r="B536" s="808" t="s">
        <v>1122</v>
      </c>
      <c r="C536" s="827" t="s">
        <v>797</v>
      </c>
      <c r="D536" s="860" t="s">
        <v>9</v>
      </c>
      <c r="E536" s="828">
        <v>15</v>
      </c>
      <c r="F536" s="812">
        <f>EVENTUAL!F388</f>
        <v>2746</v>
      </c>
      <c r="G536" s="812">
        <f>EVENTUAL!G388</f>
        <v>0</v>
      </c>
      <c r="H536" s="812">
        <f>EVENTUAL!H388</f>
        <v>0</v>
      </c>
      <c r="I536" s="812">
        <f>EVENTUAL!I388</f>
        <v>0</v>
      </c>
      <c r="J536" s="812">
        <f>EVENTUAL!J388</f>
        <v>49</v>
      </c>
      <c r="K536" s="812">
        <f>EVENTUAL!K388</f>
        <v>0</v>
      </c>
      <c r="L536" s="812">
        <f>EVENTUAL!L388</f>
        <v>0</v>
      </c>
      <c r="M536" s="812">
        <f>EVENTUAL!M388</f>
        <v>0</v>
      </c>
      <c r="N536" s="812">
        <f>EVENTUAL!N388</f>
        <v>2697</v>
      </c>
      <c r="O536" s="869"/>
      <c r="P536" s="869"/>
      <c r="Q536" s="869"/>
    </row>
    <row r="537" spans="1:17" s="787" customFormat="1" ht="18.75" customHeight="1">
      <c r="A537" s="807">
        <v>212</v>
      </c>
      <c r="B537" s="808" t="s">
        <v>1208</v>
      </c>
      <c r="C537" s="827" t="s">
        <v>797</v>
      </c>
      <c r="D537" s="860" t="s">
        <v>463</v>
      </c>
      <c r="E537" s="828">
        <v>15</v>
      </c>
      <c r="F537" s="812">
        <f>EVENTUAL!F389</f>
        <v>5662</v>
      </c>
      <c r="G537" s="812">
        <f>EVENTUAL!G389</f>
        <v>0</v>
      </c>
      <c r="H537" s="812">
        <f>EVENTUAL!H389</f>
        <v>0</v>
      </c>
      <c r="I537" s="812">
        <f>EVENTUAL!I389</f>
        <v>0</v>
      </c>
      <c r="J537" s="812">
        <f>EVENTUAL!J389</f>
        <v>662</v>
      </c>
      <c r="K537" s="812">
        <f>EVENTUAL!K389</f>
        <v>0</v>
      </c>
      <c r="L537" s="812">
        <f>EVENTUAL!L389</f>
        <v>0</v>
      </c>
      <c r="M537" s="812">
        <f>EVENTUAL!M389</f>
        <v>0</v>
      </c>
      <c r="N537" s="812">
        <f>EVENTUAL!N389</f>
        <v>5000</v>
      </c>
      <c r="O537" s="869"/>
      <c r="P537" s="869"/>
      <c r="Q537" s="869"/>
    </row>
    <row r="538" spans="1:17" s="787" customFormat="1" ht="18.75" customHeight="1">
      <c r="A538" s="807">
        <v>219</v>
      </c>
      <c r="B538" s="808" t="s">
        <v>1123</v>
      </c>
      <c r="C538" s="827" t="s">
        <v>797</v>
      </c>
      <c r="D538" s="860" t="s">
        <v>2</v>
      </c>
      <c r="E538" s="828">
        <v>15</v>
      </c>
      <c r="F538" s="812">
        <f>EVENTUAL!F390</f>
        <v>2396</v>
      </c>
      <c r="G538" s="812">
        <f>EVENTUAL!G390</f>
        <v>0</v>
      </c>
      <c r="H538" s="812">
        <f>EVENTUAL!H390</f>
        <v>0</v>
      </c>
      <c r="I538" s="812">
        <f>EVENTUAL!I390</f>
        <v>0</v>
      </c>
      <c r="J538" s="812">
        <f>EVENTUAL!J390</f>
        <v>0</v>
      </c>
      <c r="K538" s="812">
        <f>EVENTUAL!K390</f>
        <v>4</v>
      </c>
      <c r="L538" s="812">
        <f>EVENTUAL!L390</f>
        <v>0</v>
      </c>
      <c r="M538" s="812">
        <f>EVENTUAL!M390</f>
        <v>0</v>
      </c>
      <c r="N538" s="812">
        <f>EVENTUAL!N390</f>
        <v>2400</v>
      </c>
      <c r="O538" s="869"/>
      <c r="P538" s="869"/>
      <c r="Q538" s="869"/>
    </row>
    <row r="539" spans="1:17" s="787" customFormat="1" ht="18.75" customHeight="1">
      <c r="A539" s="906" t="s">
        <v>66</v>
      </c>
      <c r="B539" s="907"/>
      <c r="C539" s="908"/>
      <c r="D539" s="908"/>
      <c r="E539" s="910"/>
      <c r="F539" s="886">
        <f>SUM(F534:F538)</f>
        <v>12610</v>
      </c>
      <c r="G539" s="886">
        <f aca="true" t="shared" si="64" ref="G539:N539">SUM(G534:G538)</f>
        <v>0</v>
      </c>
      <c r="H539" s="886">
        <f t="shared" si="64"/>
        <v>0</v>
      </c>
      <c r="I539" s="886">
        <f t="shared" si="64"/>
        <v>0</v>
      </c>
      <c r="J539" s="886">
        <f t="shared" si="64"/>
        <v>711</v>
      </c>
      <c r="K539" s="886">
        <f t="shared" si="64"/>
        <v>88</v>
      </c>
      <c r="L539" s="886">
        <f t="shared" si="64"/>
        <v>0</v>
      </c>
      <c r="M539" s="886">
        <f t="shared" si="64"/>
        <v>0</v>
      </c>
      <c r="N539" s="886">
        <f t="shared" si="64"/>
        <v>11987</v>
      </c>
      <c r="O539" s="871">
        <f>SUM(N534:N535)</f>
        <v>1890</v>
      </c>
      <c r="P539" s="871">
        <f>SUM(N536:N538)</f>
        <v>10097</v>
      </c>
      <c r="Q539" s="869"/>
    </row>
    <row r="540" spans="1:17" s="787" customFormat="1" ht="18.75" customHeight="1">
      <c r="A540" s="802"/>
      <c r="B540" s="803"/>
      <c r="C540" s="804" t="s">
        <v>1324</v>
      </c>
      <c r="D540" s="859"/>
      <c r="E540" s="805"/>
      <c r="F540" s="806"/>
      <c r="G540" s="806"/>
      <c r="H540" s="806"/>
      <c r="I540" s="806"/>
      <c r="J540" s="806"/>
      <c r="K540" s="806"/>
      <c r="L540" s="806"/>
      <c r="M540" s="806"/>
      <c r="N540" s="806"/>
      <c r="O540" s="869"/>
      <c r="P540" s="871"/>
      <c r="Q540" s="869"/>
    </row>
    <row r="541" spans="1:17" s="787" customFormat="1" ht="18.75" customHeight="1">
      <c r="A541" s="807">
        <v>8</v>
      </c>
      <c r="B541" s="808" t="s">
        <v>834</v>
      </c>
      <c r="C541" s="827" t="s">
        <v>797</v>
      </c>
      <c r="D541" s="860" t="s">
        <v>463</v>
      </c>
      <c r="E541" s="828">
        <v>15</v>
      </c>
      <c r="F541" s="812">
        <f>EVENTUAL!F393</f>
        <v>2831</v>
      </c>
      <c r="G541" s="812">
        <f>EVENTUAL!G393</f>
        <v>0</v>
      </c>
      <c r="H541" s="812">
        <f>EVENTUAL!H393</f>
        <v>0</v>
      </c>
      <c r="I541" s="812">
        <f>EVENTUAL!I393</f>
        <v>0</v>
      </c>
      <c r="J541" s="812">
        <f>EVENTUAL!J393</f>
        <v>59</v>
      </c>
      <c r="K541" s="812">
        <f>EVENTUAL!K393</f>
        <v>0</v>
      </c>
      <c r="L541" s="812">
        <f>EVENTUAL!L393</f>
        <v>0</v>
      </c>
      <c r="M541" s="812">
        <f>EVENTUAL!M393</f>
        <v>0</v>
      </c>
      <c r="N541" s="812">
        <f>EVENTUAL!N393</f>
        <v>2772</v>
      </c>
      <c r="O541" s="869"/>
      <c r="P541" s="869"/>
      <c r="Q541" s="869"/>
    </row>
    <row r="542" spans="1:17" s="787" customFormat="1" ht="18.75" customHeight="1">
      <c r="A542" s="807">
        <v>58</v>
      </c>
      <c r="B542" s="808" t="s">
        <v>881</v>
      </c>
      <c r="C542" s="827" t="s">
        <v>797</v>
      </c>
      <c r="D542" s="860" t="s">
        <v>429</v>
      </c>
      <c r="E542" s="828">
        <v>15</v>
      </c>
      <c r="F542" s="812">
        <f>EVENTUAL!F394</f>
        <v>2509</v>
      </c>
      <c r="G542" s="812">
        <f>EVENTUAL!G394</f>
        <v>0</v>
      </c>
      <c r="H542" s="812">
        <f>EVENTUAL!H394</f>
        <v>0</v>
      </c>
      <c r="I542" s="812">
        <f>EVENTUAL!I394</f>
        <v>0</v>
      </c>
      <c r="J542" s="812">
        <f>EVENTUAL!J394</f>
        <v>9</v>
      </c>
      <c r="K542" s="812">
        <f>EVENTUAL!K394</f>
        <v>0</v>
      </c>
      <c r="L542" s="812">
        <f>EVENTUAL!L394</f>
        <v>0</v>
      </c>
      <c r="M542" s="812">
        <f>EVENTUAL!M394</f>
        <v>0</v>
      </c>
      <c r="N542" s="812">
        <f>EVENTUAL!N394</f>
        <v>2500</v>
      </c>
      <c r="O542" s="869"/>
      <c r="P542" s="869"/>
      <c r="Q542" s="869"/>
    </row>
    <row r="543" spans="1:17" s="787" customFormat="1" ht="18.75" customHeight="1">
      <c r="A543" s="807">
        <v>65</v>
      </c>
      <c r="B543" s="808" t="s">
        <v>607</v>
      </c>
      <c r="C543" s="827" t="s">
        <v>797</v>
      </c>
      <c r="D543" s="860" t="s">
        <v>11</v>
      </c>
      <c r="E543" s="828">
        <v>15</v>
      </c>
      <c r="F543" s="812">
        <f>EVENTUAL!F395</f>
        <v>2174</v>
      </c>
      <c r="G543" s="812">
        <f>EVENTUAL!G395</f>
        <v>0</v>
      </c>
      <c r="H543" s="812">
        <f>EVENTUAL!H395</f>
        <v>0</v>
      </c>
      <c r="I543" s="812">
        <f>EVENTUAL!I395</f>
        <v>0</v>
      </c>
      <c r="J543" s="812">
        <f>EVENTUAL!J395</f>
        <v>0</v>
      </c>
      <c r="K543" s="812">
        <f>EVENTUAL!K395</f>
        <v>56</v>
      </c>
      <c r="L543" s="812">
        <f>EVENTUAL!L395</f>
        <v>0</v>
      </c>
      <c r="M543" s="812">
        <f>EVENTUAL!M395</f>
        <v>0</v>
      </c>
      <c r="N543" s="812">
        <f>EVENTUAL!N395</f>
        <v>2230</v>
      </c>
      <c r="O543" s="869"/>
      <c r="P543" s="869"/>
      <c r="Q543" s="869"/>
    </row>
    <row r="544" spans="1:17" s="787" customFormat="1" ht="18.75" customHeight="1">
      <c r="A544" s="807">
        <v>101</v>
      </c>
      <c r="B544" s="808" t="s">
        <v>900</v>
      </c>
      <c r="C544" s="827" t="s">
        <v>797</v>
      </c>
      <c r="D544" s="860" t="s">
        <v>9</v>
      </c>
      <c r="E544" s="828">
        <v>15</v>
      </c>
      <c r="F544" s="812">
        <f>EVENTUAL!F396</f>
        <v>1645</v>
      </c>
      <c r="G544" s="812">
        <f>EVENTUAL!G396</f>
        <v>0</v>
      </c>
      <c r="H544" s="812">
        <f>EVENTUAL!H396</f>
        <v>0</v>
      </c>
      <c r="I544" s="812">
        <f>EVENTUAL!I396</f>
        <v>0</v>
      </c>
      <c r="J544" s="812">
        <f>EVENTUAL!J396</f>
        <v>0</v>
      </c>
      <c r="K544" s="812">
        <f>EVENTUAL!K396</f>
        <v>106</v>
      </c>
      <c r="L544" s="812">
        <f>EVENTUAL!L396</f>
        <v>0</v>
      </c>
      <c r="M544" s="812">
        <f>EVENTUAL!M396</f>
        <v>0</v>
      </c>
      <c r="N544" s="812">
        <f>EVENTUAL!N396</f>
        <v>1751</v>
      </c>
      <c r="O544" s="869"/>
      <c r="P544" s="869"/>
      <c r="Q544" s="869"/>
    </row>
    <row r="545" spans="1:17" s="787" customFormat="1" ht="18.75" customHeight="1">
      <c r="A545" s="807">
        <v>184</v>
      </c>
      <c r="B545" s="808" t="s">
        <v>485</v>
      </c>
      <c r="C545" s="827" t="s">
        <v>797</v>
      </c>
      <c r="D545" s="860" t="s">
        <v>386</v>
      </c>
      <c r="E545" s="828">
        <v>15</v>
      </c>
      <c r="F545" s="812">
        <f>EVENTUAL!F397</f>
        <v>3750</v>
      </c>
      <c r="G545" s="812">
        <f>EVENTUAL!G397</f>
        <v>0</v>
      </c>
      <c r="H545" s="812">
        <f>EVENTUAL!H397</f>
        <v>0</v>
      </c>
      <c r="I545" s="812">
        <f>EVENTUAL!I397</f>
        <v>0</v>
      </c>
      <c r="J545" s="812">
        <f>EVENTUAL!J397</f>
        <v>309</v>
      </c>
      <c r="K545" s="812">
        <f>EVENTUAL!K397</f>
        <v>0</v>
      </c>
      <c r="L545" s="812">
        <f>EVENTUAL!L397</f>
        <v>0</v>
      </c>
      <c r="M545" s="812">
        <f>EVENTUAL!M397</f>
        <v>0</v>
      </c>
      <c r="N545" s="812">
        <f>EVENTUAL!N397</f>
        <v>3441</v>
      </c>
      <c r="O545" s="869"/>
      <c r="P545" s="869"/>
      <c r="Q545" s="869"/>
    </row>
    <row r="546" spans="1:17" s="787" customFormat="1" ht="18.75" customHeight="1">
      <c r="A546" s="807">
        <v>357</v>
      </c>
      <c r="B546" s="808" t="s">
        <v>1167</v>
      </c>
      <c r="C546" s="827" t="s">
        <v>797</v>
      </c>
      <c r="D546" s="860" t="s">
        <v>2</v>
      </c>
      <c r="E546" s="828">
        <v>15</v>
      </c>
      <c r="F546" s="812">
        <f>EVENTUAL!F398</f>
        <v>2621</v>
      </c>
      <c r="G546" s="812">
        <f>EVENTUAL!G398</f>
        <v>0</v>
      </c>
      <c r="H546" s="812">
        <f>EVENTUAL!H398</f>
        <v>0</v>
      </c>
      <c r="I546" s="812">
        <f>EVENTUAL!I398</f>
        <v>0</v>
      </c>
      <c r="J546" s="812">
        <f>EVENTUAL!J398</f>
        <v>21</v>
      </c>
      <c r="K546" s="812">
        <f>EVENTUAL!K398</f>
        <v>0</v>
      </c>
      <c r="L546" s="812">
        <f>EVENTUAL!L398</f>
        <v>0</v>
      </c>
      <c r="M546" s="812">
        <f>EVENTUAL!M398</f>
        <v>0</v>
      </c>
      <c r="N546" s="812">
        <f>EVENTUAL!N398</f>
        <v>2600</v>
      </c>
      <c r="O546" s="869"/>
      <c r="P546" s="869"/>
      <c r="Q546" s="869"/>
    </row>
    <row r="547" spans="1:17" s="787" customFormat="1" ht="18.75" customHeight="1">
      <c r="A547" s="807">
        <v>375</v>
      </c>
      <c r="B547" s="808" t="s">
        <v>1234</v>
      </c>
      <c r="C547" s="827" t="s">
        <v>797</v>
      </c>
      <c r="D547" s="860" t="s">
        <v>429</v>
      </c>
      <c r="E547" s="828">
        <v>15</v>
      </c>
      <c r="F547" s="812">
        <f>EVENTUAL!F399</f>
        <v>3109</v>
      </c>
      <c r="G547" s="812">
        <f>EVENTUAL!G399</f>
        <v>0</v>
      </c>
      <c r="H547" s="812">
        <f>EVENTUAL!H399</f>
        <v>0</v>
      </c>
      <c r="I547" s="812">
        <f>EVENTUAL!I399</f>
        <v>0</v>
      </c>
      <c r="J547" s="812">
        <f>EVENTUAL!J399</f>
        <v>109</v>
      </c>
      <c r="K547" s="812">
        <f>EVENTUAL!K399</f>
        <v>0</v>
      </c>
      <c r="L547" s="812">
        <f>EVENTUAL!L399</f>
        <v>0</v>
      </c>
      <c r="M547" s="812">
        <f>EVENTUAL!M399</f>
        <v>0</v>
      </c>
      <c r="N547" s="812">
        <f>EVENTUAL!N399</f>
        <v>3000</v>
      </c>
      <c r="O547" s="869"/>
      <c r="P547" s="869"/>
      <c r="Q547" s="869"/>
    </row>
    <row r="548" spans="1:17" s="787" customFormat="1" ht="18.75" customHeight="1">
      <c r="A548" s="813" t="s">
        <v>66</v>
      </c>
      <c r="B548" s="814"/>
      <c r="C548" s="815"/>
      <c r="D548" s="815"/>
      <c r="E548" s="816"/>
      <c r="F548" s="829">
        <f>SUM(F541:F547)</f>
        <v>18639</v>
      </c>
      <c r="G548" s="829">
        <f aca="true" t="shared" si="65" ref="G548:N548">SUM(G541:G547)</f>
        <v>0</v>
      </c>
      <c r="H548" s="829">
        <f t="shared" si="65"/>
        <v>0</v>
      </c>
      <c r="I548" s="829">
        <f t="shared" si="65"/>
        <v>0</v>
      </c>
      <c r="J548" s="829">
        <f t="shared" si="65"/>
        <v>507</v>
      </c>
      <c r="K548" s="829">
        <f t="shared" si="65"/>
        <v>162</v>
      </c>
      <c r="L548" s="829">
        <f t="shared" si="65"/>
        <v>0</v>
      </c>
      <c r="M548" s="829">
        <f t="shared" si="65"/>
        <v>0</v>
      </c>
      <c r="N548" s="829">
        <f t="shared" si="65"/>
        <v>18294</v>
      </c>
      <c r="O548" s="871"/>
      <c r="P548" s="871">
        <f>SUM(N541:N547)</f>
        <v>18294</v>
      </c>
      <c r="Q548" s="869"/>
    </row>
    <row r="549" spans="1:17" s="787" customFormat="1" ht="18.75" customHeight="1">
      <c r="A549" s="802"/>
      <c r="B549" s="803"/>
      <c r="C549" s="804" t="s">
        <v>266</v>
      </c>
      <c r="D549" s="859"/>
      <c r="E549" s="805"/>
      <c r="F549" s="806"/>
      <c r="G549" s="806"/>
      <c r="H549" s="806"/>
      <c r="I549" s="806"/>
      <c r="J549" s="806"/>
      <c r="K549" s="806"/>
      <c r="L549" s="806"/>
      <c r="M549" s="806"/>
      <c r="N549" s="806"/>
      <c r="O549" s="869"/>
      <c r="P549" s="869"/>
      <c r="Q549" s="869"/>
    </row>
    <row r="550" spans="1:17" s="787" customFormat="1" ht="18.75" customHeight="1">
      <c r="A550" s="807">
        <v>13100202</v>
      </c>
      <c r="B550" s="808" t="s">
        <v>268</v>
      </c>
      <c r="C550" s="827" t="s">
        <v>796</v>
      </c>
      <c r="D550" s="860" t="s">
        <v>377</v>
      </c>
      <c r="E550" s="828">
        <v>15</v>
      </c>
      <c r="F550" s="812">
        <f>'BASE Y CONFIANZA'!F593</f>
        <v>4000</v>
      </c>
      <c r="G550" s="812">
        <f>'BASE Y CONFIANZA'!G593</f>
        <v>0</v>
      </c>
      <c r="H550" s="812">
        <f>'BASE Y CONFIANZA'!H593</f>
        <v>0</v>
      </c>
      <c r="I550" s="812">
        <f>'BASE Y CONFIANZA'!I593</f>
        <v>0</v>
      </c>
      <c r="J550" s="812">
        <f>'BASE Y CONFIANZA'!J593</f>
        <v>349</v>
      </c>
      <c r="K550" s="812">
        <f>'BASE Y CONFIANZA'!K593</f>
        <v>0</v>
      </c>
      <c r="L550" s="812">
        <f>'BASE Y CONFIANZA'!L593</f>
        <v>0</v>
      </c>
      <c r="M550" s="812">
        <f>'BASE Y CONFIANZA'!M593</f>
        <v>0</v>
      </c>
      <c r="N550" s="812">
        <f>'BASE Y CONFIANZA'!N593</f>
        <v>3651</v>
      </c>
      <c r="O550" s="869"/>
      <c r="P550" s="869"/>
      <c r="Q550" s="869"/>
    </row>
    <row r="551" spans="1:17" s="787" customFormat="1" ht="18.75" customHeight="1">
      <c r="A551" s="807">
        <v>13100203</v>
      </c>
      <c r="B551" s="808" t="s">
        <v>270</v>
      </c>
      <c r="C551" s="827" t="s">
        <v>796</v>
      </c>
      <c r="D551" s="860" t="s">
        <v>377</v>
      </c>
      <c r="E551" s="828">
        <v>15</v>
      </c>
      <c r="F551" s="812">
        <f>'BASE Y CONFIANZA'!F594</f>
        <v>2174</v>
      </c>
      <c r="G551" s="812">
        <f>'BASE Y CONFIANZA'!G594</f>
        <v>0</v>
      </c>
      <c r="H551" s="812">
        <f>'BASE Y CONFIANZA'!H594</f>
        <v>0</v>
      </c>
      <c r="I551" s="812">
        <f>'BASE Y CONFIANZA'!I594</f>
        <v>0</v>
      </c>
      <c r="J551" s="812">
        <f>'BASE Y CONFIANZA'!J594</f>
        <v>0</v>
      </c>
      <c r="K551" s="812">
        <f>'BASE Y CONFIANZA'!K594</f>
        <v>56</v>
      </c>
      <c r="L551" s="812">
        <f>'BASE Y CONFIANZA'!L594</f>
        <v>0</v>
      </c>
      <c r="M551" s="812">
        <f>'BASE Y CONFIANZA'!M594</f>
        <v>0</v>
      </c>
      <c r="N551" s="812">
        <f>'BASE Y CONFIANZA'!N594</f>
        <v>2230</v>
      </c>
      <c r="O551" s="869"/>
      <c r="P551" s="869"/>
      <c r="Q551" s="869"/>
    </row>
    <row r="552" spans="1:17" s="787" customFormat="1" ht="18.75" customHeight="1">
      <c r="A552" s="807">
        <v>13100204</v>
      </c>
      <c r="B552" s="808" t="s">
        <v>430</v>
      </c>
      <c r="C552" s="827" t="s">
        <v>796</v>
      </c>
      <c r="D552" s="860" t="s">
        <v>384</v>
      </c>
      <c r="E552" s="828">
        <v>15</v>
      </c>
      <c r="F552" s="812">
        <f>'BASE Y CONFIANZA'!F595</f>
        <v>4000</v>
      </c>
      <c r="G552" s="812">
        <f>'BASE Y CONFIANZA'!G595</f>
        <v>0</v>
      </c>
      <c r="H552" s="812">
        <f>'BASE Y CONFIANZA'!H595</f>
        <v>0</v>
      </c>
      <c r="I552" s="812">
        <f>'BASE Y CONFIANZA'!I595</f>
        <v>0</v>
      </c>
      <c r="J552" s="812">
        <f>'BASE Y CONFIANZA'!J595</f>
        <v>349</v>
      </c>
      <c r="K552" s="812">
        <f>'BASE Y CONFIANZA'!K595</f>
        <v>0</v>
      </c>
      <c r="L552" s="812">
        <f>'BASE Y CONFIANZA'!L595</f>
        <v>0</v>
      </c>
      <c r="M552" s="812">
        <f>'BASE Y CONFIANZA'!M595</f>
        <v>0</v>
      </c>
      <c r="N552" s="812">
        <f>'BASE Y CONFIANZA'!N595</f>
        <v>3651</v>
      </c>
      <c r="O552" s="869"/>
      <c r="P552" s="869"/>
      <c r="Q552" s="869"/>
    </row>
    <row r="553" spans="1:17" s="787" customFormat="1" ht="18.75" customHeight="1">
      <c r="A553" s="813" t="s">
        <v>66</v>
      </c>
      <c r="B553" s="814"/>
      <c r="C553" s="815"/>
      <c r="D553" s="815"/>
      <c r="E553" s="816"/>
      <c r="F553" s="829">
        <f>SUM(F550:F552)</f>
        <v>10174</v>
      </c>
      <c r="G553" s="829">
        <f aca="true" t="shared" si="66" ref="G553:N553">SUM(G550:G552)</f>
        <v>0</v>
      </c>
      <c r="H553" s="829">
        <f t="shared" si="66"/>
        <v>0</v>
      </c>
      <c r="I553" s="829">
        <f t="shared" si="66"/>
        <v>0</v>
      </c>
      <c r="J553" s="829">
        <f t="shared" si="66"/>
        <v>698</v>
      </c>
      <c r="K553" s="829">
        <f t="shared" si="66"/>
        <v>56</v>
      </c>
      <c r="L553" s="829">
        <f t="shared" si="66"/>
        <v>0</v>
      </c>
      <c r="M553" s="829">
        <f t="shared" si="66"/>
        <v>0</v>
      </c>
      <c r="N553" s="829">
        <f t="shared" si="66"/>
        <v>9532</v>
      </c>
      <c r="O553" s="871">
        <f>SUM(N550:N552)</f>
        <v>9532</v>
      </c>
      <c r="P553" s="869"/>
      <c r="Q553" s="869"/>
    </row>
    <row r="554" spans="1:17" s="787" customFormat="1" ht="18.75" customHeight="1">
      <c r="A554" s="802"/>
      <c r="B554" s="803"/>
      <c r="C554" s="804" t="s">
        <v>543</v>
      </c>
      <c r="D554" s="859"/>
      <c r="E554" s="805"/>
      <c r="F554" s="806"/>
      <c r="G554" s="806"/>
      <c r="H554" s="806"/>
      <c r="I554" s="806"/>
      <c r="J554" s="806"/>
      <c r="K554" s="806"/>
      <c r="L554" s="806"/>
      <c r="M554" s="806"/>
      <c r="N554" s="806"/>
      <c r="O554" s="869"/>
      <c r="P554" s="869"/>
      <c r="Q554" s="869"/>
    </row>
    <row r="555" spans="1:17" s="787" customFormat="1" ht="18.75" customHeight="1">
      <c r="A555" s="807">
        <v>11100520</v>
      </c>
      <c r="B555" s="808" t="s">
        <v>481</v>
      </c>
      <c r="C555" s="827" t="s">
        <v>796</v>
      </c>
      <c r="D555" s="827" t="s">
        <v>545</v>
      </c>
      <c r="E555" s="828">
        <v>15</v>
      </c>
      <c r="F555" s="812">
        <v>2858</v>
      </c>
      <c r="G555" s="812">
        <v>0</v>
      </c>
      <c r="H555" s="812">
        <v>0</v>
      </c>
      <c r="I555" s="812">
        <v>0</v>
      </c>
      <c r="J555" s="812">
        <v>62</v>
      </c>
      <c r="K555" s="812">
        <v>0</v>
      </c>
      <c r="L555" s="812">
        <v>0</v>
      </c>
      <c r="M555" s="812">
        <v>0</v>
      </c>
      <c r="N555" s="811">
        <f>F555+G555+H555+I555-J555+K555-L555-M555</f>
        <v>2796</v>
      </c>
      <c r="O555" s="869"/>
      <c r="P555" s="869"/>
      <c r="Q555" s="869"/>
    </row>
    <row r="556" spans="1:17" s="787" customFormat="1" ht="18.75" customHeight="1">
      <c r="A556" s="807">
        <v>309</v>
      </c>
      <c r="B556" s="808" t="s">
        <v>757</v>
      </c>
      <c r="C556" s="827" t="s">
        <v>797</v>
      </c>
      <c r="D556" s="1067" t="s">
        <v>292</v>
      </c>
      <c r="E556" s="828">
        <v>15</v>
      </c>
      <c r="F556" s="812">
        <f>EVENTUAL!F402</f>
        <v>2509</v>
      </c>
      <c r="G556" s="812">
        <f>EVENTUAL!G402</f>
        <v>1500</v>
      </c>
      <c r="H556" s="812">
        <f>EVENTUAL!H402</f>
        <v>0</v>
      </c>
      <c r="I556" s="812">
        <f>EVENTUAL!I402</f>
        <v>0</v>
      </c>
      <c r="J556" s="812">
        <f>EVENTUAL!J402</f>
        <v>9</v>
      </c>
      <c r="K556" s="812">
        <f>EVENTUAL!K402</f>
        <v>0</v>
      </c>
      <c r="L556" s="812">
        <f>EVENTUAL!L402</f>
        <v>0</v>
      </c>
      <c r="M556" s="812">
        <f>EVENTUAL!M402</f>
        <v>0</v>
      </c>
      <c r="N556" s="812">
        <f>EVENTUAL!N402</f>
        <v>4000</v>
      </c>
      <c r="O556" s="869"/>
      <c r="P556" s="869"/>
      <c r="Q556" s="869"/>
    </row>
    <row r="557" spans="1:17" s="787" customFormat="1" ht="18.75" customHeight="1">
      <c r="A557" s="807">
        <v>380</v>
      </c>
      <c r="B557" s="808" t="s">
        <v>1235</v>
      </c>
      <c r="C557" s="827" t="s">
        <v>797</v>
      </c>
      <c r="D557" s="1067" t="s">
        <v>292</v>
      </c>
      <c r="E557" s="828">
        <v>15</v>
      </c>
      <c r="F557" s="812">
        <f>EVENTUAL!F403</f>
        <v>2509</v>
      </c>
      <c r="G557" s="812">
        <f>EVENTUAL!G403</f>
        <v>0</v>
      </c>
      <c r="H557" s="812">
        <f>EVENTUAL!H403</f>
        <v>0</v>
      </c>
      <c r="I557" s="812">
        <f>EVENTUAL!I403</f>
        <v>0</v>
      </c>
      <c r="J557" s="812">
        <f>EVENTUAL!J403</f>
        <v>9</v>
      </c>
      <c r="K557" s="812">
        <f>EVENTUAL!K403</f>
        <v>0</v>
      </c>
      <c r="L557" s="812">
        <f>EVENTUAL!L403</f>
        <v>0</v>
      </c>
      <c r="M557" s="812">
        <f>EVENTUAL!M403</f>
        <v>0</v>
      </c>
      <c r="N557" s="812">
        <f>EVENTUAL!N403</f>
        <v>2500</v>
      </c>
      <c r="O557" s="869"/>
      <c r="P557" s="869"/>
      <c r="Q557" s="869"/>
    </row>
    <row r="558" spans="1:17" s="787" customFormat="1" ht="18.75" customHeight="1">
      <c r="A558" s="813" t="s">
        <v>66</v>
      </c>
      <c r="B558" s="814"/>
      <c r="C558" s="815"/>
      <c r="D558" s="815"/>
      <c r="E558" s="816"/>
      <c r="F558" s="829">
        <f>SUM(F555:F557)</f>
        <v>7876</v>
      </c>
      <c r="G558" s="829">
        <f aca="true" t="shared" si="67" ref="G558:N558">SUM(G555:G557)</f>
        <v>1500</v>
      </c>
      <c r="H558" s="829">
        <f t="shared" si="67"/>
        <v>0</v>
      </c>
      <c r="I558" s="829">
        <f t="shared" si="67"/>
        <v>0</v>
      </c>
      <c r="J558" s="829">
        <f t="shared" si="67"/>
        <v>80</v>
      </c>
      <c r="K558" s="829">
        <f t="shared" si="67"/>
        <v>0</v>
      </c>
      <c r="L558" s="829">
        <f t="shared" si="67"/>
        <v>0</v>
      </c>
      <c r="M558" s="829">
        <f t="shared" si="67"/>
        <v>0</v>
      </c>
      <c r="N558" s="829">
        <f t="shared" si="67"/>
        <v>9296</v>
      </c>
      <c r="O558" s="897">
        <f>N555</f>
        <v>2796</v>
      </c>
      <c r="P558" s="897">
        <f>SUM(N556:N557)</f>
        <v>6500</v>
      </c>
      <c r="Q558" s="869"/>
    </row>
    <row r="559" spans="1:17" s="787" customFormat="1" ht="18.75" customHeight="1">
      <c r="A559" s="802"/>
      <c r="B559" s="803"/>
      <c r="C559" s="804" t="s">
        <v>366</v>
      </c>
      <c r="D559" s="859"/>
      <c r="E559" s="805"/>
      <c r="F559" s="806"/>
      <c r="G559" s="806"/>
      <c r="H559" s="806"/>
      <c r="I559" s="806"/>
      <c r="J559" s="806"/>
      <c r="K559" s="806"/>
      <c r="L559" s="806"/>
      <c r="M559" s="806"/>
      <c r="N559" s="806"/>
      <c r="O559" s="869"/>
      <c r="P559" s="869"/>
      <c r="Q559" s="869"/>
    </row>
    <row r="560" spans="1:17" s="787" customFormat="1" ht="18.75" customHeight="1">
      <c r="A560" s="807">
        <v>13100001</v>
      </c>
      <c r="B560" s="808" t="s">
        <v>1076</v>
      </c>
      <c r="C560" s="835" t="s">
        <v>795</v>
      </c>
      <c r="D560" s="827" t="s">
        <v>579</v>
      </c>
      <c r="E560" s="828">
        <v>15</v>
      </c>
      <c r="F560" s="812">
        <f>'BASE Y CONFIANZA'!F601</f>
        <v>3109</v>
      </c>
      <c r="G560" s="812">
        <f>'BASE Y CONFIANZA'!G601</f>
        <v>0</v>
      </c>
      <c r="H560" s="812">
        <f>'BASE Y CONFIANZA'!H601</f>
        <v>0</v>
      </c>
      <c r="I560" s="812">
        <f>'BASE Y CONFIANZA'!I601</f>
        <v>0</v>
      </c>
      <c r="J560" s="812">
        <f>'BASE Y CONFIANZA'!J601</f>
        <v>109</v>
      </c>
      <c r="K560" s="812">
        <f>'BASE Y CONFIANZA'!K601</f>
        <v>0</v>
      </c>
      <c r="L560" s="812">
        <f>'BASE Y CONFIANZA'!L601</f>
        <v>0</v>
      </c>
      <c r="M560" s="812">
        <f>'BASE Y CONFIANZA'!M601</f>
        <v>0</v>
      </c>
      <c r="N560" s="811">
        <f>F560+G560+H560+I560-J560+K560-L560-M560</f>
        <v>3000</v>
      </c>
      <c r="O560" s="869"/>
      <c r="P560" s="869"/>
      <c r="Q560" s="869"/>
    </row>
    <row r="561" spans="1:17" s="787" customFormat="1" ht="18.75" customHeight="1">
      <c r="A561" s="807">
        <v>378</v>
      </c>
      <c r="B561" s="808" t="s">
        <v>1237</v>
      </c>
      <c r="C561" s="835" t="s">
        <v>797</v>
      </c>
      <c r="D561" s="827" t="s">
        <v>292</v>
      </c>
      <c r="E561" s="828">
        <v>15</v>
      </c>
      <c r="F561" s="812">
        <f>EVENTUAL!F406</f>
        <v>2268</v>
      </c>
      <c r="G561" s="812">
        <f>EVENTUAL!G406</f>
        <v>0</v>
      </c>
      <c r="H561" s="812">
        <f>EVENTUAL!H406</f>
        <v>0</v>
      </c>
      <c r="I561" s="812">
        <f>EVENTUAL!I406</f>
        <v>0</v>
      </c>
      <c r="J561" s="812">
        <f>EVENTUAL!J406</f>
        <v>0</v>
      </c>
      <c r="K561" s="812">
        <f>EVENTUAL!K406</f>
        <v>32</v>
      </c>
      <c r="L561" s="812">
        <f>EVENTUAL!L406</f>
        <v>0</v>
      </c>
      <c r="M561" s="812">
        <f>EVENTUAL!M406</f>
        <v>0</v>
      </c>
      <c r="N561" s="812">
        <f>EVENTUAL!N406</f>
        <v>2300</v>
      </c>
      <c r="O561" s="869"/>
      <c r="P561" s="869"/>
      <c r="Q561" s="869"/>
    </row>
    <row r="562" spans="1:17" s="787" customFormat="1" ht="18.75" customHeight="1">
      <c r="A562" s="807">
        <v>396</v>
      </c>
      <c r="B562" s="808" t="s">
        <v>1393</v>
      </c>
      <c r="C562" s="835" t="s">
        <v>797</v>
      </c>
      <c r="D562" s="827" t="s">
        <v>11</v>
      </c>
      <c r="E562" s="828">
        <v>15</v>
      </c>
      <c r="F562" s="812">
        <f>EVENTUAL!F407</f>
        <v>1923</v>
      </c>
      <c r="G562" s="812">
        <f>EVENTUAL!G407</f>
        <v>0</v>
      </c>
      <c r="H562" s="812">
        <f>EVENTUAL!H407</f>
        <v>0</v>
      </c>
      <c r="I562" s="812">
        <f>EVENTUAL!I407</f>
        <v>0</v>
      </c>
      <c r="J562" s="812">
        <f>EVENTUAL!J407</f>
        <v>0</v>
      </c>
      <c r="K562" s="812">
        <f>EVENTUAL!K407</f>
        <v>77</v>
      </c>
      <c r="L562" s="812">
        <f>EVENTUAL!L407</f>
        <v>0</v>
      </c>
      <c r="M562" s="812">
        <f>EVENTUAL!M407</f>
        <v>0</v>
      </c>
      <c r="N562" s="812">
        <f>EVENTUAL!N407</f>
        <v>2000</v>
      </c>
      <c r="O562" s="869"/>
      <c r="P562" s="869"/>
      <c r="Q562" s="869"/>
    </row>
    <row r="563" spans="1:17" s="787" customFormat="1" ht="18.75" customHeight="1">
      <c r="A563" s="813" t="s">
        <v>66</v>
      </c>
      <c r="B563" s="814"/>
      <c r="C563" s="815"/>
      <c r="D563" s="815"/>
      <c r="E563" s="816"/>
      <c r="F563" s="829">
        <f>SUM(F560:F562)</f>
        <v>7300</v>
      </c>
      <c r="G563" s="829">
        <f aca="true" t="shared" si="68" ref="G563:N563">SUM(G560:G562)</f>
        <v>0</v>
      </c>
      <c r="H563" s="829">
        <f t="shared" si="68"/>
        <v>0</v>
      </c>
      <c r="I563" s="829">
        <f t="shared" si="68"/>
        <v>0</v>
      </c>
      <c r="J563" s="829">
        <f t="shared" si="68"/>
        <v>109</v>
      </c>
      <c r="K563" s="829">
        <f t="shared" si="68"/>
        <v>109</v>
      </c>
      <c r="L563" s="829">
        <f t="shared" si="68"/>
        <v>0</v>
      </c>
      <c r="M563" s="829">
        <f t="shared" si="68"/>
        <v>0</v>
      </c>
      <c r="N563" s="829">
        <f t="shared" si="68"/>
        <v>7300</v>
      </c>
      <c r="O563" s="897">
        <f>N560</f>
        <v>3000</v>
      </c>
      <c r="P563" s="897">
        <f>SUM(N561:N562)</f>
        <v>4300</v>
      </c>
      <c r="Q563" s="869"/>
    </row>
    <row r="564" spans="1:17" s="787" customFormat="1" ht="18.75" customHeight="1">
      <c r="A564" s="802"/>
      <c r="B564" s="803"/>
      <c r="C564" s="804" t="s">
        <v>272</v>
      </c>
      <c r="D564" s="859"/>
      <c r="E564" s="805"/>
      <c r="F564" s="806"/>
      <c r="G564" s="806"/>
      <c r="H564" s="806"/>
      <c r="I564" s="806"/>
      <c r="J564" s="806"/>
      <c r="K564" s="806"/>
      <c r="L564" s="806"/>
      <c r="M564" s="806"/>
      <c r="N564" s="806"/>
      <c r="O564" s="869"/>
      <c r="P564" s="869"/>
      <c r="Q564" s="869"/>
    </row>
    <row r="565" spans="1:17" s="787" customFormat="1" ht="18.75" customHeight="1">
      <c r="A565" s="807">
        <v>1400001</v>
      </c>
      <c r="B565" s="808" t="s">
        <v>1077</v>
      </c>
      <c r="C565" s="827" t="s">
        <v>795</v>
      </c>
      <c r="D565" s="1068" t="s">
        <v>356</v>
      </c>
      <c r="E565" s="828">
        <v>15</v>
      </c>
      <c r="F565" s="812">
        <f>'BASE Y CONFIANZA'!F613</f>
        <v>10763</v>
      </c>
      <c r="G565" s="812">
        <f>'BASE Y CONFIANZA'!G613</f>
        <v>0</v>
      </c>
      <c r="H565" s="812">
        <f>'BASE Y CONFIANZA'!H613</f>
        <v>0</v>
      </c>
      <c r="I565" s="812">
        <f>'BASE Y CONFIANZA'!I613</f>
        <v>0</v>
      </c>
      <c r="J565" s="812">
        <f>'BASE Y CONFIANZA'!J613</f>
        <v>1763</v>
      </c>
      <c r="K565" s="812">
        <f>'BASE Y CONFIANZA'!K613</f>
        <v>0</v>
      </c>
      <c r="L565" s="812">
        <f>'BASE Y CONFIANZA'!L613</f>
        <v>0</v>
      </c>
      <c r="M565" s="812">
        <f>'BASE Y CONFIANZA'!M613</f>
        <v>0</v>
      </c>
      <c r="N565" s="811">
        <f>F565+G565+H565+I565-J565+K565-L565-M565</f>
        <v>9000</v>
      </c>
      <c r="O565" s="869"/>
      <c r="P565" s="869"/>
      <c r="Q565" s="869"/>
    </row>
    <row r="566" spans="1:17" s="787" customFormat="1" ht="18.75" customHeight="1">
      <c r="A566" s="807">
        <v>140001</v>
      </c>
      <c r="B566" s="808" t="s">
        <v>1078</v>
      </c>
      <c r="C566" s="827" t="s">
        <v>795</v>
      </c>
      <c r="D566" s="1068" t="s">
        <v>610</v>
      </c>
      <c r="E566" s="828"/>
      <c r="F566" s="812">
        <f>'BASE Y CONFIANZA'!F614</f>
        <v>6348</v>
      </c>
      <c r="G566" s="812">
        <f>'BASE Y CONFIANZA'!G614</f>
        <v>0</v>
      </c>
      <c r="H566" s="812">
        <f>'BASE Y CONFIANZA'!H614</f>
        <v>300</v>
      </c>
      <c r="I566" s="812">
        <f>'BASE Y CONFIANZA'!I614</f>
        <v>0</v>
      </c>
      <c r="J566" s="812">
        <f>'BASE Y CONFIANZA'!J614</f>
        <v>809</v>
      </c>
      <c r="K566" s="812">
        <f>'BASE Y CONFIANZA'!K614</f>
        <v>0</v>
      </c>
      <c r="L566" s="812">
        <f>'BASE Y CONFIANZA'!L614</f>
        <v>0</v>
      </c>
      <c r="M566" s="812">
        <f>'BASE Y CONFIANZA'!M614</f>
        <v>0</v>
      </c>
      <c r="N566" s="811">
        <f>F566+G566+H566+I566-J566+K566-L566-M566</f>
        <v>5839</v>
      </c>
      <c r="O566" s="869"/>
      <c r="P566" s="869"/>
      <c r="Q566" s="869"/>
    </row>
    <row r="567" spans="1:17" s="787" customFormat="1" ht="18.75" customHeight="1">
      <c r="A567" s="807">
        <v>3130101</v>
      </c>
      <c r="B567" s="808" t="s">
        <v>383</v>
      </c>
      <c r="C567" s="809" t="s">
        <v>796</v>
      </c>
      <c r="D567" s="1068" t="s">
        <v>52</v>
      </c>
      <c r="E567" s="810">
        <v>15</v>
      </c>
      <c r="F567" s="812">
        <f>'BASE Y CONFIANZA'!F615</f>
        <v>3549</v>
      </c>
      <c r="G567" s="812">
        <f>'BASE Y CONFIANZA'!G615</f>
        <v>0</v>
      </c>
      <c r="H567" s="812">
        <f>'BASE Y CONFIANZA'!H615</f>
        <v>0</v>
      </c>
      <c r="I567" s="812">
        <f>'BASE Y CONFIANZA'!I615</f>
        <v>0</v>
      </c>
      <c r="J567" s="812">
        <f>'BASE Y CONFIANZA'!J615</f>
        <v>175</v>
      </c>
      <c r="K567" s="812">
        <f>'BASE Y CONFIANZA'!K615</f>
        <v>0</v>
      </c>
      <c r="L567" s="812">
        <f>'BASE Y CONFIANZA'!L615</f>
        <v>0</v>
      </c>
      <c r="M567" s="812">
        <f>'BASE Y CONFIANZA'!M615</f>
        <v>0</v>
      </c>
      <c r="N567" s="811">
        <f>F567+G567+H567+I567-J567+K567-L567-M567</f>
        <v>3374</v>
      </c>
      <c r="O567" s="869"/>
      <c r="P567" s="869"/>
      <c r="Q567" s="869"/>
    </row>
    <row r="568" spans="1:17" s="787" customFormat="1" ht="18.75" customHeight="1">
      <c r="A568" s="807">
        <v>98</v>
      </c>
      <c r="B568" s="808" t="s">
        <v>47</v>
      </c>
      <c r="C568" s="827" t="s">
        <v>797</v>
      </c>
      <c r="D568" s="1067" t="s">
        <v>52</v>
      </c>
      <c r="E568" s="828">
        <v>15</v>
      </c>
      <c r="F568" s="812">
        <f>EVENTUAL!F419</f>
        <v>2184</v>
      </c>
      <c r="G568" s="812">
        <f>EVENTUAL!G419</f>
        <v>0</v>
      </c>
      <c r="H568" s="812">
        <f>EVENTUAL!H419</f>
        <v>0</v>
      </c>
      <c r="I568" s="812">
        <f>EVENTUAL!I419</f>
        <v>0</v>
      </c>
      <c r="J568" s="812">
        <f>EVENTUAL!J419</f>
        <v>0</v>
      </c>
      <c r="K568" s="812">
        <f>EVENTUAL!K419</f>
        <v>55</v>
      </c>
      <c r="L568" s="812">
        <f>EVENTUAL!L419</f>
        <v>0</v>
      </c>
      <c r="M568" s="812">
        <f>EVENTUAL!M419</f>
        <v>0</v>
      </c>
      <c r="N568" s="812">
        <f>EVENTUAL!N419</f>
        <v>2239</v>
      </c>
      <c r="O568" s="869"/>
      <c r="P568" s="869"/>
      <c r="Q568" s="869"/>
    </row>
    <row r="569" spans="1:17" s="787" customFormat="1" ht="18.75" customHeight="1">
      <c r="A569" s="807">
        <v>134</v>
      </c>
      <c r="B569" s="808" t="s">
        <v>917</v>
      </c>
      <c r="C569" s="827" t="s">
        <v>797</v>
      </c>
      <c r="D569" s="1067" t="s">
        <v>353</v>
      </c>
      <c r="E569" s="828">
        <v>15</v>
      </c>
      <c r="F569" s="812">
        <f>EVENTUAL!F420</f>
        <v>2167</v>
      </c>
      <c r="G569" s="812">
        <f>EVENTUAL!G420</f>
        <v>600</v>
      </c>
      <c r="H569" s="812">
        <f>EVENTUAL!H420</f>
        <v>0</v>
      </c>
      <c r="I569" s="812">
        <f>EVENTUAL!I420</f>
        <v>0</v>
      </c>
      <c r="J569" s="812">
        <f>EVENTUAL!J420</f>
        <v>52</v>
      </c>
      <c r="K569" s="812">
        <f>EVENTUAL!K420</f>
        <v>0</v>
      </c>
      <c r="L569" s="812">
        <f>EVENTUAL!L420</f>
        <v>0</v>
      </c>
      <c r="M569" s="812">
        <f>EVENTUAL!M420</f>
        <v>0</v>
      </c>
      <c r="N569" s="812">
        <f>EVENTUAL!N420</f>
        <v>2715</v>
      </c>
      <c r="O569" s="869"/>
      <c r="P569" s="869"/>
      <c r="Q569" s="869"/>
    </row>
    <row r="570" spans="1:17" s="787" customFormat="1" ht="18.75" customHeight="1">
      <c r="A570" s="807">
        <v>252</v>
      </c>
      <c r="B570" s="808" t="s">
        <v>652</v>
      </c>
      <c r="C570" s="827" t="s">
        <v>797</v>
      </c>
      <c r="D570" s="1067" t="s">
        <v>654</v>
      </c>
      <c r="E570" s="828">
        <v>15</v>
      </c>
      <c r="F570" s="812">
        <f>EVENTUAL!F421</f>
        <v>2509</v>
      </c>
      <c r="G570" s="812">
        <f>EVENTUAL!G421</f>
        <v>0</v>
      </c>
      <c r="H570" s="812">
        <f>EVENTUAL!H421</f>
        <v>0</v>
      </c>
      <c r="I570" s="812">
        <f>EVENTUAL!I421</f>
        <v>0</v>
      </c>
      <c r="J570" s="812">
        <f>EVENTUAL!J421</f>
        <v>9</v>
      </c>
      <c r="K570" s="812">
        <f>EVENTUAL!K421</f>
        <v>0</v>
      </c>
      <c r="L570" s="812">
        <f>EVENTUAL!L421</f>
        <v>0</v>
      </c>
      <c r="M570" s="812">
        <f>EVENTUAL!M421</f>
        <v>0</v>
      </c>
      <c r="N570" s="812">
        <f>EVENTUAL!N421</f>
        <v>2500</v>
      </c>
      <c r="O570" s="869"/>
      <c r="P570" s="869"/>
      <c r="Q570" s="869"/>
    </row>
    <row r="571" spans="1:17" s="787" customFormat="1" ht="18.75" customHeight="1">
      <c r="A571" s="807">
        <v>383</v>
      </c>
      <c r="B571" s="808" t="s">
        <v>1304</v>
      </c>
      <c r="C571" s="827" t="s">
        <v>795</v>
      </c>
      <c r="D571" s="1067" t="s">
        <v>1305</v>
      </c>
      <c r="E571" s="828">
        <v>15</v>
      </c>
      <c r="F571" s="812">
        <f>EVENTUAL!F422</f>
        <v>4420</v>
      </c>
      <c r="G571" s="812">
        <f>EVENTUAL!G422</f>
        <v>0</v>
      </c>
      <c r="H571" s="812">
        <f>EVENTUAL!H422</f>
        <v>0</v>
      </c>
      <c r="I571" s="812">
        <f>EVENTUAL!I422</f>
        <v>0</v>
      </c>
      <c r="J571" s="812">
        <f>EVENTUAL!J422</f>
        <v>420</v>
      </c>
      <c r="K571" s="812">
        <f>EVENTUAL!K422</f>
        <v>0</v>
      </c>
      <c r="L571" s="812">
        <f>EVENTUAL!L422</f>
        <v>0</v>
      </c>
      <c r="M571" s="812">
        <f>EVENTUAL!M422</f>
        <v>0</v>
      </c>
      <c r="N571" s="812">
        <f>EVENTUAL!N422</f>
        <v>4000</v>
      </c>
      <c r="O571" s="869"/>
      <c r="P571" s="869"/>
      <c r="Q571" s="869"/>
    </row>
    <row r="572" spans="1:17" s="787" customFormat="1" ht="18.75" customHeight="1">
      <c r="A572" s="807">
        <v>385</v>
      </c>
      <c r="B572" s="808" t="s">
        <v>1306</v>
      </c>
      <c r="C572" s="827" t="s">
        <v>797</v>
      </c>
      <c r="D572" s="1067" t="s">
        <v>112</v>
      </c>
      <c r="E572" s="828">
        <v>15</v>
      </c>
      <c r="F572" s="812">
        <f>EVENTUAL!F423</f>
        <v>1697</v>
      </c>
      <c r="G572" s="812">
        <f>EVENTUAL!G423</f>
        <v>0</v>
      </c>
      <c r="H572" s="812">
        <f>EVENTUAL!H423</f>
        <v>0</v>
      </c>
      <c r="I572" s="812">
        <f>EVENTUAL!I423</f>
        <v>0</v>
      </c>
      <c r="J572" s="812">
        <f>EVENTUAL!J423</f>
        <v>0</v>
      </c>
      <c r="K572" s="812">
        <f>EVENTUAL!K423</f>
        <v>103</v>
      </c>
      <c r="L572" s="812">
        <f>EVENTUAL!L423</f>
        <v>0</v>
      </c>
      <c r="M572" s="812">
        <f>EVENTUAL!M423</f>
        <v>0</v>
      </c>
      <c r="N572" s="812">
        <f>EVENTUAL!N423</f>
        <v>1800</v>
      </c>
      <c r="O572" s="869"/>
      <c r="P572" s="869"/>
      <c r="Q572" s="869"/>
    </row>
    <row r="573" spans="1:17" s="787" customFormat="1" ht="18.75" customHeight="1">
      <c r="A573" s="839" t="s">
        <v>66</v>
      </c>
      <c r="B573" s="845"/>
      <c r="C573" s="851"/>
      <c r="D573" s="851"/>
      <c r="E573" s="852"/>
      <c r="F573" s="844">
        <f>SUM(F565:F572)</f>
        <v>33637</v>
      </c>
      <c r="G573" s="844">
        <f aca="true" t="shared" si="69" ref="G573:N573">SUM(G565:G572)</f>
        <v>600</v>
      </c>
      <c r="H573" s="844">
        <f t="shared" si="69"/>
        <v>300</v>
      </c>
      <c r="I573" s="844">
        <f t="shared" si="69"/>
        <v>0</v>
      </c>
      <c r="J573" s="844">
        <f t="shared" si="69"/>
        <v>3228</v>
      </c>
      <c r="K573" s="844">
        <f t="shared" si="69"/>
        <v>158</v>
      </c>
      <c r="L573" s="844">
        <f t="shared" si="69"/>
        <v>0</v>
      </c>
      <c r="M573" s="844">
        <f t="shared" si="69"/>
        <v>0</v>
      </c>
      <c r="N573" s="844">
        <f t="shared" si="69"/>
        <v>31467</v>
      </c>
      <c r="O573" s="871">
        <f>SUM(N565:N567)</f>
        <v>18213</v>
      </c>
      <c r="P573" s="871">
        <f>SUM(N568:N572)</f>
        <v>13254</v>
      </c>
      <c r="Q573" s="869"/>
    </row>
    <row r="574" spans="1:17" s="787" customFormat="1" ht="18.75" customHeight="1">
      <c r="A574" s="802"/>
      <c r="B574" s="803"/>
      <c r="C574" s="804" t="s">
        <v>12</v>
      </c>
      <c r="D574" s="859"/>
      <c r="E574" s="805"/>
      <c r="F574" s="806"/>
      <c r="G574" s="806"/>
      <c r="H574" s="806"/>
      <c r="I574" s="806"/>
      <c r="J574" s="806"/>
      <c r="K574" s="806"/>
      <c r="L574" s="806"/>
      <c r="M574" s="806"/>
      <c r="N574" s="806"/>
      <c r="O574" s="869"/>
      <c r="P574" s="869"/>
      <c r="Q574" s="869"/>
    </row>
    <row r="575" spans="1:17" s="787" customFormat="1" ht="18.75" customHeight="1">
      <c r="A575" s="807">
        <v>14100101</v>
      </c>
      <c r="B575" s="808" t="s">
        <v>493</v>
      </c>
      <c r="C575" s="827" t="s">
        <v>796</v>
      </c>
      <c r="D575" s="1067" t="s">
        <v>42</v>
      </c>
      <c r="E575" s="828">
        <v>15</v>
      </c>
      <c r="F575" s="812">
        <f>'BASE Y CONFIANZA'!F618</f>
        <v>4242</v>
      </c>
      <c r="G575" s="812">
        <f>'BASE Y CONFIANZA'!G618</f>
        <v>0</v>
      </c>
      <c r="H575" s="812">
        <f>'BASE Y CONFIANZA'!H618</f>
        <v>0</v>
      </c>
      <c r="I575" s="812">
        <f>'BASE Y CONFIANZA'!I618</f>
        <v>0</v>
      </c>
      <c r="J575" s="812">
        <f>'BASE Y CONFIANZA'!J618</f>
        <v>388</v>
      </c>
      <c r="K575" s="812">
        <f>'BASE Y CONFIANZA'!K618</f>
        <v>0</v>
      </c>
      <c r="L575" s="812">
        <f>'BASE Y CONFIANZA'!L618</f>
        <v>0</v>
      </c>
      <c r="M575" s="812">
        <f>'BASE Y CONFIANZA'!M618</f>
        <v>0</v>
      </c>
      <c r="N575" s="812">
        <f>'BASE Y CONFIANZA'!N618</f>
        <v>3854</v>
      </c>
      <c r="O575" s="869"/>
      <c r="P575" s="869"/>
      <c r="Q575" s="869"/>
    </row>
    <row r="576" spans="1:17" s="787" customFormat="1" ht="18.75" customHeight="1">
      <c r="A576" s="807">
        <v>14100201</v>
      </c>
      <c r="B576" s="808" t="s">
        <v>274</v>
      </c>
      <c r="C576" s="827" t="s">
        <v>796</v>
      </c>
      <c r="D576" s="1067" t="s">
        <v>275</v>
      </c>
      <c r="E576" s="828">
        <v>15</v>
      </c>
      <c r="F576" s="812">
        <f>'BASE Y CONFIANZA'!F619</f>
        <v>2542</v>
      </c>
      <c r="G576" s="812">
        <f>'BASE Y CONFIANZA'!G619</f>
        <v>1000</v>
      </c>
      <c r="H576" s="812">
        <f>'BASE Y CONFIANZA'!H619</f>
        <v>300</v>
      </c>
      <c r="I576" s="812">
        <f>'BASE Y CONFIANZA'!I619</f>
        <v>0</v>
      </c>
      <c r="J576" s="812">
        <f>'BASE Y CONFIANZA'!J619</f>
        <v>174</v>
      </c>
      <c r="K576" s="812">
        <f>'BASE Y CONFIANZA'!K619</f>
        <v>0</v>
      </c>
      <c r="L576" s="812">
        <f>'BASE Y CONFIANZA'!L619</f>
        <v>0</v>
      </c>
      <c r="M576" s="812">
        <f>'BASE Y CONFIANZA'!M619</f>
        <v>0</v>
      </c>
      <c r="N576" s="812">
        <f>'BASE Y CONFIANZA'!N619</f>
        <v>3668</v>
      </c>
      <c r="O576" s="869"/>
      <c r="P576" s="869"/>
      <c r="Q576" s="869"/>
    </row>
    <row r="577" spans="1:17" s="787" customFormat="1" ht="18.75" customHeight="1">
      <c r="A577" s="807">
        <v>14100203</v>
      </c>
      <c r="B577" s="808" t="s">
        <v>276</v>
      </c>
      <c r="C577" s="827" t="s">
        <v>796</v>
      </c>
      <c r="D577" s="1067" t="s">
        <v>275</v>
      </c>
      <c r="E577" s="828">
        <v>15</v>
      </c>
      <c r="F577" s="812">
        <f>'BASE Y CONFIANZA'!F620</f>
        <v>2542</v>
      </c>
      <c r="G577" s="812">
        <f>'BASE Y CONFIANZA'!G620</f>
        <v>1000</v>
      </c>
      <c r="H577" s="812">
        <f>'BASE Y CONFIANZA'!H620</f>
        <v>300</v>
      </c>
      <c r="I577" s="812">
        <f>'BASE Y CONFIANZA'!I620</f>
        <v>0</v>
      </c>
      <c r="J577" s="812">
        <f>'BASE Y CONFIANZA'!J620</f>
        <v>174</v>
      </c>
      <c r="K577" s="812">
        <f>'BASE Y CONFIANZA'!K620</f>
        <v>0</v>
      </c>
      <c r="L577" s="812">
        <f>'BASE Y CONFIANZA'!L620</f>
        <v>0</v>
      </c>
      <c r="M577" s="812">
        <f>'BASE Y CONFIANZA'!M620</f>
        <v>0</v>
      </c>
      <c r="N577" s="812">
        <f>'BASE Y CONFIANZA'!N620</f>
        <v>3668</v>
      </c>
      <c r="O577" s="869"/>
      <c r="P577" s="869"/>
      <c r="Q577" s="869"/>
    </row>
    <row r="578" spans="1:17" s="787" customFormat="1" ht="18.75" customHeight="1">
      <c r="A578" s="807">
        <v>14100401</v>
      </c>
      <c r="B578" s="808" t="s">
        <v>277</v>
      </c>
      <c r="C578" s="827" t="s">
        <v>796</v>
      </c>
      <c r="D578" s="1067" t="s">
        <v>13</v>
      </c>
      <c r="E578" s="828">
        <v>15</v>
      </c>
      <c r="F578" s="812">
        <f>'BASE Y CONFIANZA'!F621</f>
        <v>2730</v>
      </c>
      <c r="G578" s="812">
        <f>'BASE Y CONFIANZA'!G621</f>
        <v>1500</v>
      </c>
      <c r="H578" s="812">
        <f>'BASE Y CONFIANZA'!H621</f>
        <v>300</v>
      </c>
      <c r="I578" s="812">
        <f>'BASE Y CONFIANZA'!I621</f>
        <v>0</v>
      </c>
      <c r="J578" s="812">
        <f>'BASE Y CONFIANZA'!J621</f>
        <v>386</v>
      </c>
      <c r="K578" s="812">
        <f>'BASE Y CONFIANZA'!K621</f>
        <v>0</v>
      </c>
      <c r="L578" s="812">
        <f>'BASE Y CONFIANZA'!L621</f>
        <v>0</v>
      </c>
      <c r="M578" s="812">
        <f>'BASE Y CONFIANZA'!M621</f>
        <v>0</v>
      </c>
      <c r="N578" s="812">
        <f>'BASE Y CONFIANZA'!N621</f>
        <v>4144</v>
      </c>
      <c r="O578" s="869"/>
      <c r="P578" s="869"/>
      <c r="Q578" s="869"/>
    </row>
    <row r="579" spans="1:17" s="787" customFormat="1" ht="18.75" customHeight="1">
      <c r="A579" s="807">
        <v>14100402</v>
      </c>
      <c r="B579" s="808" t="s">
        <v>278</v>
      </c>
      <c r="C579" s="827" t="s">
        <v>796</v>
      </c>
      <c r="D579" s="1068" t="s">
        <v>13</v>
      </c>
      <c r="E579" s="828">
        <v>15</v>
      </c>
      <c r="F579" s="812">
        <f>'BASE Y CONFIANZA'!F622</f>
        <v>2730</v>
      </c>
      <c r="G579" s="812">
        <f>'BASE Y CONFIANZA'!G622</f>
        <v>1500</v>
      </c>
      <c r="H579" s="812">
        <f>'BASE Y CONFIANZA'!H622</f>
        <v>300</v>
      </c>
      <c r="I579" s="812">
        <f>'BASE Y CONFIANZA'!I622</f>
        <v>0</v>
      </c>
      <c r="J579" s="812">
        <f>'BASE Y CONFIANZA'!J622</f>
        <v>386</v>
      </c>
      <c r="K579" s="812">
        <f>'BASE Y CONFIANZA'!K622</f>
        <v>0</v>
      </c>
      <c r="L579" s="812">
        <f>'BASE Y CONFIANZA'!L622</f>
        <v>0</v>
      </c>
      <c r="M579" s="812">
        <f>'BASE Y CONFIANZA'!M622</f>
        <v>0</v>
      </c>
      <c r="N579" s="812">
        <f>'BASE Y CONFIANZA'!N622</f>
        <v>4144</v>
      </c>
      <c r="O579" s="869"/>
      <c r="P579" s="869"/>
      <c r="Q579" s="869"/>
    </row>
    <row r="580" spans="1:17" s="787" customFormat="1" ht="18.75" customHeight="1">
      <c r="A580" s="807">
        <v>14100403</v>
      </c>
      <c r="B580" s="808" t="s">
        <v>669</v>
      </c>
      <c r="C580" s="827" t="s">
        <v>796</v>
      </c>
      <c r="D580" s="1068" t="s">
        <v>13</v>
      </c>
      <c r="E580" s="828">
        <v>15</v>
      </c>
      <c r="F580" s="812">
        <f>'BASE Y CONFIANZA'!F623</f>
        <v>2730</v>
      </c>
      <c r="G580" s="812">
        <f>'BASE Y CONFIANZA'!G623</f>
        <v>0</v>
      </c>
      <c r="H580" s="812">
        <f>'BASE Y CONFIANZA'!H623</f>
        <v>300</v>
      </c>
      <c r="I580" s="812">
        <f>'BASE Y CONFIANZA'!I623</f>
        <v>0</v>
      </c>
      <c r="J580" s="812">
        <f>'BASE Y CONFIANZA'!J623</f>
        <v>48</v>
      </c>
      <c r="K580" s="812">
        <f>'BASE Y CONFIANZA'!K623</f>
        <v>0</v>
      </c>
      <c r="L580" s="812">
        <f>'BASE Y CONFIANZA'!L623</f>
        <v>0</v>
      </c>
      <c r="M580" s="812">
        <f>'BASE Y CONFIANZA'!M623</f>
        <v>0</v>
      </c>
      <c r="N580" s="812">
        <f>'BASE Y CONFIANZA'!N623</f>
        <v>2982</v>
      </c>
      <c r="O580" s="869"/>
      <c r="P580" s="869"/>
      <c r="Q580" s="869"/>
    </row>
    <row r="581" spans="1:17" s="787" customFormat="1" ht="18.75" customHeight="1">
      <c r="A581" s="807">
        <v>14100412</v>
      </c>
      <c r="B581" s="808" t="s">
        <v>279</v>
      </c>
      <c r="C581" s="827" t="s">
        <v>796</v>
      </c>
      <c r="D581" s="1068" t="s">
        <v>273</v>
      </c>
      <c r="E581" s="828">
        <v>15</v>
      </c>
      <c r="F581" s="812">
        <f>'BASE Y CONFIANZA'!F624</f>
        <v>6347</v>
      </c>
      <c r="G581" s="812">
        <f>'BASE Y CONFIANZA'!G624</f>
        <v>2200</v>
      </c>
      <c r="H581" s="812">
        <f>'BASE Y CONFIANZA'!H624</f>
        <v>300</v>
      </c>
      <c r="I581" s="812">
        <f>'BASE Y CONFIANZA'!I624</f>
        <v>0</v>
      </c>
      <c r="J581" s="812">
        <f>'BASE Y CONFIANZA'!J624</f>
        <v>1278</v>
      </c>
      <c r="K581" s="812">
        <f>'BASE Y CONFIANZA'!K624</f>
        <v>0</v>
      </c>
      <c r="L581" s="812">
        <f>'BASE Y CONFIANZA'!L624</f>
        <v>0</v>
      </c>
      <c r="M581" s="812">
        <f>'BASE Y CONFIANZA'!M624</f>
        <v>0</v>
      </c>
      <c r="N581" s="812">
        <f>'BASE Y CONFIANZA'!N624</f>
        <v>7569</v>
      </c>
      <c r="O581" s="869"/>
      <c r="P581" s="869"/>
      <c r="Q581" s="869"/>
    </row>
    <row r="582" spans="1:17" s="787" customFormat="1" ht="18.75" customHeight="1">
      <c r="A582" s="807">
        <v>12</v>
      </c>
      <c r="B582" s="808" t="s">
        <v>850</v>
      </c>
      <c r="C582" s="827" t="s">
        <v>797</v>
      </c>
      <c r="D582" s="1068" t="s">
        <v>852</v>
      </c>
      <c r="E582" s="828">
        <v>15</v>
      </c>
      <c r="F582" s="812">
        <f>EVENTUAL!F426</f>
        <v>3109</v>
      </c>
      <c r="G582" s="812">
        <f>EVENTUAL!G426</f>
        <v>1240</v>
      </c>
      <c r="H582" s="812">
        <f>EVENTUAL!H426</f>
        <v>0</v>
      </c>
      <c r="I582" s="812">
        <f>EVENTUAL!I426</f>
        <v>0</v>
      </c>
      <c r="J582" s="812">
        <f>EVENTUAL!J426</f>
        <v>407</v>
      </c>
      <c r="K582" s="812">
        <f>EVENTUAL!K426</f>
        <v>0</v>
      </c>
      <c r="L582" s="812">
        <f>EVENTUAL!L426</f>
        <v>0</v>
      </c>
      <c r="M582" s="812">
        <f>EVENTUAL!M426</f>
        <v>0</v>
      </c>
      <c r="N582" s="812">
        <f>EVENTUAL!N426</f>
        <v>3942</v>
      </c>
      <c r="O582" s="869"/>
      <c r="P582" s="869"/>
      <c r="Q582" s="869"/>
    </row>
    <row r="583" spans="1:17" s="787" customFormat="1" ht="18.75" customHeight="1">
      <c r="A583" s="807">
        <v>15</v>
      </c>
      <c r="B583" s="808" t="s">
        <v>465</v>
      </c>
      <c r="C583" s="827" t="s">
        <v>797</v>
      </c>
      <c r="D583" s="1067" t="s">
        <v>13</v>
      </c>
      <c r="E583" s="828">
        <v>15</v>
      </c>
      <c r="F583" s="812">
        <f>EVENTUAL!F427</f>
        <v>2730</v>
      </c>
      <c r="G583" s="812">
        <f>EVENTUAL!G427</f>
        <v>700</v>
      </c>
      <c r="H583" s="812">
        <f>EVENTUAL!H427</f>
        <v>300</v>
      </c>
      <c r="I583" s="812">
        <f>EVENTUAL!I427</f>
        <v>0</v>
      </c>
      <c r="J583" s="812">
        <f>EVENTUAL!J427</f>
        <v>144</v>
      </c>
      <c r="K583" s="812">
        <f>EVENTUAL!K427</f>
        <v>0</v>
      </c>
      <c r="L583" s="812">
        <f>EVENTUAL!L427</f>
        <v>0</v>
      </c>
      <c r="M583" s="812">
        <f>EVENTUAL!M427</f>
        <v>0</v>
      </c>
      <c r="N583" s="812">
        <f>EVENTUAL!N427</f>
        <v>3586</v>
      </c>
      <c r="O583" s="869"/>
      <c r="P583" s="869"/>
      <c r="Q583" s="869"/>
    </row>
    <row r="584" spans="1:17" s="787" customFormat="1" ht="18.75" customHeight="1">
      <c r="A584" s="807">
        <v>30</v>
      </c>
      <c r="B584" s="808" t="s">
        <v>853</v>
      </c>
      <c r="C584" s="827" t="s">
        <v>797</v>
      </c>
      <c r="D584" s="1067" t="s">
        <v>852</v>
      </c>
      <c r="E584" s="828">
        <v>15</v>
      </c>
      <c r="F584" s="812">
        <f>EVENTUAL!F428</f>
        <v>3109</v>
      </c>
      <c r="G584" s="812">
        <f>EVENTUAL!G428</f>
        <v>0</v>
      </c>
      <c r="H584" s="812">
        <f>EVENTUAL!H428</f>
        <v>0</v>
      </c>
      <c r="I584" s="812">
        <f>EVENTUAL!I428</f>
        <v>0</v>
      </c>
      <c r="J584" s="812">
        <f>EVENTUAL!J428</f>
        <v>109</v>
      </c>
      <c r="K584" s="812">
        <f>EVENTUAL!K428</f>
        <v>0</v>
      </c>
      <c r="L584" s="812">
        <f>EVENTUAL!L428</f>
        <v>0</v>
      </c>
      <c r="M584" s="812">
        <f>EVENTUAL!M428</f>
        <v>0</v>
      </c>
      <c r="N584" s="812">
        <f>EVENTUAL!N428</f>
        <v>3000</v>
      </c>
      <c r="O584" s="869"/>
      <c r="P584" s="869"/>
      <c r="Q584" s="869"/>
    </row>
    <row r="585" spans="1:17" s="787" customFormat="1" ht="18.75" customHeight="1">
      <c r="A585" s="807">
        <v>40</v>
      </c>
      <c r="B585" s="808" t="s">
        <v>864</v>
      </c>
      <c r="C585" s="827" t="s">
        <v>797</v>
      </c>
      <c r="D585" s="1067" t="s">
        <v>273</v>
      </c>
      <c r="E585" s="828">
        <v>15</v>
      </c>
      <c r="F585" s="812">
        <f>EVENTUAL!F429</f>
        <v>6348</v>
      </c>
      <c r="G585" s="812">
        <f>EVENTUAL!G429</f>
        <v>0</v>
      </c>
      <c r="H585" s="812">
        <f>EVENTUAL!H429</f>
        <v>300</v>
      </c>
      <c r="I585" s="812">
        <f>EVENTUAL!I429</f>
        <v>0</v>
      </c>
      <c r="J585" s="812">
        <f>EVENTUAL!J429</f>
        <v>809</v>
      </c>
      <c r="K585" s="812">
        <f>EVENTUAL!K429</f>
        <v>0</v>
      </c>
      <c r="L585" s="812">
        <f>EVENTUAL!L429</f>
        <v>0</v>
      </c>
      <c r="M585" s="812">
        <f>EVENTUAL!M429</f>
        <v>0</v>
      </c>
      <c r="N585" s="812">
        <f>EVENTUAL!N429</f>
        <v>5839</v>
      </c>
      <c r="O585" s="869"/>
      <c r="P585" s="869"/>
      <c r="Q585" s="869"/>
    </row>
    <row r="586" spans="1:17" s="787" customFormat="1" ht="18.75" customHeight="1">
      <c r="A586" s="807">
        <v>46</v>
      </c>
      <c r="B586" s="808" t="s">
        <v>57</v>
      </c>
      <c r="C586" s="827" t="s">
        <v>797</v>
      </c>
      <c r="D586" s="1067" t="s">
        <v>13</v>
      </c>
      <c r="E586" s="828">
        <v>15</v>
      </c>
      <c r="F586" s="812">
        <f>EVENTUAL!F440</f>
        <v>2730</v>
      </c>
      <c r="G586" s="812">
        <f>EVENTUAL!G440</f>
        <v>2550</v>
      </c>
      <c r="H586" s="812">
        <f>EVENTUAL!H440</f>
        <v>300</v>
      </c>
      <c r="I586" s="812">
        <f>EVENTUAL!I440</f>
        <v>0</v>
      </c>
      <c r="J586" s="812">
        <f>EVENTUAL!J440</f>
        <v>581</v>
      </c>
      <c r="K586" s="812">
        <f>EVENTUAL!K440</f>
        <v>0</v>
      </c>
      <c r="L586" s="812">
        <f>EVENTUAL!L440</f>
        <v>0</v>
      </c>
      <c r="M586" s="812">
        <f>EVENTUAL!M440</f>
        <v>0</v>
      </c>
      <c r="N586" s="812">
        <f>EVENTUAL!N440</f>
        <v>4999</v>
      </c>
      <c r="O586" s="869"/>
      <c r="P586" s="869"/>
      <c r="Q586" s="869"/>
    </row>
    <row r="587" spans="1:17" s="787" customFormat="1" ht="18.75" customHeight="1">
      <c r="A587" s="807">
        <v>84</v>
      </c>
      <c r="B587" s="808" t="s">
        <v>892</v>
      </c>
      <c r="C587" s="827" t="s">
        <v>797</v>
      </c>
      <c r="D587" s="1067" t="s">
        <v>13</v>
      </c>
      <c r="E587" s="828">
        <v>15</v>
      </c>
      <c r="F587" s="812">
        <f>EVENTUAL!F441</f>
        <v>2730</v>
      </c>
      <c r="G587" s="812">
        <f>EVENTUAL!G441</f>
        <v>2250</v>
      </c>
      <c r="H587" s="812">
        <f>EVENTUAL!H441</f>
        <v>300</v>
      </c>
      <c r="I587" s="812">
        <f>EVENTUAL!I441</f>
        <v>0</v>
      </c>
      <c r="J587" s="812">
        <f>EVENTUAL!J441</f>
        <v>520</v>
      </c>
      <c r="K587" s="812">
        <f>EVENTUAL!K441</f>
        <v>0</v>
      </c>
      <c r="L587" s="812">
        <f>EVENTUAL!L441</f>
        <v>0</v>
      </c>
      <c r="M587" s="812">
        <f>EVENTUAL!M441</f>
        <v>0</v>
      </c>
      <c r="N587" s="812">
        <f>EVENTUAL!N441</f>
        <v>4760</v>
      </c>
      <c r="O587" s="869"/>
      <c r="P587" s="869"/>
      <c r="Q587" s="869"/>
    </row>
    <row r="588" spans="1:17" s="787" customFormat="1" ht="18.75" customHeight="1">
      <c r="A588" s="807">
        <v>132</v>
      </c>
      <c r="B588" s="808" t="s">
        <v>832</v>
      </c>
      <c r="C588" s="827" t="s">
        <v>797</v>
      </c>
      <c r="D588" s="1067" t="s">
        <v>916</v>
      </c>
      <c r="E588" s="828">
        <v>15</v>
      </c>
      <c r="F588" s="812">
        <f>EVENTUAL!F442</f>
        <v>2167</v>
      </c>
      <c r="G588" s="812">
        <f>EVENTUAL!G442</f>
        <v>900</v>
      </c>
      <c r="H588" s="812">
        <f>EVENTUAL!H442</f>
        <v>0</v>
      </c>
      <c r="I588" s="812">
        <f>EVENTUAL!I442</f>
        <v>0</v>
      </c>
      <c r="J588" s="812">
        <f>EVENTUAL!J442</f>
        <v>84</v>
      </c>
      <c r="K588" s="812">
        <f>EVENTUAL!K442</f>
        <v>0</v>
      </c>
      <c r="L588" s="812">
        <f>EVENTUAL!L442</f>
        <v>0</v>
      </c>
      <c r="M588" s="812">
        <f>EVENTUAL!M442</f>
        <v>0</v>
      </c>
      <c r="N588" s="812">
        <f>EVENTUAL!N442</f>
        <v>2983</v>
      </c>
      <c r="O588" s="869"/>
      <c r="P588" s="869"/>
      <c r="Q588" s="869"/>
    </row>
    <row r="589" spans="1:17" s="787" customFormat="1" ht="18.75" customHeight="1">
      <c r="A589" s="807">
        <v>137</v>
      </c>
      <c r="B589" s="808" t="s">
        <v>920</v>
      </c>
      <c r="C589" s="827" t="s">
        <v>797</v>
      </c>
      <c r="D589" s="1067" t="s">
        <v>13</v>
      </c>
      <c r="E589" s="828">
        <v>15</v>
      </c>
      <c r="F589" s="812">
        <f>EVENTUAL!F443</f>
        <v>2730</v>
      </c>
      <c r="G589" s="812">
        <f>EVENTUAL!G443</f>
        <v>1700</v>
      </c>
      <c r="H589" s="812">
        <f>EVENTUAL!H443</f>
        <v>300</v>
      </c>
      <c r="I589" s="812">
        <f>EVENTUAL!I443</f>
        <v>0</v>
      </c>
      <c r="J589" s="812">
        <f>EVENTUAL!J443</f>
        <v>421</v>
      </c>
      <c r="K589" s="812">
        <f>EVENTUAL!K443</f>
        <v>0</v>
      </c>
      <c r="L589" s="812">
        <f>EVENTUAL!L443</f>
        <v>0</v>
      </c>
      <c r="M589" s="812">
        <f>EVENTUAL!M443</f>
        <v>0</v>
      </c>
      <c r="N589" s="812">
        <f>EVENTUAL!N443</f>
        <v>4309</v>
      </c>
      <c r="O589" s="869"/>
      <c r="P589" s="869"/>
      <c r="Q589" s="869"/>
    </row>
    <row r="590" spans="1:17" s="787" customFormat="1" ht="18.75" customHeight="1">
      <c r="A590" s="807">
        <v>158</v>
      </c>
      <c r="B590" s="808" t="s">
        <v>1020</v>
      </c>
      <c r="C590" s="827" t="s">
        <v>797</v>
      </c>
      <c r="D590" s="1067" t="s">
        <v>273</v>
      </c>
      <c r="E590" s="828">
        <v>15</v>
      </c>
      <c r="F590" s="812">
        <f>EVENTUAL!F444</f>
        <v>6348</v>
      </c>
      <c r="G590" s="812">
        <f>EVENTUAL!G444</f>
        <v>0</v>
      </c>
      <c r="H590" s="812">
        <f>EVENTUAL!H444</f>
        <v>300</v>
      </c>
      <c r="I590" s="812">
        <f>EVENTUAL!I444</f>
        <v>0</v>
      </c>
      <c r="J590" s="812">
        <f>EVENTUAL!J444</f>
        <v>809</v>
      </c>
      <c r="K590" s="812">
        <f>EVENTUAL!K444</f>
        <v>0</v>
      </c>
      <c r="L590" s="812">
        <f>EVENTUAL!L444</f>
        <v>0</v>
      </c>
      <c r="M590" s="812">
        <f>EVENTUAL!M444</f>
        <v>0</v>
      </c>
      <c r="N590" s="812">
        <f>EVENTUAL!N444</f>
        <v>5839</v>
      </c>
      <c r="O590" s="869"/>
      <c r="P590" s="869"/>
      <c r="Q590" s="869"/>
    </row>
    <row r="591" spans="1:17" s="787" customFormat="1" ht="18.75" customHeight="1">
      <c r="A591" s="807">
        <v>195</v>
      </c>
      <c r="B591" s="808" t="s">
        <v>503</v>
      </c>
      <c r="C591" s="827" t="s">
        <v>797</v>
      </c>
      <c r="D591" s="1067" t="s">
        <v>505</v>
      </c>
      <c r="E591" s="828">
        <v>15</v>
      </c>
      <c r="F591" s="812">
        <f>EVENTUAL!F445</f>
        <v>2508</v>
      </c>
      <c r="G591" s="812">
        <f>EVENTUAL!G445</f>
        <v>0</v>
      </c>
      <c r="H591" s="812">
        <f>EVENTUAL!H445</f>
        <v>300</v>
      </c>
      <c r="I591" s="812">
        <f>EVENTUAL!I445</f>
        <v>0</v>
      </c>
      <c r="J591" s="812">
        <f>EVENTUAL!J445</f>
        <v>9</v>
      </c>
      <c r="K591" s="812">
        <f>EVENTUAL!K445</f>
        <v>0</v>
      </c>
      <c r="L591" s="812">
        <f>EVENTUAL!L445</f>
        <v>0</v>
      </c>
      <c r="M591" s="812">
        <f>EVENTUAL!M445</f>
        <v>0</v>
      </c>
      <c r="N591" s="812">
        <f>EVENTUAL!N445</f>
        <v>2799</v>
      </c>
      <c r="O591" s="869"/>
      <c r="P591" s="869"/>
      <c r="Q591" s="869"/>
    </row>
    <row r="592" spans="1:17" s="787" customFormat="1" ht="18.75" customHeight="1">
      <c r="A592" s="807">
        <v>358</v>
      </c>
      <c r="B592" s="808" t="s">
        <v>1168</v>
      </c>
      <c r="C592" s="827" t="s">
        <v>797</v>
      </c>
      <c r="D592" s="1067" t="s">
        <v>273</v>
      </c>
      <c r="E592" s="828">
        <v>15</v>
      </c>
      <c r="F592" s="812">
        <f>EVENTUAL!F446</f>
        <v>6348</v>
      </c>
      <c r="G592" s="812">
        <f>EVENTUAL!G446</f>
        <v>2200</v>
      </c>
      <c r="H592" s="812">
        <f>EVENTUAL!H446</f>
        <v>300</v>
      </c>
      <c r="I592" s="812">
        <f>EVENTUAL!I446</f>
        <v>0</v>
      </c>
      <c r="J592" s="812">
        <f>EVENTUAL!J446</f>
        <v>1279</v>
      </c>
      <c r="K592" s="812">
        <f>EVENTUAL!K446</f>
        <v>0</v>
      </c>
      <c r="L592" s="812">
        <f>EVENTUAL!L446</f>
        <v>0</v>
      </c>
      <c r="M592" s="812">
        <f>EVENTUAL!M446</f>
        <v>0</v>
      </c>
      <c r="N592" s="812">
        <f>EVENTUAL!N446</f>
        <v>7569</v>
      </c>
      <c r="O592" s="869"/>
      <c r="P592" s="869"/>
      <c r="Q592" s="869"/>
    </row>
    <row r="593" spans="1:17" s="787" customFormat="1" ht="18.75" customHeight="1">
      <c r="A593" s="807">
        <v>386</v>
      </c>
      <c r="B593" s="808" t="s">
        <v>1307</v>
      </c>
      <c r="C593" s="827" t="s">
        <v>797</v>
      </c>
      <c r="D593" s="1067" t="s">
        <v>852</v>
      </c>
      <c r="E593" s="828">
        <v>15</v>
      </c>
      <c r="F593" s="812">
        <f>EVENTUAL!F447</f>
        <v>3109</v>
      </c>
      <c r="G593" s="812">
        <f>EVENTUAL!G447</f>
        <v>0</v>
      </c>
      <c r="H593" s="812">
        <f>EVENTUAL!H447</f>
        <v>0</v>
      </c>
      <c r="I593" s="812">
        <f>EVENTUAL!I447</f>
        <v>0</v>
      </c>
      <c r="J593" s="812">
        <f>EVENTUAL!J447</f>
        <v>109</v>
      </c>
      <c r="K593" s="812">
        <f>EVENTUAL!K447</f>
        <v>0</v>
      </c>
      <c r="L593" s="812">
        <f>EVENTUAL!L447</f>
        <v>0</v>
      </c>
      <c r="M593" s="812">
        <f>EVENTUAL!M447</f>
        <v>0</v>
      </c>
      <c r="N593" s="812">
        <f>EVENTUAL!N447</f>
        <v>3000</v>
      </c>
      <c r="O593" s="869"/>
      <c r="P593" s="869"/>
      <c r="Q593" s="869"/>
    </row>
    <row r="594" spans="1:17" s="787" customFormat="1" ht="18.75" customHeight="1">
      <c r="A594" s="807">
        <v>387</v>
      </c>
      <c r="B594" s="808" t="s">
        <v>1308</v>
      </c>
      <c r="C594" s="827" t="s">
        <v>797</v>
      </c>
      <c r="D594" s="1067" t="s">
        <v>13</v>
      </c>
      <c r="E594" s="828">
        <v>15</v>
      </c>
      <c r="F594" s="812">
        <f>EVENTUAL!F448</f>
        <v>2730</v>
      </c>
      <c r="G594" s="812">
        <f>EVENTUAL!G448</f>
        <v>600</v>
      </c>
      <c r="H594" s="812">
        <f>EVENTUAL!H448</f>
        <v>300</v>
      </c>
      <c r="I594" s="812">
        <f>EVENTUAL!I448</f>
        <v>0</v>
      </c>
      <c r="J594" s="812">
        <f>EVENTUAL!J448</f>
        <v>133</v>
      </c>
      <c r="K594" s="812">
        <f>EVENTUAL!K448</f>
        <v>0</v>
      </c>
      <c r="L594" s="812">
        <f>EVENTUAL!L448</f>
        <v>0</v>
      </c>
      <c r="M594" s="812">
        <f>EVENTUAL!M448</f>
        <v>0</v>
      </c>
      <c r="N594" s="812">
        <f>EVENTUAL!N448</f>
        <v>3497</v>
      </c>
      <c r="O594" s="869"/>
      <c r="P594" s="869"/>
      <c r="Q594" s="869"/>
    </row>
    <row r="595" spans="1:17" s="787" customFormat="1" ht="18.75" customHeight="1">
      <c r="A595" s="807">
        <v>388</v>
      </c>
      <c r="B595" s="808" t="s">
        <v>1309</v>
      </c>
      <c r="C595" s="827" t="s">
        <v>797</v>
      </c>
      <c r="D595" s="1067" t="s">
        <v>13</v>
      </c>
      <c r="E595" s="828">
        <v>15</v>
      </c>
      <c r="F595" s="812">
        <f>EVENTUAL!F449</f>
        <v>2730</v>
      </c>
      <c r="G595" s="812">
        <f>EVENTUAL!G449</f>
        <v>1450</v>
      </c>
      <c r="H595" s="812">
        <f>EVENTUAL!H449</f>
        <v>300</v>
      </c>
      <c r="I595" s="812">
        <f>EVENTUAL!I449</f>
        <v>0</v>
      </c>
      <c r="J595" s="812">
        <f>EVENTUAL!J449</f>
        <v>378</v>
      </c>
      <c r="K595" s="812">
        <f>EVENTUAL!K449</f>
        <v>0</v>
      </c>
      <c r="L595" s="812">
        <f>EVENTUAL!L449</f>
        <v>0</v>
      </c>
      <c r="M595" s="812">
        <f>EVENTUAL!M449</f>
        <v>0</v>
      </c>
      <c r="N595" s="812">
        <f>EVENTUAL!N449</f>
        <v>4102</v>
      </c>
      <c r="O595" s="869"/>
      <c r="P595" s="869"/>
      <c r="Q595" s="869"/>
    </row>
    <row r="596" spans="1:17" s="787" customFormat="1" ht="18.75" customHeight="1">
      <c r="A596" s="807">
        <v>394</v>
      </c>
      <c r="B596" s="808" t="s">
        <v>1394</v>
      </c>
      <c r="C596" s="827" t="s">
        <v>797</v>
      </c>
      <c r="D596" s="1067" t="s">
        <v>273</v>
      </c>
      <c r="E596" s="828">
        <v>15</v>
      </c>
      <c r="F596" s="812">
        <f>EVENTUAL!F450</f>
        <v>6348</v>
      </c>
      <c r="G596" s="812">
        <f>EVENTUAL!G450</f>
        <v>0</v>
      </c>
      <c r="H596" s="812">
        <f>EVENTUAL!H450</f>
        <v>300</v>
      </c>
      <c r="I596" s="812">
        <f>EVENTUAL!I450</f>
        <v>0</v>
      </c>
      <c r="J596" s="812">
        <f>EVENTUAL!J450</f>
        <v>809</v>
      </c>
      <c r="K596" s="812">
        <f>EVENTUAL!K450</f>
        <v>0</v>
      </c>
      <c r="L596" s="812">
        <f>EVENTUAL!L450</f>
        <v>0</v>
      </c>
      <c r="M596" s="812">
        <f>EVENTUAL!M450</f>
        <v>0</v>
      </c>
      <c r="N596" s="812">
        <f>EVENTUAL!N450</f>
        <v>5839</v>
      </c>
      <c r="O596" s="869"/>
      <c r="P596" s="869"/>
      <c r="Q596" s="869"/>
    </row>
    <row r="597" spans="1:17" s="787" customFormat="1" ht="18.75" customHeight="1">
      <c r="A597" s="839" t="s">
        <v>66</v>
      </c>
      <c r="B597" s="840"/>
      <c r="C597" s="856"/>
      <c r="D597" s="856"/>
      <c r="E597" s="857"/>
      <c r="F597" s="844">
        <f>SUM(F575:F596)</f>
        <v>79637</v>
      </c>
      <c r="G597" s="844">
        <f aca="true" t="shared" si="70" ref="G597:N597">SUM(G575:G596)</f>
        <v>20790</v>
      </c>
      <c r="H597" s="844">
        <f t="shared" si="70"/>
        <v>5100</v>
      </c>
      <c r="I597" s="844">
        <f t="shared" si="70"/>
        <v>0</v>
      </c>
      <c r="J597" s="844">
        <f t="shared" si="70"/>
        <v>9435</v>
      </c>
      <c r="K597" s="844">
        <f t="shared" si="70"/>
        <v>0</v>
      </c>
      <c r="L597" s="844">
        <f t="shared" si="70"/>
        <v>0</v>
      </c>
      <c r="M597" s="844">
        <f t="shared" si="70"/>
        <v>0</v>
      </c>
      <c r="N597" s="844">
        <f t="shared" si="70"/>
        <v>96092</v>
      </c>
      <c r="O597" s="871">
        <f>SUM(N575:N581)</f>
        <v>30029</v>
      </c>
      <c r="P597" s="871">
        <f>SUM(N582:N596)</f>
        <v>66063</v>
      </c>
      <c r="Q597" s="869"/>
    </row>
    <row r="598" spans="1:17" s="787" customFormat="1" ht="18.75" customHeight="1">
      <c r="A598" s="802"/>
      <c r="B598" s="803"/>
      <c r="C598" s="804" t="s">
        <v>280</v>
      </c>
      <c r="D598" s="859"/>
      <c r="E598" s="805"/>
      <c r="F598" s="806"/>
      <c r="G598" s="806"/>
      <c r="H598" s="806"/>
      <c r="I598" s="806"/>
      <c r="J598" s="806"/>
      <c r="K598" s="806"/>
      <c r="L598" s="806"/>
      <c r="M598" s="806"/>
      <c r="N598" s="806"/>
      <c r="O598" s="869"/>
      <c r="P598" s="869"/>
      <c r="Q598" s="869"/>
    </row>
    <row r="599" spans="1:17" s="787" customFormat="1" ht="18.75" customHeight="1">
      <c r="A599" s="807">
        <v>15100203</v>
      </c>
      <c r="B599" s="808" t="s">
        <v>283</v>
      </c>
      <c r="C599" s="827" t="s">
        <v>796</v>
      </c>
      <c r="D599" s="827" t="s">
        <v>282</v>
      </c>
      <c r="E599" s="828">
        <v>15</v>
      </c>
      <c r="F599" s="812">
        <f>'BASE Y CONFIANZA'!F636</f>
        <v>1641</v>
      </c>
      <c r="G599" s="812">
        <f>'BASE Y CONFIANZA'!G636</f>
        <v>0</v>
      </c>
      <c r="H599" s="812">
        <f>'BASE Y CONFIANZA'!H636</f>
        <v>0</v>
      </c>
      <c r="I599" s="812">
        <f>'BASE Y CONFIANZA'!I636</f>
        <v>0</v>
      </c>
      <c r="J599" s="812">
        <f>'BASE Y CONFIANZA'!J636</f>
        <v>0</v>
      </c>
      <c r="K599" s="812">
        <f>'BASE Y CONFIANZA'!K636</f>
        <v>107</v>
      </c>
      <c r="L599" s="812">
        <f>'BASE Y CONFIANZA'!L636</f>
        <v>0</v>
      </c>
      <c r="M599" s="812">
        <f>'BASE Y CONFIANZA'!M636</f>
        <v>0</v>
      </c>
      <c r="N599" s="812">
        <f>'BASE Y CONFIANZA'!N636</f>
        <v>1748</v>
      </c>
      <c r="O599" s="869"/>
      <c r="P599" s="869"/>
      <c r="Q599" s="869"/>
    </row>
    <row r="600" spans="1:17" s="787" customFormat="1" ht="18.75" customHeight="1">
      <c r="A600" s="807">
        <v>15100208</v>
      </c>
      <c r="B600" s="808" t="s">
        <v>541</v>
      </c>
      <c r="C600" s="827" t="s">
        <v>796</v>
      </c>
      <c r="D600" s="827" t="s">
        <v>353</v>
      </c>
      <c r="E600" s="828">
        <v>15</v>
      </c>
      <c r="F600" s="812">
        <f>'BASE Y CONFIANZA'!F637</f>
        <v>3820</v>
      </c>
      <c r="G600" s="812">
        <f>'BASE Y CONFIANZA'!G637</f>
        <v>0</v>
      </c>
      <c r="H600" s="812">
        <f>'BASE Y CONFIANZA'!H637</f>
        <v>0</v>
      </c>
      <c r="I600" s="812">
        <f>'BASE Y CONFIANZA'!I637</f>
        <v>0</v>
      </c>
      <c r="J600" s="812">
        <f>'BASE Y CONFIANZA'!J637</f>
        <v>320</v>
      </c>
      <c r="K600" s="812">
        <f>'BASE Y CONFIANZA'!K637</f>
        <v>0</v>
      </c>
      <c r="L600" s="812">
        <f>'BASE Y CONFIANZA'!L637</f>
        <v>0</v>
      </c>
      <c r="M600" s="812">
        <f>'BASE Y CONFIANZA'!M637</f>
        <v>0</v>
      </c>
      <c r="N600" s="812">
        <f>'BASE Y CONFIANZA'!N637</f>
        <v>3500</v>
      </c>
      <c r="O600" s="869"/>
      <c r="P600" s="869"/>
      <c r="Q600" s="869"/>
    </row>
    <row r="601" spans="1:17" s="787" customFormat="1" ht="18.75" customHeight="1">
      <c r="A601" s="807">
        <v>239</v>
      </c>
      <c r="B601" s="808" t="s">
        <v>1210</v>
      </c>
      <c r="C601" s="827" t="s">
        <v>797</v>
      </c>
      <c r="D601" s="827" t="s">
        <v>11</v>
      </c>
      <c r="E601" s="828">
        <v>15</v>
      </c>
      <c r="F601" s="812">
        <f>EVENTUAL!F462</f>
        <v>2268</v>
      </c>
      <c r="G601" s="812">
        <f>EVENTUAL!G462</f>
        <v>0</v>
      </c>
      <c r="H601" s="812">
        <f>EVENTUAL!H462</f>
        <v>0</v>
      </c>
      <c r="I601" s="812">
        <f>EVENTUAL!I462</f>
        <v>0</v>
      </c>
      <c r="J601" s="812">
        <f>EVENTUAL!J462</f>
        <v>0</v>
      </c>
      <c r="K601" s="812">
        <f>EVENTUAL!K462</f>
        <v>32</v>
      </c>
      <c r="L601" s="812">
        <f>EVENTUAL!L462</f>
        <v>200</v>
      </c>
      <c r="M601" s="812">
        <f>EVENTUAL!M462</f>
        <v>0</v>
      </c>
      <c r="N601" s="812">
        <f>EVENTUAL!N462</f>
        <v>2100</v>
      </c>
      <c r="O601" s="869"/>
      <c r="P601" s="869"/>
      <c r="Q601" s="869"/>
    </row>
    <row r="602" spans="1:17" s="787" customFormat="1" ht="18.75" customHeight="1">
      <c r="A602" s="807">
        <v>287</v>
      </c>
      <c r="B602" s="808" t="s">
        <v>281</v>
      </c>
      <c r="C602" s="827" t="s">
        <v>797</v>
      </c>
      <c r="D602" s="827" t="s">
        <v>11</v>
      </c>
      <c r="E602" s="828">
        <v>15</v>
      </c>
      <c r="F602" s="812">
        <f>EVENTUAL!F463</f>
        <v>524</v>
      </c>
      <c r="G602" s="812">
        <f>EVENTUAL!G463</f>
        <v>0</v>
      </c>
      <c r="H602" s="812">
        <f>EVENTUAL!H463</f>
        <v>0</v>
      </c>
      <c r="I602" s="812">
        <f>EVENTUAL!I463</f>
        <v>0</v>
      </c>
      <c r="J602" s="812">
        <f>EVENTUAL!J463</f>
        <v>0</v>
      </c>
      <c r="K602" s="812">
        <f>EVENTUAL!K463</f>
        <v>178</v>
      </c>
      <c r="L602" s="812">
        <f>EVENTUAL!L463</f>
        <v>0</v>
      </c>
      <c r="M602" s="812">
        <f>EVENTUAL!M463</f>
        <v>0</v>
      </c>
      <c r="N602" s="812">
        <f>EVENTUAL!N463</f>
        <v>702</v>
      </c>
      <c r="O602" s="869"/>
      <c r="P602" s="869"/>
      <c r="Q602" s="869"/>
    </row>
    <row r="603" spans="1:17" s="787" customFormat="1" ht="18.75" customHeight="1">
      <c r="A603" s="839" t="s">
        <v>66</v>
      </c>
      <c r="B603" s="845"/>
      <c r="C603" s="851"/>
      <c r="D603" s="851"/>
      <c r="E603" s="852"/>
      <c r="F603" s="844">
        <f>SUM(F599:F602)</f>
        <v>8253</v>
      </c>
      <c r="G603" s="844">
        <f aca="true" t="shared" si="71" ref="G603:N603">SUM(G599:G602)</f>
        <v>0</v>
      </c>
      <c r="H603" s="844">
        <f t="shared" si="71"/>
        <v>0</v>
      </c>
      <c r="I603" s="844">
        <f t="shared" si="71"/>
        <v>0</v>
      </c>
      <c r="J603" s="844">
        <f t="shared" si="71"/>
        <v>320</v>
      </c>
      <c r="K603" s="844">
        <f t="shared" si="71"/>
        <v>317</v>
      </c>
      <c r="L603" s="844">
        <f t="shared" si="71"/>
        <v>200</v>
      </c>
      <c r="M603" s="844">
        <f t="shared" si="71"/>
        <v>0</v>
      </c>
      <c r="N603" s="844">
        <f t="shared" si="71"/>
        <v>8050</v>
      </c>
      <c r="O603" s="871">
        <f>SUM(N599:N600)</f>
        <v>5248</v>
      </c>
      <c r="P603" s="871">
        <f>SUM(N601:N602)</f>
        <v>2802</v>
      </c>
      <c r="Q603" s="869"/>
    </row>
    <row r="604" spans="1:17" s="787" customFormat="1" ht="18.75" customHeight="1">
      <c r="A604" s="802"/>
      <c r="B604" s="803"/>
      <c r="C604" s="804" t="s">
        <v>367</v>
      </c>
      <c r="D604" s="859"/>
      <c r="E604" s="805"/>
      <c r="F604" s="806"/>
      <c r="G604" s="806"/>
      <c r="H604" s="806"/>
      <c r="I604" s="806"/>
      <c r="J604" s="806"/>
      <c r="K604" s="806"/>
      <c r="L604" s="806"/>
      <c r="M604" s="806"/>
      <c r="N604" s="806"/>
      <c r="O604" s="869"/>
      <c r="P604" s="869"/>
      <c r="Q604" s="869"/>
    </row>
    <row r="605" spans="1:17" s="787" customFormat="1" ht="25.5" customHeight="1">
      <c r="A605" s="849">
        <v>1510001</v>
      </c>
      <c r="B605" s="858" t="s">
        <v>1079</v>
      </c>
      <c r="C605" s="835" t="s">
        <v>795</v>
      </c>
      <c r="D605" s="1042" t="s">
        <v>570</v>
      </c>
      <c r="E605" s="828">
        <v>15</v>
      </c>
      <c r="F605" s="812">
        <f>'BASE Y CONFIANZA'!F640</f>
        <v>5662</v>
      </c>
      <c r="G605" s="812">
        <f>'BASE Y CONFIANZA'!G640</f>
        <v>0</v>
      </c>
      <c r="H605" s="812">
        <f>'BASE Y CONFIANZA'!H640</f>
        <v>0</v>
      </c>
      <c r="I605" s="812">
        <f>'BASE Y CONFIANZA'!I640</f>
        <v>0</v>
      </c>
      <c r="J605" s="812">
        <f>'BASE Y CONFIANZA'!J640</f>
        <v>662</v>
      </c>
      <c r="K605" s="812">
        <f>'BASE Y CONFIANZA'!K640</f>
        <v>0</v>
      </c>
      <c r="L605" s="812">
        <f>'BASE Y CONFIANZA'!L640</f>
        <v>0</v>
      </c>
      <c r="M605" s="812">
        <f>'BASE Y CONFIANZA'!M640</f>
        <v>0</v>
      </c>
      <c r="N605" s="811">
        <f>F605+G605+H605+I605-J605+K605-L605-M605</f>
        <v>5000</v>
      </c>
      <c r="O605" s="869"/>
      <c r="P605" s="869"/>
      <c r="Q605" s="869"/>
    </row>
    <row r="606" spans="1:17" s="787" customFormat="1" ht="18.75" customHeight="1">
      <c r="A606" s="839" t="s">
        <v>66</v>
      </c>
      <c r="B606" s="845"/>
      <c r="C606" s="851"/>
      <c r="D606" s="864"/>
      <c r="E606" s="852"/>
      <c r="F606" s="844">
        <f aca="true" t="shared" si="72" ref="F606:L606">SUM(F605:F605)</f>
        <v>5662</v>
      </c>
      <c r="G606" s="844">
        <f t="shared" si="72"/>
        <v>0</v>
      </c>
      <c r="H606" s="844">
        <f t="shared" si="72"/>
        <v>0</v>
      </c>
      <c r="I606" s="844">
        <f t="shared" si="72"/>
        <v>0</v>
      </c>
      <c r="J606" s="844">
        <f t="shared" si="72"/>
        <v>662</v>
      </c>
      <c r="K606" s="844">
        <f t="shared" si="72"/>
        <v>0</v>
      </c>
      <c r="L606" s="844">
        <f t="shared" si="72"/>
        <v>0</v>
      </c>
      <c r="M606" s="844">
        <f>SUM(M605:M605)</f>
        <v>0</v>
      </c>
      <c r="N606" s="844">
        <f>SUM(N605:N605)</f>
        <v>5000</v>
      </c>
      <c r="O606" s="871">
        <f>SUM(N605:N605)</f>
        <v>5000</v>
      </c>
      <c r="P606" s="869"/>
      <c r="Q606" s="869"/>
    </row>
    <row r="607" spans="1:17" s="787" customFormat="1" ht="18.75" customHeight="1">
      <c r="A607" s="802"/>
      <c r="B607" s="803"/>
      <c r="C607" s="804" t="s">
        <v>368</v>
      </c>
      <c r="D607" s="862"/>
      <c r="E607" s="805"/>
      <c r="F607" s="806"/>
      <c r="G607" s="806"/>
      <c r="H607" s="806"/>
      <c r="I607" s="806"/>
      <c r="J607" s="806"/>
      <c r="K607" s="806"/>
      <c r="L607" s="806"/>
      <c r="M607" s="806"/>
      <c r="N607" s="806"/>
      <c r="O607" s="869"/>
      <c r="P607" s="869"/>
      <c r="Q607" s="869"/>
    </row>
    <row r="608" spans="1:17" s="787" customFormat="1" ht="18.75" customHeight="1">
      <c r="A608" s="807">
        <v>1520001</v>
      </c>
      <c r="B608" s="808" t="s">
        <v>1080</v>
      </c>
      <c r="C608" s="835" t="s">
        <v>795</v>
      </c>
      <c r="D608" s="860" t="s">
        <v>571</v>
      </c>
      <c r="E608" s="830">
        <v>15</v>
      </c>
      <c r="F608" s="812">
        <f>'BASE Y CONFIANZA'!F643</f>
        <v>5662</v>
      </c>
      <c r="G608" s="812">
        <f>'BASE Y CONFIANZA'!G643</f>
        <v>0</v>
      </c>
      <c r="H608" s="812">
        <f>'BASE Y CONFIANZA'!H643</f>
        <v>0</v>
      </c>
      <c r="I608" s="812">
        <f>'BASE Y CONFIANZA'!I643</f>
        <v>0</v>
      </c>
      <c r="J608" s="812">
        <f>'BASE Y CONFIANZA'!J643</f>
        <v>662</v>
      </c>
      <c r="K608" s="812">
        <f>'BASE Y CONFIANZA'!K643</f>
        <v>0</v>
      </c>
      <c r="L608" s="812">
        <f>'BASE Y CONFIANZA'!L643</f>
        <v>0</v>
      </c>
      <c r="M608" s="812">
        <f>'BASE Y CONFIANZA'!M643</f>
        <v>0</v>
      </c>
      <c r="N608" s="811">
        <f>F608+G608+H608+I608-J608+K608-L608-M608</f>
        <v>5000</v>
      </c>
      <c r="O608" s="869"/>
      <c r="P608" s="869"/>
      <c r="Q608" s="869"/>
    </row>
    <row r="609" spans="1:17" s="787" customFormat="1" ht="18.75" customHeight="1">
      <c r="A609" s="807">
        <v>15100206</v>
      </c>
      <c r="B609" s="808" t="s">
        <v>286</v>
      </c>
      <c r="C609" s="827" t="s">
        <v>796</v>
      </c>
      <c r="D609" s="860" t="s">
        <v>52</v>
      </c>
      <c r="E609" s="830">
        <v>15</v>
      </c>
      <c r="F609" s="812">
        <f>'BASE Y CONFIANZA'!F644</f>
        <v>1363</v>
      </c>
      <c r="G609" s="812">
        <f>'BASE Y CONFIANZA'!G644</f>
        <v>0</v>
      </c>
      <c r="H609" s="812">
        <f>'BASE Y CONFIANZA'!H644</f>
        <v>0</v>
      </c>
      <c r="I609" s="812">
        <f>'BASE Y CONFIANZA'!I644</f>
        <v>0</v>
      </c>
      <c r="J609" s="812">
        <f>'BASE Y CONFIANZA'!J644</f>
        <v>0</v>
      </c>
      <c r="K609" s="812">
        <f>'BASE Y CONFIANZA'!K644</f>
        <v>124</v>
      </c>
      <c r="L609" s="812">
        <f>'BASE Y CONFIANZA'!L644</f>
        <v>0</v>
      </c>
      <c r="M609" s="812">
        <f>'BASE Y CONFIANZA'!M644</f>
        <v>0</v>
      </c>
      <c r="N609" s="811">
        <f>F609+G609+H609+I609-J609+K609-L609-M609</f>
        <v>1487</v>
      </c>
      <c r="O609" s="869"/>
      <c r="P609" s="869"/>
      <c r="Q609" s="869"/>
    </row>
    <row r="610" spans="1:17" s="787" customFormat="1" ht="18.75" customHeight="1">
      <c r="A610" s="807">
        <v>35</v>
      </c>
      <c r="B610" s="808" t="s">
        <v>848</v>
      </c>
      <c r="C610" s="827" t="s">
        <v>797</v>
      </c>
      <c r="D610" s="860" t="s">
        <v>845</v>
      </c>
      <c r="E610" s="828">
        <v>15</v>
      </c>
      <c r="F610" s="812">
        <f>EVENTUAL!F466</f>
        <v>2509</v>
      </c>
      <c r="G610" s="812">
        <f>EVENTUAL!G466</f>
        <v>0</v>
      </c>
      <c r="H610" s="812">
        <f>EVENTUAL!H466</f>
        <v>0</v>
      </c>
      <c r="I610" s="812">
        <f>EVENTUAL!I466</f>
        <v>0</v>
      </c>
      <c r="J610" s="812">
        <f>EVENTUAL!J466</f>
        <v>9</v>
      </c>
      <c r="K610" s="812">
        <f>EVENTUAL!K466</f>
        <v>0</v>
      </c>
      <c r="L610" s="812">
        <f>EVENTUAL!L466</f>
        <v>0</v>
      </c>
      <c r="M610" s="812">
        <f>EVENTUAL!M466</f>
        <v>0</v>
      </c>
      <c r="N610" s="812">
        <f>EVENTUAL!N466</f>
        <v>2500</v>
      </c>
      <c r="O610" s="869"/>
      <c r="P610" s="869"/>
      <c r="Q610" s="869"/>
    </row>
    <row r="611" spans="1:17" s="787" customFormat="1" ht="18.75" customHeight="1">
      <c r="A611" s="807">
        <v>343</v>
      </c>
      <c r="B611" s="808" t="s">
        <v>1126</v>
      </c>
      <c r="C611" s="827" t="s">
        <v>797</v>
      </c>
      <c r="D611" s="860" t="s">
        <v>463</v>
      </c>
      <c r="E611" s="828">
        <v>15</v>
      </c>
      <c r="F611" s="812">
        <f>EVENTUAL!F467</f>
        <v>3109</v>
      </c>
      <c r="G611" s="812">
        <f>EVENTUAL!G467</f>
        <v>0</v>
      </c>
      <c r="H611" s="812">
        <f>EVENTUAL!H467</f>
        <v>0</v>
      </c>
      <c r="I611" s="812">
        <f>EVENTUAL!I467</f>
        <v>0</v>
      </c>
      <c r="J611" s="812">
        <f>EVENTUAL!J467</f>
        <v>109</v>
      </c>
      <c r="K611" s="812">
        <f>EVENTUAL!K467</f>
        <v>0</v>
      </c>
      <c r="L611" s="812">
        <f>EVENTUAL!L467</f>
        <v>0</v>
      </c>
      <c r="M611" s="812">
        <f>EVENTUAL!M467</f>
        <v>0</v>
      </c>
      <c r="N611" s="812">
        <f>EVENTUAL!N467</f>
        <v>3000</v>
      </c>
      <c r="O611" s="869"/>
      <c r="P611" s="869"/>
      <c r="Q611" s="869"/>
    </row>
    <row r="612" spans="1:17" s="787" customFormat="1" ht="18.75" customHeight="1">
      <c r="A612" s="807">
        <v>401</v>
      </c>
      <c r="B612" s="808" t="s">
        <v>1395</v>
      </c>
      <c r="C612" s="827" t="s">
        <v>797</v>
      </c>
      <c r="D612" s="860" t="s">
        <v>11</v>
      </c>
      <c r="E612" s="828">
        <v>15</v>
      </c>
      <c r="F612" s="812">
        <f>EVENTUAL!F468</f>
        <v>1590</v>
      </c>
      <c r="G612" s="812">
        <f>EVENTUAL!G468</f>
        <v>0</v>
      </c>
      <c r="H612" s="812">
        <f>EVENTUAL!H468</f>
        <v>0</v>
      </c>
      <c r="I612" s="812">
        <f>EVENTUAL!I468</f>
        <v>0</v>
      </c>
      <c r="J612" s="812">
        <f>EVENTUAL!J468</f>
        <v>0</v>
      </c>
      <c r="K612" s="812">
        <f>EVENTUAL!K468</f>
        <v>110</v>
      </c>
      <c r="L612" s="812">
        <f>EVENTUAL!L468</f>
        <v>0</v>
      </c>
      <c r="M612" s="812">
        <f>EVENTUAL!M468</f>
        <v>0</v>
      </c>
      <c r="N612" s="812">
        <f>EVENTUAL!N468</f>
        <v>1700</v>
      </c>
      <c r="O612" s="869"/>
      <c r="P612" s="869"/>
      <c r="Q612" s="869"/>
    </row>
    <row r="613" spans="1:17" s="787" customFormat="1" ht="18.75" customHeight="1">
      <c r="A613" s="839" t="s">
        <v>66</v>
      </c>
      <c r="B613" s="845"/>
      <c r="C613" s="851"/>
      <c r="D613" s="851"/>
      <c r="E613" s="852"/>
      <c r="F613" s="844">
        <f>SUM(F608:F612)</f>
        <v>14233</v>
      </c>
      <c r="G613" s="844">
        <f aca="true" t="shared" si="73" ref="G613:N613">SUM(G608:G612)</f>
        <v>0</v>
      </c>
      <c r="H613" s="844">
        <f t="shared" si="73"/>
        <v>0</v>
      </c>
      <c r="I613" s="844">
        <f t="shared" si="73"/>
        <v>0</v>
      </c>
      <c r="J613" s="844">
        <f t="shared" si="73"/>
        <v>780</v>
      </c>
      <c r="K613" s="844">
        <f t="shared" si="73"/>
        <v>234</v>
      </c>
      <c r="L613" s="844">
        <f t="shared" si="73"/>
        <v>0</v>
      </c>
      <c r="M613" s="844">
        <f t="shared" si="73"/>
        <v>0</v>
      </c>
      <c r="N613" s="844">
        <f t="shared" si="73"/>
        <v>13687</v>
      </c>
      <c r="O613" s="871">
        <f>SUM(N608:N609)</f>
        <v>6487</v>
      </c>
      <c r="P613" s="871">
        <f>SUM(N610:N612)</f>
        <v>7200</v>
      </c>
      <c r="Q613" s="869"/>
    </row>
    <row r="614" spans="1:17" s="787" customFormat="1" ht="18.75" customHeight="1">
      <c r="A614" s="802"/>
      <c r="B614" s="803"/>
      <c r="C614" s="804" t="s">
        <v>369</v>
      </c>
      <c r="D614" s="859"/>
      <c r="E614" s="805"/>
      <c r="F614" s="806"/>
      <c r="G614" s="806"/>
      <c r="H614" s="806"/>
      <c r="I614" s="806"/>
      <c r="J614" s="806"/>
      <c r="K614" s="806"/>
      <c r="L614" s="806"/>
      <c r="M614" s="806"/>
      <c r="N614" s="806"/>
      <c r="O614" s="869"/>
      <c r="P614" s="869"/>
      <c r="Q614" s="869"/>
    </row>
    <row r="615" spans="1:17" s="787" customFormat="1" ht="18.75" customHeight="1">
      <c r="A615" s="807">
        <v>1700001</v>
      </c>
      <c r="B615" s="808" t="s">
        <v>1081</v>
      </c>
      <c r="C615" s="835" t="s">
        <v>795</v>
      </c>
      <c r="D615" s="1042" t="s">
        <v>573</v>
      </c>
      <c r="E615" s="828">
        <v>15</v>
      </c>
      <c r="F615" s="812">
        <f>'BASE Y CONFIANZA'!F657</f>
        <v>5662</v>
      </c>
      <c r="G615" s="812">
        <f>'BASE Y CONFIANZA'!G657</f>
        <v>0</v>
      </c>
      <c r="H615" s="812">
        <f>'BASE Y CONFIANZA'!H657</f>
        <v>0</v>
      </c>
      <c r="I615" s="812">
        <f>'BASE Y CONFIANZA'!I657</f>
        <v>0</v>
      </c>
      <c r="J615" s="812">
        <f>'BASE Y CONFIANZA'!J657</f>
        <v>662</v>
      </c>
      <c r="K615" s="812">
        <f>'BASE Y CONFIANZA'!K657</f>
        <v>0</v>
      </c>
      <c r="L615" s="812">
        <f>'BASE Y CONFIANZA'!L657</f>
        <v>0</v>
      </c>
      <c r="M615" s="812">
        <f>'BASE Y CONFIANZA'!M657</f>
        <v>0</v>
      </c>
      <c r="N615" s="812">
        <f>'BASE Y CONFIANZA'!N657</f>
        <v>5000</v>
      </c>
      <c r="O615" s="869"/>
      <c r="P615" s="869"/>
      <c r="Q615" s="869"/>
    </row>
    <row r="616" spans="1:17" s="787" customFormat="1" ht="18.75" customHeight="1">
      <c r="A616" s="807">
        <v>1700002</v>
      </c>
      <c r="B616" s="808" t="s">
        <v>370</v>
      </c>
      <c r="C616" s="827" t="s">
        <v>796</v>
      </c>
      <c r="D616" s="827" t="s">
        <v>2</v>
      </c>
      <c r="E616" s="828">
        <v>15</v>
      </c>
      <c r="F616" s="812">
        <f>'BASE Y CONFIANZA'!F658</f>
        <v>4013</v>
      </c>
      <c r="G616" s="812">
        <f>'BASE Y CONFIANZA'!G658</f>
        <v>0</v>
      </c>
      <c r="H616" s="812">
        <f>'BASE Y CONFIANZA'!H658</f>
        <v>0</v>
      </c>
      <c r="I616" s="812">
        <f>'BASE Y CONFIANZA'!I658</f>
        <v>0</v>
      </c>
      <c r="J616" s="812">
        <f>'BASE Y CONFIANZA'!J658</f>
        <v>351</v>
      </c>
      <c r="K616" s="812">
        <f>'BASE Y CONFIANZA'!K658</f>
        <v>0</v>
      </c>
      <c r="L616" s="812">
        <f>'BASE Y CONFIANZA'!L658</f>
        <v>0</v>
      </c>
      <c r="M616" s="812">
        <f>'BASE Y CONFIANZA'!M658</f>
        <v>0</v>
      </c>
      <c r="N616" s="812">
        <f>'BASE Y CONFIANZA'!N658</f>
        <v>3662</v>
      </c>
      <c r="O616" s="869"/>
      <c r="P616" s="869"/>
      <c r="Q616" s="869"/>
    </row>
    <row r="617" spans="1:17" s="787" customFormat="1" ht="18.75" customHeight="1">
      <c r="A617" s="807">
        <v>170004</v>
      </c>
      <c r="B617" s="808" t="s">
        <v>51</v>
      </c>
      <c r="C617" s="827" t="s">
        <v>796</v>
      </c>
      <c r="D617" s="860" t="s">
        <v>52</v>
      </c>
      <c r="E617" s="828">
        <v>15</v>
      </c>
      <c r="F617" s="812">
        <f>'BASE Y CONFIANZA'!F659</f>
        <v>4013</v>
      </c>
      <c r="G617" s="812">
        <f>'BASE Y CONFIANZA'!G659</f>
        <v>0</v>
      </c>
      <c r="H617" s="812">
        <f>'BASE Y CONFIANZA'!H659</f>
        <v>0</v>
      </c>
      <c r="I617" s="812">
        <f>'BASE Y CONFIANZA'!I659</f>
        <v>0</v>
      </c>
      <c r="J617" s="812">
        <f>'BASE Y CONFIANZA'!J659</f>
        <v>351</v>
      </c>
      <c r="K617" s="812">
        <f>'BASE Y CONFIANZA'!K659</f>
        <v>0</v>
      </c>
      <c r="L617" s="812">
        <f>'BASE Y CONFIANZA'!L659</f>
        <v>0</v>
      </c>
      <c r="M617" s="812">
        <f>'BASE Y CONFIANZA'!M659</f>
        <v>0</v>
      </c>
      <c r="N617" s="812">
        <f>'BASE Y CONFIANZA'!N659</f>
        <v>3662</v>
      </c>
      <c r="O617" s="869"/>
      <c r="P617" s="869"/>
      <c r="Q617" s="869"/>
    </row>
    <row r="618" spans="1:17" s="787" customFormat="1" ht="18.75" customHeight="1">
      <c r="A618" s="807">
        <v>376</v>
      </c>
      <c r="B618" s="808" t="s">
        <v>1241</v>
      </c>
      <c r="C618" s="827" t="s">
        <v>797</v>
      </c>
      <c r="D618" s="1067" t="s">
        <v>451</v>
      </c>
      <c r="E618" s="828">
        <v>15</v>
      </c>
      <c r="F618" s="812">
        <f>EVENTUAL!F484</f>
        <v>2509</v>
      </c>
      <c r="G618" s="812">
        <f>EVENTUAL!G484</f>
        <v>0</v>
      </c>
      <c r="H618" s="812">
        <f>EVENTUAL!H484</f>
        <v>0</v>
      </c>
      <c r="I618" s="812">
        <f>EVENTUAL!I484</f>
        <v>0</v>
      </c>
      <c r="J618" s="812">
        <f>EVENTUAL!J484</f>
        <v>9</v>
      </c>
      <c r="K618" s="812">
        <f>EVENTUAL!K484</f>
        <v>0</v>
      </c>
      <c r="L618" s="812">
        <f>EVENTUAL!L484</f>
        <v>0</v>
      </c>
      <c r="M618" s="812">
        <f>EVENTUAL!M484</f>
        <v>0</v>
      </c>
      <c r="N618" s="812">
        <f>EVENTUAL!N484</f>
        <v>2500</v>
      </c>
      <c r="O618" s="869"/>
      <c r="P618" s="869"/>
      <c r="Q618" s="869"/>
    </row>
    <row r="619" spans="1:17" s="787" customFormat="1" ht="18.75" customHeight="1">
      <c r="A619" s="813" t="s">
        <v>66</v>
      </c>
      <c r="B619" s="814"/>
      <c r="C619" s="815"/>
      <c r="D619" s="815"/>
      <c r="E619" s="816"/>
      <c r="F619" s="829">
        <f>SUM(F615:F618)</f>
        <v>16197</v>
      </c>
      <c r="G619" s="829">
        <f aca="true" t="shared" si="74" ref="G619:N619">SUM(G615:G618)</f>
        <v>0</v>
      </c>
      <c r="H619" s="829">
        <f t="shared" si="74"/>
        <v>0</v>
      </c>
      <c r="I619" s="829">
        <f t="shared" si="74"/>
        <v>0</v>
      </c>
      <c r="J619" s="829">
        <f t="shared" si="74"/>
        <v>1373</v>
      </c>
      <c r="K619" s="829">
        <f t="shared" si="74"/>
        <v>0</v>
      </c>
      <c r="L619" s="829">
        <f t="shared" si="74"/>
        <v>0</v>
      </c>
      <c r="M619" s="829">
        <f t="shared" si="74"/>
        <v>0</v>
      </c>
      <c r="N619" s="829">
        <f t="shared" si="74"/>
        <v>14824</v>
      </c>
      <c r="O619" s="871">
        <f>SUM(N615:N617)</f>
        <v>12324</v>
      </c>
      <c r="P619" s="871">
        <f>N618</f>
        <v>2500</v>
      </c>
      <c r="Q619" s="869"/>
    </row>
    <row r="620" spans="1:17" s="787" customFormat="1" ht="18.75" customHeight="1">
      <c r="A620" s="802"/>
      <c r="B620" s="803"/>
      <c r="C620" s="804" t="s">
        <v>14</v>
      </c>
      <c r="D620" s="859"/>
      <c r="E620" s="805"/>
      <c r="F620" s="806"/>
      <c r="G620" s="806"/>
      <c r="H620" s="806"/>
      <c r="I620" s="806"/>
      <c r="J620" s="806"/>
      <c r="K620" s="806"/>
      <c r="L620" s="806"/>
      <c r="M620" s="806"/>
      <c r="N620" s="806"/>
      <c r="O620" s="869"/>
      <c r="P620" s="869"/>
      <c r="Q620" s="869"/>
    </row>
    <row r="621" spans="1:17" s="787" customFormat="1" ht="18.75" customHeight="1">
      <c r="A621" s="807">
        <v>1720001</v>
      </c>
      <c r="B621" s="808" t="s">
        <v>1082</v>
      </c>
      <c r="C621" s="835" t="s">
        <v>795</v>
      </c>
      <c r="D621" s="860" t="s">
        <v>574</v>
      </c>
      <c r="E621" s="828">
        <v>15</v>
      </c>
      <c r="F621" s="812">
        <f>'BASE Y CONFIANZA'!F662</f>
        <v>4420</v>
      </c>
      <c r="G621" s="812">
        <f>'BASE Y CONFIANZA'!G662</f>
        <v>0</v>
      </c>
      <c r="H621" s="812">
        <f>'BASE Y CONFIANZA'!H662</f>
        <v>0</v>
      </c>
      <c r="I621" s="812">
        <f>'BASE Y CONFIANZA'!I662</f>
        <v>0</v>
      </c>
      <c r="J621" s="812">
        <f>'BASE Y CONFIANZA'!J662</f>
        <v>420</v>
      </c>
      <c r="K621" s="812">
        <f>'BASE Y CONFIANZA'!K662</f>
        <v>0</v>
      </c>
      <c r="L621" s="812">
        <f>'BASE Y CONFIANZA'!L662</f>
        <v>0</v>
      </c>
      <c r="M621" s="812">
        <f>'BASE Y CONFIANZA'!M662</f>
        <v>0</v>
      </c>
      <c r="N621" s="811">
        <f>F621+G621+H621+I621-J621+K621-L621-M621</f>
        <v>4000</v>
      </c>
      <c r="O621" s="871"/>
      <c r="P621" s="869"/>
      <c r="Q621" s="869"/>
    </row>
    <row r="622" spans="1:17" s="787" customFormat="1" ht="18.75" customHeight="1">
      <c r="A622" s="807">
        <v>17100401</v>
      </c>
      <c r="B622" s="808" t="s">
        <v>295</v>
      </c>
      <c r="C622" s="827" t="s">
        <v>796</v>
      </c>
      <c r="D622" s="827" t="s">
        <v>11</v>
      </c>
      <c r="E622" s="828">
        <v>15</v>
      </c>
      <c r="F622" s="812">
        <v>1772</v>
      </c>
      <c r="G622" s="812">
        <v>0</v>
      </c>
      <c r="H622" s="812">
        <v>0</v>
      </c>
      <c r="I622" s="812">
        <v>0</v>
      </c>
      <c r="J622" s="812">
        <v>0</v>
      </c>
      <c r="K622" s="812">
        <v>86</v>
      </c>
      <c r="L622" s="812">
        <v>0</v>
      </c>
      <c r="M622" s="812">
        <v>0</v>
      </c>
      <c r="N622" s="811">
        <f>F622+G622+H622+I622-J622+K622-L622-M622</f>
        <v>1858</v>
      </c>
      <c r="O622" s="869"/>
      <c r="P622" s="869"/>
      <c r="Q622" s="869"/>
    </row>
    <row r="623" spans="1:17" s="787" customFormat="1" ht="18.75" customHeight="1">
      <c r="A623" s="807">
        <v>87</v>
      </c>
      <c r="B623" s="808" t="s">
        <v>49</v>
      </c>
      <c r="C623" s="827" t="s">
        <v>797</v>
      </c>
      <c r="D623" s="860" t="s">
        <v>50</v>
      </c>
      <c r="E623" s="828">
        <v>15</v>
      </c>
      <c r="F623" s="812">
        <f>EVENTUAL!F487</f>
        <v>3109</v>
      </c>
      <c r="G623" s="812">
        <f>EVENTUAL!G487</f>
        <v>1500</v>
      </c>
      <c r="H623" s="812">
        <f>EVENTUAL!H487</f>
        <v>0</v>
      </c>
      <c r="I623" s="812">
        <f>EVENTUAL!I487</f>
        <v>0</v>
      </c>
      <c r="J623" s="812">
        <f>EVENTUAL!J487</f>
        <v>453</v>
      </c>
      <c r="K623" s="812">
        <f>EVENTUAL!K487</f>
        <v>0</v>
      </c>
      <c r="L623" s="812">
        <f>EVENTUAL!L487</f>
        <v>0</v>
      </c>
      <c r="M623" s="812">
        <f>EVENTUAL!M487</f>
        <v>0</v>
      </c>
      <c r="N623" s="812">
        <f>EVENTUAL!N487</f>
        <v>4156</v>
      </c>
      <c r="O623" s="869"/>
      <c r="P623" s="869"/>
      <c r="Q623" s="869"/>
    </row>
    <row r="624" spans="1:17" s="787" customFormat="1" ht="18.75" customHeight="1">
      <c r="A624" s="807">
        <v>241</v>
      </c>
      <c r="B624" s="808" t="s">
        <v>620</v>
      </c>
      <c r="C624" s="827" t="s">
        <v>797</v>
      </c>
      <c r="D624" s="860" t="s">
        <v>621</v>
      </c>
      <c r="E624" s="828">
        <v>15</v>
      </c>
      <c r="F624" s="812">
        <f>EVENTUAL!F488</f>
        <v>4569</v>
      </c>
      <c r="G624" s="812">
        <f>EVENTUAL!G488</f>
        <v>0</v>
      </c>
      <c r="H624" s="812">
        <f>EVENTUAL!H488</f>
        <v>0</v>
      </c>
      <c r="I624" s="812">
        <f>EVENTUAL!I488</f>
        <v>0</v>
      </c>
      <c r="J624" s="812">
        <f>EVENTUAL!J488</f>
        <v>446</v>
      </c>
      <c r="K624" s="812">
        <f>EVENTUAL!K488</f>
        <v>0</v>
      </c>
      <c r="L624" s="812">
        <f>EVENTUAL!L488</f>
        <v>0</v>
      </c>
      <c r="M624" s="812">
        <f>EVENTUAL!M488</f>
        <v>0</v>
      </c>
      <c r="N624" s="812">
        <f>EVENTUAL!N488</f>
        <v>4123</v>
      </c>
      <c r="O624" s="869"/>
      <c r="P624" s="869"/>
      <c r="Q624" s="869"/>
    </row>
    <row r="625" spans="1:17" s="787" customFormat="1" ht="18.75" customHeight="1">
      <c r="A625" s="807">
        <v>344</v>
      </c>
      <c r="B625" s="808" t="s">
        <v>1127</v>
      </c>
      <c r="C625" s="827" t="s">
        <v>797</v>
      </c>
      <c r="D625" s="1067" t="s">
        <v>820</v>
      </c>
      <c r="E625" s="828">
        <v>15</v>
      </c>
      <c r="F625" s="812">
        <f>EVENTUAL!F489</f>
        <v>3109</v>
      </c>
      <c r="G625" s="812">
        <f>EVENTUAL!G489</f>
        <v>0</v>
      </c>
      <c r="H625" s="812">
        <f>EVENTUAL!H489</f>
        <v>0</v>
      </c>
      <c r="I625" s="812">
        <f>EVENTUAL!I489</f>
        <v>0</v>
      </c>
      <c r="J625" s="812">
        <f>EVENTUAL!J489</f>
        <v>109</v>
      </c>
      <c r="K625" s="812">
        <f>EVENTUAL!K489</f>
        <v>0</v>
      </c>
      <c r="L625" s="812">
        <f>EVENTUAL!L489</f>
        <v>0</v>
      </c>
      <c r="M625" s="812">
        <f>EVENTUAL!M489</f>
        <v>0</v>
      </c>
      <c r="N625" s="812">
        <f>EVENTUAL!N489</f>
        <v>3000</v>
      </c>
      <c r="O625" s="869"/>
      <c r="P625" s="869"/>
      <c r="Q625" s="869"/>
    </row>
    <row r="626" spans="1:17" s="787" customFormat="1" ht="18.75" customHeight="1">
      <c r="A626" s="807">
        <v>377</v>
      </c>
      <c r="B626" s="808" t="s">
        <v>1242</v>
      </c>
      <c r="C626" s="827" t="s">
        <v>797</v>
      </c>
      <c r="D626" s="860" t="s">
        <v>2</v>
      </c>
      <c r="E626" s="828">
        <v>15</v>
      </c>
      <c r="F626" s="812">
        <f>EVENTUAL!F490</f>
        <v>2806</v>
      </c>
      <c r="G626" s="812">
        <f>EVENTUAL!G490</f>
        <v>0</v>
      </c>
      <c r="H626" s="812">
        <f>EVENTUAL!H490</f>
        <v>0</v>
      </c>
      <c r="I626" s="812">
        <f>EVENTUAL!I490</f>
        <v>0</v>
      </c>
      <c r="J626" s="812">
        <f>EVENTUAL!J490</f>
        <v>56</v>
      </c>
      <c r="K626" s="812">
        <f>EVENTUAL!K490</f>
        <v>0</v>
      </c>
      <c r="L626" s="812">
        <f>EVENTUAL!L490</f>
        <v>0</v>
      </c>
      <c r="M626" s="812">
        <f>EVENTUAL!M490</f>
        <v>0</v>
      </c>
      <c r="N626" s="812">
        <f>EVENTUAL!N490</f>
        <v>2750</v>
      </c>
      <c r="O626" s="869"/>
      <c r="P626" s="869"/>
      <c r="Q626" s="869"/>
    </row>
    <row r="627" spans="1:17" s="787" customFormat="1" ht="18.75" customHeight="1">
      <c r="A627" s="807">
        <v>404</v>
      </c>
      <c r="B627" s="808" t="s">
        <v>1435</v>
      </c>
      <c r="C627" s="827" t="s">
        <v>797</v>
      </c>
      <c r="D627" s="860" t="s">
        <v>292</v>
      </c>
      <c r="E627" s="828">
        <v>15</v>
      </c>
      <c r="F627" s="812">
        <f>EVENTUAL!F491</f>
        <v>2509</v>
      </c>
      <c r="G627" s="812">
        <f>EVENTUAL!G491</f>
        <v>0</v>
      </c>
      <c r="H627" s="812">
        <f>EVENTUAL!H491</f>
        <v>0</v>
      </c>
      <c r="I627" s="812">
        <f>EVENTUAL!I491</f>
        <v>0</v>
      </c>
      <c r="J627" s="812">
        <f>EVENTUAL!J491</f>
        <v>9</v>
      </c>
      <c r="K627" s="812">
        <f>EVENTUAL!K491</f>
        <v>0</v>
      </c>
      <c r="L627" s="812">
        <f>EVENTUAL!L491</f>
        <v>0</v>
      </c>
      <c r="M627" s="812">
        <f>EVENTUAL!M491</f>
        <v>0</v>
      </c>
      <c r="N627" s="812">
        <f>EVENTUAL!N491</f>
        <v>2500</v>
      </c>
      <c r="O627" s="869"/>
      <c r="P627" s="869"/>
      <c r="Q627" s="869"/>
    </row>
    <row r="628" spans="1:17" s="787" customFormat="1" ht="18.75" customHeight="1">
      <c r="A628" s="807">
        <v>405</v>
      </c>
      <c r="B628" s="808" t="s">
        <v>1436</v>
      </c>
      <c r="C628" s="827" t="s">
        <v>797</v>
      </c>
      <c r="D628" s="860" t="s">
        <v>621</v>
      </c>
      <c r="E628" s="828">
        <v>15</v>
      </c>
      <c r="F628" s="812">
        <f>EVENTUAL!F492</f>
        <v>3109</v>
      </c>
      <c r="G628" s="812">
        <f>EVENTUAL!G492</f>
        <v>0</v>
      </c>
      <c r="H628" s="812">
        <f>EVENTUAL!H492</f>
        <v>0</v>
      </c>
      <c r="I628" s="812">
        <f>EVENTUAL!I492</f>
        <v>0</v>
      </c>
      <c r="J628" s="812">
        <f>EVENTUAL!J492</f>
        <v>109</v>
      </c>
      <c r="K628" s="812">
        <f>EVENTUAL!K492</f>
        <v>0</v>
      </c>
      <c r="L628" s="812">
        <f>EVENTUAL!L492</f>
        <v>0</v>
      </c>
      <c r="M628" s="812">
        <f>EVENTUAL!M492</f>
        <v>0</v>
      </c>
      <c r="N628" s="812">
        <f>EVENTUAL!N492</f>
        <v>3000</v>
      </c>
      <c r="O628" s="869"/>
      <c r="P628" s="869"/>
      <c r="Q628" s="869"/>
    </row>
    <row r="629" spans="1:17" s="787" customFormat="1" ht="18.75" customHeight="1">
      <c r="A629" s="813" t="s">
        <v>66</v>
      </c>
      <c r="B629" s="814"/>
      <c r="C629" s="815"/>
      <c r="D629" s="815"/>
      <c r="E629" s="816"/>
      <c r="F629" s="829">
        <f>SUM(F621:F628)</f>
        <v>25403</v>
      </c>
      <c r="G629" s="829">
        <f aca="true" t="shared" si="75" ref="G629:N629">SUM(G621:G628)</f>
        <v>1500</v>
      </c>
      <c r="H629" s="829">
        <f t="shared" si="75"/>
        <v>0</v>
      </c>
      <c r="I629" s="829">
        <f t="shared" si="75"/>
        <v>0</v>
      </c>
      <c r="J629" s="829">
        <f t="shared" si="75"/>
        <v>1602</v>
      </c>
      <c r="K629" s="829">
        <f t="shared" si="75"/>
        <v>86</v>
      </c>
      <c r="L629" s="829">
        <f t="shared" si="75"/>
        <v>0</v>
      </c>
      <c r="M629" s="829">
        <f t="shared" si="75"/>
        <v>0</v>
      </c>
      <c r="N629" s="829">
        <f t="shared" si="75"/>
        <v>25387</v>
      </c>
      <c r="O629" s="897">
        <f>SUM(N621:N622)</f>
        <v>5858</v>
      </c>
      <c r="P629" s="897">
        <f>SUM(N623:N628)</f>
        <v>19529</v>
      </c>
      <c r="Q629" s="869"/>
    </row>
    <row r="630" spans="1:17" s="787" customFormat="1" ht="18.75" customHeight="1">
      <c r="A630" s="802"/>
      <c r="B630" s="803"/>
      <c r="C630" s="804" t="s">
        <v>371</v>
      </c>
      <c r="D630" s="859"/>
      <c r="E630" s="805"/>
      <c r="F630" s="806"/>
      <c r="G630" s="806"/>
      <c r="H630" s="806"/>
      <c r="I630" s="806"/>
      <c r="J630" s="806"/>
      <c r="K630" s="806"/>
      <c r="L630" s="806"/>
      <c r="M630" s="806"/>
      <c r="N630" s="806"/>
      <c r="O630" s="869"/>
      <c r="P630" s="869"/>
      <c r="Q630" s="869"/>
    </row>
    <row r="631" spans="1:17" s="787" customFormat="1" ht="18.75" customHeight="1">
      <c r="A631" s="807">
        <v>1900001</v>
      </c>
      <c r="B631" s="808" t="s">
        <v>575</v>
      </c>
      <c r="C631" s="835" t="s">
        <v>795</v>
      </c>
      <c r="D631" s="860" t="s">
        <v>356</v>
      </c>
      <c r="E631" s="830">
        <v>15</v>
      </c>
      <c r="F631" s="812">
        <f>'BASE Y CONFIANZA'!F679</f>
        <v>4420</v>
      </c>
      <c r="G631" s="812">
        <f>'BASE Y CONFIANZA'!G679</f>
        <v>0</v>
      </c>
      <c r="H631" s="812">
        <f>'BASE Y CONFIANZA'!H679</f>
        <v>0</v>
      </c>
      <c r="I631" s="812">
        <f>'BASE Y CONFIANZA'!I679</f>
        <v>0</v>
      </c>
      <c r="J631" s="812">
        <f>'BASE Y CONFIANZA'!J679</f>
        <v>420</v>
      </c>
      <c r="K631" s="812">
        <f>'BASE Y CONFIANZA'!K679</f>
        <v>0</v>
      </c>
      <c r="L631" s="812">
        <f>'BASE Y CONFIANZA'!L679</f>
        <v>0</v>
      </c>
      <c r="M631" s="812">
        <v>0</v>
      </c>
      <c r="N631" s="811">
        <f>F631+G631+H631+I631-J631+K631-L631-M631</f>
        <v>4000</v>
      </c>
      <c r="O631" s="869"/>
      <c r="P631" s="869"/>
      <c r="Q631" s="869"/>
    </row>
    <row r="632" spans="1:17" s="787" customFormat="1" ht="18.75" customHeight="1">
      <c r="A632" s="807">
        <v>19000101</v>
      </c>
      <c r="B632" s="808" t="s">
        <v>298</v>
      </c>
      <c r="C632" s="827" t="s">
        <v>796</v>
      </c>
      <c r="D632" s="860" t="s">
        <v>2</v>
      </c>
      <c r="E632" s="828">
        <v>15</v>
      </c>
      <c r="F632" s="812">
        <f>'BASE Y CONFIANZA'!F680</f>
        <v>2699</v>
      </c>
      <c r="G632" s="812">
        <f>'BASE Y CONFIANZA'!G680</f>
        <v>0</v>
      </c>
      <c r="H632" s="812">
        <f>'BASE Y CONFIANZA'!H680</f>
        <v>0</v>
      </c>
      <c r="I632" s="812">
        <f>'BASE Y CONFIANZA'!I680</f>
        <v>0</v>
      </c>
      <c r="J632" s="812">
        <f>'BASE Y CONFIANZA'!J680</f>
        <v>44</v>
      </c>
      <c r="K632" s="812">
        <f>'BASE Y CONFIANZA'!K680</f>
        <v>0</v>
      </c>
      <c r="L632" s="812">
        <f>'BASE Y CONFIANZA'!L680</f>
        <v>0</v>
      </c>
      <c r="M632" s="812">
        <v>0</v>
      </c>
      <c r="N632" s="811">
        <f>F632+G632+H632+I632-J632+K632-L632-M632</f>
        <v>2655</v>
      </c>
      <c r="O632" s="869"/>
      <c r="P632" s="869"/>
      <c r="Q632" s="869"/>
    </row>
    <row r="633" spans="1:17" s="787" customFormat="1" ht="18.75" customHeight="1">
      <c r="A633" s="813" t="s">
        <v>66</v>
      </c>
      <c r="B633" s="814"/>
      <c r="C633" s="815"/>
      <c r="D633" s="815"/>
      <c r="E633" s="816"/>
      <c r="F633" s="829">
        <f>SUM(F631:F632)</f>
        <v>7119</v>
      </c>
      <c r="G633" s="829">
        <f aca="true" t="shared" si="76" ref="G633:N633">SUM(G631:G632)</f>
        <v>0</v>
      </c>
      <c r="H633" s="829">
        <f t="shared" si="76"/>
        <v>0</v>
      </c>
      <c r="I633" s="829">
        <f t="shared" si="76"/>
        <v>0</v>
      </c>
      <c r="J633" s="829">
        <f t="shared" si="76"/>
        <v>464</v>
      </c>
      <c r="K633" s="829">
        <f t="shared" si="76"/>
        <v>0</v>
      </c>
      <c r="L633" s="829">
        <f t="shared" si="76"/>
        <v>0</v>
      </c>
      <c r="M633" s="829">
        <f t="shared" si="76"/>
        <v>0</v>
      </c>
      <c r="N633" s="829">
        <f t="shared" si="76"/>
        <v>6655</v>
      </c>
      <c r="O633" s="871">
        <f>SUM(N631:N632)</f>
        <v>6655</v>
      </c>
      <c r="P633" s="869"/>
      <c r="Q633" s="869"/>
    </row>
    <row r="634" spans="1:17" s="787" customFormat="1" ht="18.75" customHeight="1">
      <c r="A634" s="802"/>
      <c r="B634" s="803"/>
      <c r="C634" s="804" t="s">
        <v>300</v>
      </c>
      <c r="D634" s="859"/>
      <c r="E634" s="805"/>
      <c r="F634" s="806"/>
      <c r="G634" s="806"/>
      <c r="H634" s="806"/>
      <c r="I634" s="806"/>
      <c r="J634" s="806"/>
      <c r="K634" s="806"/>
      <c r="L634" s="806"/>
      <c r="M634" s="806"/>
      <c r="N634" s="806"/>
      <c r="O634" s="869"/>
      <c r="P634" s="869"/>
      <c r="Q634" s="869"/>
    </row>
    <row r="635" spans="1:17" s="787" customFormat="1" ht="18.75" customHeight="1">
      <c r="A635" s="807">
        <v>19100001</v>
      </c>
      <c r="B635" s="808" t="s">
        <v>301</v>
      </c>
      <c r="C635" s="827" t="s">
        <v>796</v>
      </c>
      <c r="D635" s="860" t="s">
        <v>387</v>
      </c>
      <c r="E635" s="828">
        <v>15</v>
      </c>
      <c r="F635" s="812">
        <f>'BASE Y CONFIANZA'!F683</f>
        <v>4541</v>
      </c>
      <c r="G635" s="812">
        <f>'BASE Y CONFIANZA'!G683</f>
        <v>2400</v>
      </c>
      <c r="H635" s="812">
        <f>'BASE Y CONFIANZA'!H683</f>
        <v>300</v>
      </c>
      <c r="I635" s="812">
        <f>'BASE Y CONFIANZA'!I683</f>
        <v>0</v>
      </c>
      <c r="J635" s="812">
        <f>'BASE Y CONFIANZA'!J683</f>
        <v>441</v>
      </c>
      <c r="K635" s="812">
        <f>'BASE Y CONFIANZA'!K683</f>
        <v>0</v>
      </c>
      <c r="L635" s="812">
        <f>'BASE Y CONFIANZA'!L683</f>
        <v>0</v>
      </c>
      <c r="M635" s="812">
        <f>'BASE Y CONFIANZA'!M683</f>
        <v>0</v>
      </c>
      <c r="N635" s="811">
        <f>F635+G635+H635+I635-J635+K635-L635-M635</f>
        <v>6800</v>
      </c>
      <c r="O635" s="869"/>
      <c r="P635" s="869"/>
      <c r="Q635" s="869"/>
    </row>
    <row r="636" spans="1:17" s="787" customFormat="1" ht="18.75" customHeight="1">
      <c r="A636" s="813" t="s">
        <v>66</v>
      </c>
      <c r="B636" s="814"/>
      <c r="C636" s="815"/>
      <c r="D636" s="815"/>
      <c r="E636" s="816"/>
      <c r="F636" s="829">
        <f aca="true" t="shared" si="77" ref="F636:N636">F635</f>
        <v>4541</v>
      </c>
      <c r="G636" s="829">
        <f t="shared" si="77"/>
        <v>2400</v>
      </c>
      <c r="H636" s="829">
        <f t="shared" si="77"/>
        <v>300</v>
      </c>
      <c r="I636" s="829">
        <f t="shared" si="77"/>
        <v>0</v>
      </c>
      <c r="J636" s="829">
        <f t="shared" si="77"/>
        <v>441</v>
      </c>
      <c r="K636" s="829">
        <f t="shared" si="77"/>
        <v>0</v>
      </c>
      <c r="L636" s="829">
        <f t="shared" si="77"/>
        <v>0</v>
      </c>
      <c r="M636" s="829">
        <f t="shared" si="77"/>
        <v>0</v>
      </c>
      <c r="N636" s="829">
        <f t="shared" si="77"/>
        <v>6800</v>
      </c>
      <c r="O636" s="871">
        <f>N635</f>
        <v>6800</v>
      </c>
      <c r="P636" s="869"/>
      <c r="Q636" s="869"/>
    </row>
    <row r="637" spans="1:17" s="787" customFormat="1" ht="18.75" customHeight="1">
      <c r="A637" s="802"/>
      <c r="B637" s="803"/>
      <c r="C637" s="804" t="s">
        <v>303</v>
      </c>
      <c r="D637" s="859"/>
      <c r="E637" s="805"/>
      <c r="F637" s="806"/>
      <c r="G637" s="806"/>
      <c r="H637" s="806"/>
      <c r="I637" s="806"/>
      <c r="J637" s="806"/>
      <c r="K637" s="806"/>
      <c r="L637" s="806"/>
      <c r="M637" s="806"/>
      <c r="N637" s="806"/>
      <c r="O637" s="869"/>
      <c r="P637" s="869"/>
      <c r="Q637" s="869"/>
    </row>
    <row r="638" spans="1:17" s="787" customFormat="1" ht="18.75" customHeight="1">
      <c r="A638" s="807">
        <v>14100404</v>
      </c>
      <c r="B638" s="808" t="s">
        <v>927</v>
      </c>
      <c r="C638" s="827" t="s">
        <v>796</v>
      </c>
      <c r="D638" s="827" t="s">
        <v>13</v>
      </c>
      <c r="E638" s="828">
        <v>15</v>
      </c>
      <c r="F638" s="812">
        <f>'BASE Y CONFIANZA'!F686</f>
        <v>2730</v>
      </c>
      <c r="G638" s="812">
        <f>'BASE Y CONFIANZA'!G686</f>
        <v>0</v>
      </c>
      <c r="H638" s="812">
        <f>'BASE Y CONFIANZA'!H686</f>
        <v>300</v>
      </c>
      <c r="I638" s="812">
        <f>'BASE Y CONFIANZA'!I686</f>
        <v>0</v>
      </c>
      <c r="J638" s="812">
        <f>'BASE Y CONFIANZA'!J686</f>
        <v>48</v>
      </c>
      <c r="K638" s="812">
        <f>'BASE Y CONFIANZA'!K686</f>
        <v>0</v>
      </c>
      <c r="L638" s="812">
        <f>'BASE Y CONFIANZA'!L686</f>
        <v>0</v>
      </c>
      <c r="M638" s="812">
        <f>'BASE Y CONFIANZA'!M686</f>
        <v>0</v>
      </c>
      <c r="N638" s="812">
        <f>'BASE Y CONFIANZA'!N686</f>
        <v>2982</v>
      </c>
      <c r="O638" s="869"/>
      <c r="P638" s="869"/>
      <c r="Q638" s="869"/>
    </row>
    <row r="639" spans="1:17" s="787" customFormat="1" ht="18.75" customHeight="1">
      <c r="A639" s="807">
        <v>19200001</v>
      </c>
      <c r="B639" s="808" t="s">
        <v>304</v>
      </c>
      <c r="C639" s="827" t="s">
        <v>796</v>
      </c>
      <c r="D639" s="860" t="s">
        <v>388</v>
      </c>
      <c r="E639" s="828">
        <v>15</v>
      </c>
      <c r="F639" s="812">
        <f>'BASE Y CONFIANZA'!F687</f>
        <v>4541</v>
      </c>
      <c r="G639" s="812">
        <f>'BASE Y CONFIANZA'!G687</f>
        <v>1200</v>
      </c>
      <c r="H639" s="812">
        <f>'BASE Y CONFIANZA'!H687</f>
        <v>300</v>
      </c>
      <c r="I639" s="812">
        <f>'BASE Y CONFIANZA'!I687</f>
        <v>0</v>
      </c>
      <c r="J639" s="812">
        <f>'BASE Y CONFIANZA'!J687</f>
        <v>441</v>
      </c>
      <c r="K639" s="812">
        <f>'BASE Y CONFIANZA'!K687</f>
        <v>0</v>
      </c>
      <c r="L639" s="812">
        <f>'BASE Y CONFIANZA'!L687</f>
        <v>0</v>
      </c>
      <c r="M639" s="812">
        <f>'BASE Y CONFIANZA'!M687</f>
        <v>0</v>
      </c>
      <c r="N639" s="812">
        <f>'BASE Y CONFIANZA'!N687</f>
        <v>5600</v>
      </c>
      <c r="O639" s="869"/>
      <c r="P639" s="869"/>
      <c r="Q639" s="869"/>
    </row>
    <row r="640" spans="1:17" s="787" customFormat="1" ht="18.75" customHeight="1">
      <c r="A640" s="807">
        <v>19300006</v>
      </c>
      <c r="B640" s="808" t="s">
        <v>306</v>
      </c>
      <c r="C640" s="827" t="s">
        <v>796</v>
      </c>
      <c r="D640" s="860" t="s">
        <v>377</v>
      </c>
      <c r="E640" s="828">
        <v>15</v>
      </c>
      <c r="F640" s="812">
        <f>'BASE Y CONFIANZA'!F688</f>
        <v>2730</v>
      </c>
      <c r="G640" s="812">
        <f>'BASE Y CONFIANZA'!G688</f>
        <v>1100</v>
      </c>
      <c r="H640" s="812">
        <f>'BASE Y CONFIANZA'!H688</f>
        <v>300</v>
      </c>
      <c r="I640" s="812">
        <f>'BASE Y CONFIANZA'!I688</f>
        <v>0</v>
      </c>
      <c r="J640" s="812">
        <f>'BASE Y CONFIANZA'!J688</f>
        <v>48</v>
      </c>
      <c r="K640" s="812">
        <f>'BASE Y CONFIANZA'!K688</f>
        <v>0</v>
      </c>
      <c r="L640" s="812">
        <f>'BASE Y CONFIANZA'!L688</f>
        <v>0</v>
      </c>
      <c r="M640" s="812">
        <f>'BASE Y CONFIANZA'!M688</f>
        <v>0</v>
      </c>
      <c r="N640" s="812">
        <f>'BASE Y CONFIANZA'!N688</f>
        <v>4082</v>
      </c>
      <c r="O640" s="869"/>
      <c r="P640" s="869"/>
      <c r="Q640" s="869"/>
    </row>
    <row r="641" spans="1:17" s="647" customFormat="1" ht="18.75" customHeight="1">
      <c r="A641" s="807">
        <v>19300012</v>
      </c>
      <c r="B641" s="808" t="s">
        <v>308</v>
      </c>
      <c r="C641" s="827" t="s">
        <v>796</v>
      </c>
      <c r="D641" s="860" t="s">
        <v>15</v>
      </c>
      <c r="E641" s="828">
        <v>15</v>
      </c>
      <c r="F641" s="812">
        <f>'BASE Y CONFIANZA'!F689</f>
        <v>3276</v>
      </c>
      <c r="G641" s="812">
        <f>'BASE Y CONFIANZA'!G689</f>
        <v>1300</v>
      </c>
      <c r="H641" s="812">
        <f>'BASE Y CONFIANZA'!H689</f>
        <v>300</v>
      </c>
      <c r="I641" s="812">
        <f>'BASE Y CONFIANZA'!I689</f>
        <v>0</v>
      </c>
      <c r="J641" s="812">
        <f>'BASE Y CONFIANZA'!J689</f>
        <v>127</v>
      </c>
      <c r="K641" s="812">
        <f>'BASE Y CONFIANZA'!K689</f>
        <v>0</v>
      </c>
      <c r="L641" s="812">
        <f>'BASE Y CONFIANZA'!L689</f>
        <v>0</v>
      </c>
      <c r="M641" s="812">
        <f>'BASE Y CONFIANZA'!M689</f>
        <v>0</v>
      </c>
      <c r="N641" s="812">
        <f>'BASE Y CONFIANZA'!N689</f>
        <v>4749</v>
      </c>
      <c r="O641" s="869"/>
      <c r="P641" s="869"/>
      <c r="Q641" s="916"/>
    </row>
    <row r="642" spans="1:17" s="787" customFormat="1" ht="18.75" customHeight="1">
      <c r="A642" s="807">
        <v>19300013</v>
      </c>
      <c r="B642" s="808" t="s">
        <v>310</v>
      </c>
      <c r="C642" s="827" t="s">
        <v>796</v>
      </c>
      <c r="D642" s="860" t="s">
        <v>15</v>
      </c>
      <c r="E642" s="828">
        <v>15</v>
      </c>
      <c r="F642" s="812">
        <f>'BASE Y CONFIANZA'!F690</f>
        <v>2730</v>
      </c>
      <c r="G642" s="812">
        <f>'BASE Y CONFIANZA'!G690</f>
        <v>980</v>
      </c>
      <c r="H642" s="812">
        <f>'BASE Y CONFIANZA'!H690</f>
        <v>300</v>
      </c>
      <c r="I642" s="812">
        <f>'BASE Y CONFIANZA'!I690</f>
        <v>0</v>
      </c>
      <c r="J642" s="812">
        <f>'BASE Y CONFIANZA'!J690</f>
        <v>48</v>
      </c>
      <c r="K642" s="812">
        <f>'BASE Y CONFIANZA'!K690</f>
        <v>0</v>
      </c>
      <c r="L642" s="812">
        <f>'BASE Y CONFIANZA'!L690</f>
        <v>0</v>
      </c>
      <c r="M642" s="812">
        <f>'BASE Y CONFIANZA'!M690</f>
        <v>0</v>
      </c>
      <c r="N642" s="812">
        <f>'BASE Y CONFIANZA'!N690</f>
        <v>3962</v>
      </c>
      <c r="O642" s="869"/>
      <c r="P642" s="869"/>
      <c r="Q642" s="869"/>
    </row>
    <row r="643" spans="1:17" s="787" customFormat="1" ht="18.75" customHeight="1">
      <c r="A643" s="807">
        <v>19300014</v>
      </c>
      <c r="B643" s="808" t="s">
        <v>510</v>
      </c>
      <c r="C643" s="827" t="s">
        <v>796</v>
      </c>
      <c r="D643" s="860" t="s">
        <v>512</v>
      </c>
      <c r="E643" s="828">
        <v>15</v>
      </c>
      <c r="F643" s="812">
        <f>'BASE Y CONFIANZA'!F691</f>
        <v>2509</v>
      </c>
      <c r="G643" s="812">
        <f>'BASE Y CONFIANZA'!G691</f>
        <v>0</v>
      </c>
      <c r="H643" s="812">
        <f>'BASE Y CONFIANZA'!H691</f>
        <v>0</v>
      </c>
      <c r="I643" s="812">
        <f>'BASE Y CONFIANZA'!I691</f>
        <v>0</v>
      </c>
      <c r="J643" s="812">
        <f>'BASE Y CONFIANZA'!J691</f>
        <v>9</v>
      </c>
      <c r="K643" s="812">
        <f>'BASE Y CONFIANZA'!K691</f>
        <v>0</v>
      </c>
      <c r="L643" s="812">
        <f>'BASE Y CONFIANZA'!L691</f>
        <v>0</v>
      </c>
      <c r="M643" s="812">
        <f>'BASE Y CONFIANZA'!M691</f>
        <v>0</v>
      </c>
      <c r="N643" s="812">
        <f>'BASE Y CONFIANZA'!N691</f>
        <v>2500</v>
      </c>
      <c r="O643" s="869"/>
      <c r="P643" s="869"/>
      <c r="Q643" s="869"/>
    </row>
    <row r="644" spans="1:17" s="787" customFormat="1" ht="18.75" customHeight="1">
      <c r="A644" s="807">
        <v>62</v>
      </c>
      <c r="B644" s="808" t="s">
        <v>43</v>
      </c>
      <c r="C644" s="827" t="s">
        <v>797</v>
      </c>
      <c r="D644" s="860" t="s">
        <v>15</v>
      </c>
      <c r="E644" s="828">
        <v>15</v>
      </c>
      <c r="F644" s="812">
        <f>EVENTUAL!F506</f>
        <v>2730</v>
      </c>
      <c r="G644" s="812">
        <f>EVENTUAL!G506</f>
        <v>600</v>
      </c>
      <c r="H644" s="812">
        <f>EVENTUAL!H506</f>
        <v>300</v>
      </c>
      <c r="I644" s="812">
        <f>EVENTUAL!I506</f>
        <v>0</v>
      </c>
      <c r="J644" s="812">
        <f>EVENTUAL!J506</f>
        <v>48</v>
      </c>
      <c r="K644" s="812">
        <f>EVENTUAL!K506</f>
        <v>0</v>
      </c>
      <c r="L644" s="812">
        <f>EVENTUAL!L506</f>
        <v>0</v>
      </c>
      <c r="M644" s="812">
        <f>EVENTUAL!M506</f>
        <v>0</v>
      </c>
      <c r="N644" s="812">
        <f>EVENTUAL!N506</f>
        <v>3582</v>
      </c>
      <c r="O644" s="869"/>
      <c r="P644" s="869"/>
      <c r="Q644" s="869"/>
    </row>
    <row r="645" spans="1:17" s="787" customFormat="1" ht="18.75" customHeight="1">
      <c r="A645" s="807">
        <v>121</v>
      </c>
      <c r="B645" s="808" t="s">
        <v>907</v>
      </c>
      <c r="C645" s="827" t="s">
        <v>797</v>
      </c>
      <c r="D645" s="860" t="s">
        <v>15</v>
      </c>
      <c r="E645" s="828">
        <v>15</v>
      </c>
      <c r="F645" s="812">
        <f>EVENTUAL!F507</f>
        <v>2730</v>
      </c>
      <c r="G645" s="812">
        <f>EVENTUAL!G507</f>
        <v>1450</v>
      </c>
      <c r="H645" s="812">
        <f>EVENTUAL!H507</f>
        <v>300</v>
      </c>
      <c r="I645" s="812">
        <f>EVENTUAL!I507</f>
        <v>0</v>
      </c>
      <c r="J645" s="812">
        <f>EVENTUAL!J507</f>
        <v>48</v>
      </c>
      <c r="K645" s="812">
        <f>EVENTUAL!K507</f>
        <v>0</v>
      </c>
      <c r="L645" s="812">
        <f>EVENTUAL!L507</f>
        <v>0</v>
      </c>
      <c r="M645" s="812">
        <f>EVENTUAL!M507</f>
        <v>0</v>
      </c>
      <c r="N645" s="812">
        <f>EVENTUAL!N507</f>
        <v>4432</v>
      </c>
      <c r="O645" s="869"/>
      <c r="P645" s="869"/>
      <c r="Q645" s="869"/>
    </row>
    <row r="646" spans="1:17" s="787" customFormat="1" ht="18.75" customHeight="1">
      <c r="A646" s="807">
        <v>133</v>
      </c>
      <c r="B646" s="808" t="s">
        <v>62</v>
      </c>
      <c r="C646" s="827" t="s">
        <v>797</v>
      </c>
      <c r="D646" s="860" t="s">
        <v>15</v>
      </c>
      <c r="E646" s="828">
        <v>15</v>
      </c>
      <c r="F646" s="812">
        <f>EVENTUAL!F508</f>
        <v>2730</v>
      </c>
      <c r="G646" s="812">
        <f>EVENTUAL!G508</f>
        <v>1100</v>
      </c>
      <c r="H646" s="812">
        <f>EVENTUAL!H508</f>
        <v>300</v>
      </c>
      <c r="I646" s="812">
        <f>EVENTUAL!I508</f>
        <v>0</v>
      </c>
      <c r="J646" s="812">
        <f>EVENTUAL!J508</f>
        <v>48</v>
      </c>
      <c r="K646" s="812">
        <f>EVENTUAL!K508</f>
        <v>0</v>
      </c>
      <c r="L646" s="812">
        <f>EVENTUAL!L508</f>
        <v>0</v>
      </c>
      <c r="M646" s="812">
        <f>EVENTUAL!M508</f>
        <v>0</v>
      </c>
      <c r="N646" s="812">
        <f>EVENTUAL!N508</f>
        <v>4082</v>
      </c>
      <c r="O646" s="869"/>
      <c r="P646" s="869"/>
      <c r="Q646" s="1073"/>
    </row>
    <row r="647" spans="1:17" s="872" customFormat="1" ht="18.75" customHeight="1">
      <c r="A647" s="807">
        <v>210</v>
      </c>
      <c r="B647" s="808" t="s">
        <v>519</v>
      </c>
      <c r="C647" s="827" t="s">
        <v>797</v>
      </c>
      <c r="D647" s="860" t="s">
        <v>15</v>
      </c>
      <c r="E647" s="828">
        <v>15</v>
      </c>
      <c r="F647" s="812">
        <f>EVENTUAL!F509</f>
        <v>2730</v>
      </c>
      <c r="G647" s="812">
        <f>EVENTUAL!G509</f>
        <v>1450</v>
      </c>
      <c r="H647" s="812">
        <f>EVENTUAL!H509</f>
        <v>0</v>
      </c>
      <c r="I647" s="812">
        <f>EVENTUAL!I509</f>
        <v>0</v>
      </c>
      <c r="J647" s="812">
        <f>EVENTUAL!J509</f>
        <v>48</v>
      </c>
      <c r="K647" s="812">
        <f>EVENTUAL!K509</f>
        <v>0</v>
      </c>
      <c r="L647" s="812">
        <f>EVENTUAL!L509</f>
        <v>0</v>
      </c>
      <c r="M647" s="812">
        <f>EVENTUAL!M509</f>
        <v>0</v>
      </c>
      <c r="N647" s="812">
        <f>EVENTUAL!N509</f>
        <v>4132</v>
      </c>
      <c r="O647" s="869"/>
      <c r="P647" s="869"/>
      <c r="Q647" s="1073"/>
    </row>
    <row r="648" spans="1:17" s="787" customFormat="1" ht="18.75" customHeight="1">
      <c r="A648" s="807">
        <v>262</v>
      </c>
      <c r="B648" s="808" t="s">
        <v>655</v>
      </c>
      <c r="C648" s="827" t="s">
        <v>797</v>
      </c>
      <c r="D648" s="860" t="s">
        <v>512</v>
      </c>
      <c r="E648" s="828">
        <v>15</v>
      </c>
      <c r="F648" s="812">
        <f>EVENTUAL!F510</f>
        <v>2509</v>
      </c>
      <c r="G648" s="812">
        <f>EVENTUAL!G510</f>
        <v>1350</v>
      </c>
      <c r="H648" s="812">
        <f>EVENTUAL!H510</f>
        <v>0</v>
      </c>
      <c r="I648" s="812">
        <f>EVENTUAL!I510</f>
        <v>0</v>
      </c>
      <c r="J648" s="812">
        <f>EVENTUAL!J510</f>
        <v>9</v>
      </c>
      <c r="K648" s="812">
        <f>EVENTUAL!K510</f>
        <v>0</v>
      </c>
      <c r="L648" s="812">
        <f>EVENTUAL!L510</f>
        <v>0</v>
      </c>
      <c r="M648" s="812">
        <f>EVENTUAL!M510</f>
        <v>0</v>
      </c>
      <c r="N648" s="812">
        <f>EVENTUAL!N510</f>
        <v>3850</v>
      </c>
      <c r="O648" s="869"/>
      <c r="P648" s="869"/>
      <c r="Q648" s="869"/>
    </row>
    <row r="649" spans="1:17" s="787" customFormat="1" ht="18.75" customHeight="1">
      <c r="A649" s="813" t="s">
        <v>66</v>
      </c>
      <c r="B649" s="814"/>
      <c r="C649" s="815"/>
      <c r="D649" s="861"/>
      <c r="E649" s="816"/>
      <c r="F649" s="829">
        <f aca="true" t="shared" si="78" ref="F649:N649">SUM(F638:F648)</f>
        <v>31945</v>
      </c>
      <c r="G649" s="829">
        <f t="shared" si="78"/>
        <v>10530</v>
      </c>
      <c r="H649" s="829">
        <f t="shared" si="78"/>
        <v>2400</v>
      </c>
      <c r="I649" s="829">
        <f t="shared" si="78"/>
        <v>0</v>
      </c>
      <c r="J649" s="829">
        <f t="shared" si="78"/>
        <v>922</v>
      </c>
      <c r="K649" s="829">
        <f t="shared" si="78"/>
        <v>0</v>
      </c>
      <c r="L649" s="829">
        <f t="shared" si="78"/>
        <v>0</v>
      </c>
      <c r="M649" s="829">
        <f t="shared" si="78"/>
        <v>0</v>
      </c>
      <c r="N649" s="829">
        <f t="shared" si="78"/>
        <v>43953</v>
      </c>
      <c r="O649" s="871">
        <f>SUM(N638:N643)</f>
        <v>23875</v>
      </c>
      <c r="P649" s="871">
        <f>SUM(N644:N648)</f>
        <v>20078</v>
      </c>
      <c r="Q649" s="812">
        <v>0</v>
      </c>
    </row>
    <row r="650" spans="1:17" ht="18.75" customHeight="1">
      <c r="A650" s="822"/>
      <c r="B650" s="823"/>
      <c r="C650" s="824" t="s">
        <v>63</v>
      </c>
      <c r="D650" s="863"/>
      <c r="E650" s="825"/>
      <c r="F650" s="826"/>
      <c r="G650" s="826"/>
      <c r="H650" s="826"/>
      <c r="I650" s="826"/>
      <c r="J650" s="826"/>
      <c r="K650" s="826"/>
      <c r="L650" s="826"/>
      <c r="M650" s="826"/>
      <c r="N650" s="826"/>
      <c r="O650" s="869"/>
      <c r="P650" s="869"/>
      <c r="Q650" s="905"/>
    </row>
    <row r="651" spans="1:17" ht="18.75" customHeight="1">
      <c r="A651" s="807">
        <v>2310001</v>
      </c>
      <c r="B651" s="808" t="s">
        <v>1083</v>
      </c>
      <c r="C651" s="827" t="s">
        <v>795</v>
      </c>
      <c r="D651" s="1067" t="s">
        <v>844</v>
      </c>
      <c r="E651" s="828">
        <v>15</v>
      </c>
      <c r="F651" s="812">
        <f>'BASE Y CONFIANZA'!F703</f>
        <v>8205</v>
      </c>
      <c r="G651" s="812">
        <f>'BASE Y CONFIANZA'!G703</f>
        <v>0</v>
      </c>
      <c r="H651" s="812">
        <f>'BASE Y CONFIANZA'!H703</f>
        <v>0</v>
      </c>
      <c r="I651" s="812">
        <f>'BASE Y CONFIANZA'!I703</f>
        <v>0</v>
      </c>
      <c r="J651" s="812">
        <f>'BASE Y CONFIANZA'!J703</f>
        <v>1205</v>
      </c>
      <c r="K651" s="812">
        <f>'BASE Y CONFIANZA'!K703</f>
        <v>0</v>
      </c>
      <c r="L651" s="812">
        <f>'BASE Y CONFIANZA'!L703</f>
        <v>0</v>
      </c>
      <c r="M651" s="812">
        <f>'BASE Y CONFIANZA'!M703</f>
        <v>0</v>
      </c>
      <c r="N651" s="812">
        <f>'BASE Y CONFIANZA'!N703</f>
        <v>7000</v>
      </c>
      <c r="O651" s="869"/>
      <c r="P651" s="869"/>
      <c r="Q651" s="905"/>
    </row>
    <row r="652" spans="1:17" ht="18.75" customHeight="1">
      <c r="A652" s="807">
        <v>231005</v>
      </c>
      <c r="B652" s="808" t="s">
        <v>1133</v>
      </c>
      <c r="C652" s="827" t="s">
        <v>795</v>
      </c>
      <c r="D652" s="1067" t="s">
        <v>1259</v>
      </c>
      <c r="E652" s="828">
        <v>15</v>
      </c>
      <c r="F652" s="812">
        <f>'BASE Y CONFIANZA'!F704</f>
        <v>3820</v>
      </c>
      <c r="G652" s="812">
        <f>'BASE Y CONFIANZA'!G704</f>
        <v>0</v>
      </c>
      <c r="H652" s="812">
        <f>'BASE Y CONFIANZA'!H704</f>
        <v>0</v>
      </c>
      <c r="I652" s="812">
        <f>'BASE Y CONFIANZA'!I704</f>
        <v>0</v>
      </c>
      <c r="J652" s="812">
        <f>'BASE Y CONFIANZA'!J704</f>
        <v>320</v>
      </c>
      <c r="K652" s="812">
        <f>'BASE Y CONFIANZA'!K704</f>
        <v>0</v>
      </c>
      <c r="L652" s="812">
        <f>'BASE Y CONFIANZA'!L704</f>
        <v>0</v>
      </c>
      <c r="M652" s="812">
        <f>'BASE Y CONFIANZA'!M704</f>
        <v>0</v>
      </c>
      <c r="N652" s="812">
        <f>'BASE Y CONFIANZA'!N704</f>
        <v>3500</v>
      </c>
      <c r="O652" s="869"/>
      <c r="P652" s="869"/>
      <c r="Q652" s="905"/>
    </row>
    <row r="653" spans="1:17" ht="18.75" customHeight="1">
      <c r="A653" s="807">
        <v>5400204</v>
      </c>
      <c r="B653" s="808" t="s">
        <v>312</v>
      </c>
      <c r="C653" s="827" t="s">
        <v>796</v>
      </c>
      <c r="D653" s="1067" t="s">
        <v>6</v>
      </c>
      <c r="E653" s="828">
        <v>15</v>
      </c>
      <c r="F653" s="812">
        <f>'BASE Y CONFIANZA'!F705</f>
        <v>3169</v>
      </c>
      <c r="G653" s="812">
        <f>'BASE Y CONFIANZA'!G705</f>
        <v>0</v>
      </c>
      <c r="H653" s="812">
        <f>'BASE Y CONFIANZA'!H705</f>
        <v>0</v>
      </c>
      <c r="I653" s="812">
        <f>'BASE Y CONFIANZA'!I705</f>
        <v>0</v>
      </c>
      <c r="J653" s="812">
        <f>'BASE Y CONFIANZA'!J705</f>
        <v>116</v>
      </c>
      <c r="K653" s="812">
        <f>'BASE Y CONFIANZA'!K705</f>
        <v>0</v>
      </c>
      <c r="L653" s="812">
        <f>'BASE Y CONFIANZA'!L705</f>
        <v>0</v>
      </c>
      <c r="M653" s="812">
        <f>'BASE Y CONFIANZA'!M705</f>
        <v>0</v>
      </c>
      <c r="N653" s="812">
        <f>'BASE Y CONFIANZA'!N705</f>
        <v>3053</v>
      </c>
      <c r="O653" s="869"/>
      <c r="P653" s="869"/>
      <c r="Q653" s="905"/>
    </row>
    <row r="654" spans="1:17" ht="18.75" customHeight="1">
      <c r="A654" s="807">
        <v>8100205</v>
      </c>
      <c r="B654" s="808" t="s">
        <v>461</v>
      </c>
      <c r="C654" s="827" t="s">
        <v>796</v>
      </c>
      <c r="D654" s="1067" t="s">
        <v>463</v>
      </c>
      <c r="E654" s="828">
        <v>15</v>
      </c>
      <c r="F654" s="812">
        <f>'BASE Y CONFIANZA'!F706</f>
        <v>8841</v>
      </c>
      <c r="G654" s="812">
        <f>'BASE Y CONFIANZA'!G706</f>
        <v>0</v>
      </c>
      <c r="H654" s="812">
        <f>'BASE Y CONFIANZA'!H706</f>
        <v>0</v>
      </c>
      <c r="I654" s="812">
        <f>'BASE Y CONFIANZA'!I706</f>
        <v>0</v>
      </c>
      <c r="J654" s="812">
        <f>'BASE Y CONFIANZA'!J706</f>
        <v>1341</v>
      </c>
      <c r="K654" s="812">
        <f>'BASE Y CONFIANZA'!K706</f>
        <v>0</v>
      </c>
      <c r="L654" s="812">
        <f>'BASE Y CONFIANZA'!L706</f>
        <v>0</v>
      </c>
      <c r="M654" s="812">
        <f>'BASE Y CONFIANZA'!M706</f>
        <v>0</v>
      </c>
      <c r="N654" s="812">
        <f>'BASE Y CONFIANZA'!N706</f>
        <v>7500</v>
      </c>
      <c r="O654" s="869"/>
      <c r="P654" s="869"/>
      <c r="Q654" s="905"/>
    </row>
    <row r="655" spans="1:17" ht="18.75" customHeight="1">
      <c r="A655" s="807">
        <v>8100208</v>
      </c>
      <c r="B655" s="808" t="s">
        <v>313</v>
      </c>
      <c r="C655" s="827" t="s">
        <v>796</v>
      </c>
      <c r="D655" s="1067" t="s">
        <v>389</v>
      </c>
      <c r="E655" s="828">
        <v>15</v>
      </c>
      <c r="F655" s="812">
        <f>'BASE Y CONFIANZA'!F707</f>
        <v>3762</v>
      </c>
      <c r="G655" s="812">
        <f>'BASE Y CONFIANZA'!G707</f>
        <v>0</v>
      </c>
      <c r="H655" s="812">
        <f>'BASE Y CONFIANZA'!H707</f>
        <v>0</v>
      </c>
      <c r="I655" s="812">
        <f>'BASE Y CONFIANZA'!I707</f>
        <v>0</v>
      </c>
      <c r="J655" s="812">
        <f>'BASE Y CONFIANZA'!J707</f>
        <v>311</v>
      </c>
      <c r="K655" s="812">
        <f>'BASE Y CONFIANZA'!K707</f>
        <v>0</v>
      </c>
      <c r="L655" s="812">
        <f>'BASE Y CONFIANZA'!L707</f>
        <v>0</v>
      </c>
      <c r="M655" s="812">
        <f>'BASE Y CONFIANZA'!M707</f>
        <v>0</v>
      </c>
      <c r="N655" s="812">
        <f>'BASE Y CONFIANZA'!N707</f>
        <v>3451</v>
      </c>
      <c r="O655" s="869"/>
      <c r="P655" s="869"/>
      <c r="Q655" s="905"/>
    </row>
    <row r="656" spans="1:17" s="787" customFormat="1" ht="18.75" customHeight="1">
      <c r="A656" s="807">
        <v>13000102</v>
      </c>
      <c r="B656" s="808" t="s">
        <v>581</v>
      </c>
      <c r="C656" s="827" t="s">
        <v>796</v>
      </c>
      <c r="D656" s="1067" t="s">
        <v>2</v>
      </c>
      <c r="E656" s="810">
        <v>15</v>
      </c>
      <c r="F656" s="812">
        <f>'BASE Y CONFIANZA'!F708</f>
        <v>3366</v>
      </c>
      <c r="G656" s="812">
        <f>'BASE Y CONFIANZA'!G708</f>
        <v>0</v>
      </c>
      <c r="H656" s="812">
        <f>'BASE Y CONFIANZA'!H708</f>
        <v>0</v>
      </c>
      <c r="I656" s="812">
        <f>'BASE Y CONFIANZA'!I708</f>
        <v>0</v>
      </c>
      <c r="J656" s="812">
        <f>'BASE Y CONFIANZA'!J708</f>
        <v>137</v>
      </c>
      <c r="K656" s="812">
        <f>'BASE Y CONFIANZA'!K708</f>
        <v>0</v>
      </c>
      <c r="L656" s="812">
        <f>'BASE Y CONFIANZA'!L708</f>
        <v>0</v>
      </c>
      <c r="M656" s="812">
        <f>'BASE Y CONFIANZA'!M708</f>
        <v>0</v>
      </c>
      <c r="N656" s="812">
        <f>'BASE Y CONFIANZA'!N708</f>
        <v>3229</v>
      </c>
      <c r="O656" s="869"/>
      <c r="P656" s="869"/>
      <c r="Q656" s="869"/>
    </row>
    <row r="657" spans="1:17" ht="18.75" customHeight="1">
      <c r="A657" s="807">
        <v>20000300</v>
      </c>
      <c r="B657" s="808" t="s">
        <v>315</v>
      </c>
      <c r="C657" s="827" t="s">
        <v>796</v>
      </c>
      <c r="D657" s="1067" t="s">
        <v>390</v>
      </c>
      <c r="E657" s="828">
        <v>15</v>
      </c>
      <c r="F657" s="812">
        <f>'BASE Y CONFIANZA'!F709</f>
        <v>3900</v>
      </c>
      <c r="G657" s="812">
        <f>'BASE Y CONFIANZA'!G709</f>
        <v>0</v>
      </c>
      <c r="H657" s="812">
        <f>'BASE Y CONFIANZA'!H709</f>
        <v>0</v>
      </c>
      <c r="I657" s="812">
        <f>'BASE Y CONFIANZA'!I709</f>
        <v>0</v>
      </c>
      <c r="J657" s="812">
        <f>'BASE Y CONFIANZA'!J709</f>
        <v>333</v>
      </c>
      <c r="K657" s="812">
        <f>'BASE Y CONFIANZA'!K709</f>
        <v>0</v>
      </c>
      <c r="L657" s="812">
        <f>'BASE Y CONFIANZA'!L709</f>
        <v>0</v>
      </c>
      <c r="M657" s="812">
        <f>'BASE Y CONFIANZA'!M709</f>
        <v>0.2</v>
      </c>
      <c r="N657" s="811">
        <f>F657+G657+H657+I657-J657+K657-L657-M657</f>
        <v>3566.8</v>
      </c>
      <c r="O657" s="869"/>
      <c r="P657" s="869"/>
      <c r="Q657" s="905"/>
    </row>
    <row r="658" spans="1:17" ht="18.75" customHeight="1">
      <c r="A658" s="807">
        <v>345</v>
      </c>
      <c r="B658" s="808" t="s">
        <v>1128</v>
      </c>
      <c r="C658" s="827" t="s">
        <v>797</v>
      </c>
      <c r="D658" s="1067" t="s">
        <v>475</v>
      </c>
      <c r="E658" s="828">
        <v>15</v>
      </c>
      <c r="F658" s="812">
        <f>EVENTUAL!F523</f>
        <v>3109</v>
      </c>
      <c r="G658" s="812">
        <f>EVENTUAL!G523</f>
        <v>0</v>
      </c>
      <c r="H658" s="812">
        <f>EVENTUAL!H523</f>
        <v>0</v>
      </c>
      <c r="I658" s="812">
        <f>EVENTUAL!I523</f>
        <v>0</v>
      </c>
      <c r="J658" s="812">
        <f>EVENTUAL!J523</f>
        <v>109</v>
      </c>
      <c r="K658" s="812">
        <f>EVENTUAL!K523</f>
        <v>0</v>
      </c>
      <c r="L658" s="812">
        <f>EVENTUAL!L523</f>
        <v>0</v>
      </c>
      <c r="M658" s="812">
        <f>EVENTUAL!M523</f>
        <v>0</v>
      </c>
      <c r="N658" s="812">
        <f>EVENTUAL!N523</f>
        <v>3000</v>
      </c>
      <c r="O658" s="869"/>
      <c r="P658" s="869"/>
      <c r="Q658" s="905"/>
    </row>
    <row r="659" spans="1:17" ht="18.75" customHeight="1">
      <c r="A659" s="807">
        <v>363</v>
      </c>
      <c r="B659" s="808" t="s">
        <v>1169</v>
      </c>
      <c r="C659" s="827" t="s">
        <v>797</v>
      </c>
      <c r="D659" s="1067" t="s">
        <v>6</v>
      </c>
      <c r="E659" s="828">
        <v>15</v>
      </c>
      <c r="F659" s="812">
        <f>EVENTUAL!F524</f>
        <v>3109</v>
      </c>
      <c r="G659" s="812">
        <f>EVENTUAL!G524</f>
        <v>0</v>
      </c>
      <c r="H659" s="812">
        <f>EVENTUAL!H524</f>
        <v>0</v>
      </c>
      <c r="I659" s="812">
        <f>EVENTUAL!I524</f>
        <v>0</v>
      </c>
      <c r="J659" s="812">
        <f>EVENTUAL!J524</f>
        <v>109</v>
      </c>
      <c r="K659" s="812">
        <f>EVENTUAL!K524</f>
        <v>0</v>
      </c>
      <c r="L659" s="812">
        <f>EVENTUAL!L524</f>
        <v>0</v>
      </c>
      <c r="M659" s="812">
        <f>EVENTUAL!M524</f>
        <v>0</v>
      </c>
      <c r="N659" s="812">
        <f>EVENTUAL!N524</f>
        <v>3000</v>
      </c>
      <c r="O659" s="869"/>
      <c r="P659" s="869"/>
      <c r="Q659" s="905"/>
    </row>
    <row r="660" spans="1:17" ht="18.75" customHeight="1">
      <c r="A660" s="813" t="s">
        <v>66</v>
      </c>
      <c r="B660" s="814"/>
      <c r="C660" s="815"/>
      <c r="D660" s="815"/>
      <c r="E660" s="816"/>
      <c r="F660" s="829">
        <f aca="true" t="shared" si="79" ref="F660:N660">SUM(F651:F659)</f>
        <v>41281</v>
      </c>
      <c r="G660" s="829">
        <f t="shared" si="79"/>
        <v>0</v>
      </c>
      <c r="H660" s="829">
        <f t="shared" si="79"/>
        <v>0</v>
      </c>
      <c r="I660" s="829">
        <f t="shared" si="79"/>
        <v>0</v>
      </c>
      <c r="J660" s="829">
        <f t="shared" si="79"/>
        <v>3981</v>
      </c>
      <c r="K660" s="829">
        <f t="shared" si="79"/>
        <v>0</v>
      </c>
      <c r="L660" s="829">
        <f t="shared" si="79"/>
        <v>0</v>
      </c>
      <c r="M660" s="829">
        <f t="shared" si="79"/>
        <v>0.2</v>
      </c>
      <c r="N660" s="829">
        <f t="shared" si="79"/>
        <v>37299.8</v>
      </c>
      <c r="O660" s="871">
        <f>SUM(N651:N657)</f>
        <v>31299.8</v>
      </c>
      <c r="P660" s="871">
        <f>SUM(N658:N659)</f>
        <v>6000</v>
      </c>
      <c r="Q660" s="905"/>
    </row>
    <row r="661" spans="1:17" ht="18.75" customHeight="1">
      <c r="A661" s="802"/>
      <c r="B661" s="803"/>
      <c r="C661" s="804" t="s">
        <v>576</v>
      </c>
      <c r="D661" s="859"/>
      <c r="E661" s="805"/>
      <c r="F661" s="806"/>
      <c r="G661" s="806"/>
      <c r="H661" s="806"/>
      <c r="I661" s="806"/>
      <c r="J661" s="806"/>
      <c r="K661" s="806"/>
      <c r="L661" s="806"/>
      <c r="M661" s="806"/>
      <c r="N661" s="806"/>
      <c r="O661" s="869"/>
      <c r="P661" s="869"/>
      <c r="Q661" s="905"/>
    </row>
    <row r="662" spans="1:17" ht="18.75" customHeight="1">
      <c r="A662" s="807">
        <v>333002</v>
      </c>
      <c r="B662" s="848" t="s">
        <v>1084</v>
      </c>
      <c r="C662" s="835" t="s">
        <v>795</v>
      </c>
      <c r="D662" s="1067" t="s">
        <v>356</v>
      </c>
      <c r="E662" s="828">
        <v>15</v>
      </c>
      <c r="F662" s="812">
        <f>'BASE Y CONFIANZA'!F723</f>
        <v>4420</v>
      </c>
      <c r="G662" s="812">
        <f>'BASE Y CONFIANZA'!G723</f>
        <v>0</v>
      </c>
      <c r="H662" s="812">
        <f>'BASE Y CONFIANZA'!H723</f>
        <v>0</v>
      </c>
      <c r="I662" s="812">
        <f>'BASE Y CONFIANZA'!I723</f>
        <v>0</v>
      </c>
      <c r="J662" s="812">
        <f>'BASE Y CONFIANZA'!J723</f>
        <v>420</v>
      </c>
      <c r="K662" s="812">
        <f>'BASE Y CONFIANZA'!K723</f>
        <v>0</v>
      </c>
      <c r="L662" s="812">
        <f>'BASE Y CONFIANZA'!L723</f>
        <v>0</v>
      </c>
      <c r="M662" s="812">
        <f>'BASE Y CONFIANZA'!M723</f>
        <v>0</v>
      </c>
      <c r="N662" s="811">
        <f>F662+G662+H662+I662-J662+K662-L662-M662</f>
        <v>4000</v>
      </c>
      <c r="O662" s="869"/>
      <c r="P662" s="869"/>
      <c r="Q662" s="905"/>
    </row>
    <row r="663" spans="1:17" ht="18.75" customHeight="1">
      <c r="A663" s="807">
        <v>346</v>
      </c>
      <c r="B663" s="848" t="s">
        <v>1129</v>
      </c>
      <c r="C663" s="835" t="s">
        <v>797</v>
      </c>
      <c r="D663" s="1067" t="s">
        <v>451</v>
      </c>
      <c r="E663" s="828">
        <v>15</v>
      </c>
      <c r="F663" s="812">
        <f>EVENTUAL!F538</f>
        <v>3109</v>
      </c>
      <c r="G663" s="812">
        <f>EVENTUAL!G538</f>
        <v>0</v>
      </c>
      <c r="H663" s="812">
        <f>EVENTUAL!H538</f>
        <v>0</v>
      </c>
      <c r="I663" s="812">
        <f>EVENTUAL!I538</f>
        <v>0</v>
      </c>
      <c r="J663" s="812">
        <f>EVENTUAL!J538</f>
        <v>109</v>
      </c>
      <c r="K663" s="812">
        <f>EVENTUAL!K538</f>
        <v>0</v>
      </c>
      <c r="L663" s="812">
        <f>EVENTUAL!L538</f>
        <v>0</v>
      </c>
      <c r="M663" s="812">
        <f>EVENTUAL!M538</f>
        <v>0</v>
      </c>
      <c r="N663" s="812">
        <f>EVENTUAL!N538</f>
        <v>3000</v>
      </c>
      <c r="O663" s="869"/>
      <c r="P663" s="869"/>
      <c r="Q663" s="905"/>
    </row>
    <row r="664" spans="1:17" ht="18.75" customHeight="1">
      <c r="A664" s="807">
        <v>347</v>
      </c>
      <c r="B664" s="808" t="s">
        <v>1130</v>
      </c>
      <c r="C664" s="827" t="s">
        <v>797</v>
      </c>
      <c r="D664" s="1067" t="s">
        <v>451</v>
      </c>
      <c r="E664" s="828">
        <v>15</v>
      </c>
      <c r="F664" s="812">
        <f>EVENTUAL!F539</f>
        <v>3820</v>
      </c>
      <c r="G664" s="812">
        <f>EVENTUAL!G539</f>
        <v>0</v>
      </c>
      <c r="H664" s="812">
        <f>EVENTUAL!H539</f>
        <v>0</v>
      </c>
      <c r="I664" s="812">
        <f>EVENTUAL!I539</f>
        <v>0</v>
      </c>
      <c r="J664" s="812">
        <f>EVENTUAL!J539</f>
        <v>320</v>
      </c>
      <c r="K664" s="812">
        <f>EVENTUAL!K539</f>
        <v>0</v>
      </c>
      <c r="L664" s="812">
        <f>EVENTUAL!L539</f>
        <v>0</v>
      </c>
      <c r="M664" s="812">
        <f>EVENTUAL!M539</f>
        <v>0</v>
      </c>
      <c r="N664" s="812">
        <f>EVENTUAL!N539</f>
        <v>3500</v>
      </c>
      <c r="O664" s="869"/>
      <c r="P664" s="869"/>
      <c r="Q664" s="905"/>
    </row>
    <row r="665" spans="1:17" ht="18.75" customHeight="1">
      <c r="A665" s="813" t="s">
        <v>66</v>
      </c>
      <c r="B665" s="814"/>
      <c r="C665" s="815"/>
      <c r="D665" s="815"/>
      <c r="E665" s="816"/>
      <c r="F665" s="829">
        <f aca="true" t="shared" si="80" ref="F665:N665">SUM(F662:F664)</f>
        <v>11349</v>
      </c>
      <c r="G665" s="829">
        <f t="shared" si="80"/>
        <v>0</v>
      </c>
      <c r="H665" s="829">
        <f t="shared" si="80"/>
        <v>0</v>
      </c>
      <c r="I665" s="829">
        <f t="shared" si="80"/>
        <v>0</v>
      </c>
      <c r="J665" s="829">
        <f t="shared" si="80"/>
        <v>849</v>
      </c>
      <c r="K665" s="829">
        <f t="shared" si="80"/>
        <v>0</v>
      </c>
      <c r="L665" s="829">
        <f t="shared" si="80"/>
        <v>0</v>
      </c>
      <c r="M665" s="829">
        <f t="shared" si="80"/>
        <v>0</v>
      </c>
      <c r="N665" s="829">
        <f t="shared" si="80"/>
        <v>10500</v>
      </c>
      <c r="O665" s="871">
        <f>SUM(N662)</f>
        <v>4000</v>
      </c>
      <c r="P665" s="871">
        <f>SUM(N663:N664)</f>
        <v>6500</v>
      </c>
      <c r="Q665" s="905"/>
    </row>
    <row r="666" spans="1:17" ht="18.75" customHeight="1">
      <c r="A666" s="918"/>
      <c r="B666" s="808"/>
      <c r="C666" s="827"/>
      <c r="D666" s="827"/>
      <c r="E666" s="828"/>
      <c r="F666" s="919"/>
      <c r="G666" s="919"/>
      <c r="H666" s="919"/>
      <c r="I666" s="919"/>
      <c r="J666" s="919"/>
      <c r="K666" s="919"/>
      <c r="L666" s="919"/>
      <c r="M666" s="919"/>
      <c r="N666" s="919"/>
      <c r="O666" s="869"/>
      <c r="P666" s="869"/>
      <c r="Q666" s="905"/>
    </row>
    <row r="667" spans="1:17" ht="18.75" customHeight="1">
      <c r="A667" s="920" t="s">
        <v>482</v>
      </c>
      <c r="B667" s="900"/>
      <c r="C667" s="921"/>
      <c r="D667" s="921" t="s">
        <v>1036</v>
      </c>
      <c r="E667" s="922"/>
      <c r="F667" s="921"/>
      <c r="G667" s="921"/>
      <c r="H667" s="921"/>
      <c r="I667" s="827"/>
      <c r="J667" s="923" t="s">
        <v>1038</v>
      </c>
      <c r="K667" s="921"/>
      <c r="L667" s="924"/>
      <c r="M667" s="921"/>
      <c r="N667" s="921"/>
      <c r="O667" s="916"/>
      <c r="P667" s="916"/>
      <c r="Q667" s="905"/>
    </row>
    <row r="668" spans="1:17" ht="18.75" customHeight="1">
      <c r="A668" s="920"/>
      <c r="B668" s="900"/>
      <c r="C668" s="921"/>
      <c r="D668" s="921" t="s">
        <v>472</v>
      </c>
      <c r="E668" s="922"/>
      <c r="F668" s="921"/>
      <c r="G668" s="921"/>
      <c r="H668" s="921"/>
      <c r="I668" s="827"/>
      <c r="J668" s="923" t="s">
        <v>471</v>
      </c>
      <c r="K668" s="921"/>
      <c r="L668" s="921"/>
      <c r="M668" s="921"/>
      <c r="N668" s="921"/>
      <c r="O668" s="916"/>
      <c r="P668" s="916"/>
      <c r="Q668" s="905"/>
    </row>
    <row r="669" spans="1:17" ht="18.75" customHeight="1">
      <c r="A669" s="918"/>
      <c r="B669" s="808"/>
      <c r="C669" s="827"/>
      <c r="D669" s="827"/>
      <c r="E669" s="828"/>
      <c r="F669" s="919"/>
      <c r="G669" s="919"/>
      <c r="H669" s="919"/>
      <c r="I669" s="919"/>
      <c r="J669" s="919"/>
      <c r="K669" s="919"/>
      <c r="L669" s="919"/>
      <c r="M669" s="919"/>
      <c r="N669" s="919"/>
      <c r="O669" s="869"/>
      <c r="P669" s="869"/>
      <c r="Q669" s="905"/>
    </row>
    <row r="670" spans="1:17" ht="18.75" customHeight="1">
      <c r="A670" s="918"/>
      <c r="B670" s="808"/>
      <c r="C670" s="827"/>
      <c r="D670" s="827"/>
      <c r="E670" s="828"/>
      <c r="F670" s="919"/>
      <c r="G670" s="919"/>
      <c r="H670" s="919"/>
      <c r="I670" s="919"/>
      <c r="J670" s="919"/>
      <c r="K670" s="919"/>
      <c r="L670" s="919"/>
      <c r="M670" s="919"/>
      <c r="N670" s="919"/>
      <c r="O670" s="869"/>
      <c r="P670" s="869"/>
      <c r="Q670" s="905"/>
    </row>
    <row r="671" spans="1:17" ht="18.75" customHeight="1">
      <c r="A671" s="925"/>
      <c r="B671" s="926" t="s">
        <v>35</v>
      </c>
      <c r="C671" s="927"/>
      <c r="D671" s="928"/>
      <c r="E671" s="929"/>
      <c r="F671" s="917">
        <f aca="true" t="shared" si="81" ref="F671:Q671">F15+F70+F73+F84+F94+F104+F113+F120+F125+F131+F135+F139+F144+F148+F151+F154+F158+F161+F167+F172+F179+F187+F194+F197+F207+F219+F223+F231+F235+F248+F258+F263+F274+F279+F283+F286+F290+F353+F358+F368+F371+F385+F395+F398+F403+F406+F410+F415+F422+F465+F488+F501+F521+F532+F548+F539+F553+F558+F563+F573+F597+F603+F606+F613+F619+F629+F633+F636+F649+F660+F665</f>
        <v>1861718</v>
      </c>
      <c r="G671" s="917">
        <f t="shared" si="81"/>
        <v>84410</v>
      </c>
      <c r="H671" s="917">
        <f t="shared" si="81"/>
        <v>22500</v>
      </c>
      <c r="I671" s="917">
        <f t="shared" si="81"/>
        <v>3320</v>
      </c>
      <c r="J671" s="917">
        <f t="shared" si="81"/>
        <v>150772</v>
      </c>
      <c r="K671" s="917">
        <f t="shared" si="81"/>
        <v>9375</v>
      </c>
      <c r="L671" s="917">
        <f t="shared" si="81"/>
        <v>6400</v>
      </c>
      <c r="M671" s="917">
        <f t="shared" si="81"/>
        <v>1.2</v>
      </c>
      <c r="N671" s="917">
        <f t="shared" si="81"/>
        <v>1824141.8</v>
      </c>
      <c r="O671" s="917">
        <f t="shared" si="81"/>
        <v>1140576.8</v>
      </c>
      <c r="P671" s="917">
        <f t="shared" si="81"/>
        <v>589794</v>
      </c>
      <c r="Q671" s="917">
        <f t="shared" si="81"/>
        <v>93771</v>
      </c>
    </row>
    <row r="672" spans="1:17" ht="18.75" customHeight="1">
      <c r="A672" s="807"/>
      <c r="B672" s="808"/>
      <c r="C672" s="827"/>
      <c r="D672" s="827"/>
      <c r="E672" s="828"/>
      <c r="F672" s="812"/>
      <c r="G672" s="812"/>
      <c r="H672" s="812"/>
      <c r="I672" s="812"/>
      <c r="J672" s="812"/>
      <c r="K672" s="812"/>
      <c r="L672" s="812"/>
      <c r="M672" s="812"/>
      <c r="N672" s="812"/>
      <c r="O672" s="973"/>
      <c r="P672" s="973"/>
      <c r="Q672" s="905"/>
    </row>
    <row r="673" spans="1:17" ht="18.75" customHeight="1">
      <c r="A673" s="807"/>
      <c r="B673" s="808"/>
      <c r="C673" s="827"/>
      <c r="D673" s="827"/>
      <c r="E673" s="828"/>
      <c r="F673" s="812"/>
      <c r="G673" s="812"/>
      <c r="H673" s="812"/>
      <c r="I673" s="812"/>
      <c r="J673" s="812"/>
      <c r="K673" s="812"/>
      <c r="L673" s="812"/>
      <c r="M673" s="812"/>
      <c r="N673" s="812"/>
      <c r="O673" s="869"/>
      <c r="P673" s="869"/>
      <c r="Q673" s="905"/>
    </row>
    <row r="674" ht="18.75" customHeight="1"/>
    <row r="675" spans="15:16" ht="18.75" customHeight="1">
      <c r="O675" s="942">
        <f>O671+P671+Q671</f>
        <v>1824141.8</v>
      </c>
      <c r="P675" s="867" t="s">
        <v>846</v>
      </c>
    </row>
    <row r="676" spans="15:16" ht="18.75" customHeight="1">
      <c r="O676" s="943">
        <f>N671</f>
        <v>1824141.8</v>
      </c>
      <c r="P676" s="867" t="s">
        <v>438</v>
      </c>
    </row>
    <row r="677" spans="15:16" ht="18.75" customHeight="1">
      <c r="O677" s="942">
        <f>O675-O676</f>
        <v>0</v>
      </c>
      <c r="P677" s="867" t="s">
        <v>828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2016-02-16T19:21:18Z</cp:lastPrinted>
  <dcterms:created xsi:type="dcterms:W3CDTF">2008-01-30T23:11:11Z</dcterms:created>
  <dcterms:modified xsi:type="dcterms:W3CDTF">2016-02-22T21:06:25Z</dcterms:modified>
  <cp:category/>
  <cp:version/>
  <cp:contentType/>
  <cp:contentStatus/>
</cp:coreProperties>
</file>