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120" windowWidth="15195" windowHeight="9150" tabRatio="868"/>
  </bookViews>
  <sheets>
    <sheet name="Plantilla Organismos" sheetId="5" r:id="rId1"/>
  </sheets>
  <definedNames>
    <definedName name="_xlnm._FilterDatabase" localSheetId="0" hidden="1">'Plantilla Organismos'!$H$2:$H$11</definedName>
    <definedName name="_xlnm.Print_Area" localSheetId="0">'Plantilla Organismos'!$A$1:$AD$130</definedName>
    <definedName name="PLANTILLA_PARA_REVISION_2001" localSheetId="0">'Plantilla Organismos'!$C$8:$N$8</definedName>
    <definedName name="_xlnm.Print_Titles" localSheetId="0">'Plantilla Organismos'!$8:$8</definedName>
  </definedNames>
  <calcPr calcId="125725"/>
</workbook>
</file>

<file path=xl/calcChain.xml><?xml version="1.0" encoding="utf-8"?>
<calcChain xmlns="http://schemas.openxmlformats.org/spreadsheetml/2006/main">
  <c r="AA126" i="5"/>
  <c r="X126"/>
  <c r="W126"/>
  <c r="V126"/>
  <c r="U126"/>
  <c r="T126"/>
  <c r="S126"/>
  <c r="Q125"/>
  <c r="V125" s="1"/>
  <c r="Q124"/>
  <c r="AA124" s="1"/>
  <c r="Q123"/>
  <c r="V123" s="1"/>
  <c r="Q122"/>
  <c r="V122" s="1"/>
  <c r="Q121"/>
  <c r="W121" s="1"/>
  <c r="Q120"/>
  <c r="W120" s="1"/>
  <c r="Q119"/>
  <c r="X119" s="1"/>
  <c r="Q118"/>
  <c r="AA118" s="1"/>
  <c r="Q117"/>
  <c r="V117" s="1"/>
  <c r="Q116"/>
  <c r="AA116" s="1"/>
  <c r="Q115"/>
  <c r="V115" s="1"/>
  <c r="Q114"/>
  <c r="V114" s="1"/>
  <c r="Q113"/>
  <c r="W113" s="1"/>
  <c r="Q112"/>
  <c r="W112" s="1"/>
  <c r="Q111"/>
  <c r="T111" s="1"/>
  <c r="Q110"/>
  <c r="AA110" s="1"/>
  <c r="Q109"/>
  <c r="V109" s="1"/>
  <c r="Q108"/>
  <c r="AA108" s="1"/>
  <c r="Q107"/>
  <c r="V107" s="1"/>
  <c r="Q106"/>
  <c r="V106" s="1"/>
  <c r="Q105"/>
  <c r="W105" s="1"/>
  <c r="Q104"/>
  <c r="Q103"/>
  <c r="U103" s="1"/>
  <c r="Q102"/>
  <c r="V102" s="1"/>
  <c r="Q101"/>
  <c r="AA101" s="1"/>
  <c r="Q100"/>
  <c r="V100" s="1"/>
  <c r="Q99"/>
  <c r="V99" s="1"/>
  <c r="Q98"/>
  <c r="S98" s="1"/>
  <c r="Q97"/>
  <c r="X97" s="1"/>
  <c r="Q96"/>
  <c r="U96" s="1"/>
  <c r="Q95"/>
  <c r="V95" s="1"/>
  <c r="Q94"/>
  <c r="AA94" s="1"/>
  <c r="Q93"/>
  <c r="V93" s="1"/>
  <c r="Q92"/>
  <c r="V92" s="1"/>
  <c r="Q91"/>
  <c r="W91" s="1"/>
  <c r="Q90"/>
  <c r="W90" s="1"/>
  <c r="Q89"/>
  <c r="T89" s="1"/>
  <c r="Q88"/>
  <c r="AA88" s="1"/>
  <c r="Q87"/>
  <c r="V87" s="1"/>
  <c r="Q86"/>
  <c r="AA86" s="1"/>
  <c r="Q85"/>
  <c r="V85" s="1"/>
  <c r="Q84"/>
  <c r="V84" s="1"/>
  <c r="Q83"/>
  <c r="W83" s="1"/>
  <c r="Q82"/>
  <c r="W82" s="1"/>
  <c r="Q81"/>
  <c r="X81" s="1"/>
  <c r="Q80"/>
  <c r="U80" s="1"/>
  <c r="Q79"/>
  <c r="V79" s="1"/>
  <c r="Q78"/>
  <c r="AA78" s="1"/>
  <c r="AB126" l="1"/>
  <c r="AD126"/>
  <c r="T100"/>
  <c r="T93"/>
  <c r="T85"/>
  <c r="T106"/>
  <c r="W122"/>
  <c r="U87"/>
  <c r="S102"/>
  <c r="W84"/>
  <c r="S99"/>
  <c r="W79"/>
  <c r="S79"/>
  <c r="T86"/>
  <c r="T107"/>
  <c r="U92"/>
  <c r="W125"/>
  <c r="AA122"/>
  <c r="AA102"/>
  <c r="S125"/>
  <c r="T102"/>
  <c r="U84"/>
  <c r="W102"/>
  <c r="AA99"/>
  <c r="S122"/>
  <c r="T101"/>
  <c r="T123"/>
  <c r="W99"/>
  <c r="AA84"/>
  <c r="AA79"/>
  <c r="X106"/>
  <c r="S84"/>
  <c r="T92"/>
  <c r="T116"/>
  <c r="U109"/>
  <c r="X102"/>
  <c r="T122"/>
  <c r="T117"/>
  <c r="S80"/>
  <c r="T87"/>
  <c r="T115"/>
  <c r="U106"/>
  <c r="X99"/>
  <c r="S103"/>
  <c r="U110"/>
  <c r="W103"/>
  <c r="AA103"/>
  <c r="AA125"/>
  <c r="U88"/>
  <c r="W80"/>
  <c r="AA80"/>
  <c r="S118"/>
  <c r="W118"/>
  <c r="S96"/>
  <c r="W96"/>
  <c r="X95"/>
  <c r="AA117"/>
  <c r="S95"/>
  <c r="S114"/>
  <c r="U102"/>
  <c r="U122"/>
  <c r="W95"/>
  <c r="W114"/>
  <c r="X92"/>
  <c r="X122"/>
  <c r="AA95"/>
  <c r="AA114"/>
  <c r="S92"/>
  <c r="S110"/>
  <c r="T84"/>
  <c r="T99"/>
  <c r="T114"/>
  <c r="U79"/>
  <c r="U99"/>
  <c r="U118"/>
  <c r="W92"/>
  <c r="W110"/>
  <c r="X87"/>
  <c r="X117"/>
  <c r="AA92"/>
  <c r="S117"/>
  <c r="U125"/>
  <c r="W117"/>
  <c r="X125"/>
  <c r="AA96"/>
  <c r="S88"/>
  <c r="S109"/>
  <c r="T79"/>
  <c r="T95"/>
  <c r="T109"/>
  <c r="T125"/>
  <c r="U117"/>
  <c r="W88"/>
  <c r="W109"/>
  <c r="X84"/>
  <c r="X114"/>
  <c r="AA109"/>
  <c r="S87"/>
  <c r="S106"/>
  <c r="T78"/>
  <c r="T94"/>
  <c r="T108"/>
  <c r="T124"/>
  <c r="U95"/>
  <c r="U114"/>
  <c r="W87"/>
  <c r="W106"/>
  <c r="X79"/>
  <c r="X109"/>
  <c r="AA87"/>
  <c r="AA106"/>
  <c r="T90"/>
  <c r="V78"/>
  <c r="S81"/>
  <c r="S89"/>
  <c r="AB89" s="1"/>
  <c r="S97"/>
  <c r="S104"/>
  <c r="S111"/>
  <c r="AB111" s="1"/>
  <c r="S119"/>
  <c r="U85"/>
  <c r="U93"/>
  <c r="U100"/>
  <c r="U107"/>
  <c r="U115"/>
  <c r="U123"/>
  <c r="V83"/>
  <c r="V91"/>
  <c r="V98"/>
  <c r="V105"/>
  <c r="V113"/>
  <c r="V121"/>
  <c r="W81"/>
  <c r="W89"/>
  <c r="W97"/>
  <c r="W104"/>
  <c r="W111"/>
  <c r="W119"/>
  <c r="AA85"/>
  <c r="AA93"/>
  <c r="AA100"/>
  <c r="AA107"/>
  <c r="AA115"/>
  <c r="AA123"/>
  <c r="X94"/>
  <c r="V82"/>
  <c r="V112"/>
  <c r="X86"/>
  <c r="X108"/>
  <c r="U83"/>
  <c r="U91"/>
  <c r="U98"/>
  <c r="U105"/>
  <c r="U113"/>
  <c r="U121"/>
  <c r="V81"/>
  <c r="V89"/>
  <c r="V97"/>
  <c r="V104"/>
  <c r="V111"/>
  <c r="V119"/>
  <c r="X85"/>
  <c r="X93"/>
  <c r="X100"/>
  <c r="X107"/>
  <c r="X115"/>
  <c r="X123"/>
  <c r="AA83"/>
  <c r="AA91"/>
  <c r="AA98"/>
  <c r="AA105"/>
  <c r="AA113"/>
  <c r="AA121"/>
  <c r="V120"/>
  <c r="X101"/>
  <c r="X124"/>
  <c r="S86"/>
  <c r="S101"/>
  <c r="S124"/>
  <c r="V88"/>
  <c r="V118"/>
  <c r="W94"/>
  <c r="W116"/>
  <c r="AA82"/>
  <c r="AA120"/>
  <c r="V90"/>
  <c r="X78"/>
  <c r="X116"/>
  <c r="S78"/>
  <c r="S94"/>
  <c r="S108"/>
  <c r="S116"/>
  <c r="U82"/>
  <c r="U90"/>
  <c r="U112"/>
  <c r="U120"/>
  <c r="V80"/>
  <c r="V96"/>
  <c r="V103"/>
  <c r="V110"/>
  <c r="W78"/>
  <c r="W86"/>
  <c r="W101"/>
  <c r="W108"/>
  <c r="W124"/>
  <c r="AA90"/>
  <c r="AA112"/>
  <c r="S85"/>
  <c r="S93"/>
  <c r="S100"/>
  <c r="S107"/>
  <c r="S115"/>
  <c r="S123"/>
  <c r="T83"/>
  <c r="T91"/>
  <c r="T98"/>
  <c r="AB98" s="1"/>
  <c r="T105"/>
  <c r="T113"/>
  <c r="T121"/>
  <c r="U81"/>
  <c r="U89"/>
  <c r="U97"/>
  <c r="U104"/>
  <c r="U111"/>
  <c r="U119"/>
  <c r="W85"/>
  <c r="W93"/>
  <c r="W100"/>
  <c r="W107"/>
  <c r="W115"/>
  <c r="W123"/>
  <c r="X83"/>
  <c r="X91"/>
  <c r="X98"/>
  <c r="X105"/>
  <c r="X113"/>
  <c r="X121"/>
  <c r="AA81"/>
  <c r="AA89"/>
  <c r="AA97"/>
  <c r="AA104"/>
  <c r="AA111"/>
  <c r="AA119"/>
  <c r="T112"/>
  <c r="V116"/>
  <c r="X82"/>
  <c r="X112"/>
  <c r="V86"/>
  <c r="V101"/>
  <c r="V124"/>
  <c r="S83"/>
  <c r="S105"/>
  <c r="S121"/>
  <c r="T97"/>
  <c r="W98"/>
  <c r="X89"/>
  <c r="X111"/>
  <c r="T82"/>
  <c r="T120"/>
  <c r="V94"/>
  <c r="V108"/>
  <c r="X90"/>
  <c r="X120"/>
  <c r="S91"/>
  <c r="S113"/>
  <c r="T81"/>
  <c r="T104"/>
  <c r="T119"/>
  <c r="X104"/>
  <c r="S82"/>
  <c r="S90"/>
  <c r="S112"/>
  <c r="S120"/>
  <c r="T80"/>
  <c r="T88"/>
  <c r="T96"/>
  <c r="T103"/>
  <c r="T110"/>
  <c r="T118"/>
  <c r="U78"/>
  <c r="U86"/>
  <c r="U94"/>
  <c r="U101"/>
  <c r="U108"/>
  <c r="U116"/>
  <c r="U124"/>
  <c r="X80"/>
  <c r="X88"/>
  <c r="X96"/>
  <c r="X103"/>
  <c r="X110"/>
  <c r="X118"/>
  <c r="AB99" l="1"/>
  <c r="AD111"/>
  <c r="AB85"/>
  <c r="AD85" s="1"/>
  <c r="AB110"/>
  <c r="AD110" s="1"/>
  <c r="AB93"/>
  <c r="AB88"/>
  <c r="AD88" s="1"/>
  <c r="AB79"/>
  <c r="AD79" s="1"/>
  <c r="AB122"/>
  <c r="AD89"/>
  <c r="AD122"/>
  <c r="AD78"/>
  <c r="AB78"/>
  <c r="AB102"/>
  <c r="AD102" s="1"/>
  <c r="AB100"/>
  <c r="AD100" s="1"/>
  <c r="AB86"/>
  <c r="AD86" s="1"/>
  <c r="AB106"/>
  <c r="AD106" s="1"/>
  <c r="AD99"/>
  <c r="AD93"/>
  <c r="AB107"/>
  <c r="AD107" s="1"/>
  <c r="AD98"/>
  <c r="AB117"/>
  <c r="AD117" s="1"/>
  <c r="AB118"/>
  <c r="AD118" s="1"/>
  <c r="AB121"/>
  <c r="AD121" s="1"/>
  <c r="AB123"/>
  <c r="AD123" s="1"/>
  <c r="AB108"/>
  <c r="AD108" s="1"/>
  <c r="AB116"/>
  <c r="AD116" s="1"/>
  <c r="AB101"/>
  <c r="AD101" s="1"/>
  <c r="AB87"/>
  <c r="AD87" s="1"/>
  <c r="AB125"/>
  <c r="AD125" s="1"/>
  <c r="AB90"/>
  <c r="AD90" s="1"/>
  <c r="AB124"/>
  <c r="AD124" s="1"/>
  <c r="AB97"/>
  <c r="AD97" s="1"/>
  <c r="AB105"/>
  <c r="AD105" s="1"/>
  <c r="AB82"/>
  <c r="AD82" s="1"/>
  <c r="AB114"/>
  <c r="AD114" s="1"/>
  <c r="AB92"/>
  <c r="AD92" s="1"/>
  <c r="AB103"/>
  <c r="AD103" s="1"/>
  <c r="AB115"/>
  <c r="AD115" s="1"/>
  <c r="AB96"/>
  <c r="AD96" s="1"/>
  <c r="AB120"/>
  <c r="AD120" s="1"/>
  <c r="AB84"/>
  <c r="AD84" s="1"/>
  <c r="AB94"/>
  <c r="AD94" s="1"/>
  <c r="AB81"/>
  <c r="AD81" s="1"/>
  <c r="AB109"/>
  <c r="AD109" s="1"/>
  <c r="AB95"/>
  <c r="AD95" s="1"/>
  <c r="AB83"/>
  <c r="AD83" s="1"/>
  <c r="AB113"/>
  <c r="AD113" s="1"/>
  <c r="AB119"/>
  <c r="AD119" s="1"/>
  <c r="AB112"/>
  <c r="AD112" s="1"/>
  <c r="AB80"/>
  <c r="AD80" s="1"/>
  <c r="AB104"/>
  <c r="AD104" s="1"/>
  <c r="AB91"/>
  <c r="AD91" s="1"/>
  <c r="Q27" l="1"/>
  <c r="AC75"/>
  <c r="Q75"/>
  <c r="AC76"/>
  <c r="Q76"/>
  <c r="AC77"/>
  <c r="Q77"/>
  <c r="Q17"/>
  <c r="AA77" l="1"/>
  <c r="T27"/>
  <c r="V27"/>
  <c r="X27"/>
  <c r="S27"/>
  <c r="U27"/>
  <c r="W27"/>
  <c r="AA27"/>
  <c r="S75"/>
  <c r="U75"/>
  <c r="W75"/>
  <c r="AA75"/>
  <c r="T75"/>
  <c r="V75"/>
  <c r="X75"/>
  <c r="S76"/>
  <c r="U76"/>
  <c r="W76"/>
  <c r="AA76"/>
  <c r="T76"/>
  <c r="V76"/>
  <c r="X76"/>
  <c r="T77"/>
  <c r="V77"/>
  <c r="X77"/>
  <c r="S77"/>
  <c r="U77"/>
  <c r="W77"/>
  <c r="T17"/>
  <c r="V17"/>
  <c r="X17"/>
  <c r="S17"/>
  <c r="U17"/>
  <c r="W17"/>
  <c r="AA17"/>
  <c r="Q64"/>
  <c r="Q65"/>
  <c r="Q66"/>
  <c r="Q67"/>
  <c r="Q68"/>
  <c r="Q69"/>
  <c r="Q70"/>
  <c r="Q71"/>
  <c r="AB27" l="1"/>
  <c r="AD27" s="1"/>
  <c r="AB17"/>
  <c r="AD17" s="1"/>
  <c r="AB77"/>
  <c r="AD77" s="1"/>
  <c r="AB75"/>
  <c r="AD75" s="1"/>
  <c r="AB76"/>
  <c r="AD76" s="1"/>
  <c r="AA70"/>
  <c r="X70"/>
  <c r="W70"/>
  <c r="V70"/>
  <c r="U70"/>
  <c r="T70"/>
  <c r="S70"/>
  <c r="Q55"/>
  <c r="Q56"/>
  <c r="S56" s="1"/>
  <c r="X56" l="1"/>
  <c r="V56"/>
  <c r="AB70"/>
  <c r="AD70" s="1"/>
  <c r="T56"/>
  <c r="AB56" s="1"/>
  <c r="T64"/>
  <c r="V64"/>
  <c r="X64"/>
  <c r="AA56"/>
  <c r="W56"/>
  <c r="U56"/>
  <c r="S64"/>
  <c r="U64"/>
  <c r="W64"/>
  <c r="AA64"/>
  <c r="T55"/>
  <c r="V55"/>
  <c r="X55"/>
  <c r="S55"/>
  <c r="U55"/>
  <c r="W55"/>
  <c r="AA55"/>
  <c r="Q47"/>
  <c r="AB64" l="1"/>
  <c r="AD64" s="1"/>
  <c r="AB55"/>
  <c r="AD55" s="1"/>
  <c r="AD56"/>
  <c r="T47"/>
  <c r="V47"/>
  <c r="X47"/>
  <c r="S47"/>
  <c r="U47"/>
  <c r="W47"/>
  <c r="AA47"/>
  <c r="AC74"/>
  <c r="AC73"/>
  <c r="AC72"/>
  <c r="AB47" l="1"/>
  <c r="AD47" s="1"/>
  <c r="Q10"/>
  <c r="Q62" l="1"/>
  <c r="U62" s="1"/>
  <c r="Q23"/>
  <c r="U23" s="1"/>
  <c r="Q24"/>
  <c r="U24" s="1"/>
  <c r="Q22"/>
  <c r="Q11"/>
  <c r="U11" s="1"/>
  <c r="S22" l="1"/>
  <c r="U22"/>
  <c r="AA22"/>
  <c r="W22"/>
  <c r="T62"/>
  <c r="V62"/>
  <c r="X62"/>
  <c r="S62"/>
  <c r="W62"/>
  <c r="AA62"/>
  <c r="T23"/>
  <c r="V23"/>
  <c r="X23"/>
  <c r="X22"/>
  <c r="V22"/>
  <c r="T22"/>
  <c r="S23"/>
  <c r="W23"/>
  <c r="AA23"/>
  <c r="T24"/>
  <c r="V24"/>
  <c r="X24"/>
  <c r="S24"/>
  <c r="W24"/>
  <c r="AA24"/>
  <c r="T11"/>
  <c r="V11"/>
  <c r="X11"/>
  <c r="S11"/>
  <c r="W11"/>
  <c r="AA11"/>
  <c r="A130"/>
  <c r="Q12"/>
  <c r="U12" s="1"/>
  <c r="Q13"/>
  <c r="U13" s="1"/>
  <c r="Q14"/>
  <c r="U14" s="1"/>
  <c r="Q15"/>
  <c r="U15" s="1"/>
  <c r="Q16"/>
  <c r="U16" s="1"/>
  <c r="Q18"/>
  <c r="U18" s="1"/>
  <c r="Q19"/>
  <c r="U19" s="1"/>
  <c r="Q20"/>
  <c r="U20" s="1"/>
  <c r="Q21"/>
  <c r="U21" s="1"/>
  <c r="Q25"/>
  <c r="U25" s="1"/>
  <c r="Q26"/>
  <c r="U26" s="1"/>
  <c r="Q28"/>
  <c r="U28" s="1"/>
  <c r="Q29"/>
  <c r="U29" s="1"/>
  <c r="Q30"/>
  <c r="U30" s="1"/>
  <c r="Q31"/>
  <c r="U31" s="1"/>
  <c r="Q32"/>
  <c r="U32" s="1"/>
  <c r="Q33"/>
  <c r="U33" s="1"/>
  <c r="Q34"/>
  <c r="U34" s="1"/>
  <c r="Q35"/>
  <c r="U35" s="1"/>
  <c r="Q36"/>
  <c r="U36" s="1"/>
  <c r="Q37"/>
  <c r="U37" s="1"/>
  <c r="Q38"/>
  <c r="U38" s="1"/>
  <c r="Q39"/>
  <c r="U39" s="1"/>
  <c r="Q40"/>
  <c r="U40" s="1"/>
  <c r="Q41"/>
  <c r="U41" s="1"/>
  <c r="Q42"/>
  <c r="U42" s="1"/>
  <c r="Q43"/>
  <c r="U43" s="1"/>
  <c r="Q44"/>
  <c r="U44" s="1"/>
  <c r="Q45"/>
  <c r="U45" s="1"/>
  <c r="Q46"/>
  <c r="U46" s="1"/>
  <c r="Q48"/>
  <c r="U48" s="1"/>
  <c r="Q49"/>
  <c r="U49" s="1"/>
  <c r="Q50"/>
  <c r="U50" s="1"/>
  <c r="Q51"/>
  <c r="U51" s="1"/>
  <c r="Q52"/>
  <c r="U52" s="1"/>
  <c r="Q53"/>
  <c r="U53" s="1"/>
  <c r="Q54"/>
  <c r="U54" s="1"/>
  <c r="Q57"/>
  <c r="U57" s="1"/>
  <c r="Q58"/>
  <c r="U58" s="1"/>
  <c r="Q59"/>
  <c r="U59" s="1"/>
  <c r="Q60"/>
  <c r="U60" s="1"/>
  <c r="Q61"/>
  <c r="U61" s="1"/>
  <c r="Q63"/>
  <c r="U63" s="1"/>
  <c r="U65"/>
  <c r="U66"/>
  <c r="U67"/>
  <c r="U68"/>
  <c r="U69"/>
  <c r="U71"/>
  <c r="Q72"/>
  <c r="Q73"/>
  <c r="Q74"/>
  <c r="U10"/>
  <c r="Q9"/>
  <c r="U72" l="1"/>
  <c r="U73"/>
  <c r="U74"/>
  <c r="AB22"/>
  <c r="AD22" s="1"/>
  <c r="AB11"/>
  <c r="AD11" s="1"/>
  <c r="AB62"/>
  <c r="AB23"/>
  <c r="AD23" s="1"/>
  <c r="AB24"/>
  <c r="AD24" s="1"/>
  <c r="U9"/>
  <c r="S9"/>
  <c r="V9"/>
  <c r="T9"/>
  <c r="AD62"/>
  <c r="T72"/>
  <c r="S69"/>
  <c r="S65"/>
  <c r="S61"/>
  <c r="S59"/>
  <c r="S57"/>
  <c r="S54"/>
  <c r="S52"/>
  <c r="S50"/>
  <c r="S48"/>
  <c r="S45"/>
  <c r="S43"/>
  <c r="S41"/>
  <c r="S39"/>
  <c r="S37"/>
  <c r="S35"/>
  <c r="S33"/>
  <c r="S31"/>
  <c r="S29"/>
  <c r="S26"/>
  <c r="S21"/>
  <c r="T19"/>
  <c r="S16"/>
  <c r="S14"/>
  <c r="S12"/>
  <c r="AA9"/>
  <c r="AA74"/>
  <c r="X74"/>
  <c r="W74"/>
  <c r="AA67"/>
  <c r="X67"/>
  <c r="W67"/>
  <c r="AA10"/>
  <c r="W10"/>
  <c r="V10"/>
  <c r="AA73"/>
  <c r="X73"/>
  <c r="W73"/>
  <c r="AA71"/>
  <c r="X71"/>
  <c r="W71"/>
  <c r="AA68"/>
  <c r="X68"/>
  <c r="W68"/>
  <c r="AA66"/>
  <c r="X66"/>
  <c r="W66"/>
  <c r="AA63"/>
  <c r="X63"/>
  <c r="W63"/>
  <c r="AA60"/>
  <c r="X60"/>
  <c r="W60"/>
  <c r="AA58"/>
  <c r="X58"/>
  <c r="W58"/>
  <c r="AA53"/>
  <c r="X53"/>
  <c r="W53"/>
  <c r="AA51"/>
  <c r="X51"/>
  <c r="W51"/>
  <c r="AA49"/>
  <c r="X49"/>
  <c r="W49"/>
  <c r="AA46"/>
  <c r="X46"/>
  <c r="W46"/>
  <c r="AA44"/>
  <c r="X44"/>
  <c r="W44"/>
  <c r="AA42"/>
  <c r="X42"/>
  <c r="W42"/>
  <c r="AA40"/>
  <c r="X40"/>
  <c r="W40"/>
  <c r="V40"/>
  <c r="AA38"/>
  <c r="X38"/>
  <c r="W38"/>
  <c r="V38"/>
  <c r="AA36"/>
  <c r="X36"/>
  <c r="W36"/>
  <c r="V36"/>
  <c r="AA34"/>
  <c r="X34"/>
  <c r="W34"/>
  <c r="V34"/>
  <c r="AA32"/>
  <c r="X32"/>
  <c r="W32"/>
  <c r="V32"/>
  <c r="AA30"/>
  <c r="X30"/>
  <c r="W30"/>
  <c r="V30"/>
  <c r="AA28"/>
  <c r="X28"/>
  <c r="W28"/>
  <c r="V28"/>
  <c r="AA25"/>
  <c r="X25"/>
  <c r="W25"/>
  <c r="V25"/>
  <c r="AA20"/>
  <c r="X20"/>
  <c r="W20"/>
  <c r="V20"/>
  <c r="AA18"/>
  <c r="W18"/>
  <c r="V18"/>
  <c r="X18"/>
  <c r="AA15"/>
  <c r="W15"/>
  <c r="V15"/>
  <c r="X15"/>
  <c r="AA13"/>
  <c r="W13"/>
  <c r="V13"/>
  <c r="X13"/>
  <c r="T74"/>
  <c r="T71"/>
  <c r="T68"/>
  <c r="T66"/>
  <c r="T63"/>
  <c r="T60"/>
  <c r="T58"/>
  <c r="T53"/>
  <c r="T51"/>
  <c r="T49"/>
  <c r="T46"/>
  <c r="T44"/>
  <c r="T42"/>
  <c r="T40"/>
  <c r="T38"/>
  <c r="T36"/>
  <c r="T34"/>
  <c r="T32"/>
  <c r="T30"/>
  <c r="T28"/>
  <c r="T21"/>
  <c r="T18"/>
  <c r="T15"/>
  <c r="T13"/>
  <c r="S74"/>
  <c r="S72"/>
  <c r="S67"/>
  <c r="S19"/>
  <c r="V73"/>
  <c r="V71"/>
  <c r="V68"/>
  <c r="V66"/>
  <c r="V63"/>
  <c r="V60"/>
  <c r="V58"/>
  <c r="V53"/>
  <c r="V51"/>
  <c r="V49"/>
  <c r="V46"/>
  <c r="V44"/>
  <c r="V42"/>
  <c r="AA72"/>
  <c r="X72"/>
  <c r="W72"/>
  <c r="AA69"/>
  <c r="X69"/>
  <c r="W69"/>
  <c r="AA65"/>
  <c r="X65"/>
  <c r="W65"/>
  <c r="AA61"/>
  <c r="X61"/>
  <c r="W61"/>
  <c r="AA59"/>
  <c r="X59"/>
  <c r="W59"/>
  <c r="AA57"/>
  <c r="X57"/>
  <c r="W57"/>
  <c r="AA54"/>
  <c r="X54"/>
  <c r="W54"/>
  <c r="AA52"/>
  <c r="X52"/>
  <c r="W52"/>
  <c r="AA50"/>
  <c r="X50"/>
  <c r="W50"/>
  <c r="AA48"/>
  <c r="X48"/>
  <c r="W48"/>
  <c r="AA45"/>
  <c r="X45"/>
  <c r="W45"/>
  <c r="AA43"/>
  <c r="X43"/>
  <c r="W43"/>
  <c r="AA41"/>
  <c r="X41"/>
  <c r="W41"/>
  <c r="V41"/>
  <c r="AA39"/>
  <c r="X39"/>
  <c r="W39"/>
  <c r="V39"/>
  <c r="AA37"/>
  <c r="X37"/>
  <c r="W37"/>
  <c r="V37"/>
  <c r="AA35"/>
  <c r="X35"/>
  <c r="W35"/>
  <c r="V35"/>
  <c r="AA33"/>
  <c r="X33"/>
  <c r="W33"/>
  <c r="V33"/>
  <c r="AA31"/>
  <c r="X31"/>
  <c r="W31"/>
  <c r="V31"/>
  <c r="AA29"/>
  <c r="X29"/>
  <c r="W29"/>
  <c r="V29"/>
  <c r="AA26"/>
  <c r="X26"/>
  <c r="W26"/>
  <c r="V26"/>
  <c r="AA21"/>
  <c r="X21"/>
  <c r="W21"/>
  <c r="V21"/>
  <c r="AA19"/>
  <c r="X19"/>
  <c r="W19"/>
  <c r="V19"/>
  <c r="AA16"/>
  <c r="X16"/>
  <c r="W16"/>
  <c r="V16"/>
  <c r="X14"/>
  <c r="AA14"/>
  <c r="W14"/>
  <c r="V14"/>
  <c r="AA12"/>
  <c r="X12"/>
  <c r="W12"/>
  <c r="V12"/>
  <c r="T73"/>
  <c r="T69"/>
  <c r="T67"/>
  <c r="T65"/>
  <c r="T61"/>
  <c r="AB61" s="1"/>
  <c r="T59"/>
  <c r="T57"/>
  <c r="T54"/>
  <c r="T52"/>
  <c r="T50"/>
  <c r="T48"/>
  <c r="AB48" s="1"/>
  <c r="T45"/>
  <c r="T43"/>
  <c r="AB43" s="1"/>
  <c r="T41"/>
  <c r="T39"/>
  <c r="T37"/>
  <c r="T35"/>
  <c r="T33"/>
  <c r="T31"/>
  <c r="AB31" s="1"/>
  <c r="T29"/>
  <c r="T26"/>
  <c r="AB26" s="1"/>
  <c r="T20"/>
  <c r="T16"/>
  <c r="T14"/>
  <c r="T12"/>
  <c r="S73"/>
  <c r="S71"/>
  <c r="S68"/>
  <c r="S66"/>
  <c r="S63"/>
  <c r="S60"/>
  <c r="S58"/>
  <c r="S53"/>
  <c r="S51"/>
  <c r="S49"/>
  <c r="S46"/>
  <c r="S44"/>
  <c r="S42"/>
  <c r="S40"/>
  <c r="S38"/>
  <c r="S36"/>
  <c r="S34"/>
  <c r="S32"/>
  <c r="S30"/>
  <c r="S28"/>
  <c r="S25"/>
  <c r="S20"/>
  <c r="S18"/>
  <c r="S15"/>
  <c r="S13"/>
  <c r="S10"/>
  <c r="T25"/>
  <c r="V74"/>
  <c r="V72"/>
  <c r="V69"/>
  <c r="V67"/>
  <c r="V65"/>
  <c r="V61"/>
  <c r="V59"/>
  <c r="V57"/>
  <c r="V54"/>
  <c r="V52"/>
  <c r="V50"/>
  <c r="V48"/>
  <c r="V45"/>
  <c r="V43"/>
  <c r="W9"/>
  <c r="AB35" l="1"/>
  <c r="AB52"/>
  <c r="AD52" s="1"/>
  <c r="AB39"/>
  <c r="AD39" s="1"/>
  <c r="AB57"/>
  <c r="AD57" s="1"/>
  <c r="AB34"/>
  <c r="AD34" s="1"/>
  <c r="AB51"/>
  <c r="AD51" s="1"/>
  <c r="AB16"/>
  <c r="AD16" s="1"/>
  <c r="AB53"/>
  <c r="AD53" s="1"/>
  <c r="AB36"/>
  <c r="AD36" s="1"/>
  <c r="AB20"/>
  <c r="AD20" s="1"/>
  <c r="AB19"/>
  <c r="AD19" s="1"/>
  <c r="AB73"/>
  <c r="AD73" s="1"/>
  <c r="AB32"/>
  <c r="AD32" s="1"/>
  <c r="AB49"/>
  <c r="AD49" s="1"/>
  <c r="AB71"/>
  <c r="AD71" s="1"/>
  <c r="AB30"/>
  <c r="AD30" s="1"/>
  <c r="AB46"/>
  <c r="AD46" s="1"/>
  <c r="AB68"/>
  <c r="AD68" s="1"/>
  <c r="AB28"/>
  <c r="AD28" s="1"/>
  <c r="AB44"/>
  <c r="AD44" s="1"/>
  <c r="AB66"/>
  <c r="AD66" s="1"/>
  <c r="AB38"/>
  <c r="AD38" s="1"/>
  <c r="AB58"/>
  <c r="AD58" s="1"/>
  <c r="AB40"/>
  <c r="AD40" s="1"/>
  <c r="AB15"/>
  <c r="AD15" s="1"/>
  <c r="AB12"/>
  <c r="AD12" s="1"/>
  <c r="AB60"/>
  <c r="AD60" s="1"/>
  <c r="AB42"/>
  <c r="AD42" s="1"/>
  <c r="AB63"/>
  <c r="AD63" s="1"/>
  <c r="AB72"/>
  <c r="AD72" s="1"/>
  <c r="AB9"/>
  <c r="AD35"/>
  <c r="AD31"/>
  <c r="AD26"/>
  <c r="AD43"/>
  <c r="AD48"/>
  <c r="AD61"/>
  <c r="AB13"/>
  <c r="AD13" s="1"/>
  <c r="AB18"/>
  <c r="AD18" s="1"/>
  <c r="AB14"/>
  <c r="AD14" s="1"/>
  <c r="AB29"/>
  <c r="AD29" s="1"/>
  <c r="AB33"/>
  <c r="AD33" s="1"/>
  <c r="AB37"/>
  <c r="AD37" s="1"/>
  <c r="AB41"/>
  <c r="AD41" s="1"/>
  <c r="AB45"/>
  <c r="AD45" s="1"/>
  <c r="AB50"/>
  <c r="AD50" s="1"/>
  <c r="AB54"/>
  <c r="AD54" s="1"/>
  <c r="AB59"/>
  <c r="AD59" s="1"/>
  <c r="AB65"/>
  <c r="AD65" s="1"/>
  <c r="AB69"/>
  <c r="AD69" s="1"/>
  <c r="AB74"/>
  <c r="AD74" s="1"/>
  <c r="AB21"/>
  <c r="AD21" s="1"/>
  <c r="AB25"/>
  <c r="AD25" s="1"/>
  <c r="AB67"/>
  <c r="AD67" s="1"/>
  <c r="AC130"/>
  <c r="Z130"/>
  <c r="R130"/>
  <c r="P130"/>
  <c r="X10"/>
  <c r="X9"/>
  <c r="T10"/>
  <c r="AB10" l="1"/>
  <c r="AD9"/>
  <c r="AD10" l="1"/>
  <c r="O130"/>
  <c r="Q130" l="1"/>
  <c r="V130" l="1"/>
  <c r="W130"/>
  <c r="T130"/>
  <c r="AA130"/>
  <c r="U130"/>
  <c r="X130"/>
  <c r="S130"/>
  <c r="AB130" l="1"/>
  <c r="AD130" l="1"/>
</calcChain>
</file>

<file path=xl/sharedStrings.xml><?xml version="1.0" encoding="utf-8"?>
<sst xmlns="http://schemas.openxmlformats.org/spreadsheetml/2006/main" count="1180" uniqueCount="278">
  <si>
    <t>Parámetros de Calculo del Impacto al Salario</t>
  </si>
  <si>
    <t>Niveles 1-12</t>
  </si>
  <si>
    <t>A partir de Febrero</t>
  </si>
  <si>
    <t>Despensa</t>
  </si>
  <si>
    <t>Pasaje</t>
  </si>
  <si>
    <t>Niveles 13-21</t>
  </si>
  <si>
    <t>A partir de Marzo</t>
  </si>
  <si>
    <t>Niveles 22-36</t>
  </si>
  <si>
    <t>COSTO MENSUAL</t>
  </si>
  <si>
    <t>COSTO ANUAL</t>
  </si>
  <si>
    <t>COLUMNAS ADICIONALES PARA CONCEPTOS PROPIOS DEL ORGANISMO</t>
  </si>
  <si>
    <t>Factor IMSS</t>
  </si>
  <si>
    <t>No. Cons</t>
  </si>
  <si>
    <t>UP</t>
  </si>
  <si>
    <t>PG</t>
  </si>
  <si>
    <t>PC</t>
  </si>
  <si>
    <t>UEG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</si>
  <si>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</si>
  <si>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</si>
  <si>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</si>
  <si>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</si>
  <si>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</si>
  <si>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</si>
  <si>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</si>
  <si>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</si>
  <si>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</si>
  <si>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</si>
  <si>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</si>
  <si>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</si>
  <si>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</si>
  <si>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</si>
  <si>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</si>
  <si>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</si>
  <si>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</si>
  <si>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</si>
  <si>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DESPENSA
1601</t>
  </si>
  <si>
    <t>PASAJES
1602</t>
  </si>
  <si>
    <t>IMPACTO AL
SALARIO
1801</t>
  </si>
  <si>
    <t>TOTAL
ANUAL</t>
  </si>
  <si>
    <t>1101
esc</t>
  </si>
  <si>
    <t>total</t>
  </si>
  <si>
    <t>B</t>
  </si>
  <si>
    <t>DESCRIPCIÓN DE LOS CONCEPTOS DE LAS COLUMNAS</t>
  </si>
  <si>
    <t>NOTAS:</t>
  </si>
  <si>
    <t>NÚMERO DE LA 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</si>
  <si>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</si>
  <si>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</si>
  <si>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</si>
  <si>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</si>
  <si>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</si>
  <si>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</si>
  <si>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</si>
  <si>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 xml:space="preserve">NUMERO DE LA UNIDAD EJECUTORA DEL GASTO </t>
  </si>
  <si>
    <t>- INCLUIR LA FORMA DE CALCULO PARA CADA CONCEPTO</t>
  </si>
  <si>
    <t>BENEFICIARIO</t>
  </si>
  <si>
    <t>NOMBRE DEL PERSONAL QUE OCUPA LA PLAZA</t>
  </si>
  <si>
    <t>EJEMPLOS:</t>
  </si>
  <si>
    <t>RFC DEL BENEFICIARIO</t>
  </si>
  <si>
    <t>Partida 1312 Aguinaldo</t>
  </si>
  <si>
    <t>(4390/30*50)</t>
  </si>
  <si>
    <t>Sueldo mensual, entre 30 por 50 días al año</t>
  </si>
  <si>
    <t>FECHA DE INGRESO DEL BENEFICIARIO</t>
  </si>
  <si>
    <t>Partida 1401 Pensiones del Estado</t>
  </si>
  <si>
    <t>(4390*5%)</t>
  </si>
  <si>
    <t>Sueldo mensual, por 5% de aportación mensual</t>
  </si>
  <si>
    <t>NUMERO DE NIVEL DE LA PLAZA</t>
  </si>
  <si>
    <t>JOR.</t>
  </si>
  <si>
    <t>NUMERO DE HORAS QUE EMPRENDE LA JORNADA LABORAL DE BENEFICIARIO (SEMANAL)</t>
  </si>
  <si>
    <t>CATEG.</t>
  </si>
  <si>
    <t>B= BASE       C= CONFIANZA</t>
  </si>
  <si>
    <t>DESCRIPCIÓN DEL NOMBRAMIENTO DEL BENEFICIARIO</t>
  </si>
  <si>
    <t>ZONA ECONÓMICA</t>
  </si>
  <si>
    <t>NUMERO DE LA ZONA ECONÓMICA DE LA PLAZA</t>
  </si>
  <si>
    <t>DIRECCIÓN O ÁREA DE ADSCRIPCIÓN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</si>
  <si>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</si>
  <si>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</si>
  <si>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</si>
  <si>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</si>
  <si>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</si>
  <si>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</si>
  <si>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</si>
  <si>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</si>
  <si>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</si>
  <si>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</si>
  <si>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</si>
  <si>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</si>
  <si>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</si>
  <si>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</si>
  <si>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</si>
  <si>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</si>
  <si>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</si>
  <si>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</si>
  <si>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</si>
  <si>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</si>
  <si>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</si>
  <si>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</si>
  <si>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</si>
  <si>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</si>
  <si>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</si>
  <si>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NOMBRE DEL ORGANISMO:</t>
  </si>
  <si>
    <t>NOTA:</t>
  </si>
  <si>
    <t>Capturar con mayusculas y minusculas, cuidando ortografía</t>
  </si>
  <si>
    <t>TOTAL DE PLAZAS</t>
  </si>
  <si>
    <t>UR</t>
  </si>
  <si>
    <t>09</t>
  </si>
  <si>
    <t>18</t>
  </si>
  <si>
    <t>00634</t>
  </si>
  <si>
    <t>Francisco Javier Gutiérrez Torres</t>
  </si>
  <si>
    <t xml:space="preserve">Salvador Hernández Servín </t>
  </si>
  <si>
    <t xml:space="preserve">Luis Martínez Moreno </t>
  </si>
  <si>
    <t>Antonio López Castro</t>
  </si>
  <si>
    <t>Salvador Hernández Valadez</t>
  </si>
  <si>
    <t xml:space="preserve">Cindy Morales Villagrana </t>
  </si>
  <si>
    <t>José de Jesús Pérez López</t>
  </si>
  <si>
    <t>Jovita García González</t>
  </si>
  <si>
    <t>Juan González Ramírez</t>
  </si>
  <si>
    <t>Guadalupe Romo López</t>
  </si>
  <si>
    <t>J. David López Neri</t>
  </si>
  <si>
    <t>Alfonso Gutiérrez Ramírez</t>
  </si>
  <si>
    <t>Director General</t>
  </si>
  <si>
    <t>Sub Director Administrativo</t>
  </si>
  <si>
    <t>Jefe de Depto. Serv. Escolares</t>
  </si>
  <si>
    <t>Analista Especializado</t>
  </si>
  <si>
    <t>Médico General</t>
  </si>
  <si>
    <t>Analista Técnico</t>
  </si>
  <si>
    <t>Capturista</t>
  </si>
  <si>
    <t>Laboratorista</t>
  </si>
  <si>
    <t>Secretaria de Jefe de Departamento</t>
  </si>
  <si>
    <t>Bibliotecario</t>
  </si>
  <si>
    <t>Técnico de Mantenimiento</t>
  </si>
  <si>
    <t>Técnico en Mantenimiento</t>
  </si>
  <si>
    <t>Almacenista</t>
  </si>
  <si>
    <t>Intendente</t>
  </si>
  <si>
    <t>Vigilante</t>
  </si>
  <si>
    <t>Profesor Asociado "A"</t>
  </si>
  <si>
    <t>C</t>
  </si>
  <si>
    <t>AGUINALDO Y P.VACACIONAL ISR</t>
  </si>
  <si>
    <t>MAT. DIDACTICO</t>
  </si>
  <si>
    <t>07</t>
  </si>
  <si>
    <t>001</t>
  </si>
  <si>
    <t>Instituto Tecnológico Superior de Arandas</t>
  </si>
  <si>
    <t>CUOTAS
AL SEDAR
1405</t>
  </si>
  <si>
    <t>Jefe de División Carrera</t>
  </si>
  <si>
    <t>Jefe Depto. Desarrollo Académico</t>
  </si>
  <si>
    <t>Sub Director Académico</t>
  </si>
  <si>
    <t xml:space="preserve">Luis Francisco Muñoz Ibarra </t>
  </si>
  <si>
    <t xml:space="preserve">María Dolores Varela Arriaga </t>
  </si>
  <si>
    <t>Jorge Luis Zúñiga Morales</t>
  </si>
  <si>
    <t>Carlos Alberto Estrada Martínez</t>
  </si>
  <si>
    <t xml:space="preserve">Juana Elvira Hernández Lozano </t>
  </si>
  <si>
    <t>Araceli del Carmen Rodríguez  Jiménez</t>
  </si>
  <si>
    <t xml:space="preserve">Adrian Aguilar García </t>
  </si>
  <si>
    <t xml:space="preserve">Luis Alonso Rodríguez de la Torre </t>
  </si>
  <si>
    <t xml:space="preserve">Francisco López López </t>
  </si>
  <si>
    <t>Leonardo Daniel Ramírez Hernández</t>
  </si>
  <si>
    <t>Viridiana Casillas López</t>
  </si>
  <si>
    <t>Norma Araceli  Aguirre Morales</t>
  </si>
  <si>
    <t>Guillermina Vargas Arriaga</t>
  </si>
  <si>
    <t>Cristina Guadalupe Hernández Salcido</t>
  </si>
  <si>
    <t>Jesús García Sánchez</t>
  </si>
  <si>
    <t>Erika Lorena Oliva Hernández</t>
  </si>
  <si>
    <t>Liliana Ayala León</t>
  </si>
  <si>
    <t>Jaime Antonio García García</t>
  </si>
  <si>
    <t>José de Jesús Varela Arriaga</t>
  </si>
  <si>
    <t>Luis Alfredo  Castañeda Andrade</t>
  </si>
  <si>
    <t>Jefe Depto. Vinculación y Extensión Educativa</t>
  </si>
  <si>
    <t>Bárbara López Velázquez</t>
  </si>
  <si>
    <t>Por autorizar</t>
  </si>
  <si>
    <t>Sub Director de Planeación</t>
  </si>
  <si>
    <t>Jefe de División Carrra</t>
  </si>
  <si>
    <t>Jefe Depto. de Calidad y Extracurriculares</t>
  </si>
  <si>
    <t>DIRECCION GENERAL</t>
  </si>
  <si>
    <t>DIRECTOR GENERAL</t>
  </si>
  <si>
    <t>SUBDIRECTOR ACADEMICO</t>
  </si>
  <si>
    <t>SUBDIRECTOR DE PLANEACIÓN</t>
  </si>
  <si>
    <t>SUBDIRECTOR ADMINISTRATIVO</t>
  </si>
  <si>
    <t xml:space="preserve">Jose Carlos León Alvarez </t>
  </si>
  <si>
    <t>Ingeniero en Sistemas (interinato)</t>
  </si>
  <si>
    <t>Psicóloga (interinato)</t>
  </si>
  <si>
    <t>Jefe de Oficina (interinato)</t>
  </si>
  <si>
    <t>Programador (interinato)</t>
  </si>
  <si>
    <t xml:space="preserve">Lucerito Jeannett García Méndez </t>
  </si>
  <si>
    <t>Gerardo Valdez Ceja</t>
  </si>
  <si>
    <t xml:space="preserve">Juana Nayely Guerrero Gomez </t>
  </si>
  <si>
    <t xml:space="preserve">Altaira Lucrecia Hernández Hernández </t>
  </si>
  <si>
    <t xml:space="preserve">Ana Leticia Ramirez Salazar </t>
  </si>
  <si>
    <t>Manuel Anguiano Villaseñor</t>
  </si>
  <si>
    <t>Analista Técnico (interinato)</t>
  </si>
  <si>
    <t xml:space="preserve">Jefe Depto. De Mantenimiento y Servicios Generales </t>
  </si>
  <si>
    <t xml:space="preserve">Jefe Depto. De Planeación </t>
  </si>
  <si>
    <t xml:space="preserve">Jefe Depto. De Sistemas </t>
  </si>
  <si>
    <t xml:space="preserve">Analista Técnico </t>
  </si>
  <si>
    <t>Roberto Gutierrez Torres</t>
  </si>
  <si>
    <t>Secretario de Subdirección (interinato)</t>
  </si>
  <si>
    <t xml:space="preserve">Pascual Everardo Moya González </t>
  </si>
  <si>
    <t xml:space="preserve">Jefe Depto. De Recursos Financieros </t>
  </si>
  <si>
    <t xml:space="preserve">Gildardo Rafael Martínez Ulloa </t>
  </si>
  <si>
    <t>Gabriela Hernández Castellanos</t>
  </si>
  <si>
    <t>Capturista (interinato)</t>
  </si>
  <si>
    <t>Karina Guadalupe García Ramírez</t>
  </si>
  <si>
    <t>Secretaria de Jefe de Departamento (interinato)</t>
  </si>
  <si>
    <t xml:space="preserve">Eduin Isaias Jiménez Hernández </t>
  </si>
  <si>
    <t>01/092013</t>
  </si>
  <si>
    <t>Secretaria de Subdirección (interinato)</t>
  </si>
  <si>
    <t xml:space="preserve">Laboratorista (interinato) </t>
  </si>
  <si>
    <t xml:space="preserve">Secretaria de Jefe de Departamento </t>
  </si>
  <si>
    <t>Livier Alejandra Martínez Torres</t>
  </si>
  <si>
    <t xml:space="preserve">Ricardo Padilla Rolón </t>
  </si>
  <si>
    <t xml:space="preserve">Norberto Santiago Olivares </t>
  </si>
  <si>
    <t xml:space="preserve">Arturo Xocoyotzin Ibarra Castillon </t>
  </si>
  <si>
    <t>Tranquilino Ivan Moya Ascencio</t>
  </si>
  <si>
    <t>Analista Especializado (interinato)</t>
  </si>
  <si>
    <t>Profesor Asociado "B"</t>
  </si>
  <si>
    <t>Técnico Especializado</t>
  </si>
  <si>
    <t xml:space="preserve">Miguel García García </t>
  </si>
  <si>
    <t>Secretaria de Direcc. Gral.(interinato)</t>
  </si>
  <si>
    <t>Chofer de Dirección (interinato)</t>
  </si>
  <si>
    <t xml:space="preserve">María Magdalena Ángel Vázquez </t>
  </si>
  <si>
    <t>Alejandra del Carmen Macias Lozano</t>
  </si>
  <si>
    <t>Ma. Elena de los Milagros Sánchez Gutiérrez</t>
  </si>
  <si>
    <t>Ana Claudia Nuñez Gutiérrez</t>
  </si>
  <si>
    <t>Diego Tlahuiscalpantecutli Hernández Espinosa</t>
  </si>
  <si>
    <t>Salvador López Hernández</t>
  </si>
  <si>
    <t>Moises García Hurtado</t>
  </si>
  <si>
    <t>Marcelo Ramírez Aceves</t>
  </si>
  <si>
    <t>Aguayo Vázquez Luis Alonso</t>
  </si>
  <si>
    <t>Ibarra Gómez Erick</t>
  </si>
  <si>
    <t>Brambila Ramírez Sandra</t>
  </si>
  <si>
    <t>Morales Morales Rafael</t>
  </si>
  <si>
    <t>Gonzalez Martínez José Luis</t>
  </si>
  <si>
    <t>Zamorano Olvera Lorenzo</t>
  </si>
  <si>
    <t>Delgadillo Mercado Agustín Jaime</t>
  </si>
  <si>
    <t>García Esparza Carlos Omar</t>
  </si>
  <si>
    <t>Parra Torres Rocío Del Carmen</t>
  </si>
  <si>
    <t>Velázquez Ortíz Rosendo</t>
  </si>
  <si>
    <t>Vázquez Hernández José Miguel</t>
  </si>
  <si>
    <t>Camacho Vázquez Del Mercado María Del Pilar</t>
  </si>
  <si>
    <t>González Velazquez Miguel Angel</t>
  </si>
  <si>
    <t>González González Julián</t>
  </si>
  <si>
    <t>González Vivanco Luis Alberto</t>
  </si>
  <si>
    <t>Hernández Vargas Victor Hugo</t>
  </si>
  <si>
    <t>Navarro Gonzalez Gustavo De Jesus</t>
  </si>
  <si>
    <t>Aleman Hernandez Eduardo Augusto</t>
  </si>
  <si>
    <t>Iñiguez Gomez Samuel</t>
  </si>
  <si>
    <t>Plascencia Garcia Maira Bibiana</t>
  </si>
  <si>
    <t>Camacho Vázquez Del Mercado María Guadalupe</t>
  </si>
  <si>
    <t>Chávez Camarena Rosa María</t>
  </si>
  <si>
    <t>Arriaga Lopez Fabiola Guadalupe</t>
  </si>
  <si>
    <t>Beltrán Hernández Celina</t>
  </si>
  <si>
    <t>Padilla Arriaga Ruben</t>
  </si>
  <si>
    <t>Dávila García Alfonso</t>
  </si>
  <si>
    <t>Gutiérrez Rodríguez Claudia Lizbeth</t>
  </si>
  <si>
    <t>Jimenez Lopez Fabian</t>
  </si>
  <si>
    <t>Rojas Balderas Jose</t>
  </si>
  <si>
    <t>Landeros Hernández Edvin Octavio</t>
  </si>
  <si>
    <t>Hernandez Zavaleta Ruben</t>
  </si>
  <si>
    <t>Barba Orozco Ricardo</t>
  </si>
  <si>
    <t>Enriquez Ochoa Andres Salomon</t>
  </si>
  <si>
    <t>Barragan Hernandez Jose Salvador</t>
  </si>
  <si>
    <t>Lopez Garcia Mayra</t>
  </si>
  <si>
    <t>Cruz Sanchez Sergio Hugo</t>
  </si>
  <si>
    <t>Camarena Rodriguez Reina Maria</t>
  </si>
  <si>
    <t>Rizo Contreras Aldo Ivan</t>
  </si>
  <si>
    <t>Gonzalez Neri Juan Antonio</t>
  </si>
  <si>
    <t>Anaya Perez Jose Manuel</t>
  </si>
  <si>
    <t>Rodriguez Nuñez Guillermo</t>
  </si>
  <si>
    <t>Tafoya Lopez Juan Pablo</t>
  </si>
  <si>
    <t>Torres Huerta Giovanna Berenice</t>
  </si>
  <si>
    <t>Ramirez Navarro Rocio</t>
  </si>
  <si>
    <t>Valverde Vallejo Miriam</t>
  </si>
  <si>
    <t>Gonzalez Jimenez Francisco Miguel</t>
  </si>
  <si>
    <t>Sotelo Marquez Hugo Filiberto</t>
  </si>
  <si>
    <t>Gonzalez Romero Rosalio</t>
  </si>
  <si>
    <t>Docente</t>
  </si>
  <si>
    <t>JEFE DE DIVISIÓN</t>
  </si>
  <si>
    <t>Arellano Velázquez Julio Edgardo</t>
  </si>
  <si>
    <t>POR ASIGNAR</t>
  </si>
  <si>
    <t>PLANTILLA DE PERSONAL PRESUPUESTO 2014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</si>
</sst>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[$€-2]* #,##0.00_-;\-[$€-2]* #,##0.00_-;_-[$€-2]* &quot;-&quot;??_-"/>
    <numFmt numFmtId="166" formatCode="#,##0.00_ ;[Red]\-#,##0.00\ "/>
    <numFmt numFmtId="167" formatCode="0.00000%"/>
  </numFmts>
  <fonts count="1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0" fontId="8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4" fontId="3" fillId="0" borderId="0" xfId="3" applyNumberFormat="1" applyFont="1" applyAlignment="1">
      <alignment vertical="center"/>
    </xf>
    <xf numFmtId="4" fontId="3" fillId="0" borderId="0" xfId="3" applyNumberFormat="1" applyFont="1" applyAlignment="1">
      <alignment horizontal="center" vertical="center"/>
    </xf>
    <xf numFmtId="0" fontId="4" fillId="3" borderId="0" xfId="3" applyFont="1" applyFill="1" applyAlignment="1">
      <alignment vertical="center"/>
    </xf>
    <xf numFmtId="10" fontId="3" fillId="0" borderId="0" xfId="4" applyNumberFormat="1" applyFont="1" applyAlignment="1">
      <alignment horizontal="center" vertical="center"/>
    </xf>
    <xf numFmtId="0" fontId="7" fillId="3" borderId="0" xfId="3" applyFill="1" applyAlignment="1">
      <alignment vertical="center"/>
    </xf>
    <xf numFmtId="3" fontId="3" fillId="0" borderId="0" xfId="2" applyNumberFormat="1" applyFont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10" fontId="7" fillId="0" borderId="0" xfId="4" applyNumberFormat="1" applyFont="1" applyAlignment="1">
      <alignment horizontal="center" vertical="center"/>
    </xf>
    <xf numFmtId="10" fontId="4" fillId="3" borderId="0" xfId="3" applyNumberFormat="1" applyFont="1" applyFill="1" applyAlignment="1">
      <alignment horizontal="center" vertical="center"/>
    </xf>
    <xf numFmtId="0" fontId="4" fillId="0" borderId="0" xfId="3" applyFont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3" applyFont="1" applyAlignment="1">
      <alignment horizontal="right" vertical="center"/>
    </xf>
    <xf numFmtId="167" fontId="3" fillId="0" borderId="0" xfId="4" applyNumberFormat="1" applyFont="1" applyAlignment="1">
      <alignment horizontal="center" vertical="center"/>
    </xf>
    <xf numFmtId="4" fontId="4" fillId="0" borderId="0" xfId="3" applyNumberFormat="1" applyFont="1" applyFill="1" applyBorder="1" applyAlignment="1">
      <alignment horizontal="center" vertical="center" wrapText="1"/>
    </xf>
    <xf numFmtId="0" fontId="7" fillId="0" borderId="0" xfId="3" applyFill="1" applyAlignment="1">
      <alignment vertical="center"/>
    </xf>
    <xf numFmtId="0" fontId="7" fillId="0" borderId="0" xfId="3" applyFill="1" applyAlignment="1">
      <alignment vertical="center" wrapText="1"/>
    </xf>
    <xf numFmtId="164" fontId="7" fillId="0" borderId="0" xfId="2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3" fillId="0" borderId="3" xfId="3" applyFont="1" applyFill="1" applyBorder="1" applyAlignment="1">
      <alignment horizontal="center" vertical="center"/>
    </xf>
    <xf numFmtId="166" fontId="7" fillId="0" borderId="0" xfId="3" applyNumberFormat="1" applyFill="1" applyBorder="1" applyAlignment="1">
      <alignment vertical="center"/>
    </xf>
    <xf numFmtId="166" fontId="7" fillId="0" borderId="0" xfId="3" applyNumberFormat="1" applyFill="1" applyAlignment="1">
      <alignment vertical="center"/>
    </xf>
    <xf numFmtId="166" fontId="3" fillId="0" borderId="0" xfId="3" applyNumberFormat="1" applyFont="1" applyFill="1" applyAlignment="1">
      <alignment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166" fontId="3" fillId="0" borderId="0" xfId="3" applyNumberFormat="1" applyFont="1" applyBorder="1" applyAlignment="1">
      <alignment vertical="center"/>
    </xf>
    <xf numFmtId="166" fontId="3" fillId="0" borderId="0" xfId="3" applyNumberFormat="1" applyFont="1" applyAlignment="1">
      <alignment vertical="center"/>
    </xf>
    <xf numFmtId="0" fontId="3" fillId="0" borderId="0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1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4" fontId="3" fillId="0" borderId="1" xfId="3" applyNumberFormat="1" applyFont="1" applyBorder="1" applyAlignment="1">
      <alignment vertical="center"/>
    </xf>
    <xf numFmtId="0" fontId="2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4" fontId="3" fillId="0" borderId="0" xfId="3" applyNumberFormat="1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2" fillId="0" borderId="0" xfId="3" quotePrefix="1" applyFont="1" applyAlignment="1">
      <alignment horizontal="left" vertical="center"/>
    </xf>
    <xf numFmtId="4" fontId="12" fillId="0" borderId="0" xfId="3" applyNumberFormat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quotePrefix="1" applyFont="1" applyAlignment="1">
      <alignment vertical="center"/>
    </xf>
    <xf numFmtId="4" fontId="12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11" fillId="0" borderId="1" xfId="3" applyFont="1" applyBorder="1" applyAlignment="1">
      <alignment vertical="center"/>
    </xf>
    <xf numFmtId="0" fontId="13" fillId="4" borderId="4" xfId="3" applyNumberFormat="1" applyFont="1" applyFill="1" applyBorder="1" applyAlignment="1">
      <alignment horizontal="center" vertical="center" wrapText="1"/>
    </xf>
    <xf numFmtId="4" fontId="13" fillId="4" borderId="4" xfId="3" applyNumberFormat="1" applyFont="1" applyFill="1" applyBorder="1" applyAlignment="1">
      <alignment horizontal="center" vertical="center" wrapText="1"/>
    </xf>
    <xf numFmtId="0" fontId="4" fillId="5" borderId="2" xfId="3" applyFont="1" applyFill="1" applyBorder="1" applyAlignment="1">
      <alignment horizontal="center" vertical="center"/>
    </xf>
    <xf numFmtId="0" fontId="14" fillId="6" borderId="2" xfId="3" applyFont="1" applyFill="1" applyBorder="1" applyAlignment="1">
      <alignment horizontal="center" vertical="center"/>
    </xf>
    <xf numFmtId="4" fontId="13" fillId="6" borderId="0" xfId="3" applyNumberFormat="1" applyFont="1" applyFill="1" applyAlignment="1">
      <alignment horizontal="right" vertical="center"/>
    </xf>
    <xf numFmtId="4" fontId="3" fillId="0" borderId="3" xfId="3" applyNumberFormat="1" applyFont="1" applyFill="1" applyBorder="1" applyAlignment="1">
      <alignment horizontal="right" vertical="center"/>
    </xf>
    <xf numFmtId="4" fontId="7" fillId="0" borderId="3" xfId="3" applyNumberFormat="1" applyFill="1" applyBorder="1" applyAlignment="1">
      <alignment horizontal="right" vertical="center"/>
    </xf>
    <xf numFmtId="4" fontId="3" fillId="0" borderId="2" xfId="3" applyNumberFormat="1" applyFont="1" applyFill="1" applyBorder="1" applyAlignment="1">
      <alignment horizontal="right" vertical="center"/>
    </xf>
    <xf numFmtId="4" fontId="7" fillId="0" borderId="2" xfId="3" applyNumberFormat="1" applyFill="1" applyBorder="1" applyAlignment="1">
      <alignment horizontal="right" vertical="center"/>
    </xf>
    <xf numFmtId="4" fontId="3" fillId="0" borderId="2" xfId="3" applyNumberFormat="1" applyFont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/>
    </xf>
    <xf numFmtId="14" fontId="16" fillId="0" borderId="2" xfId="0" applyNumberFormat="1" applyFont="1" applyFill="1" applyBorder="1" applyAlignment="1">
      <alignment horizontal="center"/>
    </xf>
    <xf numFmtId="14" fontId="3" fillId="0" borderId="2" xfId="3" applyNumberFormat="1" applyFont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5" fillId="0" borderId="2" xfId="5" applyFont="1" applyBorder="1"/>
    <xf numFmtId="166" fontId="7" fillId="0" borderId="3" xfId="3" applyNumberFormat="1" applyFill="1" applyBorder="1" applyAlignment="1">
      <alignment vertical="center"/>
    </xf>
    <xf numFmtId="14" fontId="3" fillId="0" borderId="2" xfId="3" applyNumberFormat="1" applyFont="1" applyBorder="1" applyAlignment="1">
      <alignment horizontal="center"/>
    </xf>
    <xf numFmtId="4" fontId="3" fillId="0" borderId="3" xfId="3" applyNumberFormat="1" applyFont="1" applyFill="1" applyBorder="1" applyAlignment="1">
      <alignment vertical="center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Alignment="1">
      <alignment horizontal="left"/>
    </xf>
    <xf numFmtId="0" fontId="3" fillId="0" borderId="3" xfId="3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14" fontId="1" fillId="0" borderId="2" xfId="3" applyNumberFormat="1" applyFont="1" applyBorder="1" applyAlignment="1">
      <alignment horizontal="center"/>
    </xf>
    <xf numFmtId="4" fontId="1" fillId="0" borderId="2" xfId="3" applyNumberFormat="1" applyFont="1" applyFill="1" applyBorder="1" applyAlignment="1">
      <alignment horizontal="right" vertical="center"/>
    </xf>
    <xf numFmtId="0" fontId="3" fillId="0" borderId="3" xfId="3" applyFont="1" applyBorder="1" applyAlignment="1">
      <alignment horizontal="center" vertical="center"/>
    </xf>
    <xf numFmtId="0" fontId="1" fillId="0" borderId="2" xfId="3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15" fillId="0" borderId="7" xfId="5" applyFont="1" applyFill="1" applyBorder="1" applyAlignment="1">
      <alignment horizontal="left"/>
    </xf>
    <xf numFmtId="0" fontId="3" fillId="0" borderId="7" xfId="3" applyFont="1" applyFill="1" applyBorder="1" applyAlignment="1">
      <alignment horizontal="left"/>
    </xf>
    <xf numFmtId="0" fontId="1" fillId="0" borderId="7" xfId="3" applyFont="1" applyFill="1" applyBorder="1" applyAlignment="1">
      <alignment horizontal="left"/>
    </xf>
    <xf numFmtId="166" fontId="3" fillId="0" borderId="7" xfId="3" applyNumberFormat="1" applyFont="1" applyFill="1" applyBorder="1" applyAlignment="1">
      <alignment horizontal="left"/>
    </xf>
    <xf numFmtId="166" fontId="1" fillId="0" borderId="7" xfId="3" applyNumberFormat="1" applyFont="1" applyFill="1" applyBorder="1" applyAlignment="1">
      <alignment horizontal="left"/>
    </xf>
    <xf numFmtId="0" fontId="1" fillId="0" borderId="7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0" fontId="14" fillId="6" borderId="8" xfId="3" applyFont="1" applyFill="1" applyBorder="1" applyAlignment="1">
      <alignment horizontal="right" vertical="center"/>
    </xf>
    <xf numFmtId="0" fontId="14" fillId="6" borderId="0" xfId="3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right" vertical="center"/>
    </xf>
    <xf numFmtId="0" fontId="5" fillId="2" borderId="0" xfId="3" applyFont="1" applyFill="1" applyAlignment="1">
      <alignment horizontal="center" vertical="center"/>
    </xf>
    <xf numFmtId="0" fontId="4" fillId="5" borderId="7" xfId="3" applyFont="1" applyFill="1" applyBorder="1" applyAlignment="1">
      <alignment horizontal="center" vertical="center"/>
    </xf>
    <xf numFmtId="0" fontId="4" fillId="5" borderId="6" xfId="3" applyFont="1" applyFill="1" applyBorder="1" applyAlignment="1">
      <alignment horizontal="center" vertical="center"/>
    </xf>
    <xf numFmtId="0" fontId="4" fillId="5" borderId="5" xfId="3" applyFont="1" applyFill="1" applyBorder="1" applyAlignment="1">
      <alignment horizontal="center" vertical="center"/>
    </xf>
    <xf numFmtId="4" fontId="4" fillId="5" borderId="2" xfId="3" applyNumberFormat="1" applyFont="1" applyFill="1" applyBorder="1" applyAlignment="1">
      <alignment horizontal="center" vertical="center"/>
    </xf>
    <xf numFmtId="0" fontId="4" fillId="5" borderId="2" xfId="3" applyFont="1" applyFill="1" applyBorder="1" applyAlignment="1">
      <alignment horizontal="center" vertical="center"/>
    </xf>
    <xf numFmtId="0" fontId="4" fillId="5" borderId="7" xfId="3" applyFont="1" applyFill="1" applyBorder="1" applyAlignment="1">
      <alignment horizontal="center" vertical="center" wrapText="1"/>
    </xf>
    <xf numFmtId="0" fontId="4" fillId="5" borderId="5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3" fillId="7" borderId="2" xfId="0" applyFont="1" applyFill="1" applyBorder="1"/>
    <xf numFmtId="0" fontId="15" fillId="7" borderId="2" xfId="5" applyFont="1" applyFill="1" applyBorder="1"/>
    <xf numFmtId="0" fontId="15" fillId="7" borderId="7" xfId="5" applyFont="1" applyFill="1" applyBorder="1" applyAlignment="1">
      <alignment horizontal="left"/>
    </xf>
  </cellXfs>
  <cellStyles count="6">
    <cellStyle name="Euro" xfId="1"/>
    <cellStyle name="Millares_~9885111" xfId="2"/>
    <cellStyle name="Normal" xfId="0" builtinId="0"/>
    <cellStyle name="Normal_~9885111" xfId="3"/>
    <cellStyle name="Normal_PLANTILLA P-ADMON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6</xdr:col>
      <xdr:colOff>1133475</xdr:colOff>
      <xdr:row>3</xdr:row>
      <xdr:rowOff>76200</xdr:rowOff>
    </xdr:to>
    <xdr:pic>
      <xdr:nvPicPr>
        <xdr:cNvPr id="5185" name="Picture 594" descr="http://sefin.jalisco.gob.mx/images/bfinanzas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0000" r="89072" b="9773"/>
        <a:stretch>
          <a:fillRect/>
        </a:stretch>
      </xdr:blipFill>
      <xdr:spPr bwMode="auto">
        <a:xfrm>
          <a:off x="114300" y="104775"/>
          <a:ext cx="3409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213"/>
  <sheetViews>
    <sheetView showGridLines="0" tabSelected="1" zoomScale="82" zoomScaleNormal="82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1" sqref="H1:H1048576"/>
    </sheetView>
  </sheetViews>
  <sheetFormatPr baseColWidth="10" defaultColWidth="14.28515625" defaultRowHeight="12.75"/>
  <cols>
    <col min="1" max="1" width="6.85546875" style="5" customWidth="1"/>
    <col min="2" max="2" width="4.85546875" style="5" customWidth="1"/>
    <col min="3" max="3" width="6.7109375" style="5" customWidth="1"/>
    <col min="4" max="4" width="5" style="5" bestFit="1" customWidth="1"/>
    <col min="5" max="5" width="4" style="5" bestFit="1" customWidth="1"/>
    <col min="6" max="6" width="8.42578125" style="6" customWidth="1"/>
    <col min="7" max="7" width="45.5703125" style="2" customWidth="1"/>
    <col min="8" max="8" width="14.140625" style="5" customWidth="1"/>
    <col min="9" max="9" width="8.140625" style="5" bestFit="1" customWidth="1"/>
    <col min="10" max="10" width="6.28515625" style="5" bestFit="1" customWidth="1"/>
    <col min="11" max="11" width="9.5703125" style="5" bestFit="1" customWidth="1"/>
    <col min="12" max="12" width="33.140625" style="2" customWidth="1"/>
    <col min="13" max="13" width="15.7109375" style="2" bestFit="1" customWidth="1"/>
    <col min="14" max="14" width="26.28515625" style="5" customWidth="1"/>
    <col min="15" max="15" width="12.7109375" style="5" customWidth="1"/>
    <col min="16" max="16" width="10.5703125" style="7" bestFit="1" customWidth="1"/>
    <col min="17" max="17" width="10.5703125" style="7" customWidth="1"/>
    <col min="18" max="18" width="15.42578125" style="7" customWidth="1"/>
    <col min="19" max="19" width="16.5703125" style="7" customWidth="1"/>
    <col min="20" max="20" width="14.85546875" style="7" bestFit="1" customWidth="1"/>
    <col min="21" max="21" width="14.5703125" style="2" bestFit="1" customWidth="1"/>
    <col min="22" max="22" width="18.28515625" style="2" bestFit="1" customWidth="1"/>
    <col min="23" max="23" width="11" style="2" bestFit="1" customWidth="1"/>
    <col min="24" max="24" width="11.7109375" style="2" bestFit="1" customWidth="1"/>
    <col min="25" max="25" width="14" style="2" bestFit="1" customWidth="1"/>
    <col min="26" max="26" width="12.140625" style="2" bestFit="1" customWidth="1"/>
    <col min="27" max="27" width="17.85546875" style="2" bestFit="1" customWidth="1"/>
    <col min="28" max="29" width="13.7109375" style="2" customWidth="1"/>
    <col min="30" max="30" width="14.140625" style="2" customWidth="1"/>
    <col min="31" max="243" width="16.140625" style="2" customWidth="1"/>
    <col min="244" max="244" width="20.7109375" style="2" bestFit="1" customWidth="1"/>
    <col min="245" max="246" width="12.28515625" style="2" bestFit="1" customWidth="1"/>
    <col min="247" max="247" width="13.28515625" style="2" bestFit="1" customWidth="1"/>
    <col min="248" max="248" width="12.28515625" style="2" bestFit="1" customWidth="1"/>
    <col min="249" max="254" width="10.7109375" style="2" bestFit="1" customWidth="1"/>
    <col min="255" max="255" width="14.28515625" style="2" bestFit="1"/>
    <col min="256" max="16384" width="14.28515625" style="2"/>
  </cols>
  <sheetData>
    <row r="1" spans="1:255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IJ1" s="3"/>
      <c r="IK1" s="3"/>
      <c r="IL1" s="3"/>
      <c r="IM1" s="3"/>
      <c r="IN1" s="3"/>
      <c r="IO1" s="3"/>
      <c r="IP1" s="3"/>
      <c r="IQ1" s="3"/>
      <c r="IR1" s="3"/>
    </row>
    <row r="2" spans="1:255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0" t="s">
        <v>277</v>
      </c>
      <c r="M2" s="100"/>
      <c r="N2" s="100"/>
      <c r="O2" s="100"/>
      <c r="P2" s="10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IJ2" s="92" t="s">
        <v>0</v>
      </c>
      <c r="IK2" s="92"/>
      <c r="IL2" s="92"/>
      <c r="IM2" s="92"/>
      <c r="IN2" s="92"/>
      <c r="IO2" s="92"/>
      <c r="IP2" s="92"/>
      <c r="IQ2" s="92"/>
      <c r="IR2" s="92"/>
    </row>
    <row r="3" spans="1:255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IJ3" s="3"/>
      <c r="IK3" s="3"/>
      <c r="IL3" s="3"/>
      <c r="IM3" s="3"/>
      <c r="IN3" s="3"/>
      <c r="IO3" s="3"/>
      <c r="IP3" s="3"/>
      <c r="IQ3" s="3"/>
      <c r="IR3" s="3"/>
    </row>
    <row r="4" spans="1:255" ht="12.75" customHeight="1">
      <c r="N4" s="49"/>
      <c r="IJ4" s="8" t="s">
        <v>1</v>
      </c>
      <c r="IK4" s="9">
        <v>0.05</v>
      </c>
      <c r="IL4" s="8" t="s">
        <v>2</v>
      </c>
      <c r="IM4" s="10"/>
      <c r="IN4" s="11">
        <v>11</v>
      </c>
      <c r="IO4" s="12" t="s">
        <v>3</v>
      </c>
      <c r="IP4" s="13">
        <v>5.0000000000000001E-3</v>
      </c>
      <c r="IQ4" s="14" t="s">
        <v>4</v>
      </c>
      <c r="IR4" s="13">
        <v>5.0000000000000001E-3</v>
      </c>
    </row>
    <row r="5" spans="1:255" ht="24" customHeight="1">
      <c r="A5" s="15"/>
      <c r="B5" s="15"/>
      <c r="E5" s="16"/>
      <c r="F5" s="17"/>
      <c r="G5" s="17"/>
      <c r="H5" s="17"/>
      <c r="I5" s="17"/>
      <c r="J5" s="17"/>
      <c r="K5" s="17"/>
      <c r="IJ5" s="8" t="s">
        <v>5</v>
      </c>
      <c r="IK5" s="9">
        <v>0.04</v>
      </c>
      <c r="IL5" s="8" t="s">
        <v>6</v>
      </c>
      <c r="IM5" s="10"/>
      <c r="IN5" s="11">
        <v>10</v>
      </c>
      <c r="IO5" s="12"/>
      <c r="IP5" s="13"/>
      <c r="IQ5" s="14"/>
      <c r="IR5" s="13"/>
    </row>
    <row r="6" spans="1:255" ht="24" customHeight="1">
      <c r="B6" s="15"/>
      <c r="E6" s="18" t="s">
        <v>99</v>
      </c>
      <c r="F6" s="50" t="s">
        <v>140</v>
      </c>
      <c r="G6" s="50"/>
      <c r="H6" s="50"/>
      <c r="I6" s="50"/>
      <c r="J6" s="50"/>
      <c r="K6" s="50"/>
      <c r="L6" s="50"/>
      <c r="IJ6" s="8" t="s">
        <v>7</v>
      </c>
      <c r="IK6" s="9">
        <v>0.03</v>
      </c>
      <c r="IL6" s="8" t="s">
        <v>6</v>
      </c>
      <c r="IM6" s="10"/>
      <c r="IN6" s="11">
        <v>10</v>
      </c>
      <c r="IO6" s="12"/>
      <c r="IP6" s="13"/>
      <c r="IQ6" s="14"/>
      <c r="IR6" s="13"/>
    </row>
    <row r="7" spans="1:255" ht="48" customHeight="1">
      <c r="O7" s="93" t="s">
        <v>8</v>
      </c>
      <c r="P7" s="94"/>
      <c r="Q7" s="94"/>
      <c r="R7" s="95"/>
      <c r="S7" s="96" t="s">
        <v>9</v>
      </c>
      <c r="T7" s="96"/>
      <c r="U7" s="97" t="s">
        <v>8</v>
      </c>
      <c r="V7" s="97"/>
      <c r="W7" s="97"/>
      <c r="X7" s="97"/>
      <c r="Y7" s="97"/>
      <c r="Z7" s="97"/>
      <c r="AA7" s="53" t="s">
        <v>9</v>
      </c>
      <c r="AB7" s="98" t="s">
        <v>10</v>
      </c>
      <c r="AC7" s="99"/>
      <c r="IJ7" s="8" t="s">
        <v>11</v>
      </c>
      <c r="IK7" s="19">
        <v>9.9723999999999993E-2</v>
      </c>
    </row>
    <row r="8" spans="1:255" s="24" customFormat="1" ht="43.5" customHeight="1" thickBot="1">
      <c r="A8" s="51" t="s">
        <v>12</v>
      </c>
      <c r="B8" s="51" t="s">
        <v>13</v>
      </c>
      <c r="C8" s="51" t="s">
        <v>103</v>
      </c>
      <c r="D8" s="51" t="s">
        <v>14</v>
      </c>
      <c r="E8" s="51" t="s">
        <v>15</v>
      </c>
      <c r="F8" s="51" t="s">
        <v>16</v>
      </c>
      <c r="G8" s="51" t="s">
        <v>17</v>
      </c>
      <c r="H8" s="51" t="s">
        <v>19</v>
      </c>
      <c r="I8" s="51" t="s">
        <v>20</v>
      </c>
      <c r="J8" s="51" t="s">
        <v>21</v>
      </c>
      <c r="K8" s="51" t="s">
        <v>22</v>
      </c>
      <c r="L8" s="51" t="s">
        <v>23</v>
      </c>
      <c r="M8" s="51" t="s">
        <v>24</v>
      </c>
      <c r="N8" s="51" t="s">
        <v>25</v>
      </c>
      <c r="O8" s="51" t="s">
        <v>26</v>
      </c>
      <c r="P8" s="52" t="s">
        <v>27</v>
      </c>
      <c r="Q8" s="52" t="s">
        <v>28</v>
      </c>
      <c r="R8" s="52" t="s">
        <v>29</v>
      </c>
      <c r="S8" s="52" t="s">
        <v>30</v>
      </c>
      <c r="T8" s="52" t="s">
        <v>31</v>
      </c>
      <c r="U8" s="52" t="s">
        <v>32</v>
      </c>
      <c r="V8" s="52" t="s">
        <v>33</v>
      </c>
      <c r="W8" s="52" t="s">
        <v>34</v>
      </c>
      <c r="X8" s="52" t="s">
        <v>141</v>
      </c>
      <c r="Y8" s="52" t="s">
        <v>35</v>
      </c>
      <c r="Z8" s="52" t="s">
        <v>36</v>
      </c>
      <c r="AA8" s="52" t="s">
        <v>37</v>
      </c>
      <c r="AB8" s="52" t="s">
        <v>136</v>
      </c>
      <c r="AC8" s="52" t="s">
        <v>137</v>
      </c>
      <c r="AD8" s="52" t="s">
        <v>38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1">
        <v>1101</v>
      </c>
      <c r="IK8" s="22" t="s">
        <v>39</v>
      </c>
      <c r="IL8" s="21">
        <v>1311</v>
      </c>
      <c r="IM8" s="21">
        <v>1312</v>
      </c>
      <c r="IN8" s="21">
        <v>1325</v>
      </c>
      <c r="IO8" s="21">
        <v>1401</v>
      </c>
      <c r="IP8" s="21">
        <v>1402</v>
      </c>
      <c r="IQ8" s="21">
        <v>1404</v>
      </c>
      <c r="IR8" s="21">
        <v>1405</v>
      </c>
      <c r="IS8" s="21">
        <v>1601</v>
      </c>
      <c r="IT8" s="21">
        <v>1602</v>
      </c>
      <c r="IU8" s="23" t="s">
        <v>40</v>
      </c>
    </row>
    <row r="9" spans="1:255" s="28" customFormat="1" ht="24" customHeight="1">
      <c r="A9" s="25">
        <v>1</v>
      </c>
      <c r="B9" s="61" t="s">
        <v>104</v>
      </c>
      <c r="C9" s="61" t="s">
        <v>105</v>
      </c>
      <c r="D9" s="61" t="s">
        <v>138</v>
      </c>
      <c r="E9" s="61" t="s">
        <v>139</v>
      </c>
      <c r="F9" s="61" t="s">
        <v>106</v>
      </c>
      <c r="G9" s="81" t="s">
        <v>222</v>
      </c>
      <c r="H9" s="62">
        <v>41699</v>
      </c>
      <c r="I9" s="66"/>
      <c r="J9" s="65">
        <v>40</v>
      </c>
      <c r="K9" s="25" t="s">
        <v>135</v>
      </c>
      <c r="L9" s="101" t="s">
        <v>119</v>
      </c>
      <c r="M9" s="65">
        <v>2</v>
      </c>
      <c r="N9" s="73" t="s">
        <v>171</v>
      </c>
      <c r="O9" s="70">
        <v>32727.9</v>
      </c>
      <c r="P9" s="56">
        <v>14378.1</v>
      </c>
      <c r="Q9" s="56">
        <f>+O9+P9</f>
        <v>47106</v>
      </c>
      <c r="R9" s="56"/>
      <c r="S9" s="56">
        <f>Q9/30*24</f>
        <v>37684.800000000003</v>
      </c>
      <c r="T9" s="56">
        <f>+Q9/30*50</f>
        <v>78510</v>
      </c>
      <c r="U9" s="57">
        <f>+Q9*9%</f>
        <v>4239.54</v>
      </c>
      <c r="V9" s="57">
        <f>+Q9*3%</f>
        <v>1413.1799999999998</v>
      </c>
      <c r="W9" s="57">
        <f>+Q9*12.75%</f>
        <v>6006.0150000000003</v>
      </c>
      <c r="X9" s="57">
        <f>+Q9*2%</f>
        <v>942.12</v>
      </c>
      <c r="Y9" s="57">
        <v>771</v>
      </c>
      <c r="Z9" s="57">
        <v>1336</v>
      </c>
      <c r="AA9" s="57">
        <f>+Q9*5%*12</f>
        <v>28263.600000000002</v>
      </c>
      <c r="AB9" s="57">
        <f>(S9+T9)*30%</f>
        <v>34858.44</v>
      </c>
      <c r="AC9" s="68">
        <v>0</v>
      </c>
      <c r="AD9" s="57">
        <f t="shared" ref="AD9:AD40" si="0">+(Q9+U9+V9+W9+X9+Y9+Z9)*12+S9+T9+AA9+AB9+AC9</f>
        <v>921083.10000000009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7">
        <v>219.5</v>
      </c>
      <c r="IK9" s="27">
        <v>219.5</v>
      </c>
      <c r="IL9" s="27">
        <v>36.583333333333329</v>
      </c>
      <c r="IM9" s="27">
        <v>365.83333333333331</v>
      </c>
      <c r="IN9" s="27">
        <v>109.75</v>
      </c>
      <c r="IO9" s="27">
        <v>10.975</v>
      </c>
      <c r="IP9" s="27">
        <v>6.585</v>
      </c>
      <c r="IQ9" s="27">
        <v>21.889417999999999</v>
      </c>
      <c r="IR9" s="27">
        <v>4.3899999999999997</v>
      </c>
      <c r="IS9" s="27">
        <v>21.95</v>
      </c>
      <c r="IT9" s="27">
        <v>21.95</v>
      </c>
      <c r="IU9" s="23">
        <v>3891.8002646666669</v>
      </c>
    </row>
    <row r="10" spans="1:255" s="28" customFormat="1" ht="24" customHeight="1">
      <c r="A10" s="29">
        <v>2</v>
      </c>
      <c r="B10" s="61" t="s">
        <v>104</v>
      </c>
      <c r="C10" s="61" t="s">
        <v>105</v>
      </c>
      <c r="D10" s="61" t="s">
        <v>138</v>
      </c>
      <c r="E10" s="61" t="s">
        <v>139</v>
      </c>
      <c r="F10" s="61" t="s">
        <v>106</v>
      </c>
      <c r="G10" s="81" t="s">
        <v>145</v>
      </c>
      <c r="H10" s="62">
        <v>40238</v>
      </c>
      <c r="I10" s="66"/>
      <c r="J10" s="65">
        <v>40</v>
      </c>
      <c r="K10" s="25" t="s">
        <v>135</v>
      </c>
      <c r="L10" s="102" t="s">
        <v>144</v>
      </c>
      <c r="M10" s="65">
        <v>2</v>
      </c>
      <c r="N10" s="74" t="s">
        <v>172</v>
      </c>
      <c r="O10" s="58">
        <v>25304.95</v>
      </c>
      <c r="P10" s="58"/>
      <c r="Q10" s="58">
        <f>+O10+P10</f>
        <v>25304.95</v>
      </c>
      <c r="R10" s="58"/>
      <c r="S10" s="56">
        <f t="shared" ref="S10:S76" si="1">+Q10/30*24</f>
        <v>20243.96</v>
      </c>
      <c r="T10" s="58">
        <f>+Q10/30*50</f>
        <v>42174.916666666664</v>
      </c>
      <c r="U10" s="57">
        <f t="shared" ref="U10:U76" si="2">+Q10*9%</f>
        <v>2277.4454999999998</v>
      </c>
      <c r="V10" s="57">
        <f t="shared" ref="V10:V76" si="3">+Q10*3%</f>
        <v>759.14850000000001</v>
      </c>
      <c r="W10" s="57">
        <f t="shared" ref="W10:W76" si="4">+Q10*12.75%</f>
        <v>3226.3811250000003</v>
      </c>
      <c r="X10" s="59">
        <f>+Q10*2%</f>
        <v>506.09900000000005</v>
      </c>
      <c r="Y10" s="57">
        <v>771</v>
      </c>
      <c r="Z10" s="59"/>
      <c r="AA10" s="57">
        <f t="shared" ref="AA10:AA76" si="5">+Q10*5%*12</f>
        <v>15182.970000000001</v>
      </c>
      <c r="AB10" s="57">
        <f t="shared" ref="AB10:AB76" si="6">(S10+T10)*30%</f>
        <v>18725.662999999997</v>
      </c>
      <c r="AC10" s="68">
        <v>0</v>
      </c>
      <c r="AD10" s="57">
        <f t="shared" si="0"/>
        <v>490467.79916666663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7">
        <v>177.5</v>
      </c>
      <c r="IK10" s="27">
        <v>177.5</v>
      </c>
      <c r="IL10" s="27">
        <v>29.583333333333336</v>
      </c>
      <c r="IM10" s="27">
        <v>295.83333333333337</v>
      </c>
      <c r="IN10" s="27">
        <v>88.75</v>
      </c>
      <c r="IO10" s="27">
        <v>8.875</v>
      </c>
      <c r="IP10" s="27">
        <v>5.3250000000000002</v>
      </c>
      <c r="IQ10" s="27">
        <v>17.70101</v>
      </c>
      <c r="IR10" s="27">
        <v>3.55</v>
      </c>
      <c r="IS10" s="27">
        <v>17.75</v>
      </c>
      <c r="IT10" s="27">
        <v>17.75</v>
      </c>
      <c r="IU10" s="23">
        <v>3147.1277766666672</v>
      </c>
    </row>
    <row r="11" spans="1:255" s="32" customFormat="1" ht="24" customHeight="1">
      <c r="A11" s="30">
        <v>3</v>
      </c>
      <c r="B11" s="61" t="s">
        <v>104</v>
      </c>
      <c r="C11" s="61" t="s">
        <v>105</v>
      </c>
      <c r="D11" s="61" t="s">
        <v>138</v>
      </c>
      <c r="E11" s="61" t="s">
        <v>139</v>
      </c>
      <c r="F11" s="61" t="s">
        <v>106</v>
      </c>
      <c r="G11" s="81" t="s">
        <v>146</v>
      </c>
      <c r="H11" s="62">
        <v>38032</v>
      </c>
      <c r="I11" s="66"/>
      <c r="J11" s="65">
        <v>40</v>
      </c>
      <c r="K11" s="25" t="s">
        <v>135</v>
      </c>
      <c r="L11" s="102" t="s">
        <v>120</v>
      </c>
      <c r="M11" s="65">
        <v>2</v>
      </c>
      <c r="N11" s="74" t="s">
        <v>172</v>
      </c>
      <c r="O11" s="60">
        <v>25304.95</v>
      </c>
      <c r="P11" s="60"/>
      <c r="Q11" s="58">
        <f t="shared" ref="Q11" si="7">+O11+P11</f>
        <v>25304.95</v>
      </c>
      <c r="R11" s="60"/>
      <c r="S11" s="56">
        <f t="shared" ref="S11" si="8">+Q11/30*24</f>
        <v>20243.96</v>
      </c>
      <c r="T11" s="58">
        <f t="shared" ref="T11" si="9">+Q11/30*50</f>
        <v>42174.916666666664</v>
      </c>
      <c r="U11" s="57">
        <f t="shared" si="2"/>
        <v>2277.4454999999998</v>
      </c>
      <c r="V11" s="57">
        <f t="shared" ref="V11" si="10">+Q11*3%</f>
        <v>759.14850000000001</v>
      </c>
      <c r="W11" s="57">
        <f t="shared" ref="W11" si="11">+Q11*12.75%</f>
        <v>3226.3811250000003</v>
      </c>
      <c r="X11" s="59">
        <f t="shared" ref="X11" si="12">+Q11*2%</f>
        <v>506.09900000000005</v>
      </c>
      <c r="Y11" s="57">
        <v>771</v>
      </c>
      <c r="Z11" s="60"/>
      <c r="AA11" s="57">
        <f t="shared" ref="AA11" si="13">+Q11*5%*12</f>
        <v>15182.970000000001</v>
      </c>
      <c r="AB11" s="57">
        <f t="shared" ref="AB11" si="14">(S11+T11)*30%</f>
        <v>18725.662999999997</v>
      </c>
      <c r="AC11" s="68">
        <v>0</v>
      </c>
      <c r="AD11" s="57">
        <f t="shared" si="0"/>
        <v>490467.79916666663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55" s="32" customFormat="1" ht="24" customHeight="1">
      <c r="A12" s="25">
        <v>4</v>
      </c>
      <c r="B12" s="61" t="s">
        <v>104</v>
      </c>
      <c r="C12" s="61" t="s">
        <v>105</v>
      </c>
      <c r="D12" s="61" t="s">
        <v>138</v>
      </c>
      <c r="E12" s="61" t="s">
        <v>139</v>
      </c>
      <c r="F12" s="61" t="s">
        <v>106</v>
      </c>
      <c r="G12" s="82" t="s">
        <v>151</v>
      </c>
      <c r="H12" s="63">
        <v>40283</v>
      </c>
      <c r="I12" s="66"/>
      <c r="J12" s="65">
        <v>40</v>
      </c>
      <c r="K12" s="25" t="s">
        <v>135</v>
      </c>
      <c r="L12" s="102" t="s">
        <v>168</v>
      </c>
      <c r="M12" s="65">
        <v>2</v>
      </c>
      <c r="N12" s="74" t="s">
        <v>172</v>
      </c>
      <c r="O12" s="60">
        <v>25304.95</v>
      </c>
      <c r="P12" s="60"/>
      <c r="Q12" s="58">
        <f t="shared" ref="Q12:Q76" si="15">+O12+P12</f>
        <v>25304.95</v>
      </c>
      <c r="R12" s="60"/>
      <c r="S12" s="56">
        <f t="shared" si="1"/>
        <v>20243.96</v>
      </c>
      <c r="T12" s="58">
        <f t="shared" ref="T12:T76" si="16">+Q12/30*50</f>
        <v>42174.916666666664</v>
      </c>
      <c r="U12" s="57">
        <f t="shared" si="2"/>
        <v>2277.4454999999998</v>
      </c>
      <c r="V12" s="57">
        <f t="shared" si="3"/>
        <v>759.14850000000001</v>
      </c>
      <c r="W12" s="57">
        <f t="shared" si="4"/>
        <v>3226.3811250000003</v>
      </c>
      <c r="X12" s="59">
        <f t="shared" ref="X12:X76" si="17">+Q12*2%</f>
        <v>506.09900000000005</v>
      </c>
      <c r="Y12" s="57">
        <v>771</v>
      </c>
      <c r="Z12" s="60"/>
      <c r="AA12" s="57">
        <f t="shared" si="5"/>
        <v>15182.970000000001</v>
      </c>
      <c r="AB12" s="57">
        <f t="shared" si="6"/>
        <v>18725.662999999997</v>
      </c>
      <c r="AC12" s="68">
        <v>0</v>
      </c>
      <c r="AD12" s="57">
        <f t="shared" si="0"/>
        <v>490467.79916666663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55" ht="24" customHeight="1">
      <c r="A13" s="29">
        <v>5</v>
      </c>
      <c r="B13" s="61" t="s">
        <v>104</v>
      </c>
      <c r="C13" s="61" t="s">
        <v>105</v>
      </c>
      <c r="D13" s="61" t="s">
        <v>138</v>
      </c>
      <c r="E13" s="61" t="s">
        <v>139</v>
      </c>
      <c r="F13" s="61" t="s">
        <v>106</v>
      </c>
      <c r="G13" s="72" t="s">
        <v>194</v>
      </c>
      <c r="H13" s="63">
        <v>41214</v>
      </c>
      <c r="I13" s="66"/>
      <c r="J13" s="65">
        <v>40</v>
      </c>
      <c r="K13" s="25" t="s">
        <v>135</v>
      </c>
      <c r="L13" s="102" t="s">
        <v>142</v>
      </c>
      <c r="M13" s="65">
        <v>2</v>
      </c>
      <c r="N13" s="71" t="s">
        <v>173</v>
      </c>
      <c r="O13" s="60">
        <v>21870.85</v>
      </c>
      <c r="P13" s="60"/>
      <c r="Q13" s="58">
        <f t="shared" si="15"/>
        <v>21870.85</v>
      </c>
      <c r="R13" s="60"/>
      <c r="S13" s="56">
        <f t="shared" si="1"/>
        <v>17496.68</v>
      </c>
      <c r="T13" s="58">
        <f t="shared" si="16"/>
        <v>36451.416666666664</v>
      </c>
      <c r="U13" s="57">
        <f t="shared" si="2"/>
        <v>1968.3764999999999</v>
      </c>
      <c r="V13" s="57">
        <f t="shared" si="3"/>
        <v>656.12549999999999</v>
      </c>
      <c r="W13" s="57">
        <f t="shared" si="4"/>
        <v>2788.533375</v>
      </c>
      <c r="X13" s="59">
        <f t="shared" si="17"/>
        <v>437.41699999999997</v>
      </c>
      <c r="Y13" s="57">
        <v>771</v>
      </c>
      <c r="Z13" s="60"/>
      <c r="AA13" s="57">
        <f t="shared" si="5"/>
        <v>13122.51</v>
      </c>
      <c r="AB13" s="57">
        <f t="shared" si="6"/>
        <v>16184.428999999998</v>
      </c>
      <c r="AC13" s="68">
        <v>0</v>
      </c>
      <c r="AD13" s="57">
        <f t="shared" si="0"/>
        <v>425162.66416666663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55" ht="24" customHeight="1">
      <c r="A14" s="30">
        <v>6</v>
      </c>
      <c r="B14" s="61" t="s">
        <v>104</v>
      </c>
      <c r="C14" s="61" t="s">
        <v>105</v>
      </c>
      <c r="D14" s="61" t="s">
        <v>138</v>
      </c>
      <c r="E14" s="61" t="s">
        <v>139</v>
      </c>
      <c r="F14" s="61" t="s">
        <v>106</v>
      </c>
      <c r="G14" s="81" t="s">
        <v>147</v>
      </c>
      <c r="H14" s="62">
        <v>37323</v>
      </c>
      <c r="I14" s="66"/>
      <c r="J14" s="65">
        <v>40</v>
      </c>
      <c r="K14" s="25" t="s">
        <v>135</v>
      </c>
      <c r="L14" s="102" t="s">
        <v>142</v>
      </c>
      <c r="M14" s="65">
        <v>2</v>
      </c>
      <c r="N14" s="71" t="s">
        <v>173</v>
      </c>
      <c r="O14" s="60">
        <v>21870.85</v>
      </c>
      <c r="P14" s="60"/>
      <c r="Q14" s="58">
        <f t="shared" si="15"/>
        <v>21870.85</v>
      </c>
      <c r="R14" s="60"/>
      <c r="S14" s="56">
        <f t="shared" si="1"/>
        <v>17496.68</v>
      </c>
      <c r="T14" s="58">
        <f t="shared" si="16"/>
        <v>36451.416666666664</v>
      </c>
      <c r="U14" s="57">
        <f t="shared" si="2"/>
        <v>1968.3764999999999</v>
      </c>
      <c r="V14" s="57">
        <f t="shared" si="3"/>
        <v>656.12549999999999</v>
      </c>
      <c r="W14" s="57">
        <f t="shared" si="4"/>
        <v>2788.533375</v>
      </c>
      <c r="X14" s="59">
        <f t="shared" si="17"/>
        <v>437.41699999999997</v>
      </c>
      <c r="Y14" s="57">
        <v>771</v>
      </c>
      <c r="Z14" s="60"/>
      <c r="AA14" s="57">
        <f t="shared" si="5"/>
        <v>13122.51</v>
      </c>
      <c r="AB14" s="57">
        <f t="shared" si="6"/>
        <v>16184.428999999998</v>
      </c>
      <c r="AC14" s="68">
        <v>0</v>
      </c>
      <c r="AD14" s="57">
        <f t="shared" si="0"/>
        <v>425162.66416666663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55" ht="24" customHeight="1">
      <c r="A15" s="25">
        <v>7</v>
      </c>
      <c r="B15" s="61" t="s">
        <v>104</v>
      </c>
      <c r="C15" s="61" t="s">
        <v>105</v>
      </c>
      <c r="D15" s="61" t="s">
        <v>138</v>
      </c>
      <c r="E15" s="61" t="s">
        <v>139</v>
      </c>
      <c r="F15" s="61" t="s">
        <v>106</v>
      </c>
      <c r="G15" s="81" t="s">
        <v>148</v>
      </c>
      <c r="H15" s="64">
        <v>37264</v>
      </c>
      <c r="I15" s="66"/>
      <c r="J15" s="65">
        <v>40</v>
      </c>
      <c r="K15" s="25" t="s">
        <v>135</v>
      </c>
      <c r="L15" s="102" t="s">
        <v>169</v>
      </c>
      <c r="M15" s="65">
        <v>2</v>
      </c>
      <c r="N15" s="71" t="s">
        <v>173</v>
      </c>
      <c r="O15" s="60">
        <v>21870.85</v>
      </c>
      <c r="P15" s="60"/>
      <c r="Q15" s="58">
        <f t="shared" si="15"/>
        <v>21870.85</v>
      </c>
      <c r="R15" s="60"/>
      <c r="S15" s="56">
        <f t="shared" si="1"/>
        <v>17496.68</v>
      </c>
      <c r="T15" s="58">
        <f t="shared" si="16"/>
        <v>36451.416666666664</v>
      </c>
      <c r="U15" s="57">
        <f t="shared" si="2"/>
        <v>1968.3764999999999</v>
      </c>
      <c r="V15" s="57">
        <f t="shared" si="3"/>
        <v>656.12549999999999</v>
      </c>
      <c r="W15" s="57">
        <f t="shared" si="4"/>
        <v>2788.533375</v>
      </c>
      <c r="X15" s="59">
        <f t="shared" si="17"/>
        <v>437.41699999999997</v>
      </c>
      <c r="Y15" s="57">
        <v>771</v>
      </c>
      <c r="Z15" s="60"/>
      <c r="AA15" s="57">
        <f t="shared" si="5"/>
        <v>13122.51</v>
      </c>
      <c r="AB15" s="57">
        <f t="shared" si="6"/>
        <v>16184.428999999998</v>
      </c>
      <c r="AC15" s="68">
        <v>0</v>
      </c>
      <c r="AD15" s="57">
        <f t="shared" si="0"/>
        <v>425162.66416666663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55" ht="24" customHeight="1">
      <c r="A16" s="29">
        <v>8</v>
      </c>
      <c r="B16" s="61" t="s">
        <v>104</v>
      </c>
      <c r="C16" s="61" t="s">
        <v>105</v>
      </c>
      <c r="D16" s="61" t="s">
        <v>138</v>
      </c>
      <c r="E16" s="61" t="s">
        <v>139</v>
      </c>
      <c r="F16" s="61" t="s">
        <v>106</v>
      </c>
      <c r="G16" s="81" t="s">
        <v>224</v>
      </c>
      <c r="H16" s="64">
        <v>41730</v>
      </c>
      <c r="I16" s="66"/>
      <c r="J16" s="65">
        <v>40</v>
      </c>
      <c r="K16" s="25" t="s">
        <v>135</v>
      </c>
      <c r="L16" s="102" t="s">
        <v>142</v>
      </c>
      <c r="M16" s="65">
        <v>2</v>
      </c>
      <c r="N16" s="71" t="s">
        <v>173</v>
      </c>
      <c r="O16" s="60">
        <v>21870.85</v>
      </c>
      <c r="P16" s="60"/>
      <c r="Q16" s="58">
        <f t="shared" si="15"/>
        <v>21870.85</v>
      </c>
      <c r="R16" s="60"/>
      <c r="S16" s="56">
        <f t="shared" si="1"/>
        <v>17496.68</v>
      </c>
      <c r="T16" s="58">
        <f t="shared" si="16"/>
        <v>36451.416666666664</v>
      </c>
      <c r="U16" s="57">
        <f t="shared" si="2"/>
        <v>1968.3764999999999</v>
      </c>
      <c r="V16" s="57">
        <f t="shared" si="3"/>
        <v>656.12549999999999</v>
      </c>
      <c r="W16" s="57">
        <f t="shared" si="4"/>
        <v>2788.533375</v>
      </c>
      <c r="X16" s="59">
        <f t="shared" si="17"/>
        <v>437.41699999999997</v>
      </c>
      <c r="Y16" s="57">
        <v>771</v>
      </c>
      <c r="Z16" s="60"/>
      <c r="AA16" s="57">
        <f t="shared" si="5"/>
        <v>13122.51</v>
      </c>
      <c r="AB16" s="57">
        <f t="shared" si="6"/>
        <v>16184.428999999998</v>
      </c>
      <c r="AC16" s="68">
        <v>0</v>
      </c>
      <c r="AD16" s="57">
        <f t="shared" si="0"/>
        <v>425162.66416666663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24" customHeight="1">
      <c r="A17" s="30">
        <v>9</v>
      </c>
      <c r="B17" s="61" t="s">
        <v>104</v>
      </c>
      <c r="C17" s="61" t="s">
        <v>105</v>
      </c>
      <c r="D17" s="61" t="s">
        <v>138</v>
      </c>
      <c r="E17" s="61" t="s">
        <v>139</v>
      </c>
      <c r="F17" s="61" t="s">
        <v>106</v>
      </c>
      <c r="G17" s="81" t="s">
        <v>152</v>
      </c>
      <c r="H17" s="64">
        <v>40283</v>
      </c>
      <c r="I17" s="66"/>
      <c r="J17" s="65">
        <v>40</v>
      </c>
      <c r="K17" s="25" t="s">
        <v>135</v>
      </c>
      <c r="L17" s="102" t="s">
        <v>142</v>
      </c>
      <c r="M17" s="65">
        <v>2</v>
      </c>
      <c r="N17" s="71" t="s">
        <v>173</v>
      </c>
      <c r="O17" s="60">
        <v>21870.85</v>
      </c>
      <c r="P17" s="60"/>
      <c r="Q17" s="58">
        <f t="shared" ref="Q17" si="18">+O17+P17</f>
        <v>21870.85</v>
      </c>
      <c r="R17" s="60"/>
      <c r="S17" s="56">
        <f t="shared" ref="S17" si="19">+Q17/30*24</f>
        <v>17496.68</v>
      </c>
      <c r="T17" s="58">
        <f t="shared" ref="T17" si="20">+Q17/30*50</f>
        <v>36451.416666666664</v>
      </c>
      <c r="U17" s="57">
        <f t="shared" ref="U17" si="21">+Q17*9%</f>
        <v>1968.3764999999999</v>
      </c>
      <c r="V17" s="57">
        <f t="shared" ref="V17" si="22">+Q17*3%</f>
        <v>656.12549999999999</v>
      </c>
      <c r="W17" s="57">
        <f t="shared" ref="W17" si="23">+Q17*12.75%</f>
        <v>2788.533375</v>
      </c>
      <c r="X17" s="59">
        <f t="shared" ref="X17" si="24">+Q17*2%</f>
        <v>437.41699999999997</v>
      </c>
      <c r="Y17" s="57">
        <v>771</v>
      </c>
      <c r="Z17" s="60"/>
      <c r="AA17" s="57">
        <f t="shared" ref="AA17" si="25">+Q17*5%*12</f>
        <v>13122.51</v>
      </c>
      <c r="AB17" s="57">
        <f t="shared" ref="AB17" si="26">(S17+T17)*30%</f>
        <v>16184.428999999998</v>
      </c>
      <c r="AC17" s="68">
        <v>0</v>
      </c>
      <c r="AD17" s="57">
        <f t="shared" si="0"/>
        <v>425162.66416666663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24" customHeight="1">
      <c r="A18" s="25">
        <v>10</v>
      </c>
      <c r="B18" s="61" t="s">
        <v>104</v>
      </c>
      <c r="C18" s="61" t="s">
        <v>105</v>
      </c>
      <c r="D18" s="61" t="s">
        <v>138</v>
      </c>
      <c r="E18" s="61" t="s">
        <v>139</v>
      </c>
      <c r="F18" s="61" t="s">
        <v>106</v>
      </c>
      <c r="G18" s="83" t="s">
        <v>150</v>
      </c>
      <c r="H18" s="64">
        <v>38518</v>
      </c>
      <c r="I18" s="29"/>
      <c r="J18" s="65">
        <v>40</v>
      </c>
      <c r="K18" s="25" t="s">
        <v>135</v>
      </c>
      <c r="L18" s="102" t="s">
        <v>121</v>
      </c>
      <c r="M18" s="65">
        <v>2</v>
      </c>
      <c r="N18" s="71" t="s">
        <v>174</v>
      </c>
      <c r="O18" s="60">
        <v>15505.62</v>
      </c>
      <c r="P18" s="60"/>
      <c r="Q18" s="58">
        <f t="shared" si="15"/>
        <v>15505.62</v>
      </c>
      <c r="R18" s="60"/>
      <c r="S18" s="56">
        <f t="shared" si="1"/>
        <v>12404.496000000001</v>
      </c>
      <c r="T18" s="58">
        <f t="shared" si="16"/>
        <v>25842.7</v>
      </c>
      <c r="U18" s="57">
        <f t="shared" si="2"/>
        <v>1395.5057999999999</v>
      </c>
      <c r="V18" s="57">
        <f t="shared" si="3"/>
        <v>465.16860000000003</v>
      </c>
      <c r="W18" s="57">
        <f t="shared" si="4"/>
        <v>1976.9665500000001</v>
      </c>
      <c r="X18" s="59">
        <f>+Q18*2%</f>
        <v>310.11240000000004</v>
      </c>
      <c r="Y18" s="57">
        <v>771</v>
      </c>
      <c r="Z18" s="60"/>
      <c r="AA18" s="57">
        <f t="shared" si="5"/>
        <v>9303.3720000000012</v>
      </c>
      <c r="AB18" s="57">
        <f t="shared" si="6"/>
        <v>11474.158800000001</v>
      </c>
      <c r="AC18" s="68">
        <v>0</v>
      </c>
      <c r="AD18" s="57">
        <f t="shared" si="0"/>
        <v>304117.20699999999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24" customHeight="1">
      <c r="A19" s="29">
        <v>11</v>
      </c>
      <c r="B19" s="61" t="s">
        <v>104</v>
      </c>
      <c r="C19" s="61" t="s">
        <v>105</v>
      </c>
      <c r="D19" s="61" t="s">
        <v>138</v>
      </c>
      <c r="E19" s="61" t="s">
        <v>139</v>
      </c>
      <c r="F19" s="61" t="s">
        <v>106</v>
      </c>
      <c r="G19" s="82" t="s">
        <v>149</v>
      </c>
      <c r="H19" s="63">
        <v>40238</v>
      </c>
      <c r="I19" s="30"/>
      <c r="J19" s="65">
        <v>40</v>
      </c>
      <c r="K19" s="25" t="s">
        <v>135</v>
      </c>
      <c r="L19" s="102" t="s">
        <v>165</v>
      </c>
      <c r="M19" s="65">
        <v>2</v>
      </c>
      <c r="N19" s="71" t="s">
        <v>174</v>
      </c>
      <c r="O19" s="60">
        <v>15505.62</v>
      </c>
      <c r="P19" s="60"/>
      <c r="Q19" s="58">
        <f t="shared" si="15"/>
        <v>15505.62</v>
      </c>
      <c r="R19" s="60"/>
      <c r="S19" s="56">
        <f t="shared" si="1"/>
        <v>12404.496000000001</v>
      </c>
      <c r="T19" s="58">
        <f>+Q19/30*50</f>
        <v>25842.7</v>
      </c>
      <c r="U19" s="57">
        <f t="shared" si="2"/>
        <v>1395.5057999999999</v>
      </c>
      <c r="V19" s="57">
        <f t="shared" si="3"/>
        <v>465.16860000000003</v>
      </c>
      <c r="W19" s="57">
        <f t="shared" si="4"/>
        <v>1976.9665500000001</v>
      </c>
      <c r="X19" s="59">
        <f t="shared" si="17"/>
        <v>310.11240000000004</v>
      </c>
      <c r="Y19" s="57">
        <v>771</v>
      </c>
      <c r="Z19" s="60"/>
      <c r="AA19" s="57">
        <f t="shared" si="5"/>
        <v>9303.3720000000012</v>
      </c>
      <c r="AB19" s="57">
        <f t="shared" si="6"/>
        <v>11474.158800000001</v>
      </c>
      <c r="AC19" s="68">
        <v>0</v>
      </c>
      <c r="AD19" s="57">
        <f t="shared" si="0"/>
        <v>304117.20699999999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24" customHeight="1">
      <c r="A20" s="30">
        <v>12</v>
      </c>
      <c r="B20" s="61" t="s">
        <v>104</v>
      </c>
      <c r="C20" s="61" t="s">
        <v>105</v>
      </c>
      <c r="D20" s="61" t="s">
        <v>138</v>
      </c>
      <c r="E20" s="61" t="s">
        <v>139</v>
      </c>
      <c r="F20" s="61" t="s">
        <v>106</v>
      </c>
      <c r="G20" s="81" t="s">
        <v>157</v>
      </c>
      <c r="H20" s="64">
        <v>36923</v>
      </c>
      <c r="I20" s="30"/>
      <c r="J20" s="65">
        <v>40</v>
      </c>
      <c r="K20" s="25" t="s">
        <v>135</v>
      </c>
      <c r="L20" s="102" t="s">
        <v>170</v>
      </c>
      <c r="M20" s="65">
        <v>2</v>
      </c>
      <c r="N20" s="71" t="s">
        <v>174</v>
      </c>
      <c r="O20" s="60">
        <v>15505.62</v>
      </c>
      <c r="P20" s="60"/>
      <c r="Q20" s="58">
        <f t="shared" si="15"/>
        <v>15505.62</v>
      </c>
      <c r="R20" s="60"/>
      <c r="S20" s="56">
        <f t="shared" si="1"/>
        <v>12404.496000000001</v>
      </c>
      <c r="T20" s="58">
        <f t="shared" si="16"/>
        <v>25842.7</v>
      </c>
      <c r="U20" s="57">
        <f t="shared" si="2"/>
        <v>1395.5057999999999</v>
      </c>
      <c r="V20" s="57">
        <f t="shared" si="3"/>
        <v>465.16860000000003</v>
      </c>
      <c r="W20" s="57">
        <f t="shared" si="4"/>
        <v>1976.9665500000001</v>
      </c>
      <c r="X20" s="59">
        <f t="shared" si="17"/>
        <v>310.11240000000004</v>
      </c>
      <c r="Y20" s="57">
        <v>771</v>
      </c>
      <c r="Z20" s="60"/>
      <c r="AA20" s="57">
        <f t="shared" si="5"/>
        <v>9303.3720000000012</v>
      </c>
      <c r="AB20" s="57">
        <f t="shared" si="6"/>
        <v>11474.158800000001</v>
      </c>
      <c r="AC20" s="68">
        <v>0</v>
      </c>
      <c r="AD20" s="57">
        <f t="shared" si="0"/>
        <v>304117.20699999999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24" customHeight="1">
      <c r="A21" s="25">
        <v>13</v>
      </c>
      <c r="B21" s="61" t="s">
        <v>104</v>
      </c>
      <c r="C21" s="61" t="s">
        <v>105</v>
      </c>
      <c r="D21" s="61" t="s">
        <v>138</v>
      </c>
      <c r="E21" s="61" t="s">
        <v>139</v>
      </c>
      <c r="F21" s="61" t="s">
        <v>106</v>
      </c>
      <c r="G21" s="81" t="s">
        <v>155</v>
      </c>
      <c r="H21" s="64">
        <v>40057</v>
      </c>
      <c r="I21" s="66"/>
      <c r="J21" s="65">
        <v>40</v>
      </c>
      <c r="K21" s="25" t="s">
        <v>135</v>
      </c>
      <c r="L21" s="102" t="s">
        <v>143</v>
      </c>
      <c r="M21" s="65">
        <v>2</v>
      </c>
      <c r="N21" s="71" t="s">
        <v>173</v>
      </c>
      <c r="O21" s="60">
        <v>15505.62</v>
      </c>
      <c r="P21" s="60"/>
      <c r="Q21" s="58">
        <f t="shared" si="15"/>
        <v>15505.62</v>
      </c>
      <c r="R21" s="60"/>
      <c r="S21" s="56">
        <f t="shared" si="1"/>
        <v>12404.496000000001</v>
      </c>
      <c r="T21" s="58">
        <f t="shared" si="16"/>
        <v>25842.7</v>
      </c>
      <c r="U21" s="57">
        <f t="shared" si="2"/>
        <v>1395.5057999999999</v>
      </c>
      <c r="V21" s="57">
        <f t="shared" si="3"/>
        <v>465.16860000000003</v>
      </c>
      <c r="W21" s="57">
        <f t="shared" si="4"/>
        <v>1976.9665500000001</v>
      </c>
      <c r="X21" s="59">
        <f t="shared" si="17"/>
        <v>310.11240000000004</v>
      </c>
      <c r="Y21" s="57">
        <v>771</v>
      </c>
      <c r="Z21" s="60"/>
      <c r="AA21" s="57">
        <f t="shared" si="5"/>
        <v>9303.3720000000012</v>
      </c>
      <c r="AB21" s="57">
        <f t="shared" si="6"/>
        <v>11474.158800000001</v>
      </c>
      <c r="AC21" s="68">
        <v>0</v>
      </c>
      <c r="AD21" s="57">
        <f t="shared" si="0"/>
        <v>304117.20699999999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24" customHeight="1">
      <c r="A22" s="29">
        <v>14</v>
      </c>
      <c r="B22" s="61" t="s">
        <v>104</v>
      </c>
      <c r="C22" s="61" t="s">
        <v>105</v>
      </c>
      <c r="D22" s="61" t="s">
        <v>138</v>
      </c>
      <c r="E22" s="61" t="s">
        <v>139</v>
      </c>
      <c r="F22" s="61" t="s">
        <v>106</v>
      </c>
      <c r="G22" s="81" t="s">
        <v>153</v>
      </c>
      <c r="H22" s="64">
        <v>40283</v>
      </c>
      <c r="I22" s="66"/>
      <c r="J22" s="65">
        <v>40</v>
      </c>
      <c r="K22" s="25" t="s">
        <v>135</v>
      </c>
      <c r="L22" s="102" t="s">
        <v>188</v>
      </c>
      <c r="M22" s="65">
        <v>2</v>
      </c>
      <c r="N22" s="71" t="s">
        <v>175</v>
      </c>
      <c r="O22" s="60">
        <v>15505.62</v>
      </c>
      <c r="P22" s="60"/>
      <c r="Q22" s="58">
        <f t="shared" ref="Q22:Q24" si="27">+O22+P22</f>
        <v>15505.62</v>
      </c>
      <c r="R22" s="60"/>
      <c r="S22" s="56">
        <f t="shared" ref="S22:S24" si="28">+Q22/30*24</f>
        <v>12404.496000000001</v>
      </c>
      <c r="T22" s="58">
        <f>+Q22/30*50</f>
        <v>25842.7</v>
      </c>
      <c r="U22" s="57">
        <f t="shared" si="2"/>
        <v>1395.5057999999999</v>
      </c>
      <c r="V22" s="57">
        <f t="shared" ref="V22:V24" si="29">+Q22*3%</f>
        <v>465.16860000000003</v>
      </c>
      <c r="W22" s="57">
        <f t="shared" ref="W22:W24" si="30">+Q22*12.75%</f>
        <v>1976.9665500000001</v>
      </c>
      <c r="X22" s="59">
        <f t="shared" ref="X22:X24" si="31">+Q22*2%</f>
        <v>310.11240000000004</v>
      </c>
      <c r="Y22" s="57">
        <v>771</v>
      </c>
      <c r="Z22" s="60"/>
      <c r="AA22" s="57">
        <f t="shared" ref="AA22:AA24" si="32">+Q22*5%*12</f>
        <v>9303.3720000000012</v>
      </c>
      <c r="AB22" s="57">
        <f t="shared" ref="AB22:AB24" si="33">(S22+T22)*30%</f>
        <v>11474.158800000001</v>
      </c>
      <c r="AC22" s="68">
        <v>0</v>
      </c>
      <c r="AD22" s="57">
        <f t="shared" si="0"/>
        <v>304117.20699999999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24" customHeight="1">
      <c r="A23" s="30">
        <v>15</v>
      </c>
      <c r="B23" s="61" t="s">
        <v>104</v>
      </c>
      <c r="C23" s="61" t="s">
        <v>105</v>
      </c>
      <c r="D23" s="61" t="s">
        <v>138</v>
      </c>
      <c r="E23" s="61" t="s">
        <v>139</v>
      </c>
      <c r="F23" s="61" t="s">
        <v>106</v>
      </c>
      <c r="G23" s="81" t="s">
        <v>158</v>
      </c>
      <c r="H23" s="64">
        <v>38217</v>
      </c>
      <c r="I23" s="66"/>
      <c r="J23" s="65">
        <v>40</v>
      </c>
      <c r="K23" s="25" t="s">
        <v>135</v>
      </c>
      <c r="L23" s="102" t="s">
        <v>195</v>
      </c>
      <c r="M23" s="65">
        <v>2</v>
      </c>
      <c r="N23" s="71" t="s">
        <v>175</v>
      </c>
      <c r="O23" s="60">
        <v>15505.62</v>
      </c>
      <c r="P23" s="60"/>
      <c r="Q23" s="58">
        <f t="shared" ref="Q23" si="34">+O23+P23</f>
        <v>15505.62</v>
      </c>
      <c r="R23" s="60"/>
      <c r="S23" s="56">
        <f t="shared" ref="S23" si="35">+Q23/30*24</f>
        <v>12404.496000000001</v>
      </c>
      <c r="T23" s="58">
        <f>+Q23/30*50</f>
        <v>25842.7</v>
      </c>
      <c r="U23" s="57">
        <f t="shared" si="2"/>
        <v>1395.5057999999999</v>
      </c>
      <c r="V23" s="57">
        <f t="shared" ref="V23" si="36">+Q23*3%</f>
        <v>465.16860000000003</v>
      </c>
      <c r="W23" s="57">
        <f t="shared" ref="W23" si="37">+Q23*12.75%</f>
        <v>1976.9665500000001</v>
      </c>
      <c r="X23" s="59">
        <f t="shared" ref="X23" si="38">+Q23*2%</f>
        <v>310.11240000000004</v>
      </c>
      <c r="Y23" s="57">
        <v>771</v>
      </c>
      <c r="Z23" s="60"/>
      <c r="AA23" s="57">
        <f t="shared" ref="AA23" si="39">+Q23*5%*12</f>
        <v>9303.3720000000012</v>
      </c>
      <c r="AB23" s="57">
        <f t="shared" ref="AB23" si="40">(S23+T23)*30%</f>
        <v>11474.158800000001</v>
      </c>
      <c r="AC23" s="68">
        <v>0</v>
      </c>
      <c r="AD23" s="57">
        <f t="shared" si="0"/>
        <v>304117.20699999999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24" customHeight="1">
      <c r="A24" s="25">
        <v>16</v>
      </c>
      <c r="B24" s="61" t="s">
        <v>104</v>
      </c>
      <c r="C24" s="61" t="s">
        <v>105</v>
      </c>
      <c r="D24" s="61" t="s">
        <v>138</v>
      </c>
      <c r="E24" s="61" t="s">
        <v>139</v>
      </c>
      <c r="F24" s="61" t="s">
        <v>106</v>
      </c>
      <c r="G24" s="84" t="s">
        <v>176</v>
      </c>
      <c r="H24" s="64">
        <v>41214</v>
      </c>
      <c r="I24" s="66"/>
      <c r="J24" s="65">
        <v>40</v>
      </c>
      <c r="K24" s="25" t="s">
        <v>135</v>
      </c>
      <c r="L24" s="102" t="s">
        <v>189</v>
      </c>
      <c r="M24" s="65">
        <v>2</v>
      </c>
      <c r="N24" s="71" t="s">
        <v>174</v>
      </c>
      <c r="O24" s="60">
        <v>15505.62</v>
      </c>
      <c r="P24" s="60"/>
      <c r="Q24" s="58">
        <f t="shared" si="27"/>
        <v>15505.62</v>
      </c>
      <c r="R24" s="60"/>
      <c r="S24" s="56">
        <f t="shared" si="28"/>
        <v>12404.496000000001</v>
      </c>
      <c r="T24" s="58">
        <f>+Q24/30*50</f>
        <v>25842.7</v>
      </c>
      <c r="U24" s="57">
        <f t="shared" si="2"/>
        <v>1395.5057999999999</v>
      </c>
      <c r="V24" s="57">
        <f t="shared" si="29"/>
        <v>465.16860000000003</v>
      </c>
      <c r="W24" s="57">
        <f t="shared" si="30"/>
        <v>1976.9665500000001</v>
      </c>
      <c r="X24" s="59">
        <f t="shared" si="31"/>
        <v>310.11240000000004</v>
      </c>
      <c r="Y24" s="57">
        <v>771</v>
      </c>
      <c r="Z24" s="60"/>
      <c r="AA24" s="57">
        <f t="shared" si="32"/>
        <v>9303.3720000000012</v>
      </c>
      <c r="AB24" s="57">
        <f t="shared" si="33"/>
        <v>11474.158800000001</v>
      </c>
      <c r="AC24" s="68">
        <v>0</v>
      </c>
      <c r="AD24" s="57">
        <f t="shared" si="0"/>
        <v>304117.20699999999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24" customHeight="1">
      <c r="A25" s="29">
        <v>17</v>
      </c>
      <c r="B25" s="61" t="s">
        <v>104</v>
      </c>
      <c r="C25" s="61" t="s">
        <v>105</v>
      </c>
      <c r="D25" s="61" t="s">
        <v>138</v>
      </c>
      <c r="E25" s="61" t="s">
        <v>139</v>
      </c>
      <c r="F25" s="61" t="s">
        <v>106</v>
      </c>
      <c r="G25" s="81" t="s">
        <v>154</v>
      </c>
      <c r="H25" s="64">
        <v>40527</v>
      </c>
      <c r="I25" s="66"/>
      <c r="J25" s="65">
        <v>40</v>
      </c>
      <c r="K25" s="25" t="s">
        <v>135</v>
      </c>
      <c r="L25" s="102" t="s">
        <v>190</v>
      </c>
      <c r="M25" s="65">
        <v>2</v>
      </c>
      <c r="N25" s="71" t="s">
        <v>175</v>
      </c>
      <c r="O25" s="60">
        <v>15505.62</v>
      </c>
      <c r="P25" s="60"/>
      <c r="Q25" s="58">
        <f t="shared" si="15"/>
        <v>15505.62</v>
      </c>
      <c r="R25" s="60"/>
      <c r="S25" s="56">
        <f t="shared" si="1"/>
        <v>12404.496000000001</v>
      </c>
      <c r="T25" s="58">
        <f>+Q25/30*50</f>
        <v>25842.7</v>
      </c>
      <c r="U25" s="57">
        <f t="shared" si="2"/>
        <v>1395.5057999999999</v>
      </c>
      <c r="V25" s="57">
        <f t="shared" si="3"/>
        <v>465.16860000000003</v>
      </c>
      <c r="W25" s="57">
        <f t="shared" si="4"/>
        <v>1976.9665500000001</v>
      </c>
      <c r="X25" s="59">
        <f t="shared" si="17"/>
        <v>310.11240000000004</v>
      </c>
      <c r="Y25" s="57">
        <v>771</v>
      </c>
      <c r="Z25" s="60"/>
      <c r="AA25" s="57">
        <f t="shared" si="5"/>
        <v>9303.3720000000012</v>
      </c>
      <c r="AB25" s="57">
        <f t="shared" si="6"/>
        <v>11474.158800000001</v>
      </c>
      <c r="AC25" s="68">
        <v>0</v>
      </c>
      <c r="AD25" s="57">
        <f t="shared" si="0"/>
        <v>304117.20699999999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24" customHeight="1">
      <c r="A26" s="30">
        <v>18</v>
      </c>
      <c r="B26" s="61" t="s">
        <v>104</v>
      </c>
      <c r="C26" s="61" t="s">
        <v>105</v>
      </c>
      <c r="D26" s="61" t="s">
        <v>138</v>
      </c>
      <c r="E26" s="61" t="s">
        <v>139</v>
      </c>
      <c r="F26" s="61" t="s">
        <v>106</v>
      </c>
      <c r="G26" s="81" t="s">
        <v>159</v>
      </c>
      <c r="H26" s="69">
        <v>40689</v>
      </c>
      <c r="I26" s="66">
        <v>16</v>
      </c>
      <c r="J26" s="65">
        <v>40</v>
      </c>
      <c r="K26" s="30" t="s">
        <v>41</v>
      </c>
      <c r="L26" s="102" t="s">
        <v>177</v>
      </c>
      <c r="M26" s="65">
        <v>2</v>
      </c>
      <c r="N26" s="71" t="s">
        <v>175</v>
      </c>
      <c r="O26" s="60">
        <v>7749.59</v>
      </c>
      <c r="P26" s="60"/>
      <c r="Q26" s="58">
        <f t="shared" si="15"/>
        <v>7749.59</v>
      </c>
      <c r="R26" s="60"/>
      <c r="S26" s="56">
        <f t="shared" si="1"/>
        <v>6199.6719999999996</v>
      </c>
      <c r="T26" s="58">
        <f t="shared" si="16"/>
        <v>12915.983333333332</v>
      </c>
      <c r="U26" s="57">
        <f t="shared" si="2"/>
        <v>697.46309999999994</v>
      </c>
      <c r="V26" s="57">
        <f t="shared" si="3"/>
        <v>232.48769999999999</v>
      </c>
      <c r="W26" s="57">
        <f t="shared" si="4"/>
        <v>988.07272499999999</v>
      </c>
      <c r="X26" s="59">
        <f t="shared" si="17"/>
        <v>154.99180000000001</v>
      </c>
      <c r="Y26" s="57">
        <v>771</v>
      </c>
      <c r="Z26" s="60"/>
      <c r="AA26" s="57">
        <f t="shared" si="5"/>
        <v>4649.7540000000008</v>
      </c>
      <c r="AB26" s="57">
        <f t="shared" si="6"/>
        <v>5734.6965999999993</v>
      </c>
      <c r="AC26" s="68">
        <v>0</v>
      </c>
      <c r="AD26" s="57">
        <f t="shared" si="0"/>
        <v>156623.36983333333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24" customHeight="1">
      <c r="A27" s="25">
        <v>19</v>
      </c>
      <c r="B27" s="61" t="s">
        <v>104</v>
      </c>
      <c r="C27" s="61" t="s">
        <v>105</v>
      </c>
      <c r="D27" s="61" t="s">
        <v>138</v>
      </c>
      <c r="E27" s="61" t="s">
        <v>139</v>
      </c>
      <c r="F27" s="61" t="s">
        <v>106</v>
      </c>
      <c r="G27" s="81" t="s">
        <v>160</v>
      </c>
      <c r="H27" s="64">
        <v>37516</v>
      </c>
      <c r="I27" s="66">
        <v>14</v>
      </c>
      <c r="J27" s="65">
        <v>40</v>
      </c>
      <c r="K27" s="30" t="s">
        <v>41</v>
      </c>
      <c r="L27" s="102" t="s">
        <v>213</v>
      </c>
      <c r="M27" s="65">
        <v>2</v>
      </c>
      <c r="N27" s="71" t="s">
        <v>175</v>
      </c>
      <c r="O27" s="60">
        <v>7017.25</v>
      </c>
      <c r="P27" s="60"/>
      <c r="Q27" s="58">
        <f t="shared" ref="Q27" si="41">+O27+P27</f>
        <v>7017.25</v>
      </c>
      <c r="R27" s="60"/>
      <c r="S27" s="56">
        <f t="shared" ref="S27" si="42">+Q27/30*24</f>
        <v>5613.8</v>
      </c>
      <c r="T27" s="58">
        <f t="shared" ref="T27" si="43">+Q27/30*50</f>
        <v>11695.416666666666</v>
      </c>
      <c r="U27" s="57">
        <f t="shared" ref="U27" si="44">+Q27*9%</f>
        <v>631.55250000000001</v>
      </c>
      <c r="V27" s="57">
        <f t="shared" ref="V27" si="45">+Q27*3%</f>
        <v>210.51749999999998</v>
      </c>
      <c r="W27" s="57">
        <f t="shared" ref="W27" si="46">+Q27*12.75%</f>
        <v>894.69937500000003</v>
      </c>
      <c r="X27" s="59">
        <f t="shared" ref="X27" si="47">+Q27*2%</f>
        <v>140.345</v>
      </c>
      <c r="Y27" s="57">
        <v>771</v>
      </c>
      <c r="Z27" s="60"/>
      <c r="AA27" s="57">
        <f t="shared" ref="AA27" si="48">+Q27*5%*12</f>
        <v>4210.3500000000004</v>
      </c>
      <c r="AB27" s="57">
        <f t="shared" ref="AB27" si="49">(S27+T27)*30%</f>
        <v>5192.7650000000003</v>
      </c>
      <c r="AC27" s="68">
        <v>0</v>
      </c>
      <c r="AD27" s="57">
        <f t="shared" si="0"/>
        <v>142696.70416666669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24" customHeight="1">
      <c r="A28" s="29">
        <v>20</v>
      </c>
      <c r="B28" s="61" t="s">
        <v>104</v>
      </c>
      <c r="C28" s="61" t="s">
        <v>105</v>
      </c>
      <c r="D28" s="61" t="s">
        <v>138</v>
      </c>
      <c r="E28" s="61" t="s">
        <v>139</v>
      </c>
      <c r="F28" s="61" t="s">
        <v>106</v>
      </c>
      <c r="G28" s="81" t="s">
        <v>166</v>
      </c>
      <c r="H28" s="64">
        <v>37415</v>
      </c>
      <c r="I28" s="66">
        <v>13</v>
      </c>
      <c r="J28" s="65">
        <v>40</v>
      </c>
      <c r="K28" s="30" t="s">
        <v>41</v>
      </c>
      <c r="L28" s="102" t="s">
        <v>211</v>
      </c>
      <c r="M28" s="65">
        <v>2</v>
      </c>
      <c r="N28" s="71" t="s">
        <v>173</v>
      </c>
      <c r="O28" s="60">
        <v>6676.82</v>
      </c>
      <c r="P28" s="60"/>
      <c r="Q28" s="58">
        <f t="shared" si="15"/>
        <v>6676.82</v>
      </c>
      <c r="R28" s="60"/>
      <c r="S28" s="56">
        <f t="shared" si="1"/>
        <v>5341.4560000000001</v>
      </c>
      <c r="T28" s="58">
        <f t="shared" si="16"/>
        <v>11128.033333333333</v>
      </c>
      <c r="U28" s="57">
        <f t="shared" si="2"/>
        <v>600.91379999999992</v>
      </c>
      <c r="V28" s="57">
        <f t="shared" si="3"/>
        <v>200.30459999999999</v>
      </c>
      <c r="W28" s="57">
        <f t="shared" si="4"/>
        <v>851.29454999999996</v>
      </c>
      <c r="X28" s="59">
        <f t="shared" si="17"/>
        <v>133.53639999999999</v>
      </c>
      <c r="Y28" s="57">
        <v>771</v>
      </c>
      <c r="Z28" s="60"/>
      <c r="AA28" s="57">
        <f t="shared" si="5"/>
        <v>4006.0920000000001</v>
      </c>
      <c r="AB28" s="57">
        <f t="shared" si="6"/>
        <v>4940.8467999999993</v>
      </c>
      <c r="AC28" s="68">
        <v>0</v>
      </c>
      <c r="AD28" s="57">
        <f t="shared" si="0"/>
        <v>136222.86033333334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24" customHeight="1">
      <c r="A29" s="30">
        <v>21</v>
      </c>
      <c r="B29" s="61" t="s">
        <v>104</v>
      </c>
      <c r="C29" s="61" t="s">
        <v>105</v>
      </c>
      <c r="D29" s="61" t="s">
        <v>138</v>
      </c>
      <c r="E29" s="61" t="s">
        <v>139</v>
      </c>
      <c r="F29" s="61" t="s">
        <v>106</v>
      </c>
      <c r="G29" s="81" t="s">
        <v>156</v>
      </c>
      <c r="H29" s="64">
        <v>40073</v>
      </c>
      <c r="I29" s="66">
        <v>13</v>
      </c>
      <c r="J29" s="65">
        <v>40</v>
      </c>
      <c r="K29" s="30" t="s">
        <v>41</v>
      </c>
      <c r="L29" s="102" t="s">
        <v>122</v>
      </c>
      <c r="M29" s="65">
        <v>2</v>
      </c>
      <c r="N29" s="71" t="s">
        <v>174</v>
      </c>
      <c r="O29" s="60">
        <v>6676.82</v>
      </c>
      <c r="P29" s="60"/>
      <c r="Q29" s="58">
        <f t="shared" si="15"/>
        <v>6676.82</v>
      </c>
      <c r="R29" s="60"/>
      <c r="S29" s="56">
        <f t="shared" si="1"/>
        <v>5341.4560000000001</v>
      </c>
      <c r="T29" s="58">
        <f t="shared" si="16"/>
        <v>11128.033333333333</v>
      </c>
      <c r="U29" s="57">
        <f t="shared" si="2"/>
        <v>600.91379999999992</v>
      </c>
      <c r="V29" s="57">
        <f t="shared" si="3"/>
        <v>200.30459999999999</v>
      </c>
      <c r="W29" s="57">
        <f t="shared" si="4"/>
        <v>851.29454999999996</v>
      </c>
      <c r="X29" s="59">
        <f t="shared" si="17"/>
        <v>133.53639999999999</v>
      </c>
      <c r="Y29" s="57">
        <v>771</v>
      </c>
      <c r="Z29" s="60"/>
      <c r="AA29" s="57">
        <f t="shared" si="5"/>
        <v>4006.0920000000001</v>
      </c>
      <c r="AB29" s="57">
        <f t="shared" si="6"/>
        <v>4940.8467999999993</v>
      </c>
      <c r="AC29" s="68">
        <v>0</v>
      </c>
      <c r="AD29" s="57">
        <f t="shared" si="0"/>
        <v>136222.86033333334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24" customHeight="1">
      <c r="A30" s="25">
        <v>22</v>
      </c>
      <c r="B30" s="61" t="s">
        <v>104</v>
      </c>
      <c r="C30" s="61" t="s">
        <v>105</v>
      </c>
      <c r="D30" s="61" t="s">
        <v>138</v>
      </c>
      <c r="E30" s="61" t="s">
        <v>139</v>
      </c>
      <c r="F30" s="61" t="s">
        <v>106</v>
      </c>
      <c r="G30" s="85" t="s">
        <v>167</v>
      </c>
      <c r="H30" s="64"/>
      <c r="I30" s="66">
        <v>13</v>
      </c>
      <c r="J30" s="65">
        <v>40</v>
      </c>
      <c r="K30" s="30" t="s">
        <v>41</v>
      </c>
      <c r="L30" s="102" t="s">
        <v>123</v>
      </c>
      <c r="M30" s="65">
        <v>2</v>
      </c>
      <c r="N30" s="71" t="s">
        <v>173</v>
      </c>
      <c r="O30" s="60">
        <v>6676.82</v>
      </c>
      <c r="P30" s="60"/>
      <c r="Q30" s="58">
        <f t="shared" si="15"/>
        <v>6676.82</v>
      </c>
      <c r="R30" s="60"/>
      <c r="S30" s="56">
        <f t="shared" si="1"/>
        <v>5341.4560000000001</v>
      </c>
      <c r="T30" s="58">
        <f t="shared" si="16"/>
        <v>11128.033333333333</v>
      </c>
      <c r="U30" s="57">
        <f t="shared" si="2"/>
        <v>600.91379999999992</v>
      </c>
      <c r="V30" s="57">
        <f t="shared" si="3"/>
        <v>200.30459999999999</v>
      </c>
      <c r="W30" s="57">
        <f t="shared" si="4"/>
        <v>851.29454999999996</v>
      </c>
      <c r="X30" s="59">
        <f t="shared" si="17"/>
        <v>133.53639999999999</v>
      </c>
      <c r="Y30" s="57">
        <v>771</v>
      </c>
      <c r="Z30" s="60"/>
      <c r="AA30" s="57">
        <f t="shared" si="5"/>
        <v>4006.0920000000001</v>
      </c>
      <c r="AB30" s="57">
        <f t="shared" si="6"/>
        <v>4940.8467999999993</v>
      </c>
      <c r="AC30" s="68">
        <v>0</v>
      </c>
      <c r="AD30" s="57">
        <f t="shared" si="0"/>
        <v>136222.86033333334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24" customHeight="1">
      <c r="A31" s="29">
        <v>23</v>
      </c>
      <c r="B31" s="61" t="s">
        <v>104</v>
      </c>
      <c r="C31" s="61" t="s">
        <v>105</v>
      </c>
      <c r="D31" s="61" t="s">
        <v>138</v>
      </c>
      <c r="E31" s="61" t="s">
        <v>139</v>
      </c>
      <c r="F31" s="61" t="s">
        <v>106</v>
      </c>
      <c r="G31" s="86" t="s">
        <v>218</v>
      </c>
      <c r="H31" s="63">
        <v>41640</v>
      </c>
      <c r="I31" s="66">
        <v>13</v>
      </c>
      <c r="J31" s="65">
        <v>40</v>
      </c>
      <c r="K31" s="30" t="s">
        <v>41</v>
      </c>
      <c r="L31" s="102" t="s">
        <v>178</v>
      </c>
      <c r="M31" s="65">
        <v>2</v>
      </c>
      <c r="N31" s="71" t="s">
        <v>173</v>
      </c>
      <c r="O31" s="60">
        <v>6676.82</v>
      </c>
      <c r="P31" s="60"/>
      <c r="Q31" s="58">
        <f t="shared" si="15"/>
        <v>6676.82</v>
      </c>
      <c r="R31" s="60"/>
      <c r="S31" s="56">
        <f t="shared" si="1"/>
        <v>5341.4560000000001</v>
      </c>
      <c r="T31" s="58">
        <f t="shared" si="16"/>
        <v>11128.033333333333</v>
      </c>
      <c r="U31" s="57">
        <f t="shared" si="2"/>
        <v>600.91379999999992</v>
      </c>
      <c r="V31" s="57">
        <f t="shared" si="3"/>
        <v>200.30459999999999</v>
      </c>
      <c r="W31" s="57">
        <f t="shared" si="4"/>
        <v>851.29454999999996</v>
      </c>
      <c r="X31" s="59">
        <f t="shared" si="17"/>
        <v>133.53639999999999</v>
      </c>
      <c r="Y31" s="57">
        <v>771</v>
      </c>
      <c r="Z31" s="60"/>
      <c r="AA31" s="57">
        <f t="shared" si="5"/>
        <v>4006.0920000000001</v>
      </c>
      <c r="AB31" s="57">
        <f t="shared" si="6"/>
        <v>4940.8467999999993</v>
      </c>
      <c r="AC31" s="68">
        <v>0</v>
      </c>
      <c r="AD31" s="57">
        <f t="shared" si="0"/>
        <v>136222.86033333334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24" customHeight="1">
      <c r="A32" s="30">
        <v>24</v>
      </c>
      <c r="B32" s="61" t="s">
        <v>104</v>
      </c>
      <c r="C32" s="61" t="s">
        <v>105</v>
      </c>
      <c r="D32" s="61" t="s">
        <v>138</v>
      </c>
      <c r="E32" s="61" t="s">
        <v>139</v>
      </c>
      <c r="F32" s="61" t="s">
        <v>106</v>
      </c>
      <c r="G32" s="81" t="s">
        <v>161</v>
      </c>
      <c r="H32" s="64">
        <v>38264</v>
      </c>
      <c r="I32" s="66">
        <v>12</v>
      </c>
      <c r="J32" s="65">
        <v>40</v>
      </c>
      <c r="K32" s="30" t="s">
        <v>41</v>
      </c>
      <c r="L32" s="102" t="s">
        <v>179</v>
      </c>
      <c r="M32" s="65">
        <v>2</v>
      </c>
      <c r="N32" s="71" t="s">
        <v>175</v>
      </c>
      <c r="O32" s="60">
        <v>6354.52</v>
      </c>
      <c r="P32" s="60"/>
      <c r="Q32" s="58">
        <f t="shared" si="15"/>
        <v>6354.52</v>
      </c>
      <c r="R32" s="60"/>
      <c r="S32" s="56">
        <f t="shared" si="1"/>
        <v>5083.616</v>
      </c>
      <c r="T32" s="58">
        <f t="shared" si="16"/>
        <v>10590.866666666667</v>
      </c>
      <c r="U32" s="57">
        <f t="shared" si="2"/>
        <v>571.90679999999998</v>
      </c>
      <c r="V32" s="57">
        <f t="shared" si="3"/>
        <v>190.63560000000001</v>
      </c>
      <c r="W32" s="57">
        <f t="shared" si="4"/>
        <v>810.20130000000006</v>
      </c>
      <c r="X32" s="59">
        <f t="shared" si="17"/>
        <v>127.09040000000002</v>
      </c>
      <c r="Y32" s="57">
        <v>771</v>
      </c>
      <c r="Z32" s="60"/>
      <c r="AA32" s="57">
        <f t="shared" si="5"/>
        <v>3812.7120000000004</v>
      </c>
      <c r="AB32" s="57">
        <f t="shared" si="6"/>
        <v>4702.3447999999999</v>
      </c>
      <c r="AC32" s="68">
        <v>0</v>
      </c>
      <c r="AD32" s="57">
        <f t="shared" si="0"/>
        <v>130093.78866666667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24" customHeight="1">
      <c r="A33" s="25">
        <v>25</v>
      </c>
      <c r="B33" s="61" t="s">
        <v>104</v>
      </c>
      <c r="C33" s="61" t="s">
        <v>105</v>
      </c>
      <c r="D33" s="61" t="s">
        <v>138</v>
      </c>
      <c r="E33" s="61" t="s">
        <v>139</v>
      </c>
      <c r="F33" s="61" t="s">
        <v>106</v>
      </c>
      <c r="G33" s="81" t="s">
        <v>164</v>
      </c>
      <c r="H33" s="64">
        <v>38231</v>
      </c>
      <c r="I33" s="66">
        <v>12</v>
      </c>
      <c r="J33" s="65">
        <v>40</v>
      </c>
      <c r="K33" s="30" t="s">
        <v>41</v>
      </c>
      <c r="L33" s="102" t="s">
        <v>180</v>
      </c>
      <c r="M33" s="65">
        <v>2</v>
      </c>
      <c r="N33" s="71" t="s">
        <v>173</v>
      </c>
      <c r="O33" s="60">
        <v>6354.52</v>
      </c>
      <c r="P33" s="60"/>
      <c r="Q33" s="58">
        <f t="shared" si="15"/>
        <v>6354.52</v>
      </c>
      <c r="R33" s="60"/>
      <c r="S33" s="56">
        <f t="shared" si="1"/>
        <v>5083.616</v>
      </c>
      <c r="T33" s="58">
        <f t="shared" si="16"/>
        <v>10590.866666666667</v>
      </c>
      <c r="U33" s="57">
        <f t="shared" si="2"/>
        <v>571.90679999999998</v>
      </c>
      <c r="V33" s="57">
        <f t="shared" si="3"/>
        <v>190.63560000000001</v>
      </c>
      <c r="W33" s="57">
        <f t="shared" si="4"/>
        <v>810.20130000000006</v>
      </c>
      <c r="X33" s="59">
        <f t="shared" si="17"/>
        <v>127.09040000000002</v>
      </c>
      <c r="Y33" s="57">
        <v>771</v>
      </c>
      <c r="Z33" s="60"/>
      <c r="AA33" s="57">
        <f t="shared" si="5"/>
        <v>3812.7120000000004</v>
      </c>
      <c r="AB33" s="57">
        <f t="shared" si="6"/>
        <v>4702.3447999999999</v>
      </c>
      <c r="AC33" s="68">
        <v>0</v>
      </c>
      <c r="AD33" s="57">
        <f t="shared" si="0"/>
        <v>130093.78866666667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24" customHeight="1">
      <c r="A34" s="29">
        <v>26</v>
      </c>
      <c r="B34" s="61" t="s">
        <v>104</v>
      </c>
      <c r="C34" s="61" t="s">
        <v>105</v>
      </c>
      <c r="D34" s="61" t="s">
        <v>138</v>
      </c>
      <c r="E34" s="61" t="s">
        <v>139</v>
      </c>
      <c r="F34" s="61" t="s">
        <v>106</v>
      </c>
      <c r="G34" s="81" t="s">
        <v>163</v>
      </c>
      <c r="H34" s="64">
        <v>37220</v>
      </c>
      <c r="I34" s="66">
        <v>12</v>
      </c>
      <c r="J34" s="65">
        <v>40</v>
      </c>
      <c r="K34" s="30" t="s">
        <v>41</v>
      </c>
      <c r="L34" s="102" t="s">
        <v>215</v>
      </c>
      <c r="M34" s="65">
        <v>2</v>
      </c>
      <c r="N34" s="71" t="s">
        <v>172</v>
      </c>
      <c r="O34" s="60">
        <v>6354.52</v>
      </c>
      <c r="P34" s="60"/>
      <c r="Q34" s="58">
        <f t="shared" si="15"/>
        <v>6354.52</v>
      </c>
      <c r="R34" s="60"/>
      <c r="S34" s="56">
        <f t="shared" si="1"/>
        <v>5083.616</v>
      </c>
      <c r="T34" s="58">
        <f t="shared" si="16"/>
        <v>10590.866666666667</v>
      </c>
      <c r="U34" s="57">
        <f t="shared" si="2"/>
        <v>571.90679999999998</v>
      </c>
      <c r="V34" s="57">
        <f t="shared" si="3"/>
        <v>190.63560000000001</v>
      </c>
      <c r="W34" s="57">
        <f t="shared" si="4"/>
        <v>810.20130000000006</v>
      </c>
      <c r="X34" s="59">
        <f t="shared" si="17"/>
        <v>127.09040000000002</v>
      </c>
      <c r="Y34" s="57">
        <v>771</v>
      </c>
      <c r="Z34" s="60"/>
      <c r="AA34" s="57">
        <f t="shared" si="5"/>
        <v>3812.7120000000004</v>
      </c>
      <c r="AB34" s="57">
        <f t="shared" si="6"/>
        <v>4702.3447999999999</v>
      </c>
      <c r="AC34" s="68">
        <v>0</v>
      </c>
      <c r="AD34" s="57">
        <f t="shared" si="0"/>
        <v>130093.78866666667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24" customHeight="1">
      <c r="A35" s="30">
        <v>27</v>
      </c>
      <c r="B35" s="61" t="s">
        <v>104</v>
      </c>
      <c r="C35" s="61" t="s">
        <v>105</v>
      </c>
      <c r="D35" s="61" t="s">
        <v>138</v>
      </c>
      <c r="E35" s="61" t="s">
        <v>139</v>
      </c>
      <c r="F35" s="61" t="s">
        <v>106</v>
      </c>
      <c r="G35" s="87"/>
      <c r="H35" s="30"/>
      <c r="I35" s="66">
        <v>10</v>
      </c>
      <c r="J35" s="65">
        <v>40</v>
      </c>
      <c r="K35" s="30" t="s">
        <v>41</v>
      </c>
      <c r="L35" s="102" t="s">
        <v>187</v>
      </c>
      <c r="M35" s="65">
        <v>2</v>
      </c>
      <c r="N35" s="71" t="s">
        <v>174</v>
      </c>
      <c r="O35" s="60">
        <v>5763.7</v>
      </c>
      <c r="P35" s="60"/>
      <c r="Q35" s="58">
        <f t="shared" si="15"/>
        <v>5763.7</v>
      </c>
      <c r="R35" s="60"/>
      <c r="S35" s="56">
        <f t="shared" si="1"/>
        <v>4610.96</v>
      </c>
      <c r="T35" s="58">
        <f t="shared" si="16"/>
        <v>9606.1666666666661</v>
      </c>
      <c r="U35" s="57">
        <f t="shared" si="2"/>
        <v>518.73299999999995</v>
      </c>
      <c r="V35" s="57">
        <f t="shared" si="3"/>
        <v>172.911</v>
      </c>
      <c r="W35" s="57">
        <f t="shared" si="4"/>
        <v>734.87175000000002</v>
      </c>
      <c r="X35" s="59">
        <f t="shared" si="17"/>
        <v>115.274</v>
      </c>
      <c r="Y35" s="57">
        <v>771</v>
      </c>
      <c r="Z35" s="60"/>
      <c r="AA35" s="57">
        <f t="shared" si="5"/>
        <v>3458.2200000000003</v>
      </c>
      <c r="AB35" s="57">
        <f t="shared" si="6"/>
        <v>4265.1379999999999</v>
      </c>
      <c r="AC35" s="68">
        <v>0</v>
      </c>
      <c r="AD35" s="57">
        <f t="shared" si="0"/>
        <v>118858.36166666669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24" customHeight="1">
      <c r="A36" s="25">
        <v>28</v>
      </c>
      <c r="B36" s="61" t="s">
        <v>104</v>
      </c>
      <c r="C36" s="61" t="s">
        <v>105</v>
      </c>
      <c r="D36" s="61" t="s">
        <v>138</v>
      </c>
      <c r="E36" s="61" t="s">
        <v>139</v>
      </c>
      <c r="F36" s="61" t="s">
        <v>106</v>
      </c>
      <c r="G36" s="81" t="s">
        <v>181</v>
      </c>
      <c r="H36" s="63">
        <v>41106</v>
      </c>
      <c r="I36" s="66">
        <v>10</v>
      </c>
      <c r="J36" s="65">
        <v>40</v>
      </c>
      <c r="K36" s="30" t="s">
        <v>41</v>
      </c>
      <c r="L36" s="102" t="s">
        <v>187</v>
      </c>
      <c r="M36" s="65">
        <v>2</v>
      </c>
      <c r="N36" s="71" t="s">
        <v>173</v>
      </c>
      <c r="O36" s="60">
        <v>5763.7</v>
      </c>
      <c r="P36" s="60"/>
      <c r="Q36" s="58">
        <f t="shared" si="15"/>
        <v>5763.7</v>
      </c>
      <c r="R36" s="60"/>
      <c r="S36" s="56">
        <f t="shared" si="1"/>
        <v>4610.96</v>
      </c>
      <c r="T36" s="58">
        <f t="shared" si="16"/>
        <v>9606.1666666666661</v>
      </c>
      <c r="U36" s="57">
        <f t="shared" si="2"/>
        <v>518.73299999999995</v>
      </c>
      <c r="V36" s="57">
        <f t="shared" si="3"/>
        <v>172.911</v>
      </c>
      <c r="W36" s="57">
        <f t="shared" si="4"/>
        <v>734.87175000000002</v>
      </c>
      <c r="X36" s="59">
        <f t="shared" si="17"/>
        <v>115.274</v>
      </c>
      <c r="Y36" s="57">
        <v>771</v>
      </c>
      <c r="Z36" s="60"/>
      <c r="AA36" s="57">
        <f t="shared" si="5"/>
        <v>3458.2200000000003</v>
      </c>
      <c r="AB36" s="57">
        <f t="shared" si="6"/>
        <v>4265.1379999999999</v>
      </c>
      <c r="AC36" s="68">
        <v>0</v>
      </c>
      <c r="AD36" s="57">
        <f t="shared" si="0"/>
        <v>118858.36166666669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</row>
    <row r="37" spans="1:243" ht="24" customHeight="1">
      <c r="A37" s="29">
        <v>29</v>
      </c>
      <c r="B37" s="61" t="s">
        <v>104</v>
      </c>
      <c r="C37" s="61" t="s">
        <v>105</v>
      </c>
      <c r="D37" s="61" t="s">
        <v>138</v>
      </c>
      <c r="E37" s="61" t="s">
        <v>139</v>
      </c>
      <c r="F37" s="61" t="s">
        <v>106</v>
      </c>
      <c r="G37" s="81" t="s">
        <v>107</v>
      </c>
      <c r="H37" s="64">
        <v>37111</v>
      </c>
      <c r="I37" s="30">
        <v>10</v>
      </c>
      <c r="J37" s="65">
        <v>40</v>
      </c>
      <c r="K37" s="30" t="s">
        <v>41</v>
      </c>
      <c r="L37" s="102" t="s">
        <v>191</v>
      </c>
      <c r="M37" s="65">
        <v>2</v>
      </c>
      <c r="N37" s="71" t="s">
        <v>174</v>
      </c>
      <c r="O37" s="60">
        <v>5763.7</v>
      </c>
      <c r="P37" s="60"/>
      <c r="Q37" s="58">
        <f t="shared" si="15"/>
        <v>5763.7</v>
      </c>
      <c r="R37" s="60"/>
      <c r="S37" s="56">
        <f t="shared" si="1"/>
        <v>4610.96</v>
      </c>
      <c r="T37" s="58">
        <f t="shared" si="16"/>
        <v>9606.1666666666661</v>
      </c>
      <c r="U37" s="57">
        <f t="shared" si="2"/>
        <v>518.73299999999995</v>
      </c>
      <c r="V37" s="57">
        <f t="shared" si="3"/>
        <v>172.911</v>
      </c>
      <c r="W37" s="57">
        <f t="shared" si="4"/>
        <v>734.87175000000002</v>
      </c>
      <c r="X37" s="59">
        <f t="shared" si="17"/>
        <v>115.274</v>
      </c>
      <c r="Y37" s="57">
        <v>771</v>
      </c>
      <c r="Z37" s="60"/>
      <c r="AA37" s="57">
        <f t="shared" si="5"/>
        <v>3458.2200000000003</v>
      </c>
      <c r="AB37" s="57">
        <f t="shared" si="6"/>
        <v>4265.1379999999999</v>
      </c>
      <c r="AC37" s="68">
        <v>0</v>
      </c>
      <c r="AD37" s="57">
        <f t="shared" si="0"/>
        <v>118858.36166666669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</row>
    <row r="38" spans="1:243" ht="24" customHeight="1">
      <c r="A38" s="30">
        <v>30</v>
      </c>
      <c r="B38" s="61" t="s">
        <v>104</v>
      </c>
      <c r="C38" s="61" t="s">
        <v>105</v>
      </c>
      <c r="D38" s="61" t="s">
        <v>138</v>
      </c>
      <c r="E38" s="61" t="s">
        <v>139</v>
      </c>
      <c r="F38" s="61" t="s">
        <v>106</v>
      </c>
      <c r="G38" s="81" t="s">
        <v>162</v>
      </c>
      <c r="H38" s="64">
        <v>38999</v>
      </c>
      <c r="I38" s="30">
        <v>10</v>
      </c>
      <c r="J38" s="65">
        <v>40</v>
      </c>
      <c r="K38" s="30" t="s">
        <v>41</v>
      </c>
      <c r="L38" s="102" t="s">
        <v>124</v>
      </c>
      <c r="M38" s="65">
        <v>2</v>
      </c>
      <c r="N38" s="71" t="s">
        <v>174</v>
      </c>
      <c r="O38" s="60">
        <v>5763.7</v>
      </c>
      <c r="P38" s="60"/>
      <c r="Q38" s="58">
        <f t="shared" si="15"/>
        <v>5763.7</v>
      </c>
      <c r="R38" s="60"/>
      <c r="S38" s="56">
        <f t="shared" si="1"/>
        <v>4610.96</v>
      </c>
      <c r="T38" s="58">
        <f t="shared" si="16"/>
        <v>9606.1666666666661</v>
      </c>
      <c r="U38" s="57">
        <f t="shared" si="2"/>
        <v>518.73299999999995</v>
      </c>
      <c r="V38" s="57">
        <f t="shared" si="3"/>
        <v>172.911</v>
      </c>
      <c r="W38" s="57">
        <f t="shared" si="4"/>
        <v>734.87175000000002</v>
      </c>
      <c r="X38" s="59">
        <f t="shared" si="17"/>
        <v>115.274</v>
      </c>
      <c r="Y38" s="57">
        <v>771</v>
      </c>
      <c r="Z38" s="60"/>
      <c r="AA38" s="57">
        <f t="shared" si="5"/>
        <v>3458.2200000000003</v>
      </c>
      <c r="AB38" s="57">
        <f t="shared" si="6"/>
        <v>4265.1379999999999</v>
      </c>
      <c r="AC38" s="68">
        <v>0</v>
      </c>
      <c r="AD38" s="57">
        <f t="shared" si="0"/>
        <v>118858.36166666669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</row>
    <row r="39" spans="1:243" ht="24" customHeight="1">
      <c r="A39" s="25">
        <v>31</v>
      </c>
      <c r="B39" s="61" t="s">
        <v>104</v>
      </c>
      <c r="C39" s="61" t="s">
        <v>105</v>
      </c>
      <c r="D39" s="61" t="s">
        <v>138</v>
      </c>
      <c r="E39" s="61" t="s">
        <v>139</v>
      </c>
      <c r="F39" s="61" t="s">
        <v>106</v>
      </c>
      <c r="G39" s="81" t="s">
        <v>109</v>
      </c>
      <c r="H39" s="69">
        <v>40360</v>
      </c>
      <c r="I39" s="66">
        <v>8</v>
      </c>
      <c r="J39" s="65">
        <v>40</v>
      </c>
      <c r="K39" s="30" t="s">
        <v>41</v>
      </c>
      <c r="L39" s="102" t="s">
        <v>203</v>
      </c>
      <c r="M39" s="65">
        <v>2</v>
      </c>
      <c r="N39" s="71" t="s">
        <v>175</v>
      </c>
      <c r="O39" s="60">
        <v>5220.87</v>
      </c>
      <c r="P39" s="60"/>
      <c r="Q39" s="58">
        <f t="shared" si="15"/>
        <v>5220.87</v>
      </c>
      <c r="R39" s="60"/>
      <c r="S39" s="56">
        <f t="shared" si="1"/>
        <v>4176.6959999999999</v>
      </c>
      <c r="T39" s="58">
        <f t="shared" si="16"/>
        <v>8701.4500000000007</v>
      </c>
      <c r="U39" s="57">
        <f t="shared" si="2"/>
        <v>469.87829999999997</v>
      </c>
      <c r="V39" s="57">
        <f t="shared" si="3"/>
        <v>156.62609999999998</v>
      </c>
      <c r="W39" s="57">
        <f t="shared" si="4"/>
        <v>665.66092500000002</v>
      </c>
      <c r="X39" s="59">
        <f t="shared" si="17"/>
        <v>104.4174</v>
      </c>
      <c r="Y39" s="57">
        <v>771</v>
      </c>
      <c r="Z39" s="60"/>
      <c r="AA39" s="57">
        <f t="shared" si="5"/>
        <v>3132.5219999999999</v>
      </c>
      <c r="AB39" s="57">
        <f t="shared" si="6"/>
        <v>3863.4438</v>
      </c>
      <c r="AC39" s="68">
        <v>0</v>
      </c>
      <c r="AD39" s="57">
        <f t="shared" si="0"/>
        <v>108535.54449999999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</row>
    <row r="40" spans="1:243" ht="24" customHeight="1">
      <c r="A40" s="29">
        <v>32</v>
      </c>
      <c r="B40" s="61" t="s">
        <v>104</v>
      </c>
      <c r="C40" s="61" t="s">
        <v>105</v>
      </c>
      <c r="D40" s="61" t="s">
        <v>138</v>
      </c>
      <c r="E40" s="61" t="s">
        <v>139</v>
      </c>
      <c r="F40" s="61" t="s">
        <v>106</v>
      </c>
      <c r="G40" s="81" t="s">
        <v>223</v>
      </c>
      <c r="H40" s="69">
        <v>41229</v>
      </c>
      <c r="I40" s="66">
        <v>8</v>
      </c>
      <c r="J40" s="65">
        <v>40</v>
      </c>
      <c r="K40" s="30" t="s">
        <v>41</v>
      </c>
      <c r="L40" s="102" t="s">
        <v>193</v>
      </c>
      <c r="M40" s="65">
        <v>2</v>
      </c>
      <c r="N40" s="71" t="s">
        <v>173</v>
      </c>
      <c r="O40" s="60">
        <v>5220.87</v>
      </c>
      <c r="P40" s="60"/>
      <c r="Q40" s="58">
        <f t="shared" si="15"/>
        <v>5220.87</v>
      </c>
      <c r="R40" s="60"/>
      <c r="S40" s="56">
        <f t="shared" si="1"/>
        <v>4176.6959999999999</v>
      </c>
      <c r="T40" s="58">
        <f t="shared" si="16"/>
        <v>8701.4500000000007</v>
      </c>
      <c r="U40" s="57">
        <f t="shared" si="2"/>
        <v>469.87829999999997</v>
      </c>
      <c r="V40" s="57">
        <f t="shared" si="3"/>
        <v>156.62609999999998</v>
      </c>
      <c r="W40" s="57">
        <f t="shared" si="4"/>
        <v>665.66092500000002</v>
      </c>
      <c r="X40" s="59">
        <f t="shared" si="17"/>
        <v>104.4174</v>
      </c>
      <c r="Y40" s="57">
        <v>771</v>
      </c>
      <c r="Z40" s="60"/>
      <c r="AA40" s="57">
        <f t="shared" si="5"/>
        <v>3132.5219999999999</v>
      </c>
      <c r="AB40" s="57">
        <f t="shared" si="6"/>
        <v>3863.4438</v>
      </c>
      <c r="AC40" s="68">
        <v>0</v>
      </c>
      <c r="AD40" s="57">
        <f t="shared" si="0"/>
        <v>108535.54449999999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</row>
    <row r="41" spans="1:243" ht="24" customHeight="1">
      <c r="A41" s="30">
        <v>33</v>
      </c>
      <c r="B41" s="61" t="s">
        <v>104</v>
      </c>
      <c r="C41" s="61" t="s">
        <v>105</v>
      </c>
      <c r="D41" s="61" t="s">
        <v>138</v>
      </c>
      <c r="E41" s="61" t="s">
        <v>139</v>
      </c>
      <c r="F41" s="61" t="s">
        <v>106</v>
      </c>
      <c r="G41" s="81" t="s">
        <v>183</v>
      </c>
      <c r="H41" s="63">
        <v>41229</v>
      </c>
      <c r="I41" s="66">
        <v>7</v>
      </c>
      <c r="J41" s="65">
        <v>40</v>
      </c>
      <c r="K41" s="30" t="s">
        <v>41</v>
      </c>
      <c r="L41" s="102" t="s">
        <v>198</v>
      </c>
      <c r="M41" s="65">
        <v>2</v>
      </c>
      <c r="N41" s="71" t="s">
        <v>175</v>
      </c>
      <c r="O41" s="60">
        <v>4966.42</v>
      </c>
      <c r="P41" s="60"/>
      <c r="Q41" s="58">
        <f t="shared" si="15"/>
        <v>4966.42</v>
      </c>
      <c r="R41" s="60"/>
      <c r="S41" s="56">
        <f t="shared" si="1"/>
        <v>3973.1360000000004</v>
      </c>
      <c r="T41" s="58">
        <f t="shared" si="16"/>
        <v>8277.3666666666668</v>
      </c>
      <c r="U41" s="57">
        <f t="shared" si="2"/>
        <v>446.9778</v>
      </c>
      <c r="V41" s="57">
        <f t="shared" si="3"/>
        <v>148.99260000000001</v>
      </c>
      <c r="W41" s="57">
        <f t="shared" si="4"/>
        <v>633.21855000000005</v>
      </c>
      <c r="X41" s="59">
        <f t="shared" si="17"/>
        <v>99.328400000000002</v>
      </c>
      <c r="Y41" s="57">
        <v>771</v>
      </c>
      <c r="Z41" s="60"/>
      <c r="AA41" s="57">
        <f t="shared" si="5"/>
        <v>2979.8520000000003</v>
      </c>
      <c r="AB41" s="57">
        <f t="shared" si="6"/>
        <v>3675.1507999999999</v>
      </c>
      <c r="AC41" s="68">
        <v>0</v>
      </c>
      <c r="AD41" s="57">
        <f t="shared" ref="AD41:AD67" si="50">+(Q41+U41+V41+W41+X41+Y41+Z41)*12+S41+T41+AA41+AB41+AC41</f>
        <v>103696.75366666667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</row>
    <row r="42" spans="1:243" ht="24" customHeight="1">
      <c r="A42" s="25">
        <v>34</v>
      </c>
      <c r="B42" s="61" t="s">
        <v>104</v>
      </c>
      <c r="C42" s="61" t="s">
        <v>105</v>
      </c>
      <c r="D42" s="61" t="s">
        <v>138</v>
      </c>
      <c r="E42" s="61" t="s">
        <v>139</v>
      </c>
      <c r="F42" s="61" t="s">
        <v>106</v>
      </c>
      <c r="G42" s="81" t="s">
        <v>182</v>
      </c>
      <c r="H42" s="63">
        <v>41229</v>
      </c>
      <c r="I42" s="66">
        <v>7</v>
      </c>
      <c r="J42" s="65">
        <v>40</v>
      </c>
      <c r="K42" s="30" t="s">
        <v>41</v>
      </c>
      <c r="L42" s="102" t="s">
        <v>125</v>
      </c>
      <c r="M42" s="65">
        <v>2</v>
      </c>
      <c r="N42" s="71" t="s">
        <v>175</v>
      </c>
      <c r="O42" s="60">
        <v>4966.42</v>
      </c>
      <c r="P42" s="60"/>
      <c r="Q42" s="58">
        <f t="shared" si="15"/>
        <v>4966.42</v>
      </c>
      <c r="R42" s="60"/>
      <c r="S42" s="56">
        <f t="shared" si="1"/>
        <v>3973.1360000000004</v>
      </c>
      <c r="T42" s="58">
        <f t="shared" si="16"/>
        <v>8277.3666666666668</v>
      </c>
      <c r="U42" s="57">
        <f t="shared" si="2"/>
        <v>446.9778</v>
      </c>
      <c r="V42" s="57">
        <f t="shared" si="3"/>
        <v>148.99260000000001</v>
      </c>
      <c r="W42" s="57">
        <f t="shared" si="4"/>
        <v>633.21855000000005</v>
      </c>
      <c r="X42" s="59">
        <f t="shared" si="17"/>
        <v>99.328400000000002</v>
      </c>
      <c r="Y42" s="57">
        <v>771</v>
      </c>
      <c r="Z42" s="60"/>
      <c r="AA42" s="57">
        <f t="shared" si="5"/>
        <v>2979.8520000000003</v>
      </c>
      <c r="AB42" s="57">
        <f t="shared" si="6"/>
        <v>3675.1507999999999</v>
      </c>
      <c r="AC42" s="68">
        <v>0</v>
      </c>
      <c r="AD42" s="57">
        <f t="shared" si="50"/>
        <v>103696.75366666667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</row>
    <row r="43" spans="1:243" ht="24" customHeight="1">
      <c r="A43" s="29">
        <v>35</v>
      </c>
      <c r="B43" s="61" t="s">
        <v>104</v>
      </c>
      <c r="C43" s="61" t="s">
        <v>105</v>
      </c>
      <c r="D43" s="61" t="s">
        <v>138</v>
      </c>
      <c r="E43" s="61" t="s">
        <v>139</v>
      </c>
      <c r="F43" s="61" t="s">
        <v>106</v>
      </c>
      <c r="G43" s="81" t="s">
        <v>108</v>
      </c>
      <c r="H43" s="69">
        <v>40344</v>
      </c>
      <c r="I43" s="66">
        <v>7</v>
      </c>
      <c r="J43" s="65">
        <v>40</v>
      </c>
      <c r="K43" s="30" t="s">
        <v>41</v>
      </c>
      <c r="L43" s="102" t="s">
        <v>125</v>
      </c>
      <c r="M43" s="65">
        <v>2</v>
      </c>
      <c r="N43" s="71" t="s">
        <v>175</v>
      </c>
      <c r="O43" s="60">
        <v>4966.42</v>
      </c>
      <c r="P43" s="60"/>
      <c r="Q43" s="58">
        <f t="shared" si="15"/>
        <v>4966.42</v>
      </c>
      <c r="R43" s="60"/>
      <c r="S43" s="56">
        <f t="shared" si="1"/>
        <v>3973.1360000000004</v>
      </c>
      <c r="T43" s="58">
        <f t="shared" si="16"/>
        <v>8277.3666666666668</v>
      </c>
      <c r="U43" s="57">
        <f t="shared" si="2"/>
        <v>446.9778</v>
      </c>
      <c r="V43" s="57">
        <f t="shared" si="3"/>
        <v>148.99260000000001</v>
      </c>
      <c r="W43" s="57">
        <f t="shared" si="4"/>
        <v>633.21855000000005</v>
      </c>
      <c r="X43" s="59">
        <f t="shared" si="17"/>
        <v>99.328400000000002</v>
      </c>
      <c r="Y43" s="57">
        <v>771</v>
      </c>
      <c r="Z43" s="60"/>
      <c r="AA43" s="57">
        <f t="shared" si="5"/>
        <v>2979.8520000000003</v>
      </c>
      <c r="AB43" s="57">
        <f t="shared" si="6"/>
        <v>3675.1507999999999</v>
      </c>
      <c r="AC43" s="68">
        <v>0</v>
      </c>
      <c r="AD43" s="57">
        <f t="shared" si="50"/>
        <v>103696.75366666667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</row>
    <row r="44" spans="1:243" ht="24" customHeight="1">
      <c r="A44" s="30">
        <v>36</v>
      </c>
      <c r="B44" s="61" t="s">
        <v>104</v>
      </c>
      <c r="C44" s="61" t="s">
        <v>105</v>
      </c>
      <c r="D44" s="61" t="s">
        <v>138</v>
      </c>
      <c r="E44" s="61" t="s">
        <v>139</v>
      </c>
      <c r="F44" s="61" t="s">
        <v>106</v>
      </c>
      <c r="G44" s="81" t="s">
        <v>184</v>
      </c>
      <c r="H44" s="64">
        <v>41229</v>
      </c>
      <c r="I44" s="66">
        <v>7</v>
      </c>
      <c r="J44" s="65">
        <v>40</v>
      </c>
      <c r="K44" s="30" t="s">
        <v>41</v>
      </c>
      <c r="L44" s="102" t="s">
        <v>198</v>
      </c>
      <c r="M44" s="65">
        <v>2</v>
      </c>
      <c r="N44" s="71" t="s">
        <v>173</v>
      </c>
      <c r="O44" s="60">
        <v>4966.42</v>
      </c>
      <c r="P44" s="60"/>
      <c r="Q44" s="58">
        <f t="shared" si="15"/>
        <v>4966.42</v>
      </c>
      <c r="R44" s="60"/>
      <c r="S44" s="56">
        <f t="shared" si="1"/>
        <v>3973.1360000000004</v>
      </c>
      <c r="T44" s="58">
        <f t="shared" si="16"/>
        <v>8277.3666666666668</v>
      </c>
      <c r="U44" s="57">
        <f t="shared" si="2"/>
        <v>446.9778</v>
      </c>
      <c r="V44" s="57">
        <f t="shared" si="3"/>
        <v>148.99260000000001</v>
      </c>
      <c r="W44" s="57">
        <f t="shared" si="4"/>
        <v>633.21855000000005</v>
      </c>
      <c r="X44" s="59">
        <f t="shared" si="17"/>
        <v>99.328400000000002</v>
      </c>
      <c r="Y44" s="57">
        <v>771</v>
      </c>
      <c r="Z44" s="60"/>
      <c r="AA44" s="57">
        <f t="shared" si="5"/>
        <v>2979.8520000000003</v>
      </c>
      <c r="AB44" s="57">
        <f t="shared" si="6"/>
        <v>3675.1507999999999</v>
      </c>
      <c r="AC44" s="68">
        <v>0</v>
      </c>
      <c r="AD44" s="57">
        <f t="shared" si="50"/>
        <v>103696.75366666667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</row>
    <row r="45" spans="1:243" ht="24" customHeight="1">
      <c r="A45" s="25">
        <v>37</v>
      </c>
      <c r="B45" s="61" t="s">
        <v>104</v>
      </c>
      <c r="C45" s="61" t="s">
        <v>105</v>
      </c>
      <c r="D45" s="61" t="s">
        <v>138</v>
      </c>
      <c r="E45" s="61" t="s">
        <v>139</v>
      </c>
      <c r="F45" s="61" t="s">
        <v>106</v>
      </c>
      <c r="G45" s="81" t="s">
        <v>185</v>
      </c>
      <c r="H45" s="64">
        <v>41229</v>
      </c>
      <c r="I45" s="66">
        <v>7</v>
      </c>
      <c r="J45" s="65">
        <v>40</v>
      </c>
      <c r="K45" s="30" t="s">
        <v>41</v>
      </c>
      <c r="L45" s="102" t="s">
        <v>216</v>
      </c>
      <c r="M45" s="65">
        <v>2</v>
      </c>
      <c r="N45" s="71" t="s">
        <v>172</v>
      </c>
      <c r="O45" s="60">
        <v>4966.42</v>
      </c>
      <c r="P45" s="60"/>
      <c r="Q45" s="58">
        <f t="shared" si="15"/>
        <v>4966.42</v>
      </c>
      <c r="R45" s="60"/>
      <c r="S45" s="56">
        <f t="shared" si="1"/>
        <v>3973.1360000000004</v>
      </c>
      <c r="T45" s="58">
        <f t="shared" si="16"/>
        <v>8277.3666666666668</v>
      </c>
      <c r="U45" s="57">
        <f t="shared" si="2"/>
        <v>446.9778</v>
      </c>
      <c r="V45" s="57">
        <f t="shared" si="3"/>
        <v>148.99260000000001</v>
      </c>
      <c r="W45" s="57">
        <f t="shared" si="4"/>
        <v>633.21855000000005</v>
      </c>
      <c r="X45" s="59">
        <f t="shared" si="17"/>
        <v>99.328400000000002</v>
      </c>
      <c r="Y45" s="57">
        <v>771</v>
      </c>
      <c r="Z45" s="60"/>
      <c r="AA45" s="57">
        <f t="shared" si="5"/>
        <v>2979.8520000000003</v>
      </c>
      <c r="AB45" s="57">
        <f t="shared" si="6"/>
        <v>3675.1507999999999</v>
      </c>
      <c r="AC45" s="68">
        <v>0</v>
      </c>
      <c r="AD45" s="57">
        <f t="shared" si="50"/>
        <v>103696.75366666667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</row>
    <row r="46" spans="1:243" ht="24" customHeight="1">
      <c r="A46" s="29">
        <v>38</v>
      </c>
      <c r="B46" s="61" t="s">
        <v>104</v>
      </c>
      <c r="C46" s="61" t="s">
        <v>105</v>
      </c>
      <c r="D46" s="61" t="s">
        <v>138</v>
      </c>
      <c r="E46" s="61" t="s">
        <v>139</v>
      </c>
      <c r="F46" s="61" t="s">
        <v>106</v>
      </c>
      <c r="G46" s="81" t="s">
        <v>196</v>
      </c>
      <c r="H46" s="63">
        <v>41334</v>
      </c>
      <c r="I46" s="66">
        <v>6</v>
      </c>
      <c r="J46" s="65">
        <v>40</v>
      </c>
      <c r="K46" s="30" t="s">
        <v>41</v>
      </c>
      <c r="L46" s="102" t="s">
        <v>204</v>
      </c>
      <c r="M46" s="65">
        <v>2</v>
      </c>
      <c r="N46" s="71" t="s">
        <v>174</v>
      </c>
      <c r="O46" s="60">
        <v>4727.8100000000004</v>
      </c>
      <c r="P46" s="60"/>
      <c r="Q46" s="58">
        <f t="shared" si="15"/>
        <v>4727.8100000000004</v>
      </c>
      <c r="R46" s="60"/>
      <c r="S46" s="56">
        <f t="shared" si="1"/>
        <v>3782.2480000000005</v>
      </c>
      <c r="T46" s="58">
        <f t="shared" si="16"/>
        <v>7879.6833333333343</v>
      </c>
      <c r="U46" s="57">
        <f t="shared" si="2"/>
        <v>425.50290000000001</v>
      </c>
      <c r="V46" s="57">
        <f t="shared" si="3"/>
        <v>141.83430000000001</v>
      </c>
      <c r="W46" s="57">
        <f t="shared" si="4"/>
        <v>602.79577500000005</v>
      </c>
      <c r="X46" s="59">
        <f t="shared" si="17"/>
        <v>94.556200000000004</v>
      </c>
      <c r="Y46" s="57">
        <v>771</v>
      </c>
      <c r="Z46" s="60"/>
      <c r="AA46" s="57">
        <f t="shared" si="5"/>
        <v>2836.6860000000006</v>
      </c>
      <c r="AB46" s="57">
        <f t="shared" si="6"/>
        <v>3498.5794000000001</v>
      </c>
      <c r="AC46" s="68">
        <v>0</v>
      </c>
      <c r="AD46" s="57">
        <f t="shared" si="50"/>
        <v>99159.18683333337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</row>
    <row r="47" spans="1:243" ht="24" customHeight="1">
      <c r="A47" s="30">
        <v>39</v>
      </c>
      <c r="B47" s="61" t="s">
        <v>104</v>
      </c>
      <c r="C47" s="61" t="s">
        <v>105</v>
      </c>
      <c r="D47" s="61" t="s">
        <v>138</v>
      </c>
      <c r="E47" s="61" t="s">
        <v>139</v>
      </c>
      <c r="F47" s="61" t="s">
        <v>106</v>
      </c>
      <c r="G47" s="81" t="s">
        <v>199</v>
      </c>
      <c r="H47" s="64">
        <v>41426</v>
      </c>
      <c r="I47" s="66">
        <v>6</v>
      </c>
      <c r="J47" s="65">
        <v>40</v>
      </c>
      <c r="K47" s="30" t="s">
        <v>41</v>
      </c>
      <c r="L47" s="102" t="s">
        <v>126</v>
      </c>
      <c r="M47" s="65">
        <v>2</v>
      </c>
      <c r="N47" s="71" t="s">
        <v>173</v>
      </c>
      <c r="O47" s="60">
        <v>4727.8100000000004</v>
      </c>
      <c r="P47" s="60"/>
      <c r="Q47" s="58">
        <f t="shared" ref="Q47" si="51">+O47+P47</f>
        <v>4727.8100000000004</v>
      </c>
      <c r="R47" s="60"/>
      <c r="S47" s="56">
        <f t="shared" ref="S47" si="52">+Q47/30*24</f>
        <v>3782.2480000000005</v>
      </c>
      <c r="T47" s="58">
        <f t="shared" ref="T47" si="53">+Q47/30*50</f>
        <v>7879.6833333333343</v>
      </c>
      <c r="U47" s="57">
        <f t="shared" ref="U47" si="54">+Q47*9%</f>
        <v>425.50290000000001</v>
      </c>
      <c r="V47" s="57">
        <f t="shared" ref="V47" si="55">+Q47*3%</f>
        <v>141.83430000000001</v>
      </c>
      <c r="W47" s="57">
        <f t="shared" ref="W47" si="56">+Q47*12.75%</f>
        <v>602.79577500000005</v>
      </c>
      <c r="X47" s="59">
        <f t="shared" ref="X47" si="57">+Q47*2%</f>
        <v>94.556200000000004</v>
      </c>
      <c r="Y47" s="57">
        <v>771</v>
      </c>
      <c r="Z47" s="60"/>
      <c r="AA47" s="57">
        <f t="shared" ref="AA47" si="58">+Q47*5%*12</f>
        <v>2836.6860000000006</v>
      </c>
      <c r="AB47" s="57">
        <f t="shared" ref="AB47" si="59">(S47+T47)*30%</f>
        <v>3498.5794000000001</v>
      </c>
      <c r="AC47" s="68">
        <v>0</v>
      </c>
      <c r="AD47" s="57">
        <f t="shared" si="50"/>
        <v>99159.18683333337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</row>
    <row r="48" spans="1:243" ht="24" customHeight="1">
      <c r="A48" s="25">
        <v>40</v>
      </c>
      <c r="B48" s="61" t="s">
        <v>104</v>
      </c>
      <c r="C48" s="61" t="s">
        <v>105</v>
      </c>
      <c r="D48" s="61" t="s">
        <v>138</v>
      </c>
      <c r="E48" s="61" t="s">
        <v>139</v>
      </c>
      <c r="F48" s="61" t="s">
        <v>106</v>
      </c>
      <c r="G48" s="81"/>
      <c r="H48" s="64"/>
      <c r="I48" s="66">
        <v>6</v>
      </c>
      <c r="J48" s="65">
        <v>40</v>
      </c>
      <c r="K48" s="30" t="s">
        <v>41</v>
      </c>
      <c r="L48" s="102" t="s">
        <v>204</v>
      </c>
      <c r="M48" s="65">
        <v>2</v>
      </c>
      <c r="N48" s="71" t="s">
        <v>174</v>
      </c>
      <c r="O48" s="60">
        <v>4727.8100000000004</v>
      </c>
      <c r="P48" s="60"/>
      <c r="Q48" s="58">
        <f t="shared" si="15"/>
        <v>4727.8100000000004</v>
      </c>
      <c r="R48" s="60"/>
      <c r="S48" s="56">
        <f t="shared" si="1"/>
        <v>3782.2480000000005</v>
      </c>
      <c r="T48" s="58">
        <f t="shared" si="16"/>
        <v>7879.6833333333343</v>
      </c>
      <c r="U48" s="57">
        <f t="shared" si="2"/>
        <v>425.50290000000001</v>
      </c>
      <c r="V48" s="57">
        <f t="shared" si="3"/>
        <v>141.83430000000001</v>
      </c>
      <c r="W48" s="57">
        <f t="shared" si="4"/>
        <v>602.79577500000005</v>
      </c>
      <c r="X48" s="59">
        <f t="shared" si="17"/>
        <v>94.556200000000004</v>
      </c>
      <c r="Y48" s="57">
        <v>771</v>
      </c>
      <c r="Z48" s="60"/>
      <c r="AA48" s="57">
        <f t="shared" si="5"/>
        <v>2836.6860000000006</v>
      </c>
      <c r="AB48" s="57">
        <f t="shared" si="6"/>
        <v>3498.5794000000001</v>
      </c>
      <c r="AC48" s="68">
        <v>0</v>
      </c>
      <c r="AD48" s="57">
        <f t="shared" si="50"/>
        <v>99159.18683333337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</row>
    <row r="49" spans="1:243" ht="24" customHeight="1">
      <c r="A49" s="29">
        <v>41</v>
      </c>
      <c r="B49" s="61" t="s">
        <v>104</v>
      </c>
      <c r="C49" s="61" t="s">
        <v>105</v>
      </c>
      <c r="D49" s="61" t="s">
        <v>138</v>
      </c>
      <c r="E49" s="61" t="s">
        <v>139</v>
      </c>
      <c r="F49" s="61" t="s">
        <v>106</v>
      </c>
      <c r="G49" s="87"/>
      <c r="H49" s="30"/>
      <c r="I49" s="66">
        <v>5</v>
      </c>
      <c r="J49" s="65">
        <v>40</v>
      </c>
      <c r="K49" s="30" t="s">
        <v>41</v>
      </c>
      <c r="L49" s="102" t="s">
        <v>200</v>
      </c>
      <c r="M49" s="65">
        <v>2</v>
      </c>
      <c r="N49" s="71" t="s">
        <v>174</v>
      </c>
      <c r="O49" s="60">
        <v>4504.8999999999996</v>
      </c>
      <c r="P49" s="60"/>
      <c r="Q49" s="58">
        <f t="shared" si="15"/>
        <v>4504.8999999999996</v>
      </c>
      <c r="R49" s="60"/>
      <c r="S49" s="56">
        <f t="shared" si="1"/>
        <v>3603.92</v>
      </c>
      <c r="T49" s="58">
        <f t="shared" si="16"/>
        <v>7508.1666666666661</v>
      </c>
      <c r="U49" s="57">
        <f t="shared" si="2"/>
        <v>405.44099999999997</v>
      </c>
      <c r="V49" s="57">
        <f t="shared" si="3"/>
        <v>135.14699999999999</v>
      </c>
      <c r="W49" s="57">
        <f t="shared" si="4"/>
        <v>574.37474999999995</v>
      </c>
      <c r="X49" s="59">
        <f t="shared" si="17"/>
        <v>90.097999999999999</v>
      </c>
      <c r="Y49" s="57">
        <v>771</v>
      </c>
      <c r="Z49" s="60"/>
      <c r="AA49" s="57">
        <f t="shared" si="5"/>
        <v>2702.94</v>
      </c>
      <c r="AB49" s="57">
        <f t="shared" si="6"/>
        <v>3333.6259999999997</v>
      </c>
      <c r="AC49" s="68">
        <v>0</v>
      </c>
      <c r="AD49" s="57">
        <f t="shared" si="50"/>
        <v>94920.181666666671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</row>
    <row r="50" spans="1:243" ht="24" customHeight="1">
      <c r="A50" s="30">
        <v>42</v>
      </c>
      <c r="B50" s="61" t="s">
        <v>104</v>
      </c>
      <c r="C50" s="61" t="s">
        <v>105</v>
      </c>
      <c r="D50" s="61" t="s">
        <v>138</v>
      </c>
      <c r="E50" s="61" t="s">
        <v>139</v>
      </c>
      <c r="F50" s="61" t="s">
        <v>106</v>
      </c>
      <c r="G50" s="87"/>
      <c r="H50" s="30"/>
      <c r="I50" s="66">
        <v>5</v>
      </c>
      <c r="J50" s="65">
        <v>40</v>
      </c>
      <c r="K50" s="30" t="s">
        <v>41</v>
      </c>
      <c r="L50" s="102" t="s">
        <v>200</v>
      </c>
      <c r="M50" s="65">
        <v>2</v>
      </c>
      <c r="N50" s="71" t="s">
        <v>175</v>
      </c>
      <c r="O50" s="60">
        <v>4504.8999999999996</v>
      </c>
      <c r="P50" s="60"/>
      <c r="Q50" s="58">
        <f t="shared" si="15"/>
        <v>4504.8999999999996</v>
      </c>
      <c r="R50" s="60"/>
      <c r="S50" s="56">
        <f t="shared" si="1"/>
        <v>3603.92</v>
      </c>
      <c r="T50" s="58">
        <f t="shared" si="16"/>
        <v>7508.1666666666661</v>
      </c>
      <c r="U50" s="57">
        <f t="shared" si="2"/>
        <v>405.44099999999997</v>
      </c>
      <c r="V50" s="57">
        <f t="shared" si="3"/>
        <v>135.14699999999999</v>
      </c>
      <c r="W50" s="57">
        <f t="shared" si="4"/>
        <v>574.37474999999995</v>
      </c>
      <c r="X50" s="59">
        <f t="shared" si="17"/>
        <v>90.097999999999999</v>
      </c>
      <c r="Y50" s="57">
        <v>771</v>
      </c>
      <c r="Z50" s="60"/>
      <c r="AA50" s="57">
        <f t="shared" si="5"/>
        <v>2702.94</v>
      </c>
      <c r="AB50" s="57">
        <f t="shared" si="6"/>
        <v>3333.6259999999997</v>
      </c>
      <c r="AC50" s="68">
        <v>0</v>
      </c>
      <c r="AD50" s="57">
        <f t="shared" si="50"/>
        <v>94920.181666666671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</row>
    <row r="51" spans="1:243" ht="24" customHeight="1">
      <c r="A51" s="25">
        <v>43</v>
      </c>
      <c r="B51" s="61" t="s">
        <v>104</v>
      </c>
      <c r="C51" s="61" t="s">
        <v>105</v>
      </c>
      <c r="D51" s="61" t="s">
        <v>138</v>
      </c>
      <c r="E51" s="61" t="s">
        <v>139</v>
      </c>
      <c r="F51" s="61" t="s">
        <v>106</v>
      </c>
      <c r="G51" s="81" t="s">
        <v>206</v>
      </c>
      <c r="H51" s="63">
        <v>41528</v>
      </c>
      <c r="I51" s="66">
        <v>5</v>
      </c>
      <c r="J51" s="65">
        <v>40</v>
      </c>
      <c r="K51" s="30" t="s">
        <v>41</v>
      </c>
      <c r="L51" s="102" t="s">
        <v>205</v>
      </c>
      <c r="M51" s="65">
        <v>2</v>
      </c>
      <c r="N51" s="71" t="s">
        <v>174</v>
      </c>
      <c r="O51" s="60">
        <v>4504.8999999999996</v>
      </c>
      <c r="P51" s="60"/>
      <c r="Q51" s="58">
        <f t="shared" si="15"/>
        <v>4504.8999999999996</v>
      </c>
      <c r="R51" s="60"/>
      <c r="S51" s="56">
        <f t="shared" si="1"/>
        <v>3603.92</v>
      </c>
      <c r="T51" s="58">
        <f t="shared" si="16"/>
        <v>7508.1666666666661</v>
      </c>
      <c r="U51" s="57">
        <f t="shared" si="2"/>
        <v>405.44099999999997</v>
      </c>
      <c r="V51" s="57">
        <f t="shared" si="3"/>
        <v>135.14699999999999</v>
      </c>
      <c r="W51" s="57">
        <f t="shared" si="4"/>
        <v>574.37474999999995</v>
      </c>
      <c r="X51" s="59">
        <f t="shared" si="17"/>
        <v>90.097999999999999</v>
      </c>
      <c r="Y51" s="57">
        <v>771</v>
      </c>
      <c r="Z51" s="60"/>
      <c r="AA51" s="57">
        <f t="shared" si="5"/>
        <v>2702.94</v>
      </c>
      <c r="AB51" s="57">
        <f t="shared" si="6"/>
        <v>3333.6259999999997</v>
      </c>
      <c r="AC51" s="68">
        <v>0</v>
      </c>
      <c r="AD51" s="57">
        <f t="shared" si="50"/>
        <v>94920.181666666671</v>
      </c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</row>
    <row r="52" spans="1:243" ht="24" customHeight="1">
      <c r="A52" s="29">
        <v>44</v>
      </c>
      <c r="B52" s="61" t="s">
        <v>104</v>
      </c>
      <c r="C52" s="61" t="s">
        <v>105</v>
      </c>
      <c r="D52" s="61" t="s">
        <v>138</v>
      </c>
      <c r="E52" s="61" t="s">
        <v>139</v>
      </c>
      <c r="F52" s="61" t="s">
        <v>106</v>
      </c>
      <c r="G52" s="81" t="s">
        <v>214</v>
      </c>
      <c r="H52" s="64">
        <v>41609</v>
      </c>
      <c r="I52" s="66">
        <v>5</v>
      </c>
      <c r="J52" s="65">
        <v>40</v>
      </c>
      <c r="K52" s="30" t="s">
        <v>41</v>
      </c>
      <c r="L52" s="102" t="s">
        <v>127</v>
      </c>
      <c r="M52" s="65">
        <v>2</v>
      </c>
      <c r="N52" s="71" t="s">
        <v>173</v>
      </c>
      <c r="O52" s="60">
        <v>4504.8999999999996</v>
      </c>
      <c r="P52" s="60"/>
      <c r="Q52" s="58">
        <f t="shared" si="15"/>
        <v>4504.8999999999996</v>
      </c>
      <c r="R52" s="60"/>
      <c r="S52" s="56">
        <f t="shared" si="1"/>
        <v>3603.92</v>
      </c>
      <c r="T52" s="58">
        <f t="shared" si="16"/>
        <v>7508.1666666666661</v>
      </c>
      <c r="U52" s="57">
        <f t="shared" si="2"/>
        <v>405.44099999999997</v>
      </c>
      <c r="V52" s="57">
        <f t="shared" si="3"/>
        <v>135.14699999999999</v>
      </c>
      <c r="W52" s="57">
        <f t="shared" si="4"/>
        <v>574.37474999999995</v>
      </c>
      <c r="X52" s="59">
        <f t="shared" si="17"/>
        <v>90.097999999999999</v>
      </c>
      <c r="Y52" s="57">
        <v>771</v>
      </c>
      <c r="Z52" s="60"/>
      <c r="AA52" s="57">
        <f t="shared" si="5"/>
        <v>2702.94</v>
      </c>
      <c r="AB52" s="57">
        <f t="shared" si="6"/>
        <v>3333.6259999999997</v>
      </c>
      <c r="AC52" s="68">
        <v>0</v>
      </c>
      <c r="AD52" s="57">
        <f t="shared" si="50"/>
        <v>94920.181666666671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</row>
    <row r="53" spans="1:243" ht="24" customHeight="1">
      <c r="A53" s="30">
        <v>45</v>
      </c>
      <c r="B53" s="61" t="s">
        <v>104</v>
      </c>
      <c r="C53" s="61" t="s">
        <v>105</v>
      </c>
      <c r="D53" s="61" t="s">
        <v>138</v>
      </c>
      <c r="E53" s="61" t="s">
        <v>139</v>
      </c>
      <c r="F53" s="61" t="s">
        <v>106</v>
      </c>
      <c r="G53" s="81" t="s">
        <v>217</v>
      </c>
      <c r="H53" s="63">
        <v>41624</v>
      </c>
      <c r="I53" s="66">
        <v>5</v>
      </c>
      <c r="J53" s="65">
        <v>40</v>
      </c>
      <c r="K53" s="30" t="s">
        <v>41</v>
      </c>
      <c r="L53" s="102" t="s">
        <v>127</v>
      </c>
      <c r="M53" s="65">
        <v>2</v>
      </c>
      <c r="N53" s="71" t="s">
        <v>175</v>
      </c>
      <c r="O53" s="60">
        <v>4504.8999999999996</v>
      </c>
      <c r="P53" s="60"/>
      <c r="Q53" s="58">
        <f t="shared" si="15"/>
        <v>4504.8999999999996</v>
      </c>
      <c r="R53" s="60"/>
      <c r="S53" s="56">
        <f t="shared" si="1"/>
        <v>3603.92</v>
      </c>
      <c r="T53" s="58">
        <f t="shared" si="16"/>
        <v>7508.1666666666661</v>
      </c>
      <c r="U53" s="57">
        <f t="shared" si="2"/>
        <v>405.44099999999997</v>
      </c>
      <c r="V53" s="57">
        <f t="shared" si="3"/>
        <v>135.14699999999999</v>
      </c>
      <c r="W53" s="57">
        <f t="shared" si="4"/>
        <v>574.37474999999995</v>
      </c>
      <c r="X53" s="59">
        <f t="shared" si="17"/>
        <v>90.097999999999999</v>
      </c>
      <c r="Y53" s="57">
        <v>771</v>
      </c>
      <c r="Z53" s="60"/>
      <c r="AA53" s="57">
        <f t="shared" si="5"/>
        <v>2702.94</v>
      </c>
      <c r="AB53" s="57">
        <f t="shared" si="6"/>
        <v>3333.6259999999997</v>
      </c>
      <c r="AC53" s="68">
        <v>0</v>
      </c>
      <c r="AD53" s="57">
        <f t="shared" si="50"/>
        <v>94920.181666666671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</row>
    <row r="54" spans="1:243" ht="24" customHeight="1">
      <c r="A54" s="25">
        <v>46</v>
      </c>
      <c r="B54" s="61" t="s">
        <v>104</v>
      </c>
      <c r="C54" s="61" t="s">
        <v>105</v>
      </c>
      <c r="D54" s="61" t="s">
        <v>138</v>
      </c>
      <c r="E54" s="61" t="s">
        <v>139</v>
      </c>
      <c r="F54" s="61" t="s">
        <v>106</v>
      </c>
      <c r="G54" s="81" t="s">
        <v>118</v>
      </c>
      <c r="H54" s="69">
        <v>40693</v>
      </c>
      <c r="I54" s="66">
        <v>4</v>
      </c>
      <c r="J54" s="65">
        <v>40</v>
      </c>
      <c r="K54" s="30" t="s">
        <v>41</v>
      </c>
      <c r="L54" s="102" t="s">
        <v>128</v>
      </c>
      <c r="M54" s="65">
        <v>2</v>
      </c>
      <c r="N54" s="71" t="s">
        <v>173</v>
      </c>
      <c r="O54" s="60">
        <v>4293.51</v>
      </c>
      <c r="P54" s="60"/>
      <c r="Q54" s="58">
        <f t="shared" si="15"/>
        <v>4293.51</v>
      </c>
      <c r="R54" s="60"/>
      <c r="S54" s="56">
        <f t="shared" si="1"/>
        <v>3434.8080000000004</v>
      </c>
      <c r="T54" s="58">
        <f t="shared" si="16"/>
        <v>7155.8500000000013</v>
      </c>
      <c r="U54" s="57">
        <f t="shared" si="2"/>
        <v>386.41590000000002</v>
      </c>
      <c r="V54" s="57">
        <f t="shared" si="3"/>
        <v>128.80529999999999</v>
      </c>
      <c r="W54" s="57">
        <f t="shared" si="4"/>
        <v>547.42252500000006</v>
      </c>
      <c r="X54" s="59">
        <f t="shared" si="17"/>
        <v>85.870200000000011</v>
      </c>
      <c r="Y54" s="57">
        <v>771</v>
      </c>
      <c r="Z54" s="60"/>
      <c r="AA54" s="57">
        <f t="shared" si="5"/>
        <v>2576.1060000000002</v>
      </c>
      <c r="AB54" s="57">
        <f t="shared" si="6"/>
        <v>3177.1974000000005</v>
      </c>
      <c r="AC54" s="68">
        <v>0</v>
      </c>
      <c r="AD54" s="57">
        <f t="shared" si="50"/>
        <v>90900.248500000016</v>
      </c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</row>
    <row r="55" spans="1:243" ht="24" customHeight="1">
      <c r="A55" s="29">
        <v>47</v>
      </c>
      <c r="B55" s="61" t="s">
        <v>104</v>
      </c>
      <c r="C55" s="61" t="s">
        <v>105</v>
      </c>
      <c r="D55" s="61" t="s">
        <v>138</v>
      </c>
      <c r="E55" s="61" t="s">
        <v>139</v>
      </c>
      <c r="F55" s="61" t="s">
        <v>106</v>
      </c>
      <c r="G55" s="81" t="s">
        <v>115</v>
      </c>
      <c r="H55" s="64">
        <v>37343</v>
      </c>
      <c r="I55" s="66">
        <v>4</v>
      </c>
      <c r="J55" s="65">
        <v>40</v>
      </c>
      <c r="K55" s="30" t="s">
        <v>41</v>
      </c>
      <c r="L55" s="102" t="s">
        <v>128</v>
      </c>
      <c r="M55" s="65">
        <v>2</v>
      </c>
      <c r="N55" s="71" t="s">
        <v>173</v>
      </c>
      <c r="O55" s="60">
        <v>4293.51</v>
      </c>
      <c r="P55" s="60"/>
      <c r="Q55" s="58">
        <f t="shared" ref="Q55" si="60">+O55+P55</f>
        <v>4293.51</v>
      </c>
      <c r="R55" s="60"/>
      <c r="S55" s="56">
        <f t="shared" ref="S55" si="61">+Q55/30*24</f>
        <v>3434.8080000000004</v>
      </c>
      <c r="T55" s="58">
        <f t="shared" ref="T55" si="62">+Q55/30*50</f>
        <v>7155.8500000000013</v>
      </c>
      <c r="U55" s="57">
        <f t="shared" ref="U55" si="63">+Q55*9%</f>
        <v>386.41590000000002</v>
      </c>
      <c r="V55" s="57">
        <f t="shared" ref="V55" si="64">+Q55*3%</f>
        <v>128.80529999999999</v>
      </c>
      <c r="W55" s="57">
        <f t="shared" ref="W55" si="65">+Q55*12.75%</f>
        <v>547.42252500000006</v>
      </c>
      <c r="X55" s="59">
        <f t="shared" ref="X55" si="66">+Q55*2%</f>
        <v>85.870200000000011</v>
      </c>
      <c r="Y55" s="57">
        <v>771</v>
      </c>
      <c r="Z55" s="60"/>
      <c r="AA55" s="57">
        <f t="shared" ref="AA55" si="67">+Q55*5%*12</f>
        <v>2576.1060000000002</v>
      </c>
      <c r="AB55" s="57">
        <f t="shared" ref="AB55" si="68">(S55+T55)*30%</f>
        <v>3177.1974000000005</v>
      </c>
      <c r="AC55" s="68">
        <v>0</v>
      </c>
      <c r="AD55" s="57">
        <f t="shared" si="50"/>
        <v>90900.248500000016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</row>
    <row r="56" spans="1:243" ht="24" customHeight="1">
      <c r="A56" s="30">
        <v>48</v>
      </c>
      <c r="B56" s="61" t="s">
        <v>104</v>
      </c>
      <c r="C56" s="61" t="s">
        <v>105</v>
      </c>
      <c r="D56" s="61" t="s">
        <v>138</v>
      </c>
      <c r="E56" s="61" t="s">
        <v>139</v>
      </c>
      <c r="F56" s="61" t="s">
        <v>106</v>
      </c>
      <c r="G56" s="81" t="s">
        <v>110</v>
      </c>
      <c r="H56" s="64">
        <v>37343</v>
      </c>
      <c r="I56" s="66">
        <v>4</v>
      </c>
      <c r="J56" s="65">
        <v>40</v>
      </c>
      <c r="K56" s="30" t="s">
        <v>41</v>
      </c>
      <c r="L56" s="102" t="s">
        <v>129</v>
      </c>
      <c r="M56" s="65">
        <v>2</v>
      </c>
      <c r="N56" s="71" t="s">
        <v>175</v>
      </c>
      <c r="O56" s="60">
        <v>4293.51</v>
      </c>
      <c r="P56" s="60"/>
      <c r="Q56" s="58">
        <f t="shared" si="15"/>
        <v>4293.51</v>
      </c>
      <c r="R56" s="60"/>
      <c r="S56" s="56">
        <f t="shared" si="1"/>
        <v>3434.8080000000004</v>
      </c>
      <c r="T56" s="58">
        <f t="shared" si="16"/>
        <v>7155.8500000000013</v>
      </c>
      <c r="U56" s="57">
        <f t="shared" si="2"/>
        <v>386.41590000000002</v>
      </c>
      <c r="V56" s="57">
        <f t="shared" si="3"/>
        <v>128.80529999999999</v>
      </c>
      <c r="W56" s="57">
        <f t="shared" si="4"/>
        <v>547.42252500000006</v>
      </c>
      <c r="X56" s="59">
        <f t="shared" si="17"/>
        <v>85.870200000000011</v>
      </c>
      <c r="Y56" s="57">
        <v>771</v>
      </c>
      <c r="Z56" s="60"/>
      <c r="AA56" s="57">
        <f t="shared" si="5"/>
        <v>2576.1060000000002</v>
      </c>
      <c r="AB56" s="57">
        <f t="shared" si="6"/>
        <v>3177.1974000000005</v>
      </c>
      <c r="AC56" s="68">
        <v>0</v>
      </c>
      <c r="AD56" s="57">
        <f t="shared" si="50"/>
        <v>90900.248500000016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</row>
    <row r="57" spans="1:243" ht="24" customHeight="1">
      <c r="A57" s="25">
        <v>49</v>
      </c>
      <c r="B57" s="61" t="s">
        <v>104</v>
      </c>
      <c r="C57" s="61" t="s">
        <v>105</v>
      </c>
      <c r="D57" s="61" t="s">
        <v>138</v>
      </c>
      <c r="E57" s="61" t="s">
        <v>139</v>
      </c>
      <c r="F57" s="61" t="s">
        <v>106</v>
      </c>
      <c r="G57" s="81" t="s">
        <v>111</v>
      </c>
      <c r="H57" s="64">
        <v>38201</v>
      </c>
      <c r="I57" s="66">
        <v>4</v>
      </c>
      <c r="J57" s="65">
        <v>40</v>
      </c>
      <c r="K57" s="30" t="s">
        <v>41</v>
      </c>
      <c r="L57" s="102" t="s">
        <v>130</v>
      </c>
      <c r="M57" s="65">
        <v>2</v>
      </c>
      <c r="N57" s="71" t="s">
        <v>175</v>
      </c>
      <c r="O57" s="60">
        <v>4293.51</v>
      </c>
      <c r="P57" s="60"/>
      <c r="Q57" s="58">
        <f t="shared" si="15"/>
        <v>4293.51</v>
      </c>
      <c r="R57" s="60"/>
      <c r="S57" s="56">
        <f t="shared" si="1"/>
        <v>3434.8080000000004</v>
      </c>
      <c r="T57" s="58">
        <f t="shared" si="16"/>
        <v>7155.8500000000013</v>
      </c>
      <c r="U57" s="57">
        <f t="shared" si="2"/>
        <v>386.41590000000002</v>
      </c>
      <c r="V57" s="57">
        <f t="shared" si="3"/>
        <v>128.80529999999999</v>
      </c>
      <c r="W57" s="57">
        <f t="shared" si="4"/>
        <v>547.42252500000006</v>
      </c>
      <c r="X57" s="59">
        <f t="shared" si="17"/>
        <v>85.870200000000011</v>
      </c>
      <c r="Y57" s="57">
        <v>771</v>
      </c>
      <c r="Z57" s="60"/>
      <c r="AA57" s="57">
        <f t="shared" si="5"/>
        <v>2576.1060000000002</v>
      </c>
      <c r="AB57" s="57">
        <f t="shared" si="6"/>
        <v>3177.1974000000005</v>
      </c>
      <c r="AC57" s="68">
        <v>0</v>
      </c>
      <c r="AD57" s="57">
        <f t="shared" si="50"/>
        <v>90900.248500000016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</row>
    <row r="58" spans="1:243" ht="24" customHeight="1">
      <c r="A58" s="29">
        <v>50</v>
      </c>
      <c r="B58" s="61" t="s">
        <v>104</v>
      </c>
      <c r="C58" s="61" t="s">
        <v>105</v>
      </c>
      <c r="D58" s="61" t="s">
        <v>138</v>
      </c>
      <c r="E58" s="61" t="s">
        <v>139</v>
      </c>
      <c r="F58" s="61" t="s">
        <v>106</v>
      </c>
      <c r="G58" s="81" t="s">
        <v>197</v>
      </c>
      <c r="H58" s="64">
        <v>41347</v>
      </c>
      <c r="I58" s="66">
        <v>3</v>
      </c>
      <c r="J58" s="65">
        <v>40</v>
      </c>
      <c r="K58" s="30" t="s">
        <v>41</v>
      </c>
      <c r="L58" s="102" t="s">
        <v>131</v>
      </c>
      <c r="M58" s="65">
        <v>2</v>
      </c>
      <c r="N58" s="71" t="s">
        <v>175</v>
      </c>
      <c r="O58" s="60">
        <v>4103.79</v>
      </c>
      <c r="P58" s="60"/>
      <c r="Q58" s="58">
        <f t="shared" si="15"/>
        <v>4103.79</v>
      </c>
      <c r="R58" s="60"/>
      <c r="S58" s="56">
        <f t="shared" si="1"/>
        <v>3283.0320000000002</v>
      </c>
      <c r="T58" s="58">
        <f t="shared" si="16"/>
        <v>6839.6500000000005</v>
      </c>
      <c r="U58" s="57">
        <f t="shared" si="2"/>
        <v>369.34109999999998</v>
      </c>
      <c r="V58" s="57">
        <f t="shared" si="3"/>
        <v>123.11369999999999</v>
      </c>
      <c r="W58" s="57">
        <f t="shared" si="4"/>
        <v>523.23322499999995</v>
      </c>
      <c r="X58" s="59">
        <f t="shared" si="17"/>
        <v>82.075800000000001</v>
      </c>
      <c r="Y58" s="57">
        <v>771</v>
      </c>
      <c r="Z58" s="60"/>
      <c r="AA58" s="57">
        <f t="shared" si="5"/>
        <v>2462.2740000000003</v>
      </c>
      <c r="AB58" s="57">
        <f t="shared" si="6"/>
        <v>3036.8045999999999</v>
      </c>
      <c r="AC58" s="68">
        <v>0</v>
      </c>
      <c r="AD58" s="57">
        <f t="shared" si="50"/>
        <v>87292.406499999997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</row>
    <row r="59" spans="1:243" ht="24" customHeight="1">
      <c r="A59" s="30">
        <v>51</v>
      </c>
      <c r="B59" s="61" t="s">
        <v>104</v>
      </c>
      <c r="C59" s="61" t="s">
        <v>105</v>
      </c>
      <c r="D59" s="61" t="s">
        <v>138</v>
      </c>
      <c r="E59" s="61" t="s">
        <v>139</v>
      </c>
      <c r="F59" s="61" t="s">
        <v>106</v>
      </c>
      <c r="G59" s="81" t="s">
        <v>219</v>
      </c>
      <c r="H59" s="64">
        <v>38530</v>
      </c>
      <c r="I59" s="29">
        <v>3</v>
      </c>
      <c r="J59" s="65">
        <v>40</v>
      </c>
      <c r="K59" s="30" t="s">
        <v>41</v>
      </c>
      <c r="L59" s="102" t="s">
        <v>132</v>
      </c>
      <c r="M59" s="65">
        <v>2</v>
      </c>
      <c r="N59" s="71" t="s">
        <v>175</v>
      </c>
      <c r="O59" s="60">
        <v>4103.79</v>
      </c>
      <c r="P59" s="60"/>
      <c r="Q59" s="58">
        <f t="shared" si="15"/>
        <v>4103.79</v>
      </c>
      <c r="R59" s="60"/>
      <c r="S59" s="56">
        <f t="shared" si="1"/>
        <v>3283.0320000000002</v>
      </c>
      <c r="T59" s="58">
        <f t="shared" si="16"/>
        <v>6839.6500000000005</v>
      </c>
      <c r="U59" s="57">
        <f t="shared" si="2"/>
        <v>369.34109999999998</v>
      </c>
      <c r="V59" s="57">
        <f t="shared" si="3"/>
        <v>123.11369999999999</v>
      </c>
      <c r="W59" s="57">
        <f t="shared" si="4"/>
        <v>523.23322499999995</v>
      </c>
      <c r="X59" s="59">
        <f t="shared" si="17"/>
        <v>82.075800000000001</v>
      </c>
      <c r="Y59" s="57">
        <v>771</v>
      </c>
      <c r="Z59" s="60"/>
      <c r="AA59" s="57">
        <f t="shared" si="5"/>
        <v>2462.2740000000003</v>
      </c>
      <c r="AB59" s="57">
        <f t="shared" si="6"/>
        <v>3036.8045999999999</v>
      </c>
      <c r="AC59" s="68">
        <v>0</v>
      </c>
      <c r="AD59" s="57">
        <f t="shared" si="50"/>
        <v>87292.406499999997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</row>
    <row r="60" spans="1:243" ht="24" customHeight="1">
      <c r="A60" s="25">
        <v>52</v>
      </c>
      <c r="B60" s="61" t="s">
        <v>104</v>
      </c>
      <c r="C60" s="61" t="s">
        <v>105</v>
      </c>
      <c r="D60" s="61" t="s">
        <v>138</v>
      </c>
      <c r="E60" s="61" t="s">
        <v>139</v>
      </c>
      <c r="F60" s="61" t="s">
        <v>106</v>
      </c>
      <c r="G60" s="81" t="s">
        <v>112</v>
      </c>
      <c r="H60" s="64">
        <v>40322</v>
      </c>
      <c r="I60" s="30">
        <v>3</v>
      </c>
      <c r="J60" s="65">
        <v>40</v>
      </c>
      <c r="K60" s="30" t="s">
        <v>41</v>
      </c>
      <c r="L60" s="102" t="s">
        <v>132</v>
      </c>
      <c r="M60" s="65">
        <v>2</v>
      </c>
      <c r="N60" s="71" t="s">
        <v>175</v>
      </c>
      <c r="O60" s="60">
        <v>4103.79</v>
      </c>
      <c r="P60" s="60"/>
      <c r="Q60" s="58">
        <f t="shared" si="15"/>
        <v>4103.79</v>
      </c>
      <c r="R60" s="60"/>
      <c r="S60" s="56">
        <f t="shared" si="1"/>
        <v>3283.0320000000002</v>
      </c>
      <c r="T60" s="58">
        <f t="shared" si="16"/>
        <v>6839.6500000000005</v>
      </c>
      <c r="U60" s="57">
        <f t="shared" si="2"/>
        <v>369.34109999999998</v>
      </c>
      <c r="V60" s="57">
        <f t="shared" si="3"/>
        <v>123.11369999999999</v>
      </c>
      <c r="W60" s="57">
        <f t="shared" si="4"/>
        <v>523.23322499999995</v>
      </c>
      <c r="X60" s="59">
        <f t="shared" si="17"/>
        <v>82.075800000000001</v>
      </c>
      <c r="Y60" s="57">
        <v>771</v>
      </c>
      <c r="Z60" s="60"/>
      <c r="AA60" s="57">
        <f t="shared" si="5"/>
        <v>2462.2740000000003</v>
      </c>
      <c r="AB60" s="57">
        <f t="shared" si="6"/>
        <v>3036.8045999999999</v>
      </c>
      <c r="AC60" s="68">
        <v>0</v>
      </c>
      <c r="AD60" s="57">
        <f t="shared" si="50"/>
        <v>87292.406499999997</v>
      </c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</row>
    <row r="61" spans="1:243" ht="24" customHeight="1">
      <c r="A61" s="29">
        <v>53</v>
      </c>
      <c r="B61" s="61" t="s">
        <v>104</v>
      </c>
      <c r="C61" s="61" t="s">
        <v>105</v>
      </c>
      <c r="D61" s="61" t="s">
        <v>138</v>
      </c>
      <c r="E61" s="61" t="s">
        <v>139</v>
      </c>
      <c r="F61" s="61" t="s">
        <v>106</v>
      </c>
      <c r="G61" s="81" t="s">
        <v>113</v>
      </c>
      <c r="H61" s="69">
        <v>40313</v>
      </c>
      <c r="I61" s="30">
        <v>3</v>
      </c>
      <c r="J61" s="65">
        <v>40</v>
      </c>
      <c r="K61" s="30" t="s">
        <v>41</v>
      </c>
      <c r="L61" s="102" t="s">
        <v>132</v>
      </c>
      <c r="M61" s="65">
        <v>2</v>
      </c>
      <c r="N61" s="71" t="s">
        <v>175</v>
      </c>
      <c r="O61" s="60">
        <v>4103.79</v>
      </c>
      <c r="P61" s="60"/>
      <c r="Q61" s="58">
        <f t="shared" si="15"/>
        <v>4103.79</v>
      </c>
      <c r="R61" s="60"/>
      <c r="S61" s="56">
        <f t="shared" si="1"/>
        <v>3283.0320000000002</v>
      </c>
      <c r="T61" s="58">
        <f t="shared" si="16"/>
        <v>6839.6500000000005</v>
      </c>
      <c r="U61" s="57">
        <f t="shared" si="2"/>
        <v>369.34109999999998</v>
      </c>
      <c r="V61" s="57">
        <f t="shared" si="3"/>
        <v>123.11369999999999</v>
      </c>
      <c r="W61" s="57">
        <f t="shared" si="4"/>
        <v>523.23322499999995</v>
      </c>
      <c r="X61" s="59">
        <f t="shared" si="17"/>
        <v>82.075800000000001</v>
      </c>
      <c r="Y61" s="57">
        <v>771</v>
      </c>
      <c r="Z61" s="60"/>
      <c r="AA61" s="57">
        <f t="shared" si="5"/>
        <v>2462.2740000000003</v>
      </c>
      <c r="AB61" s="57">
        <f t="shared" si="6"/>
        <v>3036.8045999999999</v>
      </c>
      <c r="AC61" s="68">
        <v>0</v>
      </c>
      <c r="AD61" s="57">
        <f t="shared" si="50"/>
        <v>87292.406499999997</v>
      </c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</row>
    <row r="62" spans="1:243" ht="24" customHeight="1">
      <c r="A62" s="30">
        <v>54</v>
      </c>
      <c r="B62" s="61" t="s">
        <v>104</v>
      </c>
      <c r="C62" s="61" t="s">
        <v>105</v>
      </c>
      <c r="D62" s="61" t="s">
        <v>138</v>
      </c>
      <c r="E62" s="61" t="s">
        <v>139</v>
      </c>
      <c r="F62" s="61" t="s">
        <v>106</v>
      </c>
      <c r="G62" s="81" t="s">
        <v>186</v>
      </c>
      <c r="H62" s="69">
        <v>41229</v>
      </c>
      <c r="I62" s="30">
        <v>3</v>
      </c>
      <c r="J62" s="65">
        <v>40</v>
      </c>
      <c r="K62" s="30" t="s">
        <v>41</v>
      </c>
      <c r="L62" s="102" t="s">
        <v>132</v>
      </c>
      <c r="M62" s="65">
        <v>2</v>
      </c>
      <c r="N62" s="71" t="s">
        <v>175</v>
      </c>
      <c r="O62" s="60">
        <v>4103.79</v>
      </c>
      <c r="P62" s="60"/>
      <c r="Q62" s="58">
        <f t="shared" ref="Q62" si="69">+O62+P62</f>
        <v>4103.79</v>
      </c>
      <c r="R62" s="60"/>
      <c r="S62" s="56">
        <f t="shared" ref="S62" si="70">+Q62/30*24</f>
        <v>3283.0320000000002</v>
      </c>
      <c r="T62" s="58">
        <f t="shared" ref="T62" si="71">+Q62/30*50</f>
        <v>6839.6500000000005</v>
      </c>
      <c r="U62" s="57">
        <f t="shared" si="2"/>
        <v>369.34109999999998</v>
      </c>
      <c r="V62" s="57">
        <f t="shared" ref="V62" si="72">+Q62*3%</f>
        <v>123.11369999999999</v>
      </c>
      <c r="W62" s="57">
        <f t="shared" ref="W62" si="73">+Q62*12.75%</f>
        <v>523.23322499999995</v>
      </c>
      <c r="X62" s="59">
        <f t="shared" ref="X62" si="74">+Q62*2%</f>
        <v>82.075800000000001</v>
      </c>
      <c r="Y62" s="57">
        <v>771</v>
      </c>
      <c r="Z62" s="60"/>
      <c r="AA62" s="57">
        <f t="shared" ref="AA62" si="75">+Q62*5%*12</f>
        <v>2462.2740000000003</v>
      </c>
      <c r="AB62" s="57">
        <f t="shared" ref="AB62" si="76">(S62+T62)*30%</f>
        <v>3036.8045999999999</v>
      </c>
      <c r="AC62" s="68">
        <v>0</v>
      </c>
      <c r="AD62" s="57">
        <f t="shared" si="50"/>
        <v>87292.406499999997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</row>
    <row r="63" spans="1:243" ht="24" customHeight="1">
      <c r="A63" s="25">
        <v>55</v>
      </c>
      <c r="B63" s="61" t="s">
        <v>104</v>
      </c>
      <c r="C63" s="61" t="s">
        <v>105</v>
      </c>
      <c r="D63" s="61" t="s">
        <v>138</v>
      </c>
      <c r="E63" s="61" t="s">
        <v>139</v>
      </c>
      <c r="F63" s="61" t="s">
        <v>106</v>
      </c>
      <c r="G63" s="81" t="s">
        <v>221</v>
      </c>
      <c r="H63" s="69">
        <v>41655</v>
      </c>
      <c r="I63" s="30">
        <v>3</v>
      </c>
      <c r="J63" s="65">
        <v>40</v>
      </c>
      <c r="K63" s="30" t="s">
        <v>41</v>
      </c>
      <c r="L63" s="102" t="s">
        <v>132</v>
      </c>
      <c r="M63" s="65">
        <v>2</v>
      </c>
      <c r="N63" s="71" t="s">
        <v>175</v>
      </c>
      <c r="O63" s="60">
        <v>4103.79</v>
      </c>
      <c r="P63" s="60"/>
      <c r="Q63" s="58">
        <f t="shared" si="15"/>
        <v>4103.79</v>
      </c>
      <c r="R63" s="60"/>
      <c r="S63" s="56">
        <f t="shared" si="1"/>
        <v>3283.0320000000002</v>
      </c>
      <c r="T63" s="58">
        <f t="shared" si="16"/>
        <v>6839.6500000000005</v>
      </c>
      <c r="U63" s="57">
        <f t="shared" si="2"/>
        <v>369.34109999999998</v>
      </c>
      <c r="V63" s="57">
        <f t="shared" si="3"/>
        <v>123.11369999999999</v>
      </c>
      <c r="W63" s="57">
        <f t="shared" si="4"/>
        <v>523.23322499999995</v>
      </c>
      <c r="X63" s="59">
        <f t="shared" si="17"/>
        <v>82.075800000000001</v>
      </c>
      <c r="Y63" s="57">
        <v>771</v>
      </c>
      <c r="Z63" s="60"/>
      <c r="AA63" s="57">
        <f t="shared" si="5"/>
        <v>2462.2740000000003</v>
      </c>
      <c r="AB63" s="57">
        <f t="shared" si="6"/>
        <v>3036.8045999999999</v>
      </c>
      <c r="AC63" s="68">
        <v>0</v>
      </c>
      <c r="AD63" s="57">
        <f t="shared" si="50"/>
        <v>87292.406499999997</v>
      </c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</row>
    <row r="64" spans="1:243" ht="24" customHeight="1">
      <c r="A64" s="29">
        <v>56</v>
      </c>
      <c r="B64" s="61" t="s">
        <v>104</v>
      </c>
      <c r="C64" s="61" t="s">
        <v>105</v>
      </c>
      <c r="D64" s="61" t="s">
        <v>138</v>
      </c>
      <c r="E64" s="61" t="s">
        <v>139</v>
      </c>
      <c r="F64" s="61" t="s">
        <v>106</v>
      </c>
      <c r="G64" s="81" t="s">
        <v>114</v>
      </c>
      <c r="H64" s="64">
        <v>37953</v>
      </c>
      <c r="I64" s="66">
        <v>3</v>
      </c>
      <c r="J64" s="65">
        <v>40</v>
      </c>
      <c r="K64" s="30" t="s">
        <v>41</v>
      </c>
      <c r="L64" s="102" t="s">
        <v>132</v>
      </c>
      <c r="M64" s="65">
        <v>2</v>
      </c>
      <c r="N64" s="71" t="s">
        <v>175</v>
      </c>
      <c r="O64" s="60">
        <v>4103.79</v>
      </c>
      <c r="P64" s="60"/>
      <c r="Q64" s="58">
        <f t="shared" si="15"/>
        <v>4103.79</v>
      </c>
      <c r="R64" s="60"/>
      <c r="S64" s="56">
        <f t="shared" ref="S64" si="77">+Q64/30*24</f>
        <v>3283.0320000000002</v>
      </c>
      <c r="T64" s="58">
        <f t="shared" ref="T64" si="78">+Q64/30*50</f>
        <v>6839.6500000000005</v>
      </c>
      <c r="U64" s="57">
        <f t="shared" ref="U64" si="79">+Q64*9%</f>
        <v>369.34109999999998</v>
      </c>
      <c r="V64" s="57">
        <f t="shared" ref="V64" si="80">+Q64*3%</f>
        <v>123.11369999999999</v>
      </c>
      <c r="W64" s="57">
        <f t="shared" ref="W64" si="81">+Q64*12.75%</f>
        <v>523.23322499999995</v>
      </c>
      <c r="X64" s="59">
        <f t="shared" ref="X64" si="82">+Q64*2%</f>
        <v>82.075800000000001</v>
      </c>
      <c r="Y64" s="57">
        <v>771</v>
      </c>
      <c r="Z64" s="60"/>
      <c r="AA64" s="57">
        <f t="shared" ref="AA64" si="83">+Q64*5%*12</f>
        <v>2462.2740000000003</v>
      </c>
      <c r="AB64" s="57">
        <f t="shared" ref="AB64" si="84">(S64+T64)*30%</f>
        <v>3036.8045999999999</v>
      </c>
      <c r="AC64" s="68">
        <v>0</v>
      </c>
      <c r="AD64" s="57">
        <f t="shared" si="50"/>
        <v>87292.406499999997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</row>
    <row r="65" spans="1:243" ht="24" customHeight="1">
      <c r="A65" s="30">
        <v>57</v>
      </c>
      <c r="B65" s="61" t="s">
        <v>104</v>
      </c>
      <c r="C65" s="61" t="s">
        <v>105</v>
      </c>
      <c r="D65" s="61" t="s">
        <v>138</v>
      </c>
      <c r="E65" s="61" t="s">
        <v>139</v>
      </c>
      <c r="F65" s="61" t="s">
        <v>106</v>
      </c>
      <c r="G65" s="81" t="s">
        <v>192</v>
      </c>
      <c r="H65" s="69">
        <v>41229</v>
      </c>
      <c r="I65" s="66">
        <v>3</v>
      </c>
      <c r="J65" s="65">
        <v>40</v>
      </c>
      <c r="K65" s="30" t="s">
        <v>41</v>
      </c>
      <c r="L65" s="102" t="s">
        <v>132</v>
      </c>
      <c r="M65" s="65">
        <v>2</v>
      </c>
      <c r="N65" s="71" t="s">
        <v>175</v>
      </c>
      <c r="O65" s="60">
        <v>4103.79</v>
      </c>
      <c r="P65" s="60"/>
      <c r="Q65" s="58">
        <f t="shared" si="15"/>
        <v>4103.79</v>
      </c>
      <c r="R65" s="60"/>
      <c r="S65" s="56">
        <f t="shared" si="1"/>
        <v>3283.0320000000002</v>
      </c>
      <c r="T65" s="58">
        <f t="shared" si="16"/>
        <v>6839.6500000000005</v>
      </c>
      <c r="U65" s="57">
        <f t="shared" si="2"/>
        <v>369.34109999999998</v>
      </c>
      <c r="V65" s="57">
        <f t="shared" si="3"/>
        <v>123.11369999999999</v>
      </c>
      <c r="W65" s="57">
        <f t="shared" si="4"/>
        <v>523.23322499999995</v>
      </c>
      <c r="X65" s="59">
        <f t="shared" si="17"/>
        <v>82.075800000000001</v>
      </c>
      <c r="Y65" s="57">
        <v>771</v>
      </c>
      <c r="Z65" s="60"/>
      <c r="AA65" s="57">
        <f t="shared" si="5"/>
        <v>2462.2740000000003</v>
      </c>
      <c r="AB65" s="57">
        <f t="shared" si="6"/>
        <v>3036.8045999999999</v>
      </c>
      <c r="AC65" s="68">
        <v>0</v>
      </c>
      <c r="AD65" s="57">
        <f t="shared" si="50"/>
        <v>87292.406499999997</v>
      </c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</row>
    <row r="66" spans="1:243" ht="24" customHeight="1">
      <c r="A66" s="25">
        <v>58</v>
      </c>
      <c r="B66" s="61" t="s">
        <v>104</v>
      </c>
      <c r="C66" s="61" t="s">
        <v>105</v>
      </c>
      <c r="D66" s="61" t="s">
        <v>138</v>
      </c>
      <c r="E66" s="61" t="s">
        <v>139</v>
      </c>
      <c r="F66" s="61" t="s">
        <v>106</v>
      </c>
      <c r="G66" s="81" t="s">
        <v>220</v>
      </c>
      <c r="H66" s="63">
        <v>41655</v>
      </c>
      <c r="I66" s="66">
        <v>1</v>
      </c>
      <c r="J66" s="65">
        <v>40</v>
      </c>
      <c r="K66" s="30" t="s">
        <v>41</v>
      </c>
      <c r="L66" s="102" t="s">
        <v>133</v>
      </c>
      <c r="M66" s="65">
        <v>2</v>
      </c>
      <c r="N66" s="71" t="s">
        <v>175</v>
      </c>
      <c r="O66" s="76">
        <v>3807.78</v>
      </c>
      <c r="P66" s="60"/>
      <c r="Q66" s="58">
        <f t="shared" si="15"/>
        <v>3807.78</v>
      </c>
      <c r="R66" s="60"/>
      <c r="S66" s="56">
        <f t="shared" si="1"/>
        <v>3046.2240000000002</v>
      </c>
      <c r="T66" s="58">
        <f t="shared" si="16"/>
        <v>6346.3</v>
      </c>
      <c r="U66" s="57">
        <f t="shared" si="2"/>
        <v>342.7002</v>
      </c>
      <c r="V66" s="57">
        <f t="shared" si="3"/>
        <v>114.2334</v>
      </c>
      <c r="W66" s="57">
        <f t="shared" si="4"/>
        <v>485.49195000000003</v>
      </c>
      <c r="X66" s="59">
        <f t="shared" si="17"/>
        <v>76.155600000000007</v>
      </c>
      <c r="Y66" s="57">
        <v>771</v>
      </c>
      <c r="Z66" s="60"/>
      <c r="AA66" s="57">
        <f t="shared" si="5"/>
        <v>2284.6680000000001</v>
      </c>
      <c r="AB66" s="57">
        <f t="shared" si="6"/>
        <v>2817.7572000000005</v>
      </c>
      <c r="AC66" s="68">
        <v>0</v>
      </c>
      <c r="AD66" s="57">
        <f t="shared" si="50"/>
        <v>81663.28300000001</v>
      </c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</row>
    <row r="67" spans="1:243" ht="24" customHeight="1">
      <c r="A67" s="29">
        <v>59</v>
      </c>
      <c r="B67" s="61" t="s">
        <v>104</v>
      </c>
      <c r="C67" s="61" t="s">
        <v>105</v>
      </c>
      <c r="D67" s="61" t="s">
        <v>138</v>
      </c>
      <c r="E67" s="61" t="s">
        <v>139</v>
      </c>
      <c r="F67" s="61" t="s">
        <v>106</v>
      </c>
      <c r="G67" s="81" t="s">
        <v>116</v>
      </c>
      <c r="H67" s="64">
        <v>38657</v>
      </c>
      <c r="I67" s="29">
        <v>1</v>
      </c>
      <c r="J67" s="65">
        <v>40</v>
      </c>
      <c r="K67" s="30" t="s">
        <v>41</v>
      </c>
      <c r="L67" s="102" t="s">
        <v>133</v>
      </c>
      <c r="M67" s="65">
        <v>2</v>
      </c>
      <c r="N67" s="71" t="s">
        <v>175</v>
      </c>
      <c r="O67" s="76">
        <v>3807.78</v>
      </c>
      <c r="P67" s="60"/>
      <c r="Q67" s="58">
        <f t="shared" si="15"/>
        <v>3807.78</v>
      </c>
      <c r="R67" s="60"/>
      <c r="S67" s="56">
        <f t="shared" si="1"/>
        <v>3046.2240000000002</v>
      </c>
      <c r="T67" s="58">
        <f t="shared" si="16"/>
        <v>6346.3</v>
      </c>
      <c r="U67" s="57">
        <f t="shared" si="2"/>
        <v>342.7002</v>
      </c>
      <c r="V67" s="57">
        <f t="shared" si="3"/>
        <v>114.2334</v>
      </c>
      <c r="W67" s="57">
        <f t="shared" si="4"/>
        <v>485.49195000000003</v>
      </c>
      <c r="X67" s="59">
        <f t="shared" si="17"/>
        <v>76.155600000000007</v>
      </c>
      <c r="Y67" s="57">
        <v>771</v>
      </c>
      <c r="Z67" s="60"/>
      <c r="AA67" s="57">
        <f t="shared" si="5"/>
        <v>2284.6680000000001</v>
      </c>
      <c r="AB67" s="57">
        <f t="shared" si="6"/>
        <v>2817.7572000000005</v>
      </c>
      <c r="AC67" s="68">
        <v>0</v>
      </c>
      <c r="AD67" s="57">
        <f t="shared" si="50"/>
        <v>81663.28300000001</v>
      </c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</row>
    <row r="68" spans="1:243" ht="24" customHeight="1">
      <c r="A68" s="30">
        <v>60</v>
      </c>
      <c r="B68" s="61" t="s">
        <v>104</v>
      </c>
      <c r="C68" s="61" t="s">
        <v>105</v>
      </c>
      <c r="D68" s="61" t="s">
        <v>138</v>
      </c>
      <c r="E68" s="61" t="s">
        <v>139</v>
      </c>
      <c r="F68" s="61" t="s">
        <v>106</v>
      </c>
      <c r="G68" s="86" t="s">
        <v>167</v>
      </c>
      <c r="H68" s="30"/>
      <c r="I68" s="30">
        <v>1</v>
      </c>
      <c r="J68" s="65">
        <v>40</v>
      </c>
      <c r="K68" s="30" t="s">
        <v>41</v>
      </c>
      <c r="L68" s="102" t="s">
        <v>133</v>
      </c>
      <c r="M68" s="65">
        <v>2</v>
      </c>
      <c r="N68" s="71" t="s">
        <v>175</v>
      </c>
      <c r="O68" s="76">
        <v>3807.78</v>
      </c>
      <c r="P68" s="60"/>
      <c r="Q68" s="58">
        <f t="shared" si="15"/>
        <v>3807.78</v>
      </c>
      <c r="R68" s="60"/>
      <c r="S68" s="56">
        <f t="shared" si="1"/>
        <v>3046.2240000000002</v>
      </c>
      <c r="T68" s="58">
        <f t="shared" si="16"/>
        <v>6346.3</v>
      </c>
      <c r="U68" s="57">
        <f t="shared" si="2"/>
        <v>342.7002</v>
      </c>
      <c r="V68" s="57">
        <f t="shared" si="3"/>
        <v>114.2334</v>
      </c>
      <c r="W68" s="57">
        <f t="shared" si="4"/>
        <v>485.49195000000003</v>
      </c>
      <c r="X68" s="59">
        <f t="shared" si="17"/>
        <v>76.155600000000007</v>
      </c>
      <c r="Y68" s="57">
        <v>771</v>
      </c>
      <c r="Z68" s="60"/>
      <c r="AA68" s="57">
        <f t="shared" si="5"/>
        <v>2284.6680000000001</v>
      </c>
      <c r="AB68" s="57">
        <f t="shared" si="6"/>
        <v>2817.7572000000005</v>
      </c>
      <c r="AC68" s="68">
        <v>0</v>
      </c>
      <c r="AD68" s="57">
        <f t="shared" ref="AD68:AD125" si="85">+(Q68+U68+V68+W68+X68+Y68+Z68)*12+S68+T68+AA68+AB68+AC68</f>
        <v>81663.28300000001</v>
      </c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</row>
    <row r="69" spans="1:243" ht="24" customHeight="1">
      <c r="A69" s="25">
        <v>61</v>
      </c>
      <c r="B69" s="61" t="s">
        <v>104</v>
      </c>
      <c r="C69" s="61" t="s">
        <v>105</v>
      </c>
      <c r="D69" s="61" t="s">
        <v>138</v>
      </c>
      <c r="E69" s="61" t="s">
        <v>139</v>
      </c>
      <c r="F69" s="61" t="s">
        <v>106</v>
      </c>
      <c r="G69" s="81" t="s">
        <v>117</v>
      </c>
      <c r="H69" s="69">
        <v>40693</v>
      </c>
      <c r="I69" s="30">
        <v>1</v>
      </c>
      <c r="J69" s="65">
        <v>40</v>
      </c>
      <c r="K69" s="30" t="s">
        <v>41</v>
      </c>
      <c r="L69" s="102" t="s">
        <v>133</v>
      </c>
      <c r="M69" s="65">
        <v>2</v>
      </c>
      <c r="N69" s="71" t="s">
        <v>175</v>
      </c>
      <c r="O69" s="76">
        <v>3807.78</v>
      </c>
      <c r="P69" s="60"/>
      <c r="Q69" s="58">
        <f t="shared" si="15"/>
        <v>3807.78</v>
      </c>
      <c r="R69" s="60"/>
      <c r="S69" s="56">
        <f t="shared" si="1"/>
        <v>3046.2240000000002</v>
      </c>
      <c r="T69" s="58">
        <f t="shared" si="16"/>
        <v>6346.3</v>
      </c>
      <c r="U69" s="57">
        <f t="shared" si="2"/>
        <v>342.7002</v>
      </c>
      <c r="V69" s="57">
        <f t="shared" si="3"/>
        <v>114.2334</v>
      </c>
      <c r="W69" s="57">
        <f t="shared" si="4"/>
        <v>485.49195000000003</v>
      </c>
      <c r="X69" s="59">
        <f t="shared" si="17"/>
        <v>76.155600000000007</v>
      </c>
      <c r="Y69" s="57">
        <v>771</v>
      </c>
      <c r="Z69" s="60"/>
      <c r="AA69" s="57">
        <f t="shared" si="5"/>
        <v>2284.6680000000001</v>
      </c>
      <c r="AB69" s="57">
        <f t="shared" si="6"/>
        <v>2817.7572000000005</v>
      </c>
      <c r="AC69" s="68">
        <v>0</v>
      </c>
      <c r="AD69" s="57">
        <f t="shared" si="85"/>
        <v>81663.28300000001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</row>
    <row r="70" spans="1:243" ht="24" customHeight="1">
      <c r="A70" s="29">
        <v>62</v>
      </c>
      <c r="B70" s="61" t="s">
        <v>104</v>
      </c>
      <c r="C70" s="61" t="s">
        <v>105</v>
      </c>
      <c r="D70" s="61" t="s">
        <v>138</v>
      </c>
      <c r="E70" s="61" t="s">
        <v>139</v>
      </c>
      <c r="F70" s="61" t="s">
        <v>106</v>
      </c>
      <c r="G70" s="81" t="s">
        <v>201</v>
      </c>
      <c r="H70" s="75" t="s">
        <v>202</v>
      </c>
      <c r="I70" s="30">
        <v>1</v>
      </c>
      <c r="J70" s="65">
        <v>40</v>
      </c>
      <c r="K70" s="30" t="s">
        <v>41</v>
      </c>
      <c r="L70" s="102" t="s">
        <v>133</v>
      </c>
      <c r="M70" s="65">
        <v>2</v>
      </c>
      <c r="N70" s="71" t="s">
        <v>175</v>
      </c>
      <c r="O70" s="76">
        <v>3807.78</v>
      </c>
      <c r="P70" s="60"/>
      <c r="Q70" s="58">
        <f t="shared" si="15"/>
        <v>3807.78</v>
      </c>
      <c r="R70" s="60"/>
      <c r="S70" s="56">
        <f t="shared" ref="S70" si="86">+Q70/30*24</f>
        <v>3046.2240000000002</v>
      </c>
      <c r="T70" s="58">
        <f t="shared" ref="T70" si="87">+Q70/30*50</f>
        <v>6346.3</v>
      </c>
      <c r="U70" s="57">
        <f t="shared" ref="U70" si="88">+Q70*9%</f>
        <v>342.7002</v>
      </c>
      <c r="V70" s="57">
        <f t="shared" ref="V70" si="89">+Q70*3%</f>
        <v>114.2334</v>
      </c>
      <c r="W70" s="57">
        <f t="shared" ref="W70" si="90">+Q70*12.75%</f>
        <v>485.49195000000003</v>
      </c>
      <c r="X70" s="59">
        <f t="shared" ref="X70" si="91">+Q70*2%</f>
        <v>76.155600000000007</v>
      </c>
      <c r="Y70" s="57">
        <v>771</v>
      </c>
      <c r="Z70" s="60"/>
      <c r="AA70" s="57">
        <f t="shared" ref="AA70" si="92">+Q70*5%*12</f>
        <v>2284.6680000000001</v>
      </c>
      <c r="AB70" s="57">
        <f t="shared" ref="AB70" si="93">(S70+T70)*30%</f>
        <v>2817.7572000000005</v>
      </c>
      <c r="AC70" s="68">
        <v>0</v>
      </c>
      <c r="AD70" s="57">
        <f t="shared" si="85"/>
        <v>81663.28300000001</v>
      </c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</row>
    <row r="71" spans="1:243" ht="24" customHeight="1">
      <c r="A71" s="30">
        <v>63</v>
      </c>
      <c r="B71" s="61" t="s">
        <v>104</v>
      </c>
      <c r="C71" s="61" t="s">
        <v>105</v>
      </c>
      <c r="D71" s="61" t="s">
        <v>138</v>
      </c>
      <c r="E71" s="61" t="s">
        <v>139</v>
      </c>
      <c r="F71" s="61" t="s">
        <v>106</v>
      </c>
      <c r="G71" s="81" t="s">
        <v>210</v>
      </c>
      <c r="H71" s="69">
        <v>41548</v>
      </c>
      <c r="I71" s="30">
        <v>1</v>
      </c>
      <c r="J71" s="65">
        <v>40</v>
      </c>
      <c r="K71" s="30" t="s">
        <v>41</v>
      </c>
      <c r="L71" s="102" t="s">
        <v>133</v>
      </c>
      <c r="M71" s="65">
        <v>2</v>
      </c>
      <c r="N71" s="71" t="s">
        <v>175</v>
      </c>
      <c r="O71" s="76">
        <v>3807.78</v>
      </c>
      <c r="P71" s="60"/>
      <c r="Q71" s="58">
        <f t="shared" si="15"/>
        <v>3807.78</v>
      </c>
      <c r="R71" s="60"/>
      <c r="S71" s="56">
        <f t="shared" si="1"/>
        <v>3046.2240000000002</v>
      </c>
      <c r="T71" s="58">
        <f t="shared" si="16"/>
        <v>6346.3</v>
      </c>
      <c r="U71" s="57">
        <f t="shared" si="2"/>
        <v>342.7002</v>
      </c>
      <c r="V71" s="57">
        <f t="shared" si="3"/>
        <v>114.2334</v>
      </c>
      <c r="W71" s="57">
        <f t="shared" si="4"/>
        <v>485.49195000000003</v>
      </c>
      <c r="X71" s="59">
        <f t="shared" si="17"/>
        <v>76.155600000000007</v>
      </c>
      <c r="Y71" s="57">
        <v>771</v>
      </c>
      <c r="Z71" s="60"/>
      <c r="AA71" s="57">
        <f t="shared" si="5"/>
        <v>2284.6680000000001</v>
      </c>
      <c r="AB71" s="57">
        <f t="shared" si="6"/>
        <v>2817.7572000000005</v>
      </c>
      <c r="AC71" s="68">
        <v>0</v>
      </c>
      <c r="AD71" s="57">
        <f t="shared" si="85"/>
        <v>81663.28300000001</v>
      </c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</row>
    <row r="72" spans="1:243" ht="24" customHeight="1">
      <c r="A72" s="25">
        <v>64</v>
      </c>
      <c r="B72" s="61" t="s">
        <v>104</v>
      </c>
      <c r="C72" s="61" t="s">
        <v>105</v>
      </c>
      <c r="D72" s="61" t="s">
        <v>138</v>
      </c>
      <c r="E72" s="61" t="s">
        <v>139</v>
      </c>
      <c r="F72" s="61" t="s">
        <v>106</v>
      </c>
      <c r="G72" s="81" t="s">
        <v>207</v>
      </c>
      <c r="H72" s="69">
        <v>41487</v>
      </c>
      <c r="I72" s="30">
        <v>1</v>
      </c>
      <c r="J72" s="65">
        <v>40</v>
      </c>
      <c r="K72" s="30" t="s">
        <v>41</v>
      </c>
      <c r="L72" s="102" t="s">
        <v>134</v>
      </c>
      <c r="M72" s="65">
        <v>2</v>
      </c>
      <c r="N72" s="71" t="s">
        <v>173</v>
      </c>
      <c r="O72" s="58">
        <v>11630.67</v>
      </c>
      <c r="P72" s="58"/>
      <c r="Q72" s="58">
        <f t="shared" si="15"/>
        <v>11630.67</v>
      </c>
      <c r="R72" s="60"/>
      <c r="S72" s="56">
        <f t="shared" si="1"/>
        <v>9304.5360000000001</v>
      </c>
      <c r="T72" s="58">
        <f>+Q72/30*50</f>
        <v>19384.45</v>
      </c>
      <c r="U72" s="57">
        <f t="shared" si="2"/>
        <v>1046.7602999999999</v>
      </c>
      <c r="V72" s="57">
        <f t="shared" si="3"/>
        <v>348.92009999999999</v>
      </c>
      <c r="W72" s="57">
        <f t="shared" si="4"/>
        <v>1482.910425</v>
      </c>
      <c r="X72" s="59">
        <f t="shared" si="17"/>
        <v>232.61340000000001</v>
      </c>
      <c r="Y72" s="57">
        <v>771</v>
      </c>
      <c r="Z72" s="60"/>
      <c r="AA72" s="57">
        <f t="shared" si="5"/>
        <v>6978.402</v>
      </c>
      <c r="AB72" s="57">
        <f t="shared" si="6"/>
        <v>8606.6957999999995</v>
      </c>
      <c r="AC72" s="68">
        <f>J72*9.75*12</f>
        <v>4680</v>
      </c>
      <c r="AD72" s="57">
        <f t="shared" si="85"/>
        <v>235108.57449999999</v>
      </c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</row>
    <row r="73" spans="1:243" ht="24" customHeight="1">
      <c r="A73" s="29">
        <v>65</v>
      </c>
      <c r="B73" s="61" t="s">
        <v>104</v>
      </c>
      <c r="C73" s="61" t="s">
        <v>105</v>
      </c>
      <c r="D73" s="61" t="s">
        <v>138</v>
      </c>
      <c r="E73" s="61" t="s">
        <v>139</v>
      </c>
      <c r="F73" s="61" t="s">
        <v>106</v>
      </c>
      <c r="G73" s="81" t="s">
        <v>208</v>
      </c>
      <c r="H73" s="69">
        <v>41487</v>
      </c>
      <c r="I73" s="30">
        <v>1</v>
      </c>
      <c r="J73" s="65">
        <v>40</v>
      </c>
      <c r="K73" s="30" t="s">
        <v>41</v>
      </c>
      <c r="L73" s="102" t="s">
        <v>134</v>
      </c>
      <c r="M73" s="65">
        <v>2</v>
      </c>
      <c r="N73" s="71" t="s">
        <v>173</v>
      </c>
      <c r="O73" s="58">
        <v>11630.67</v>
      </c>
      <c r="P73" s="58"/>
      <c r="Q73" s="58">
        <f t="shared" si="15"/>
        <v>11630.67</v>
      </c>
      <c r="R73" s="60"/>
      <c r="S73" s="56">
        <f t="shared" si="1"/>
        <v>9304.5360000000001</v>
      </c>
      <c r="T73" s="58">
        <f t="shared" si="16"/>
        <v>19384.45</v>
      </c>
      <c r="U73" s="57">
        <f t="shared" si="2"/>
        <v>1046.7602999999999</v>
      </c>
      <c r="V73" s="57">
        <f t="shared" si="3"/>
        <v>348.92009999999999</v>
      </c>
      <c r="W73" s="57">
        <f t="shared" si="4"/>
        <v>1482.910425</v>
      </c>
      <c r="X73" s="59">
        <f t="shared" si="17"/>
        <v>232.61340000000001</v>
      </c>
      <c r="Y73" s="57">
        <v>771</v>
      </c>
      <c r="Z73" s="60"/>
      <c r="AA73" s="57">
        <f t="shared" si="5"/>
        <v>6978.402</v>
      </c>
      <c r="AB73" s="57">
        <f t="shared" si="6"/>
        <v>8606.6957999999995</v>
      </c>
      <c r="AC73" s="68">
        <f t="shared" ref="AC73:AC76" si="94">J73*9.75*12</f>
        <v>4680</v>
      </c>
      <c r="AD73" s="57">
        <f t="shared" si="85"/>
        <v>235108.57449999999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</row>
    <row r="74" spans="1:243" ht="24" customHeight="1">
      <c r="A74" s="30">
        <v>66</v>
      </c>
      <c r="B74" s="61" t="s">
        <v>104</v>
      </c>
      <c r="C74" s="61" t="s">
        <v>105</v>
      </c>
      <c r="D74" s="61" t="s">
        <v>138</v>
      </c>
      <c r="E74" s="61" t="s">
        <v>139</v>
      </c>
      <c r="F74" s="61" t="s">
        <v>106</v>
      </c>
      <c r="G74" s="81" t="s">
        <v>209</v>
      </c>
      <c r="H74" s="69">
        <v>41487</v>
      </c>
      <c r="I74" s="30">
        <v>1</v>
      </c>
      <c r="J74" s="65">
        <v>40</v>
      </c>
      <c r="K74" s="30" t="s">
        <v>41</v>
      </c>
      <c r="L74" s="102" t="s">
        <v>134</v>
      </c>
      <c r="M74" s="65">
        <v>2</v>
      </c>
      <c r="N74" s="71" t="s">
        <v>173</v>
      </c>
      <c r="O74" s="58">
        <v>11630.67</v>
      </c>
      <c r="P74" s="58"/>
      <c r="Q74" s="58">
        <f t="shared" si="15"/>
        <v>11630.67</v>
      </c>
      <c r="R74" s="60"/>
      <c r="S74" s="56">
        <f t="shared" si="1"/>
        <v>9304.5360000000001</v>
      </c>
      <c r="T74" s="58">
        <f t="shared" si="16"/>
        <v>19384.45</v>
      </c>
      <c r="U74" s="57">
        <f t="shared" si="2"/>
        <v>1046.7602999999999</v>
      </c>
      <c r="V74" s="57">
        <f t="shared" si="3"/>
        <v>348.92009999999999</v>
      </c>
      <c r="W74" s="57">
        <f t="shared" si="4"/>
        <v>1482.910425</v>
      </c>
      <c r="X74" s="59">
        <f t="shared" si="17"/>
        <v>232.61340000000001</v>
      </c>
      <c r="Y74" s="57">
        <v>771</v>
      </c>
      <c r="Z74" s="60"/>
      <c r="AA74" s="57">
        <f t="shared" si="5"/>
        <v>6978.402</v>
      </c>
      <c r="AB74" s="57">
        <f t="shared" si="6"/>
        <v>8606.6957999999995</v>
      </c>
      <c r="AC74" s="68">
        <f t="shared" si="94"/>
        <v>4680</v>
      </c>
      <c r="AD74" s="57">
        <f t="shared" si="85"/>
        <v>235108.57449999999</v>
      </c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</row>
    <row r="75" spans="1:243" ht="24" customHeight="1">
      <c r="A75" s="25">
        <v>67</v>
      </c>
      <c r="B75" s="61" t="s">
        <v>104</v>
      </c>
      <c r="C75" s="61" t="s">
        <v>105</v>
      </c>
      <c r="D75" s="61" t="s">
        <v>138</v>
      </c>
      <c r="E75" s="61" t="s">
        <v>139</v>
      </c>
      <c r="F75" s="61" t="s">
        <v>106</v>
      </c>
      <c r="G75" s="81" t="s">
        <v>167</v>
      </c>
      <c r="H75" s="69"/>
      <c r="I75" s="30">
        <v>1</v>
      </c>
      <c r="J75" s="65">
        <v>40</v>
      </c>
      <c r="K75" s="30" t="s">
        <v>41</v>
      </c>
      <c r="L75" s="102" t="s">
        <v>212</v>
      </c>
      <c r="M75" s="65">
        <v>2</v>
      </c>
      <c r="N75" s="71" t="s">
        <v>173</v>
      </c>
      <c r="O75" s="58">
        <v>13042.1</v>
      </c>
      <c r="P75" s="58"/>
      <c r="Q75" s="58">
        <f t="shared" ref="Q75" si="95">+O75+P75</f>
        <v>13042.1</v>
      </c>
      <c r="R75" s="60"/>
      <c r="S75" s="56">
        <f t="shared" ref="S75" si="96">+Q75/30*24</f>
        <v>10433.68</v>
      </c>
      <c r="T75" s="58">
        <f t="shared" ref="T75" si="97">+Q75/30*50</f>
        <v>21736.833333333336</v>
      </c>
      <c r="U75" s="57">
        <f t="shared" ref="U75" si="98">+Q75*9%</f>
        <v>1173.789</v>
      </c>
      <c r="V75" s="57">
        <f t="shared" ref="V75" si="99">+Q75*3%</f>
        <v>391.26299999999998</v>
      </c>
      <c r="W75" s="57">
        <f t="shared" ref="W75" si="100">+Q75*12.75%</f>
        <v>1662.8677500000001</v>
      </c>
      <c r="X75" s="59">
        <f t="shared" ref="X75" si="101">+Q75*2%</f>
        <v>260.84199999999998</v>
      </c>
      <c r="Y75" s="57">
        <v>771</v>
      </c>
      <c r="Z75" s="60"/>
      <c r="AA75" s="57">
        <f t="shared" ref="AA75" si="102">+Q75*5%*12</f>
        <v>7825.26</v>
      </c>
      <c r="AB75" s="57">
        <f t="shared" ref="AB75" si="103">(S75+T75)*30%</f>
        <v>9651.1540000000005</v>
      </c>
      <c r="AC75" s="68">
        <f t="shared" ref="AC75" si="104">J75*9.75*12</f>
        <v>4680</v>
      </c>
      <c r="AD75" s="57">
        <f t="shared" si="85"/>
        <v>261949.26833333337</v>
      </c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</row>
    <row r="76" spans="1:243" ht="24" customHeight="1">
      <c r="A76" s="29">
        <v>68</v>
      </c>
      <c r="B76" s="61" t="s">
        <v>104</v>
      </c>
      <c r="C76" s="61" t="s">
        <v>105</v>
      </c>
      <c r="D76" s="61" t="s">
        <v>138</v>
      </c>
      <c r="E76" s="61" t="s">
        <v>139</v>
      </c>
      <c r="F76" s="61" t="s">
        <v>106</v>
      </c>
      <c r="G76" s="81" t="s">
        <v>167</v>
      </c>
      <c r="H76" s="69"/>
      <c r="I76" s="30">
        <v>1</v>
      </c>
      <c r="J76" s="65">
        <v>40</v>
      </c>
      <c r="K76" s="30" t="s">
        <v>41</v>
      </c>
      <c r="L76" s="102" t="s">
        <v>212</v>
      </c>
      <c r="M76" s="65">
        <v>2</v>
      </c>
      <c r="N76" s="71" t="s">
        <v>173</v>
      </c>
      <c r="O76" s="58">
        <v>13042.1</v>
      </c>
      <c r="P76" s="58"/>
      <c r="Q76" s="58">
        <f t="shared" si="15"/>
        <v>13042.1</v>
      </c>
      <c r="R76" s="60"/>
      <c r="S76" s="56">
        <f t="shared" si="1"/>
        <v>10433.68</v>
      </c>
      <c r="T76" s="58">
        <f t="shared" si="16"/>
        <v>21736.833333333336</v>
      </c>
      <c r="U76" s="57">
        <f t="shared" si="2"/>
        <v>1173.789</v>
      </c>
      <c r="V76" s="57">
        <f t="shared" si="3"/>
        <v>391.26299999999998</v>
      </c>
      <c r="W76" s="57">
        <f t="shared" si="4"/>
        <v>1662.8677500000001</v>
      </c>
      <c r="X76" s="59">
        <f t="shared" si="17"/>
        <v>260.84199999999998</v>
      </c>
      <c r="Y76" s="57">
        <v>771</v>
      </c>
      <c r="Z76" s="60"/>
      <c r="AA76" s="57">
        <f t="shared" si="5"/>
        <v>7825.26</v>
      </c>
      <c r="AB76" s="57">
        <f t="shared" si="6"/>
        <v>9651.1540000000005</v>
      </c>
      <c r="AC76" s="68">
        <f t="shared" si="94"/>
        <v>4680</v>
      </c>
      <c r="AD76" s="57">
        <f t="shared" si="85"/>
        <v>261949.26833333337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</row>
    <row r="77" spans="1:243" ht="24" customHeight="1">
      <c r="A77" s="30">
        <v>69</v>
      </c>
      <c r="B77" s="61" t="s">
        <v>104</v>
      </c>
      <c r="C77" s="61" t="s">
        <v>105</v>
      </c>
      <c r="D77" s="61" t="s">
        <v>138</v>
      </c>
      <c r="E77" s="61" t="s">
        <v>139</v>
      </c>
      <c r="F77" s="61" t="s">
        <v>106</v>
      </c>
      <c r="G77" s="81" t="s">
        <v>167</v>
      </c>
      <c r="H77" s="69"/>
      <c r="I77" s="30">
        <v>1</v>
      </c>
      <c r="J77" s="65">
        <v>40</v>
      </c>
      <c r="K77" s="30" t="s">
        <v>41</v>
      </c>
      <c r="L77" s="102" t="s">
        <v>212</v>
      </c>
      <c r="M77" s="65">
        <v>2</v>
      </c>
      <c r="N77" s="71" t="s">
        <v>173</v>
      </c>
      <c r="O77" s="58">
        <v>13042.1</v>
      </c>
      <c r="P77" s="58"/>
      <c r="Q77" s="58">
        <f t="shared" ref="Q77:Q125" si="105">+O77+P77</f>
        <v>13042.1</v>
      </c>
      <c r="R77" s="60"/>
      <c r="S77" s="56">
        <f t="shared" ref="S77:S125" si="106">+Q77/30*24</f>
        <v>10433.68</v>
      </c>
      <c r="T77" s="58">
        <f t="shared" ref="T77:T125" si="107">+Q77/30*50</f>
        <v>21736.833333333336</v>
      </c>
      <c r="U77" s="57">
        <f t="shared" ref="U77:U125" si="108">+Q77*9%</f>
        <v>1173.789</v>
      </c>
      <c r="V77" s="57">
        <f t="shared" ref="V77:V125" si="109">+Q77*3%</f>
        <v>391.26299999999998</v>
      </c>
      <c r="W77" s="57">
        <f t="shared" ref="W77:W125" si="110">+Q77*12.75%</f>
        <v>1662.8677500000001</v>
      </c>
      <c r="X77" s="59">
        <f t="shared" ref="X77:X125" si="111">+Q77*2%</f>
        <v>260.84199999999998</v>
      </c>
      <c r="Y77" s="57">
        <v>771</v>
      </c>
      <c r="Z77" s="60"/>
      <c r="AA77" s="57">
        <f t="shared" ref="AA77:AA108" si="112">+Q77*5%*12</f>
        <v>7825.26</v>
      </c>
      <c r="AB77" s="57">
        <f t="shared" ref="AB77:AB108" si="113">(S77+T77)*30%</f>
        <v>9651.1540000000005</v>
      </c>
      <c r="AC77" s="68">
        <f>J77*9.75*12</f>
        <v>4680</v>
      </c>
      <c r="AD77" s="57">
        <f t="shared" si="85"/>
        <v>261949.26833333337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</row>
    <row r="78" spans="1:243" ht="24" customHeight="1">
      <c r="A78" s="77">
        <v>69</v>
      </c>
      <c r="B78" s="61" t="s">
        <v>104</v>
      </c>
      <c r="C78" s="61" t="s">
        <v>105</v>
      </c>
      <c r="D78" s="61" t="s">
        <v>138</v>
      </c>
      <c r="E78" s="61" t="s">
        <v>139</v>
      </c>
      <c r="F78" s="61" t="s">
        <v>106</v>
      </c>
      <c r="G78" s="103" t="s">
        <v>225</v>
      </c>
      <c r="H78" s="79">
        <v>36923</v>
      </c>
      <c r="I78" s="30">
        <v>1</v>
      </c>
      <c r="J78" s="65">
        <v>18</v>
      </c>
      <c r="K78" s="30" t="s">
        <v>41</v>
      </c>
      <c r="L78" s="102" t="s">
        <v>273</v>
      </c>
      <c r="M78" s="65">
        <v>2</v>
      </c>
      <c r="N78" s="78" t="s">
        <v>274</v>
      </c>
      <c r="O78" s="58">
        <v>7674</v>
      </c>
      <c r="P78" s="58"/>
      <c r="Q78" s="58">
        <f t="shared" si="105"/>
        <v>7674</v>
      </c>
      <c r="R78" s="60"/>
      <c r="S78" s="56">
        <f t="shared" si="106"/>
        <v>6139.2000000000007</v>
      </c>
      <c r="T78" s="58">
        <f t="shared" si="107"/>
        <v>12790</v>
      </c>
      <c r="U78" s="57">
        <f t="shared" si="108"/>
        <v>690.66</v>
      </c>
      <c r="V78" s="57">
        <f t="shared" si="109"/>
        <v>230.22</v>
      </c>
      <c r="W78" s="57">
        <f t="shared" si="110"/>
        <v>978.43500000000006</v>
      </c>
      <c r="X78" s="59">
        <f t="shared" si="111"/>
        <v>153.47999999999999</v>
      </c>
      <c r="Y78" s="57">
        <v>501.28</v>
      </c>
      <c r="Z78" s="60"/>
      <c r="AA78" s="57">
        <f t="shared" si="112"/>
        <v>4604.4000000000005</v>
      </c>
      <c r="AB78" s="57">
        <f t="shared" si="113"/>
        <v>5678.76</v>
      </c>
      <c r="AC78" s="68">
        <v>284.7</v>
      </c>
      <c r="AD78" s="57">
        <f t="shared" si="85"/>
        <v>152233.96</v>
      </c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</row>
    <row r="79" spans="1:243" ht="24" customHeight="1">
      <c r="A79" s="77">
        <v>69</v>
      </c>
      <c r="B79" s="61" t="s">
        <v>104</v>
      </c>
      <c r="C79" s="61" t="s">
        <v>105</v>
      </c>
      <c r="D79" s="61" t="s">
        <v>138</v>
      </c>
      <c r="E79" s="61" t="s">
        <v>139</v>
      </c>
      <c r="F79" s="61" t="s">
        <v>106</v>
      </c>
      <c r="G79" s="81" t="s">
        <v>226</v>
      </c>
      <c r="H79" s="79">
        <v>37469</v>
      </c>
      <c r="I79" s="30">
        <v>1</v>
      </c>
      <c r="J79" s="65">
        <v>40</v>
      </c>
      <c r="K79" s="30" t="s">
        <v>41</v>
      </c>
      <c r="L79" s="102" t="s">
        <v>273</v>
      </c>
      <c r="M79" s="65">
        <v>2</v>
      </c>
      <c r="N79" s="78" t="s">
        <v>274</v>
      </c>
      <c r="O79" s="58">
        <v>12591.6</v>
      </c>
      <c r="P79" s="58"/>
      <c r="Q79" s="58">
        <f t="shared" si="105"/>
        <v>12591.6</v>
      </c>
      <c r="R79" s="60"/>
      <c r="S79" s="56">
        <f t="shared" si="106"/>
        <v>10073.280000000001</v>
      </c>
      <c r="T79" s="58">
        <f t="shared" si="107"/>
        <v>20986</v>
      </c>
      <c r="U79" s="57">
        <f t="shared" si="108"/>
        <v>1133.2439999999999</v>
      </c>
      <c r="V79" s="57">
        <f t="shared" si="109"/>
        <v>377.74799999999999</v>
      </c>
      <c r="W79" s="57">
        <f t="shared" si="110"/>
        <v>1605.4290000000001</v>
      </c>
      <c r="X79" s="59">
        <f t="shared" si="111"/>
        <v>251.83200000000002</v>
      </c>
      <c r="Y79" s="57">
        <v>771</v>
      </c>
      <c r="Z79" s="60"/>
      <c r="AA79" s="57">
        <f t="shared" si="112"/>
        <v>7554.9600000000009</v>
      </c>
      <c r="AB79" s="57">
        <f t="shared" si="113"/>
        <v>9317.7839999999997</v>
      </c>
      <c r="AC79" s="68">
        <v>457</v>
      </c>
      <c r="AD79" s="57">
        <f t="shared" si="85"/>
        <v>249159.26</v>
      </c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</row>
    <row r="80" spans="1:243" ht="24" customHeight="1">
      <c r="A80" s="77">
        <v>69</v>
      </c>
      <c r="B80" s="61" t="s">
        <v>104</v>
      </c>
      <c r="C80" s="61" t="s">
        <v>105</v>
      </c>
      <c r="D80" s="61" t="s">
        <v>138</v>
      </c>
      <c r="E80" s="61" t="s">
        <v>139</v>
      </c>
      <c r="F80" s="61" t="s">
        <v>106</v>
      </c>
      <c r="G80" s="81" t="s">
        <v>227</v>
      </c>
      <c r="H80" s="79">
        <v>37653</v>
      </c>
      <c r="I80" s="30">
        <v>1</v>
      </c>
      <c r="J80" s="65">
        <v>12</v>
      </c>
      <c r="K80" s="30" t="s">
        <v>41</v>
      </c>
      <c r="L80" s="102" t="s">
        <v>273</v>
      </c>
      <c r="M80" s="65">
        <v>2</v>
      </c>
      <c r="N80" s="78" t="s">
        <v>274</v>
      </c>
      <c r="O80" s="58">
        <v>5903.1</v>
      </c>
      <c r="P80" s="58"/>
      <c r="Q80" s="58">
        <f t="shared" si="105"/>
        <v>5903.1</v>
      </c>
      <c r="R80" s="60"/>
      <c r="S80" s="56">
        <f t="shared" si="106"/>
        <v>4722.4800000000005</v>
      </c>
      <c r="T80" s="58">
        <f t="shared" si="107"/>
        <v>9838.5</v>
      </c>
      <c r="U80" s="57">
        <f t="shared" si="108"/>
        <v>531.279</v>
      </c>
      <c r="V80" s="57">
        <f t="shared" si="109"/>
        <v>177.09300000000002</v>
      </c>
      <c r="W80" s="57">
        <f t="shared" si="110"/>
        <v>752.64525000000003</v>
      </c>
      <c r="X80" s="59">
        <f t="shared" si="111"/>
        <v>118.06200000000001</v>
      </c>
      <c r="Y80" s="57">
        <v>385.6</v>
      </c>
      <c r="Z80" s="60"/>
      <c r="AA80" s="57">
        <f t="shared" si="112"/>
        <v>3541.8600000000006</v>
      </c>
      <c r="AB80" s="57">
        <f t="shared" si="113"/>
        <v>4368.2939999999999</v>
      </c>
      <c r="AC80" s="68">
        <v>219</v>
      </c>
      <c r="AD80" s="57">
        <f t="shared" si="85"/>
        <v>117103.48500000002</v>
      </c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</row>
    <row r="81" spans="1:243" ht="24" customHeight="1">
      <c r="A81" s="77">
        <v>69</v>
      </c>
      <c r="B81" s="61" t="s">
        <v>104</v>
      </c>
      <c r="C81" s="61" t="s">
        <v>105</v>
      </c>
      <c r="D81" s="61" t="s">
        <v>138</v>
      </c>
      <c r="E81" s="61" t="s">
        <v>139</v>
      </c>
      <c r="F81" s="61" t="s">
        <v>106</v>
      </c>
      <c r="G81" s="81" t="s">
        <v>228</v>
      </c>
      <c r="H81" s="79">
        <v>41502</v>
      </c>
      <c r="I81" s="30">
        <v>1</v>
      </c>
      <c r="J81" s="65">
        <v>9</v>
      </c>
      <c r="K81" s="30" t="s">
        <v>41</v>
      </c>
      <c r="L81" s="102" t="s">
        <v>273</v>
      </c>
      <c r="M81" s="65">
        <v>2</v>
      </c>
      <c r="N81" s="78" t="s">
        <v>274</v>
      </c>
      <c r="O81" s="58">
        <v>2656.5</v>
      </c>
      <c r="P81" s="58"/>
      <c r="Q81" s="58">
        <f t="shared" si="105"/>
        <v>2656.5</v>
      </c>
      <c r="R81" s="60"/>
      <c r="S81" s="56">
        <f t="shared" si="106"/>
        <v>2125.1999999999998</v>
      </c>
      <c r="T81" s="58">
        <f t="shared" si="107"/>
        <v>4427.5</v>
      </c>
      <c r="U81" s="57">
        <f t="shared" si="108"/>
        <v>239.08499999999998</v>
      </c>
      <c r="V81" s="57">
        <f t="shared" si="109"/>
        <v>79.694999999999993</v>
      </c>
      <c r="W81" s="57">
        <f t="shared" si="110"/>
        <v>338.70375000000001</v>
      </c>
      <c r="X81" s="59">
        <f t="shared" si="111"/>
        <v>53.13</v>
      </c>
      <c r="Y81" s="57">
        <v>173.52</v>
      </c>
      <c r="Z81" s="60"/>
      <c r="AA81" s="57">
        <f t="shared" si="112"/>
        <v>1593.9</v>
      </c>
      <c r="AB81" s="57">
        <f t="shared" si="113"/>
        <v>1965.81</v>
      </c>
      <c r="AC81" s="68">
        <v>98.56</v>
      </c>
      <c r="AD81" s="57">
        <f t="shared" si="85"/>
        <v>52698.574999999997</v>
      </c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</row>
    <row r="82" spans="1:243" ht="24" customHeight="1">
      <c r="A82" s="77">
        <v>69</v>
      </c>
      <c r="B82" s="61" t="s">
        <v>104</v>
      </c>
      <c r="C82" s="61" t="s">
        <v>105</v>
      </c>
      <c r="D82" s="61" t="s">
        <v>138</v>
      </c>
      <c r="E82" s="61" t="s">
        <v>139</v>
      </c>
      <c r="F82" s="61" t="s">
        <v>106</v>
      </c>
      <c r="G82" s="81" t="s">
        <v>229</v>
      </c>
      <c r="H82" s="79">
        <v>38215</v>
      </c>
      <c r="I82" s="30">
        <v>1</v>
      </c>
      <c r="J82" s="65">
        <v>8</v>
      </c>
      <c r="K82" s="30" t="s">
        <v>41</v>
      </c>
      <c r="L82" s="102" t="s">
        <v>273</v>
      </c>
      <c r="M82" s="65">
        <v>2</v>
      </c>
      <c r="N82" s="78" t="s">
        <v>274</v>
      </c>
      <c r="O82" s="58">
        <v>2361.3000000000002</v>
      </c>
      <c r="P82" s="58"/>
      <c r="Q82" s="58">
        <f t="shared" si="105"/>
        <v>2361.3000000000002</v>
      </c>
      <c r="R82" s="60"/>
      <c r="S82" s="56">
        <f t="shared" si="106"/>
        <v>1889.0400000000002</v>
      </c>
      <c r="T82" s="58">
        <f t="shared" si="107"/>
        <v>3935.5000000000005</v>
      </c>
      <c r="U82" s="57">
        <f t="shared" si="108"/>
        <v>212.517</v>
      </c>
      <c r="V82" s="57">
        <f t="shared" si="109"/>
        <v>70.838999999999999</v>
      </c>
      <c r="W82" s="57">
        <f t="shared" si="110"/>
        <v>301.06575000000004</v>
      </c>
      <c r="X82" s="59">
        <f t="shared" si="111"/>
        <v>47.226000000000006</v>
      </c>
      <c r="Y82" s="57">
        <v>154.24</v>
      </c>
      <c r="Z82" s="60"/>
      <c r="AA82" s="57">
        <f t="shared" si="112"/>
        <v>1416.7800000000002</v>
      </c>
      <c r="AB82" s="57">
        <f t="shared" si="113"/>
        <v>1747.3620000000003</v>
      </c>
      <c r="AC82" s="68">
        <v>87.6</v>
      </c>
      <c r="AD82" s="57">
        <f t="shared" si="85"/>
        <v>46842.534999999996</v>
      </c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</row>
    <row r="83" spans="1:243" ht="24" customHeight="1">
      <c r="A83" s="77">
        <v>69</v>
      </c>
      <c r="B83" s="61" t="s">
        <v>104</v>
      </c>
      <c r="C83" s="61" t="s">
        <v>105</v>
      </c>
      <c r="D83" s="61" t="s">
        <v>138</v>
      </c>
      <c r="E83" s="61" t="s">
        <v>139</v>
      </c>
      <c r="F83" s="61" t="s">
        <v>106</v>
      </c>
      <c r="G83" s="81" t="s">
        <v>230</v>
      </c>
      <c r="H83" s="79">
        <v>38945</v>
      </c>
      <c r="I83" s="30">
        <v>1</v>
      </c>
      <c r="J83" s="65">
        <v>40</v>
      </c>
      <c r="K83" s="30" t="s">
        <v>41</v>
      </c>
      <c r="L83" s="102" t="s">
        <v>273</v>
      </c>
      <c r="M83" s="65">
        <v>2</v>
      </c>
      <c r="N83" s="78" t="s">
        <v>274</v>
      </c>
      <c r="O83" s="58">
        <v>12591.5</v>
      </c>
      <c r="P83" s="58"/>
      <c r="Q83" s="58">
        <f t="shared" si="105"/>
        <v>12591.5</v>
      </c>
      <c r="R83" s="60"/>
      <c r="S83" s="56">
        <f t="shared" si="106"/>
        <v>10073.199999999999</v>
      </c>
      <c r="T83" s="58">
        <f t="shared" si="107"/>
        <v>20985.833333333332</v>
      </c>
      <c r="U83" s="57">
        <f t="shared" si="108"/>
        <v>1133.2349999999999</v>
      </c>
      <c r="V83" s="57">
        <f t="shared" si="109"/>
        <v>377.745</v>
      </c>
      <c r="W83" s="57">
        <f t="shared" si="110"/>
        <v>1605.41625</v>
      </c>
      <c r="X83" s="59">
        <f t="shared" si="111"/>
        <v>251.83</v>
      </c>
      <c r="Y83" s="57">
        <v>771</v>
      </c>
      <c r="Z83" s="60"/>
      <c r="AA83" s="57">
        <f t="shared" si="112"/>
        <v>7554.9000000000005</v>
      </c>
      <c r="AB83" s="57">
        <f t="shared" si="113"/>
        <v>9317.7099999999991</v>
      </c>
      <c r="AC83" s="68">
        <v>457</v>
      </c>
      <c r="AD83" s="57">
        <f t="shared" si="85"/>
        <v>249157.35833333334</v>
      </c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</row>
    <row r="84" spans="1:243" ht="24" customHeight="1">
      <c r="A84" s="77">
        <v>69</v>
      </c>
      <c r="B84" s="61" t="s">
        <v>104</v>
      </c>
      <c r="C84" s="61" t="s">
        <v>105</v>
      </c>
      <c r="D84" s="61" t="s">
        <v>138</v>
      </c>
      <c r="E84" s="61" t="s">
        <v>139</v>
      </c>
      <c r="F84" s="61" t="s">
        <v>106</v>
      </c>
      <c r="G84" s="81" t="s">
        <v>231</v>
      </c>
      <c r="H84" s="79">
        <v>38586</v>
      </c>
      <c r="I84" s="30">
        <v>1</v>
      </c>
      <c r="J84" s="65">
        <v>9</v>
      </c>
      <c r="K84" s="30" t="s">
        <v>41</v>
      </c>
      <c r="L84" s="102" t="s">
        <v>273</v>
      </c>
      <c r="M84" s="65">
        <v>2</v>
      </c>
      <c r="N84" s="78" t="s">
        <v>274</v>
      </c>
      <c r="O84" s="58">
        <v>3028.5</v>
      </c>
      <c r="P84" s="58"/>
      <c r="Q84" s="58">
        <f t="shared" si="105"/>
        <v>3028.5</v>
      </c>
      <c r="R84" s="60"/>
      <c r="S84" s="56">
        <f t="shared" si="106"/>
        <v>2422.8000000000002</v>
      </c>
      <c r="T84" s="58">
        <f t="shared" si="107"/>
        <v>5047.5</v>
      </c>
      <c r="U84" s="57">
        <f t="shared" si="108"/>
        <v>272.565</v>
      </c>
      <c r="V84" s="57">
        <f t="shared" si="109"/>
        <v>90.85499999999999</v>
      </c>
      <c r="W84" s="57">
        <f t="shared" si="110"/>
        <v>386.13375000000002</v>
      </c>
      <c r="X84" s="59">
        <f t="shared" si="111"/>
        <v>60.57</v>
      </c>
      <c r="Y84" s="57">
        <v>173.52</v>
      </c>
      <c r="Z84" s="60"/>
      <c r="AA84" s="57">
        <f t="shared" si="112"/>
        <v>1817.1000000000001</v>
      </c>
      <c r="AB84" s="57">
        <f t="shared" si="113"/>
        <v>2241.09</v>
      </c>
      <c r="AC84" s="68">
        <v>107.56</v>
      </c>
      <c r="AD84" s="57">
        <f t="shared" si="85"/>
        <v>59781.775000000009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</row>
    <row r="85" spans="1:243" ht="24" customHeight="1">
      <c r="A85" s="77">
        <v>69</v>
      </c>
      <c r="B85" s="61" t="s">
        <v>104</v>
      </c>
      <c r="C85" s="61" t="s">
        <v>105</v>
      </c>
      <c r="D85" s="61" t="s">
        <v>138</v>
      </c>
      <c r="E85" s="61" t="s">
        <v>139</v>
      </c>
      <c r="F85" s="61" t="s">
        <v>106</v>
      </c>
      <c r="G85" s="81" t="s">
        <v>232</v>
      </c>
      <c r="H85" s="79">
        <v>38586</v>
      </c>
      <c r="I85" s="30">
        <v>1</v>
      </c>
      <c r="J85" s="65">
        <v>40</v>
      </c>
      <c r="K85" s="30" t="s">
        <v>41</v>
      </c>
      <c r="L85" s="102" t="s">
        <v>273</v>
      </c>
      <c r="M85" s="65">
        <v>2</v>
      </c>
      <c r="N85" s="78" t="s">
        <v>274</v>
      </c>
      <c r="O85" s="58">
        <v>12591.6</v>
      </c>
      <c r="P85" s="58"/>
      <c r="Q85" s="58">
        <f t="shared" si="105"/>
        <v>12591.6</v>
      </c>
      <c r="R85" s="60"/>
      <c r="S85" s="56">
        <f t="shared" si="106"/>
        <v>10073.280000000001</v>
      </c>
      <c r="T85" s="58">
        <f t="shared" si="107"/>
        <v>20986</v>
      </c>
      <c r="U85" s="57">
        <f t="shared" si="108"/>
        <v>1133.2439999999999</v>
      </c>
      <c r="V85" s="57">
        <f t="shared" si="109"/>
        <v>377.74799999999999</v>
      </c>
      <c r="W85" s="57">
        <f t="shared" si="110"/>
        <v>1605.4290000000001</v>
      </c>
      <c r="X85" s="59">
        <f t="shared" si="111"/>
        <v>251.83200000000002</v>
      </c>
      <c r="Y85" s="57">
        <v>771</v>
      </c>
      <c r="Z85" s="60"/>
      <c r="AA85" s="57">
        <f t="shared" si="112"/>
        <v>7554.9600000000009</v>
      </c>
      <c r="AB85" s="57">
        <f t="shared" si="113"/>
        <v>9317.7839999999997</v>
      </c>
      <c r="AC85" s="68">
        <v>457</v>
      </c>
      <c r="AD85" s="57">
        <f t="shared" si="85"/>
        <v>249159.26</v>
      </c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</row>
    <row r="86" spans="1:243" ht="24" customHeight="1">
      <c r="A86" s="77">
        <v>69</v>
      </c>
      <c r="B86" s="61" t="s">
        <v>104</v>
      </c>
      <c r="C86" s="61" t="s">
        <v>105</v>
      </c>
      <c r="D86" s="61" t="s">
        <v>138</v>
      </c>
      <c r="E86" s="61" t="s">
        <v>139</v>
      </c>
      <c r="F86" s="61" t="s">
        <v>106</v>
      </c>
      <c r="G86" s="81" t="s">
        <v>233</v>
      </c>
      <c r="H86" s="79">
        <v>39114</v>
      </c>
      <c r="I86" s="30">
        <v>1</v>
      </c>
      <c r="J86" s="65">
        <v>31</v>
      </c>
      <c r="K86" s="30" t="s">
        <v>41</v>
      </c>
      <c r="L86" s="102" t="s">
        <v>273</v>
      </c>
      <c r="M86" s="65">
        <v>2</v>
      </c>
      <c r="N86" s="78" t="s">
        <v>274</v>
      </c>
      <c r="O86" s="58">
        <v>12296.4</v>
      </c>
      <c r="P86" s="58"/>
      <c r="Q86" s="58">
        <f t="shared" si="105"/>
        <v>12296.4</v>
      </c>
      <c r="R86" s="60"/>
      <c r="S86" s="56">
        <f t="shared" si="106"/>
        <v>9837.119999999999</v>
      </c>
      <c r="T86" s="58">
        <f t="shared" si="107"/>
        <v>20494</v>
      </c>
      <c r="U86" s="57">
        <f t="shared" si="108"/>
        <v>1106.6759999999999</v>
      </c>
      <c r="V86" s="57">
        <f t="shared" si="109"/>
        <v>368.892</v>
      </c>
      <c r="W86" s="57">
        <f t="shared" si="110"/>
        <v>1567.7909999999999</v>
      </c>
      <c r="X86" s="59">
        <f t="shared" si="111"/>
        <v>245.928</v>
      </c>
      <c r="Y86" s="57">
        <v>751.92</v>
      </c>
      <c r="Z86" s="60"/>
      <c r="AA86" s="57">
        <f t="shared" si="112"/>
        <v>7377.84</v>
      </c>
      <c r="AB86" s="57">
        <f t="shared" si="113"/>
        <v>9099.3359999999993</v>
      </c>
      <c r="AC86" s="68">
        <v>446.06</v>
      </c>
      <c r="AD86" s="57">
        <f t="shared" si="85"/>
        <v>243305.63999999998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</row>
    <row r="87" spans="1:243" ht="24" customHeight="1">
      <c r="A87" s="77">
        <v>69</v>
      </c>
      <c r="B87" s="61" t="s">
        <v>104</v>
      </c>
      <c r="C87" s="61" t="s">
        <v>105</v>
      </c>
      <c r="D87" s="61" t="s">
        <v>138</v>
      </c>
      <c r="E87" s="61" t="s">
        <v>139</v>
      </c>
      <c r="F87" s="61" t="s">
        <v>106</v>
      </c>
      <c r="G87" s="81" t="s">
        <v>234</v>
      </c>
      <c r="H87" s="79">
        <v>39314</v>
      </c>
      <c r="I87" s="30">
        <v>1</v>
      </c>
      <c r="J87" s="65">
        <v>11</v>
      </c>
      <c r="K87" s="30" t="s">
        <v>41</v>
      </c>
      <c r="L87" s="102" t="s">
        <v>273</v>
      </c>
      <c r="M87" s="65">
        <v>2</v>
      </c>
      <c r="N87" s="78" t="s">
        <v>274</v>
      </c>
      <c r="O87" s="58">
        <v>3246.6</v>
      </c>
      <c r="P87" s="58"/>
      <c r="Q87" s="58">
        <f t="shared" si="105"/>
        <v>3246.6</v>
      </c>
      <c r="R87" s="60"/>
      <c r="S87" s="56">
        <f t="shared" si="106"/>
        <v>2597.2799999999997</v>
      </c>
      <c r="T87" s="58">
        <f t="shared" si="107"/>
        <v>5411</v>
      </c>
      <c r="U87" s="57">
        <f t="shared" si="108"/>
        <v>292.19399999999996</v>
      </c>
      <c r="V87" s="57">
        <f t="shared" si="109"/>
        <v>97.397999999999996</v>
      </c>
      <c r="W87" s="57">
        <f t="shared" si="110"/>
        <v>413.94150000000002</v>
      </c>
      <c r="X87" s="59">
        <f t="shared" si="111"/>
        <v>64.932000000000002</v>
      </c>
      <c r="Y87" s="57">
        <v>212.08</v>
      </c>
      <c r="Z87" s="60"/>
      <c r="AA87" s="57">
        <f t="shared" si="112"/>
        <v>1947.96</v>
      </c>
      <c r="AB87" s="57">
        <f t="shared" si="113"/>
        <v>2402.4839999999999</v>
      </c>
      <c r="AC87" s="68">
        <v>120.46</v>
      </c>
      <c r="AD87" s="57">
        <f t="shared" si="85"/>
        <v>64404.929999999993</v>
      </c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</row>
    <row r="88" spans="1:243" ht="24" customHeight="1">
      <c r="A88" s="77">
        <v>69</v>
      </c>
      <c r="B88" s="61" t="s">
        <v>104</v>
      </c>
      <c r="C88" s="61" t="s">
        <v>105</v>
      </c>
      <c r="D88" s="61" t="s">
        <v>138</v>
      </c>
      <c r="E88" s="61" t="s">
        <v>139</v>
      </c>
      <c r="F88" s="61" t="s">
        <v>106</v>
      </c>
      <c r="G88" s="81" t="s">
        <v>235</v>
      </c>
      <c r="H88" s="69">
        <v>41687</v>
      </c>
      <c r="I88" s="30">
        <v>1</v>
      </c>
      <c r="J88" s="65">
        <v>4</v>
      </c>
      <c r="K88" s="30" t="s">
        <v>41</v>
      </c>
      <c r="L88" s="102" t="s">
        <v>273</v>
      </c>
      <c r="M88" s="65">
        <v>2</v>
      </c>
      <c r="N88" s="78" t="s">
        <v>274</v>
      </c>
      <c r="O88" s="58">
        <v>1180.5</v>
      </c>
      <c r="P88" s="58"/>
      <c r="Q88" s="58">
        <f t="shared" si="105"/>
        <v>1180.5</v>
      </c>
      <c r="R88" s="60"/>
      <c r="S88" s="56">
        <f t="shared" si="106"/>
        <v>944.40000000000009</v>
      </c>
      <c r="T88" s="58">
        <f t="shared" si="107"/>
        <v>1967.5</v>
      </c>
      <c r="U88" s="57">
        <f t="shared" si="108"/>
        <v>106.24499999999999</v>
      </c>
      <c r="V88" s="57">
        <f t="shared" si="109"/>
        <v>35.414999999999999</v>
      </c>
      <c r="W88" s="57">
        <f t="shared" si="110"/>
        <v>150.51375000000002</v>
      </c>
      <c r="X88" s="59">
        <f t="shared" si="111"/>
        <v>23.61</v>
      </c>
      <c r="Y88" s="57">
        <v>77.12</v>
      </c>
      <c r="Z88" s="60"/>
      <c r="AA88" s="57">
        <f t="shared" si="112"/>
        <v>708.30000000000007</v>
      </c>
      <c r="AB88" s="57">
        <f t="shared" si="113"/>
        <v>873.57</v>
      </c>
      <c r="AC88" s="68">
        <v>43.8</v>
      </c>
      <c r="AD88" s="57">
        <f t="shared" si="85"/>
        <v>23418.415000000001</v>
      </c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</row>
    <row r="89" spans="1:243" ht="24" customHeight="1">
      <c r="A89" s="77">
        <v>69</v>
      </c>
      <c r="B89" s="61" t="s">
        <v>104</v>
      </c>
      <c r="C89" s="61" t="s">
        <v>105</v>
      </c>
      <c r="D89" s="61" t="s">
        <v>138</v>
      </c>
      <c r="E89" s="61" t="s">
        <v>139</v>
      </c>
      <c r="F89" s="61" t="s">
        <v>106</v>
      </c>
      <c r="G89" s="81" t="s">
        <v>236</v>
      </c>
      <c r="H89" s="79">
        <v>39678</v>
      </c>
      <c r="I89" s="30">
        <v>1</v>
      </c>
      <c r="J89" s="65">
        <v>28</v>
      </c>
      <c r="K89" s="30" t="s">
        <v>41</v>
      </c>
      <c r="L89" s="102" t="s">
        <v>273</v>
      </c>
      <c r="M89" s="65">
        <v>2</v>
      </c>
      <c r="N89" s="78" t="s">
        <v>274</v>
      </c>
      <c r="O89" s="58">
        <v>9049.7999999999993</v>
      </c>
      <c r="P89" s="58"/>
      <c r="Q89" s="58">
        <f t="shared" si="105"/>
        <v>9049.7999999999993</v>
      </c>
      <c r="R89" s="60"/>
      <c r="S89" s="56">
        <f t="shared" si="106"/>
        <v>7239.8399999999992</v>
      </c>
      <c r="T89" s="58">
        <f t="shared" si="107"/>
        <v>15082.999999999998</v>
      </c>
      <c r="U89" s="57">
        <f t="shared" si="108"/>
        <v>814.48199999999986</v>
      </c>
      <c r="V89" s="57">
        <f t="shared" si="109"/>
        <v>271.49399999999997</v>
      </c>
      <c r="W89" s="57">
        <f t="shared" si="110"/>
        <v>1153.8495</v>
      </c>
      <c r="X89" s="59">
        <f t="shared" si="111"/>
        <v>180.99599999999998</v>
      </c>
      <c r="Y89" s="57">
        <v>539.84</v>
      </c>
      <c r="Z89" s="60"/>
      <c r="AA89" s="57">
        <f t="shared" si="112"/>
        <v>5429.88</v>
      </c>
      <c r="AB89" s="57">
        <f t="shared" si="113"/>
        <v>6696.851999999999</v>
      </c>
      <c r="AC89" s="68">
        <v>325.60000000000002</v>
      </c>
      <c r="AD89" s="57">
        <f t="shared" si="85"/>
        <v>178900.71</v>
      </c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</row>
    <row r="90" spans="1:243" ht="24" customHeight="1">
      <c r="A90" s="77">
        <v>69</v>
      </c>
      <c r="B90" s="61" t="s">
        <v>104</v>
      </c>
      <c r="C90" s="61" t="s">
        <v>105</v>
      </c>
      <c r="D90" s="61" t="s">
        <v>138</v>
      </c>
      <c r="E90" s="61" t="s">
        <v>139</v>
      </c>
      <c r="F90" s="61" t="s">
        <v>106</v>
      </c>
      <c r="G90" s="81" t="s">
        <v>237</v>
      </c>
      <c r="H90" s="79">
        <v>39846</v>
      </c>
      <c r="I90" s="30">
        <v>1</v>
      </c>
      <c r="J90" s="65">
        <v>9</v>
      </c>
      <c r="K90" s="30" t="s">
        <v>41</v>
      </c>
      <c r="L90" s="102" t="s">
        <v>273</v>
      </c>
      <c r="M90" s="65">
        <v>2</v>
      </c>
      <c r="N90" s="78" t="s">
        <v>274</v>
      </c>
      <c r="O90" s="58">
        <v>2862.9</v>
      </c>
      <c r="P90" s="58"/>
      <c r="Q90" s="58">
        <f t="shared" si="105"/>
        <v>2862.9</v>
      </c>
      <c r="R90" s="60"/>
      <c r="S90" s="56">
        <f t="shared" si="106"/>
        <v>2290.3200000000002</v>
      </c>
      <c r="T90" s="58">
        <f t="shared" si="107"/>
        <v>4771.5</v>
      </c>
      <c r="U90" s="57">
        <f t="shared" si="108"/>
        <v>257.661</v>
      </c>
      <c r="V90" s="57">
        <f t="shared" si="109"/>
        <v>85.887</v>
      </c>
      <c r="W90" s="57">
        <f t="shared" si="110"/>
        <v>365.01975000000004</v>
      </c>
      <c r="X90" s="59">
        <f t="shared" si="111"/>
        <v>57.258000000000003</v>
      </c>
      <c r="Y90" s="57">
        <v>173.52</v>
      </c>
      <c r="Z90" s="60"/>
      <c r="AA90" s="57">
        <f t="shared" si="112"/>
        <v>1717.7400000000002</v>
      </c>
      <c r="AB90" s="57">
        <f t="shared" si="113"/>
        <v>2118.5459999999998</v>
      </c>
      <c r="AC90" s="68">
        <v>103.56</v>
      </c>
      <c r="AD90" s="57">
        <f t="shared" si="85"/>
        <v>56628.614999999998</v>
      </c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</row>
    <row r="91" spans="1:243" ht="24" customHeight="1">
      <c r="A91" s="77">
        <v>69</v>
      </c>
      <c r="B91" s="61" t="s">
        <v>104</v>
      </c>
      <c r="C91" s="61" t="s">
        <v>105</v>
      </c>
      <c r="D91" s="61" t="s">
        <v>138</v>
      </c>
      <c r="E91" s="61" t="s">
        <v>139</v>
      </c>
      <c r="F91" s="61" t="s">
        <v>106</v>
      </c>
      <c r="G91" s="81" t="s">
        <v>238</v>
      </c>
      <c r="H91" s="79">
        <v>40049</v>
      </c>
      <c r="I91" s="30">
        <v>1</v>
      </c>
      <c r="J91" s="65">
        <v>30</v>
      </c>
      <c r="K91" s="30" t="s">
        <v>41</v>
      </c>
      <c r="L91" s="102" t="s">
        <v>273</v>
      </c>
      <c r="M91" s="65">
        <v>2</v>
      </c>
      <c r="N91" s="78" t="s">
        <v>274</v>
      </c>
      <c r="O91" s="58">
        <v>12001.5</v>
      </c>
      <c r="P91" s="58"/>
      <c r="Q91" s="58">
        <f t="shared" si="105"/>
        <v>12001.5</v>
      </c>
      <c r="R91" s="60"/>
      <c r="S91" s="56">
        <f t="shared" si="106"/>
        <v>9601.2000000000007</v>
      </c>
      <c r="T91" s="58">
        <f t="shared" si="107"/>
        <v>20002.5</v>
      </c>
      <c r="U91" s="57">
        <f t="shared" si="108"/>
        <v>1080.135</v>
      </c>
      <c r="V91" s="57">
        <f t="shared" si="109"/>
        <v>360.04499999999996</v>
      </c>
      <c r="W91" s="57">
        <f t="shared" si="110"/>
        <v>1530.1912500000001</v>
      </c>
      <c r="X91" s="59">
        <f t="shared" si="111"/>
        <v>240.03</v>
      </c>
      <c r="Y91" s="57">
        <v>732.64</v>
      </c>
      <c r="Z91" s="60"/>
      <c r="AA91" s="57">
        <f t="shared" si="112"/>
        <v>7200.9000000000005</v>
      </c>
      <c r="AB91" s="57">
        <f t="shared" si="113"/>
        <v>8881.11</v>
      </c>
      <c r="AC91" s="68">
        <v>435.1</v>
      </c>
      <c r="AD91" s="57">
        <f t="shared" si="85"/>
        <v>237455.30500000002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</row>
    <row r="92" spans="1:243" ht="24" customHeight="1">
      <c r="A92" s="77">
        <v>69</v>
      </c>
      <c r="B92" s="61" t="s">
        <v>104</v>
      </c>
      <c r="C92" s="61" t="s">
        <v>105</v>
      </c>
      <c r="D92" s="61" t="s">
        <v>138</v>
      </c>
      <c r="E92" s="61" t="s">
        <v>139</v>
      </c>
      <c r="F92" s="61" t="s">
        <v>106</v>
      </c>
      <c r="G92" s="81" t="s">
        <v>239</v>
      </c>
      <c r="H92" s="79">
        <v>40049</v>
      </c>
      <c r="I92" s="30">
        <v>1</v>
      </c>
      <c r="J92" s="65">
        <v>31</v>
      </c>
      <c r="K92" s="30" t="s">
        <v>41</v>
      </c>
      <c r="L92" s="102" t="s">
        <v>273</v>
      </c>
      <c r="M92" s="65">
        <v>2</v>
      </c>
      <c r="N92" s="78" t="s">
        <v>274</v>
      </c>
      <c r="O92" s="58">
        <v>12296.4</v>
      </c>
      <c r="P92" s="58"/>
      <c r="Q92" s="58">
        <f t="shared" si="105"/>
        <v>12296.4</v>
      </c>
      <c r="R92" s="60"/>
      <c r="S92" s="56">
        <f t="shared" si="106"/>
        <v>9837.119999999999</v>
      </c>
      <c r="T92" s="58">
        <f t="shared" si="107"/>
        <v>20494</v>
      </c>
      <c r="U92" s="57">
        <f t="shared" si="108"/>
        <v>1106.6759999999999</v>
      </c>
      <c r="V92" s="57">
        <f t="shared" si="109"/>
        <v>368.892</v>
      </c>
      <c r="W92" s="57">
        <f t="shared" si="110"/>
        <v>1567.7909999999999</v>
      </c>
      <c r="X92" s="59">
        <f t="shared" si="111"/>
        <v>245.928</v>
      </c>
      <c r="Y92" s="57">
        <v>751.92</v>
      </c>
      <c r="Z92" s="60"/>
      <c r="AA92" s="57">
        <f t="shared" si="112"/>
        <v>7377.84</v>
      </c>
      <c r="AB92" s="57">
        <f t="shared" si="113"/>
        <v>9099.3359999999993</v>
      </c>
      <c r="AC92" s="68">
        <v>446.06</v>
      </c>
      <c r="AD92" s="57">
        <f t="shared" si="85"/>
        <v>243305.63999999998</v>
      </c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</row>
    <row r="93" spans="1:243" ht="24" customHeight="1">
      <c r="A93" s="77">
        <v>69</v>
      </c>
      <c r="B93" s="61" t="s">
        <v>104</v>
      </c>
      <c r="C93" s="61" t="s">
        <v>105</v>
      </c>
      <c r="D93" s="61" t="s">
        <v>138</v>
      </c>
      <c r="E93" s="61" t="s">
        <v>139</v>
      </c>
      <c r="F93" s="61" t="s">
        <v>106</v>
      </c>
      <c r="G93" s="81" t="s">
        <v>240</v>
      </c>
      <c r="H93" s="79">
        <v>38752</v>
      </c>
      <c r="I93" s="30">
        <v>1</v>
      </c>
      <c r="J93" s="65">
        <v>4</v>
      </c>
      <c r="K93" s="30" t="s">
        <v>41</v>
      </c>
      <c r="L93" s="102" t="s">
        <v>273</v>
      </c>
      <c r="M93" s="65">
        <v>2</v>
      </c>
      <c r="N93" s="78" t="s">
        <v>274</v>
      </c>
      <c r="O93" s="58">
        <v>1346.1</v>
      </c>
      <c r="P93" s="58"/>
      <c r="Q93" s="58">
        <f t="shared" si="105"/>
        <v>1346.1</v>
      </c>
      <c r="R93" s="60"/>
      <c r="S93" s="56">
        <f t="shared" si="106"/>
        <v>1076.8799999999999</v>
      </c>
      <c r="T93" s="58">
        <f t="shared" si="107"/>
        <v>2243.5</v>
      </c>
      <c r="U93" s="57">
        <f t="shared" si="108"/>
        <v>121.14899999999999</v>
      </c>
      <c r="V93" s="57">
        <f t="shared" si="109"/>
        <v>40.382999999999996</v>
      </c>
      <c r="W93" s="57">
        <f t="shared" si="110"/>
        <v>171.62774999999999</v>
      </c>
      <c r="X93" s="59">
        <f t="shared" si="111"/>
        <v>26.921999999999997</v>
      </c>
      <c r="Y93" s="57">
        <v>77.12</v>
      </c>
      <c r="Z93" s="60"/>
      <c r="AA93" s="57">
        <f t="shared" si="112"/>
        <v>807.65999999999985</v>
      </c>
      <c r="AB93" s="57">
        <f t="shared" si="113"/>
        <v>996.11400000000003</v>
      </c>
      <c r="AC93" s="68">
        <v>47.8</v>
      </c>
      <c r="AD93" s="57">
        <f t="shared" si="85"/>
        <v>26571.574999999997</v>
      </c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</row>
    <row r="94" spans="1:243" ht="24" customHeight="1">
      <c r="A94" s="77">
        <v>69</v>
      </c>
      <c r="B94" s="61" t="s">
        <v>104</v>
      </c>
      <c r="C94" s="61" t="s">
        <v>105</v>
      </c>
      <c r="D94" s="61" t="s">
        <v>138</v>
      </c>
      <c r="E94" s="61" t="s">
        <v>139</v>
      </c>
      <c r="F94" s="61" t="s">
        <v>106</v>
      </c>
      <c r="G94" s="81" t="s">
        <v>241</v>
      </c>
      <c r="H94" s="79">
        <v>38945</v>
      </c>
      <c r="I94" s="30">
        <v>1</v>
      </c>
      <c r="J94" s="65">
        <v>16</v>
      </c>
      <c r="K94" s="30" t="s">
        <v>41</v>
      </c>
      <c r="L94" s="102" t="s">
        <v>273</v>
      </c>
      <c r="M94" s="65">
        <v>2</v>
      </c>
      <c r="N94" s="78" t="s">
        <v>274</v>
      </c>
      <c r="O94" s="58">
        <v>5384.1</v>
      </c>
      <c r="P94" s="58"/>
      <c r="Q94" s="58">
        <f t="shared" si="105"/>
        <v>5384.1</v>
      </c>
      <c r="R94" s="60"/>
      <c r="S94" s="56">
        <f t="shared" si="106"/>
        <v>4307.28</v>
      </c>
      <c r="T94" s="58">
        <f t="shared" si="107"/>
        <v>8973.5</v>
      </c>
      <c r="U94" s="57">
        <f t="shared" si="108"/>
        <v>484.56900000000002</v>
      </c>
      <c r="V94" s="57">
        <f t="shared" si="109"/>
        <v>161.523</v>
      </c>
      <c r="W94" s="57">
        <f t="shared" si="110"/>
        <v>686.47275000000002</v>
      </c>
      <c r="X94" s="59">
        <f t="shared" si="111"/>
        <v>107.68200000000002</v>
      </c>
      <c r="Y94" s="57">
        <v>308.48</v>
      </c>
      <c r="Z94" s="60"/>
      <c r="AA94" s="57">
        <f t="shared" si="112"/>
        <v>3230.4600000000005</v>
      </c>
      <c r="AB94" s="57">
        <f t="shared" si="113"/>
        <v>3984.2339999999995</v>
      </c>
      <c r="AC94" s="68">
        <v>191.2</v>
      </c>
      <c r="AD94" s="57">
        <f t="shared" si="85"/>
        <v>106280.595</v>
      </c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</row>
    <row r="95" spans="1:243" ht="24" customHeight="1">
      <c r="A95" s="77">
        <v>69</v>
      </c>
      <c r="B95" s="61" t="s">
        <v>104</v>
      </c>
      <c r="C95" s="61" t="s">
        <v>105</v>
      </c>
      <c r="D95" s="61" t="s">
        <v>138</v>
      </c>
      <c r="E95" s="61" t="s">
        <v>139</v>
      </c>
      <c r="F95" s="61" t="s">
        <v>106</v>
      </c>
      <c r="G95" s="81" t="s">
        <v>242</v>
      </c>
      <c r="H95" s="79">
        <v>38945</v>
      </c>
      <c r="I95" s="30">
        <v>1</v>
      </c>
      <c r="J95" s="65">
        <v>35</v>
      </c>
      <c r="K95" s="30" t="s">
        <v>41</v>
      </c>
      <c r="L95" s="102" t="s">
        <v>273</v>
      </c>
      <c r="M95" s="65">
        <v>2</v>
      </c>
      <c r="N95" s="78" t="s">
        <v>274</v>
      </c>
      <c r="O95" s="58">
        <v>10330.200000000001</v>
      </c>
      <c r="P95" s="58"/>
      <c r="Q95" s="58">
        <f t="shared" si="105"/>
        <v>10330.200000000001</v>
      </c>
      <c r="R95" s="60"/>
      <c r="S95" s="56">
        <f t="shared" si="106"/>
        <v>8264.16</v>
      </c>
      <c r="T95" s="58">
        <f t="shared" si="107"/>
        <v>17217</v>
      </c>
      <c r="U95" s="57">
        <f t="shared" si="108"/>
        <v>929.71800000000007</v>
      </c>
      <c r="V95" s="57">
        <f t="shared" si="109"/>
        <v>309.90600000000001</v>
      </c>
      <c r="W95" s="57">
        <f t="shared" si="110"/>
        <v>1317.1005</v>
      </c>
      <c r="X95" s="59">
        <f t="shared" si="111"/>
        <v>206.60400000000001</v>
      </c>
      <c r="Y95" s="57">
        <v>674.8</v>
      </c>
      <c r="Z95" s="60"/>
      <c r="AA95" s="57">
        <f t="shared" si="112"/>
        <v>6198.1200000000008</v>
      </c>
      <c r="AB95" s="57">
        <f t="shared" si="113"/>
        <v>7644.348</v>
      </c>
      <c r="AC95" s="68">
        <v>383.26</v>
      </c>
      <c r="AD95" s="57">
        <f t="shared" si="85"/>
        <v>204926.83000000002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</row>
    <row r="96" spans="1:243" ht="24" customHeight="1">
      <c r="A96" s="77">
        <v>69</v>
      </c>
      <c r="B96" s="61" t="s">
        <v>104</v>
      </c>
      <c r="C96" s="61" t="s">
        <v>105</v>
      </c>
      <c r="D96" s="61" t="s">
        <v>138</v>
      </c>
      <c r="E96" s="61" t="s">
        <v>139</v>
      </c>
      <c r="F96" s="61" t="s">
        <v>106</v>
      </c>
      <c r="G96" s="81" t="s">
        <v>243</v>
      </c>
      <c r="H96" s="79">
        <v>38945</v>
      </c>
      <c r="I96" s="30">
        <v>1</v>
      </c>
      <c r="J96" s="65">
        <v>20</v>
      </c>
      <c r="K96" s="30" t="s">
        <v>41</v>
      </c>
      <c r="L96" s="102" t="s">
        <v>273</v>
      </c>
      <c r="M96" s="65">
        <v>2</v>
      </c>
      <c r="N96" s="78" t="s">
        <v>274</v>
      </c>
      <c r="O96" s="58">
        <v>5903.56</v>
      </c>
      <c r="P96" s="58"/>
      <c r="Q96" s="58">
        <f t="shared" si="105"/>
        <v>5903.56</v>
      </c>
      <c r="R96" s="60"/>
      <c r="S96" s="56">
        <f t="shared" si="106"/>
        <v>4722.848</v>
      </c>
      <c r="T96" s="58">
        <f t="shared" si="107"/>
        <v>9839.2666666666664</v>
      </c>
      <c r="U96" s="57">
        <f t="shared" si="108"/>
        <v>531.32040000000006</v>
      </c>
      <c r="V96" s="57">
        <f t="shared" si="109"/>
        <v>177.10679999999999</v>
      </c>
      <c r="W96" s="57">
        <f t="shared" si="110"/>
        <v>752.70390000000009</v>
      </c>
      <c r="X96" s="59">
        <f t="shared" si="111"/>
        <v>118.0712</v>
      </c>
      <c r="Y96" s="57">
        <v>385.6</v>
      </c>
      <c r="Z96" s="60"/>
      <c r="AA96" s="57">
        <f t="shared" si="112"/>
        <v>3542.1360000000004</v>
      </c>
      <c r="AB96" s="57">
        <f t="shared" si="113"/>
        <v>4368.6343999999999</v>
      </c>
      <c r="AC96" s="68">
        <v>219</v>
      </c>
      <c r="AD96" s="57">
        <f t="shared" si="85"/>
        <v>117112.23266666666</v>
      </c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</row>
    <row r="97" spans="1:243" ht="24" customHeight="1">
      <c r="A97" s="77">
        <v>69</v>
      </c>
      <c r="B97" s="61" t="s">
        <v>104</v>
      </c>
      <c r="C97" s="61" t="s">
        <v>105</v>
      </c>
      <c r="D97" s="61" t="s">
        <v>138</v>
      </c>
      <c r="E97" s="61" t="s">
        <v>139</v>
      </c>
      <c r="F97" s="61" t="s">
        <v>106</v>
      </c>
      <c r="G97" s="81" t="s">
        <v>244</v>
      </c>
      <c r="H97" s="79">
        <v>38945</v>
      </c>
      <c r="I97" s="30">
        <v>1</v>
      </c>
      <c r="J97" s="65">
        <v>40</v>
      </c>
      <c r="K97" s="30" t="s">
        <v>41</v>
      </c>
      <c r="L97" s="102" t="s">
        <v>273</v>
      </c>
      <c r="M97" s="65">
        <v>2</v>
      </c>
      <c r="N97" s="78" t="s">
        <v>274</v>
      </c>
      <c r="O97" s="58">
        <v>12591.6</v>
      </c>
      <c r="P97" s="58"/>
      <c r="Q97" s="58">
        <f t="shared" si="105"/>
        <v>12591.6</v>
      </c>
      <c r="R97" s="60"/>
      <c r="S97" s="56">
        <f t="shared" si="106"/>
        <v>10073.280000000001</v>
      </c>
      <c r="T97" s="58">
        <f t="shared" si="107"/>
        <v>20986</v>
      </c>
      <c r="U97" s="57">
        <f t="shared" si="108"/>
        <v>1133.2439999999999</v>
      </c>
      <c r="V97" s="57">
        <f t="shared" si="109"/>
        <v>377.74799999999999</v>
      </c>
      <c r="W97" s="57">
        <f t="shared" si="110"/>
        <v>1605.4290000000001</v>
      </c>
      <c r="X97" s="59">
        <f t="shared" si="111"/>
        <v>251.83200000000002</v>
      </c>
      <c r="Y97" s="57">
        <v>771</v>
      </c>
      <c r="Z97" s="60"/>
      <c r="AA97" s="57">
        <f t="shared" si="112"/>
        <v>7554.9600000000009</v>
      </c>
      <c r="AB97" s="57">
        <f t="shared" si="113"/>
        <v>9317.7839999999997</v>
      </c>
      <c r="AC97" s="68">
        <v>457</v>
      </c>
      <c r="AD97" s="57">
        <f t="shared" si="85"/>
        <v>249159.26</v>
      </c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</row>
    <row r="98" spans="1:243" ht="24" customHeight="1">
      <c r="A98" s="77">
        <v>69</v>
      </c>
      <c r="B98" s="61" t="s">
        <v>104</v>
      </c>
      <c r="C98" s="61" t="s">
        <v>105</v>
      </c>
      <c r="D98" s="61" t="s">
        <v>138</v>
      </c>
      <c r="E98" s="61" t="s">
        <v>139</v>
      </c>
      <c r="F98" s="61" t="s">
        <v>106</v>
      </c>
      <c r="G98" s="81" t="s">
        <v>245</v>
      </c>
      <c r="H98" s="79">
        <v>40225</v>
      </c>
      <c r="I98" s="30">
        <v>1</v>
      </c>
      <c r="J98" s="65">
        <v>36</v>
      </c>
      <c r="K98" s="30" t="s">
        <v>41</v>
      </c>
      <c r="L98" s="102" t="s">
        <v>273</v>
      </c>
      <c r="M98" s="65">
        <v>2</v>
      </c>
      <c r="N98" s="78" t="s">
        <v>274</v>
      </c>
      <c r="O98" s="58">
        <v>11411.26</v>
      </c>
      <c r="P98" s="58"/>
      <c r="Q98" s="58">
        <f t="shared" si="105"/>
        <v>11411.26</v>
      </c>
      <c r="R98" s="60"/>
      <c r="S98" s="56">
        <f t="shared" si="106"/>
        <v>9129.0079999999998</v>
      </c>
      <c r="T98" s="58">
        <f t="shared" si="107"/>
        <v>19018.766666666666</v>
      </c>
      <c r="U98" s="57">
        <f t="shared" si="108"/>
        <v>1027.0134</v>
      </c>
      <c r="V98" s="57">
        <f t="shared" si="109"/>
        <v>342.33780000000002</v>
      </c>
      <c r="W98" s="57">
        <f t="shared" si="110"/>
        <v>1454.9356500000001</v>
      </c>
      <c r="X98" s="59">
        <f t="shared" si="111"/>
        <v>228.2252</v>
      </c>
      <c r="Y98" s="57">
        <v>694.08</v>
      </c>
      <c r="Z98" s="60"/>
      <c r="AA98" s="57">
        <f t="shared" si="112"/>
        <v>6846.7559999999994</v>
      </c>
      <c r="AB98" s="57">
        <f t="shared" si="113"/>
        <v>8444.3323999999993</v>
      </c>
      <c r="AC98" s="68">
        <v>413.2</v>
      </c>
      <c r="AD98" s="57">
        <f t="shared" si="85"/>
        <v>225746.28766666667</v>
      </c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</row>
    <row r="99" spans="1:243" ht="24" customHeight="1">
      <c r="A99" s="77">
        <v>69</v>
      </c>
      <c r="B99" s="61" t="s">
        <v>104</v>
      </c>
      <c r="C99" s="61" t="s">
        <v>105</v>
      </c>
      <c r="D99" s="61" t="s">
        <v>138</v>
      </c>
      <c r="E99" s="61" t="s">
        <v>139</v>
      </c>
      <c r="F99" s="61" t="s">
        <v>106</v>
      </c>
      <c r="G99" s="81" t="s">
        <v>246</v>
      </c>
      <c r="H99" s="79">
        <v>40225</v>
      </c>
      <c r="I99" s="30">
        <v>1</v>
      </c>
      <c r="J99" s="65">
        <v>39</v>
      </c>
      <c r="K99" s="30" t="s">
        <v>41</v>
      </c>
      <c r="L99" s="102" t="s">
        <v>273</v>
      </c>
      <c r="M99" s="65">
        <v>2</v>
      </c>
      <c r="N99" s="78" t="s">
        <v>274</v>
      </c>
      <c r="O99" s="58">
        <v>12296.28</v>
      </c>
      <c r="P99" s="58"/>
      <c r="Q99" s="58">
        <f t="shared" si="105"/>
        <v>12296.28</v>
      </c>
      <c r="R99" s="60"/>
      <c r="S99" s="56">
        <f t="shared" si="106"/>
        <v>9837.0240000000013</v>
      </c>
      <c r="T99" s="58">
        <f t="shared" si="107"/>
        <v>20493.800000000003</v>
      </c>
      <c r="U99" s="57">
        <f t="shared" si="108"/>
        <v>1106.6651999999999</v>
      </c>
      <c r="V99" s="57">
        <f t="shared" si="109"/>
        <v>368.88839999999999</v>
      </c>
      <c r="W99" s="57">
        <f t="shared" si="110"/>
        <v>1567.7757000000001</v>
      </c>
      <c r="X99" s="59">
        <f t="shared" si="111"/>
        <v>245.92560000000003</v>
      </c>
      <c r="Y99" s="57">
        <v>751.92</v>
      </c>
      <c r="Z99" s="60"/>
      <c r="AA99" s="57">
        <f t="shared" si="112"/>
        <v>7377.7680000000009</v>
      </c>
      <c r="AB99" s="57">
        <f t="shared" si="113"/>
        <v>9099.2472000000016</v>
      </c>
      <c r="AC99" s="68">
        <v>446.06</v>
      </c>
      <c r="AD99" s="57">
        <f t="shared" si="85"/>
        <v>243303.35800000007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</row>
    <row r="100" spans="1:243" ht="24" customHeight="1">
      <c r="A100" s="77">
        <v>69</v>
      </c>
      <c r="B100" s="61" t="s">
        <v>104</v>
      </c>
      <c r="C100" s="61" t="s">
        <v>105</v>
      </c>
      <c r="D100" s="61" t="s">
        <v>138</v>
      </c>
      <c r="E100" s="61" t="s">
        <v>139</v>
      </c>
      <c r="F100" s="61" t="s">
        <v>106</v>
      </c>
      <c r="G100" s="81" t="s">
        <v>247</v>
      </c>
      <c r="H100" s="79">
        <v>40406</v>
      </c>
      <c r="I100" s="30">
        <v>1</v>
      </c>
      <c r="J100" s="65">
        <v>33</v>
      </c>
      <c r="K100" s="30" t="s">
        <v>41</v>
      </c>
      <c r="L100" s="102" t="s">
        <v>273</v>
      </c>
      <c r="M100" s="65">
        <v>2</v>
      </c>
      <c r="N100" s="78" t="s">
        <v>274</v>
      </c>
      <c r="O100" s="58">
        <v>12886.8</v>
      </c>
      <c r="P100" s="58"/>
      <c r="Q100" s="58">
        <f t="shared" si="105"/>
        <v>12886.8</v>
      </c>
      <c r="R100" s="60"/>
      <c r="S100" s="56">
        <f t="shared" si="106"/>
        <v>10309.44</v>
      </c>
      <c r="T100" s="58">
        <f t="shared" si="107"/>
        <v>21478</v>
      </c>
      <c r="U100" s="57">
        <f t="shared" si="108"/>
        <v>1159.8119999999999</v>
      </c>
      <c r="V100" s="57">
        <f t="shared" si="109"/>
        <v>386.60399999999998</v>
      </c>
      <c r="W100" s="57">
        <f t="shared" si="110"/>
        <v>1643.067</v>
      </c>
      <c r="X100" s="59">
        <f t="shared" si="111"/>
        <v>257.73599999999999</v>
      </c>
      <c r="Y100" s="57">
        <v>790.48</v>
      </c>
      <c r="Z100" s="60"/>
      <c r="AA100" s="57">
        <f t="shared" si="112"/>
        <v>7732.08</v>
      </c>
      <c r="AB100" s="57">
        <f t="shared" si="113"/>
        <v>9536.232</v>
      </c>
      <c r="AC100" s="68">
        <v>467.96</v>
      </c>
      <c r="AD100" s="57">
        <f t="shared" si="85"/>
        <v>255017.69999999998</v>
      </c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</row>
    <row r="101" spans="1:243" ht="24" customHeight="1">
      <c r="A101" s="77">
        <v>69</v>
      </c>
      <c r="B101" s="61" t="s">
        <v>104</v>
      </c>
      <c r="C101" s="61" t="s">
        <v>105</v>
      </c>
      <c r="D101" s="61" t="s">
        <v>138</v>
      </c>
      <c r="E101" s="61" t="s">
        <v>139</v>
      </c>
      <c r="F101" s="61" t="s">
        <v>106</v>
      </c>
      <c r="G101" s="81" t="s">
        <v>248</v>
      </c>
      <c r="H101" s="79">
        <v>40618</v>
      </c>
      <c r="I101" s="30">
        <v>1</v>
      </c>
      <c r="J101" s="65">
        <v>34</v>
      </c>
      <c r="K101" s="30" t="s">
        <v>41</v>
      </c>
      <c r="L101" s="102" t="s">
        <v>273</v>
      </c>
      <c r="M101" s="65">
        <v>2</v>
      </c>
      <c r="N101" s="78" t="s">
        <v>274</v>
      </c>
      <c r="O101" s="58">
        <v>10820.7</v>
      </c>
      <c r="P101" s="58"/>
      <c r="Q101" s="58">
        <f t="shared" si="105"/>
        <v>10820.7</v>
      </c>
      <c r="R101" s="60"/>
      <c r="S101" s="56">
        <f t="shared" si="106"/>
        <v>8656.56</v>
      </c>
      <c r="T101" s="58">
        <f t="shared" si="107"/>
        <v>18034.5</v>
      </c>
      <c r="U101" s="57">
        <f t="shared" si="108"/>
        <v>973.86300000000006</v>
      </c>
      <c r="V101" s="57">
        <f t="shared" si="109"/>
        <v>324.62100000000004</v>
      </c>
      <c r="W101" s="57">
        <f t="shared" si="110"/>
        <v>1379.6392500000002</v>
      </c>
      <c r="X101" s="59">
        <f t="shared" si="111"/>
        <v>216.41400000000002</v>
      </c>
      <c r="Y101" s="57">
        <v>655.52</v>
      </c>
      <c r="Z101" s="60"/>
      <c r="AA101" s="57">
        <f t="shared" si="112"/>
        <v>6492.420000000001</v>
      </c>
      <c r="AB101" s="57">
        <f t="shared" si="113"/>
        <v>8007.3179999999993</v>
      </c>
      <c r="AC101" s="68">
        <v>391.3</v>
      </c>
      <c r="AD101" s="57">
        <f t="shared" si="85"/>
        <v>214031.185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</row>
    <row r="102" spans="1:243" ht="24" customHeight="1">
      <c r="A102" s="77">
        <v>69</v>
      </c>
      <c r="B102" s="61" t="s">
        <v>104</v>
      </c>
      <c r="C102" s="61" t="s">
        <v>105</v>
      </c>
      <c r="D102" s="61" t="s">
        <v>138</v>
      </c>
      <c r="E102" s="61" t="s">
        <v>139</v>
      </c>
      <c r="F102" s="61" t="s">
        <v>106</v>
      </c>
      <c r="G102" s="81" t="s">
        <v>249</v>
      </c>
      <c r="H102" s="79">
        <v>40955</v>
      </c>
      <c r="I102" s="30">
        <v>1</v>
      </c>
      <c r="J102" s="65">
        <v>17</v>
      </c>
      <c r="K102" s="30" t="s">
        <v>41</v>
      </c>
      <c r="L102" s="102" t="s">
        <v>273</v>
      </c>
      <c r="M102" s="65">
        <v>2</v>
      </c>
      <c r="N102" s="78" t="s">
        <v>274</v>
      </c>
      <c r="O102" s="58">
        <v>5017.82</v>
      </c>
      <c r="P102" s="58"/>
      <c r="Q102" s="58">
        <f t="shared" si="105"/>
        <v>5017.82</v>
      </c>
      <c r="R102" s="60"/>
      <c r="S102" s="56">
        <f t="shared" si="106"/>
        <v>4014.2559999999994</v>
      </c>
      <c r="T102" s="58">
        <f t="shared" si="107"/>
        <v>8363.0333333333328</v>
      </c>
      <c r="U102" s="57">
        <f t="shared" si="108"/>
        <v>451.60379999999998</v>
      </c>
      <c r="V102" s="57">
        <f t="shared" si="109"/>
        <v>150.53459999999998</v>
      </c>
      <c r="W102" s="57">
        <f t="shared" si="110"/>
        <v>639.77204999999992</v>
      </c>
      <c r="X102" s="59">
        <f t="shared" si="111"/>
        <v>100.35639999999999</v>
      </c>
      <c r="Y102" s="57">
        <v>327.76</v>
      </c>
      <c r="Z102" s="60"/>
      <c r="AA102" s="57">
        <f t="shared" si="112"/>
        <v>3010.692</v>
      </c>
      <c r="AB102" s="57">
        <f t="shared" si="113"/>
        <v>3713.1867999999995</v>
      </c>
      <c r="AC102" s="68">
        <v>186.16</v>
      </c>
      <c r="AD102" s="57">
        <f t="shared" si="85"/>
        <v>99541.490333333306</v>
      </c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</row>
    <row r="103" spans="1:243" ht="24" customHeight="1">
      <c r="A103" s="77">
        <v>69</v>
      </c>
      <c r="B103" s="61" t="s">
        <v>104</v>
      </c>
      <c r="C103" s="61" t="s">
        <v>105</v>
      </c>
      <c r="D103" s="61" t="s">
        <v>138</v>
      </c>
      <c r="E103" s="61" t="s">
        <v>139</v>
      </c>
      <c r="F103" s="61" t="s">
        <v>106</v>
      </c>
      <c r="G103" s="81" t="s">
        <v>250</v>
      </c>
      <c r="H103" s="79">
        <v>40984</v>
      </c>
      <c r="I103" s="30">
        <v>1</v>
      </c>
      <c r="J103" s="65">
        <v>6</v>
      </c>
      <c r="K103" s="30" t="s">
        <v>41</v>
      </c>
      <c r="L103" s="102" t="s">
        <v>273</v>
      </c>
      <c r="M103" s="65">
        <v>2</v>
      </c>
      <c r="N103" s="78" t="s">
        <v>274</v>
      </c>
      <c r="O103" s="58">
        <v>1770.9</v>
      </c>
      <c r="P103" s="58"/>
      <c r="Q103" s="58">
        <f t="shared" si="105"/>
        <v>1770.9</v>
      </c>
      <c r="R103" s="60"/>
      <c r="S103" s="56">
        <f t="shared" si="106"/>
        <v>1416.72</v>
      </c>
      <c r="T103" s="58">
        <f t="shared" si="107"/>
        <v>2951.5</v>
      </c>
      <c r="U103" s="57">
        <f t="shared" si="108"/>
        <v>159.381</v>
      </c>
      <c r="V103" s="57">
        <f t="shared" si="109"/>
        <v>53.127000000000002</v>
      </c>
      <c r="W103" s="57">
        <f t="shared" si="110"/>
        <v>225.78975000000003</v>
      </c>
      <c r="X103" s="59">
        <f t="shared" si="111"/>
        <v>35.417999999999999</v>
      </c>
      <c r="Y103" s="57">
        <v>115.68</v>
      </c>
      <c r="Z103" s="60"/>
      <c r="AA103" s="57">
        <f t="shared" si="112"/>
        <v>1062.5400000000002</v>
      </c>
      <c r="AB103" s="57">
        <f t="shared" si="113"/>
        <v>1310.4660000000001</v>
      </c>
      <c r="AC103" s="68">
        <v>65.7</v>
      </c>
      <c r="AD103" s="57">
        <f t="shared" si="85"/>
        <v>35130.474999999999</v>
      </c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</row>
    <row r="104" spans="1:243" ht="24" customHeight="1">
      <c r="A104" s="77">
        <v>69</v>
      </c>
      <c r="B104" s="61" t="s">
        <v>104</v>
      </c>
      <c r="C104" s="61" t="s">
        <v>105</v>
      </c>
      <c r="D104" s="61" t="s">
        <v>138</v>
      </c>
      <c r="E104" s="61" t="s">
        <v>139</v>
      </c>
      <c r="F104" s="61" t="s">
        <v>106</v>
      </c>
      <c r="G104" s="81" t="s">
        <v>251</v>
      </c>
      <c r="H104" s="79">
        <v>40984</v>
      </c>
      <c r="I104" s="30">
        <v>1</v>
      </c>
      <c r="J104" s="65">
        <v>4</v>
      </c>
      <c r="K104" s="30" t="s">
        <v>41</v>
      </c>
      <c r="L104" s="102" t="s">
        <v>273</v>
      </c>
      <c r="M104" s="65">
        <v>2</v>
      </c>
      <c r="N104" s="78" t="s">
        <v>274</v>
      </c>
      <c r="O104" s="58">
        <v>1180.5</v>
      </c>
      <c r="P104" s="58"/>
      <c r="Q104" s="58">
        <f t="shared" si="105"/>
        <v>1180.5</v>
      </c>
      <c r="R104" s="60"/>
      <c r="S104" s="56">
        <f t="shared" si="106"/>
        <v>944.40000000000009</v>
      </c>
      <c r="T104" s="58">
        <f t="shared" si="107"/>
        <v>1967.5</v>
      </c>
      <c r="U104" s="57">
        <f t="shared" si="108"/>
        <v>106.24499999999999</v>
      </c>
      <c r="V104" s="57">
        <f t="shared" si="109"/>
        <v>35.414999999999999</v>
      </c>
      <c r="W104" s="57">
        <f t="shared" si="110"/>
        <v>150.51375000000002</v>
      </c>
      <c r="X104" s="59">
        <f t="shared" si="111"/>
        <v>23.61</v>
      </c>
      <c r="Y104" s="57">
        <v>77.12</v>
      </c>
      <c r="Z104" s="60"/>
      <c r="AA104" s="57">
        <f t="shared" si="112"/>
        <v>708.30000000000007</v>
      </c>
      <c r="AB104" s="57">
        <f t="shared" si="113"/>
        <v>873.57</v>
      </c>
      <c r="AC104" s="68">
        <v>43.8</v>
      </c>
      <c r="AD104" s="57">
        <f t="shared" si="85"/>
        <v>23418.415000000001</v>
      </c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</row>
    <row r="105" spans="1:243" ht="24" customHeight="1">
      <c r="A105" s="77">
        <v>69</v>
      </c>
      <c r="B105" s="61" t="s">
        <v>104</v>
      </c>
      <c r="C105" s="61" t="s">
        <v>105</v>
      </c>
      <c r="D105" s="61" t="s">
        <v>138</v>
      </c>
      <c r="E105" s="61" t="s">
        <v>139</v>
      </c>
      <c r="F105" s="61" t="s">
        <v>106</v>
      </c>
      <c r="G105" s="81" t="s">
        <v>252</v>
      </c>
      <c r="H105" s="79">
        <v>41153</v>
      </c>
      <c r="I105" s="30">
        <v>1</v>
      </c>
      <c r="J105" s="65">
        <v>4</v>
      </c>
      <c r="K105" s="30" t="s">
        <v>41</v>
      </c>
      <c r="L105" s="102" t="s">
        <v>273</v>
      </c>
      <c r="M105" s="65">
        <v>2</v>
      </c>
      <c r="N105" s="78" t="s">
        <v>274</v>
      </c>
      <c r="O105" s="58">
        <v>1180.5</v>
      </c>
      <c r="P105" s="58"/>
      <c r="Q105" s="58">
        <f t="shared" si="105"/>
        <v>1180.5</v>
      </c>
      <c r="R105" s="60"/>
      <c r="S105" s="56">
        <f t="shared" si="106"/>
        <v>944.40000000000009</v>
      </c>
      <c r="T105" s="58">
        <f t="shared" si="107"/>
        <v>1967.5</v>
      </c>
      <c r="U105" s="57">
        <f t="shared" si="108"/>
        <v>106.24499999999999</v>
      </c>
      <c r="V105" s="57">
        <f t="shared" si="109"/>
        <v>35.414999999999999</v>
      </c>
      <c r="W105" s="57">
        <f t="shared" si="110"/>
        <v>150.51375000000002</v>
      </c>
      <c r="X105" s="59">
        <f t="shared" si="111"/>
        <v>23.61</v>
      </c>
      <c r="Y105" s="57">
        <v>77.12</v>
      </c>
      <c r="Z105" s="60"/>
      <c r="AA105" s="57">
        <f t="shared" si="112"/>
        <v>708.30000000000007</v>
      </c>
      <c r="AB105" s="57">
        <f t="shared" si="113"/>
        <v>873.57</v>
      </c>
      <c r="AC105" s="68">
        <v>43.8</v>
      </c>
      <c r="AD105" s="57">
        <f t="shared" si="85"/>
        <v>23418.415000000001</v>
      </c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</row>
    <row r="106" spans="1:243" ht="24" customHeight="1">
      <c r="A106" s="77">
        <v>69</v>
      </c>
      <c r="B106" s="61" t="s">
        <v>104</v>
      </c>
      <c r="C106" s="61" t="s">
        <v>105</v>
      </c>
      <c r="D106" s="61" t="s">
        <v>138</v>
      </c>
      <c r="E106" s="61" t="s">
        <v>139</v>
      </c>
      <c r="F106" s="61" t="s">
        <v>106</v>
      </c>
      <c r="G106" s="81" t="s">
        <v>253</v>
      </c>
      <c r="H106" s="79">
        <v>41153</v>
      </c>
      <c r="I106" s="30">
        <v>1</v>
      </c>
      <c r="J106" s="65">
        <v>4</v>
      </c>
      <c r="K106" s="30" t="s">
        <v>41</v>
      </c>
      <c r="L106" s="102" t="s">
        <v>273</v>
      </c>
      <c r="M106" s="65">
        <v>2</v>
      </c>
      <c r="N106" s="78" t="s">
        <v>274</v>
      </c>
      <c r="O106" s="58">
        <v>1180.5</v>
      </c>
      <c r="P106" s="58"/>
      <c r="Q106" s="58">
        <f t="shared" si="105"/>
        <v>1180.5</v>
      </c>
      <c r="R106" s="60"/>
      <c r="S106" s="56">
        <f t="shared" si="106"/>
        <v>944.40000000000009</v>
      </c>
      <c r="T106" s="58">
        <f t="shared" si="107"/>
        <v>1967.5</v>
      </c>
      <c r="U106" s="57">
        <f t="shared" si="108"/>
        <v>106.24499999999999</v>
      </c>
      <c r="V106" s="57">
        <f t="shared" si="109"/>
        <v>35.414999999999999</v>
      </c>
      <c r="W106" s="57">
        <f t="shared" si="110"/>
        <v>150.51375000000002</v>
      </c>
      <c r="X106" s="59">
        <f t="shared" si="111"/>
        <v>23.61</v>
      </c>
      <c r="Y106" s="57">
        <v>77.12</v>
      </c>
      <c r="Z106" s="60"/>
      <c r="AA106" s="57">
        <f t="shared" si="112"/>
        <v>708.30000000000007</v>
      </c>
      <c r="AB106" s="57">
        <f t="shared" si="113"/>
        <v>873.57</v>
      </c>
      <c r="AC106" s="68">
        <v>43.8</v>
      </c>
      <c r="AD106" s="57">
        <f t="shared" si="85"/>
        <v>23418.415000000001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</row>
    <row r="107" spans="1:243" ht="24" customHeight="1">
      <c r="A107" s="77">
        <v>69</v>
      </c>
      <c r="B107" s="61" t="s">
        <v>104</v>
      </c>
      <c r="C107" s="61" t="s">
        <v>105</v>
      </c>
      <c r="D107" s="61" t="s">
        <v>138</v>
      </c>
      <c r="E107" s="61" t="s">
        <v>139</v>
      </c>
      <c r="F107" s="61" t="s">
        <v>106</v>
      </c>
      <c r="G107" s="81" t="s">
        <v>254</v>
      </c>
      <c r="H107" s="79">
        <v>41153</v>
      </c>
      <c r="I107" s="30">
        <v>1</v>
      </c>
      <c r="J107" s="65">
        <v>4</v>
      </c>
      <c r="K107" s="30" t="s">
        <v>41</v>
      </c>
      <c r="L107" s="102" t="s">
        <v>273</v>
      </c>
      <c r="M107" s="65">
        <v>2</v>
      </c>
      <c r="N107" s="78" t="s">
        <v>274</v>
      </c>
      <c r="O107" s="58">
        <v>1180.5</v>
      </c>
      <c r="P107" s="58"/>
      <c r="Q107" s="58">
        <f t="shared" si="105"/>
        <v>1180.5</v>
      </c>
      <c r="R107" s="60"/>
      <c r="S107" s="56">
        <f t="shared" si="106"/>
        <v>944.40000000000009</v>
      </c>
      <c r="T107" s="58">
        <f t="shared" si="107"/>
        <v>1967.5</v>
      </c>
      <c r="U107" s="57">
        <f t="shared" si="108"/>
        <v>106.24499999999999</v>
      </c>
      <c r="V107" s="57">
        <f t="shared" si="109"/>
        <v>35.414999999999999</v>
      </c>
      <c r="W107" s="57">
        <f t="shared" si="110"/>
        <v>150.51375000000002</v>
      </c>
      <c r="X107" s="59">
        <f t="shared" si="111"/>
        <v>23.61</v>
      </c>
      <c r="Y107" s="57">
        <v>77.12</v>
      </c>
      <c r="Z107" s="60"/>
      <c r="AA107" s="57">
        <f t="shared" si="112"/>
        <v>708.30000000000007</v>
      </c>
      <c r="AB107" s="57">
        <f t="shared" si="113"/>
        <v>873.57</v>
      </c>
      <c r="AC107" s="68">
        <v>43.8</v>
      </c>
      <c r="AD107" s="57">
        <f t="shared" si="85"/>
        <v>23418.415000000001</v>
      </c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</row>
    <row r="108" spans="1:243" ht="24" customHeight="1">
      <c r="A108" s="77">
        <v>69</v>
      </c>
      <c r="B108" s="61" t="s">
        <v>104</v>
      </c>
      <c r="C108" s="61" t="s">
        <v>105</v>
      </c>
      <c r="D108" s="61" t="s">
        <v>138</v>
      </c>
      <c r="E108" s="61" t="s">
        <v>139</v>
      </c>
      <c r="F108" s="61" t="s">
        <v>106</v>
      </c>
      <c r="G108" s="81" t="s">
        <v>255</v>
      </c>
      <c r="H108" s="79">
        <v>40955</v>
      </c>
      <c r="I108" s="30">
        <v>1</v>
      </c>
      <c r="J108" s="65">
        <v>9</v>
      </c>
      <c r="K108" s="30" t="s">
        <v>41</v>
      </c>
      <c r="L108" s="102" t="s">
        <v>273</v>
      </c>
      <c r="M108" s="65">
        <v>2</v>
      </c>
      <c r="N108" s="78" t="s">
        <v>274</v>
      </c>
      <c r="O108" s="58">
        <v>2656.5</v>
      </c>
      <c r="P108" s="58"/>
      <c r="Q108" s="58">
        <f t="shared" si="105"/>
        <v>2656.5</v>
      </c>
      <c r="R108" s="60"/>
      <c r="S108" s="56">
        <f t="shared" si="106"/>
        <v>2125.1999999999998</v>
      </c>
      <c r="T108" s="58">
        <f t="shared" si="107"/>
        <v>4427.5</v>
      </c>
      <c r="U108" s="57">
        <f t="shared" si="108"/>
        <v>239.08499999999998</v>
      </c>
      <c r="V108" s="57">
        <f t="shared" si="109"/>
        <v>79.694999999999993</v>
      </c>
      <c r="W108" s="57">
        <f t="shared" si="110"/>
        <v>338.70375000000001</v>
      </c>
      <c r="X108" s="59">
        <f t="shared" si="111"/>
        <v>53.13</v>
      </c>
      <c r="Y108" s="57">
        <v>173.52</v>
      </c>
      <c r="Z108" s="60"/>
      <c r="AA108" s="57">
        <f t="shared" si="112"/>
        <v>1593.9</v>
      </c>
      <c r="AB108" s="57">
        <f t="shared" si="113"/>
        <v>1965.81</v>
      </c>
      <c r="AC108" s="68">
        <v>98.56</v>
      </c>
      <c r="AD108" s="57">
        <f t="shared" si="85"/>
        <v>52698.574999999997</v>
      </c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</row>
    <row r="109" spans="1:243" ht="24" customHeight="1">
      <c r="A109" s="77">
        <v>69</v>
      </c>
      <c r="B109" s="61" t="s">
        <v>104</v>
      </c>
      <c r="C109" s="61" t="s">
        <v>105</v>
      </c>
      <c r="D109" s="61" t="s">
        <v>138</v>
      </c>
      <c r="E109" s="61" t="s">
        <v>139</v>
      </c>
      <c r="F109" s="61" t="s">
        <v>106</v>
      </c>
      <c r="G109" s="81" t="s">
        <v>256</v>
      </c>
      <c r="H109" s="79">
        <v>41170</v>
      </c>
      <c r="I109" s="30">
        <v>1</v>
      </c>
      <c r="J109" s="65">
        <v>29</v>
      </c>
      <c r="K109" s="30" t="s">
        <v>41</v>
      </c>
      <c r="L109" s="102" t="s">
        <v>273</v>
      </c>
      <c r="M109" s="65">
        <v>2</v>
      </c>
      <c r="N109" s="78" t="s">
        <v>274</v>
      </c>
      <c r="O109" s="58">
        <v>8559.2999999999993</v>
      </c>
      <c r="P109" s="58"/>
      <c r="Q109" s="58">
        <f t="shared" si="105"/>
        <v>8559.2999999999993</v>
      </c>
      <c r="R109" s="60"/>
      <c r="S109" s="56">
        <f t="shared" si="106"/>
        <v>6847.4400000000005</v>
      </c>
      <c r="T109" s="58">
        <f t="shared" si="107"/>
        <v>14265.5</v>
      </c>
      <c r="U109" s="57">
        <f t="shared" si="108"/>
        <v>770.33699999999988</v>
      </c>
      <c r="V109" s="57">
        <f t="shared" si="109"/>
        <v>256.779</v>
      </c>
      <c r="W109" s="57">
        <f t="shared" si="110"/>
        <v>1091.3107499999999</v>
      </c>
      <c r="X109" s="59">
        <f t="shared" si="111"/>
        <v>171.18599999999998</v>
      </c>
      <c r="Y109" s="57">
        <v>559.12</v>
      </c>
      <c r="Z109" s="60"/>
      <c r="AA109" s="57">
        <f t="shared" ref="AA109:AA126" si="114">+Q109*5%*12</f>
        <v>5135.58</v>
      </c>
      <c r="AB109" s="57">
        <f t="shared" ref="AB109:AB126" si="115">(S109+T109)*30%</f>
        <v>6333.8820000000005</v>
      </c>
      <c r="AC109" s="68">
        <v>317.56</v>
      </c>
      <c r="AD109" s="57">
        <f t="shared" si="85"/>
        <v>169796.35500000001</v>
      </c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</row>
    <row r="110" spans="1:243" ht="24" customHeight="1">
      <c r="A110" s="30">
        <v>69</v>
      </c>
      <c r="B110" s="61" t="s">
        <v>104</v>
      </c>
      <c r="C110" s="61" t="s">
        <v>105</v>
      </c>
      <c r="D110" s="61" t="s">
        <v>138</v>
      </c>
      <c r="E110" s="61" t="s">
        <v>139</v>
      </c>
      <c r="F110" s="61" t="s">
        <v>106</v>
      </c>
      <c r="G110" s="81" t="s">
        <v>257</v>
      </c>
      <c r="H110" s="80">
        <v>41310</v>
      </c>
      <c r="I110" s="30">
        <v>1</v>
      </c>
      <c r="J110" s="65">
        <v>9</v>
      </c>
      <c r="K110" s="30" t="s">
        <v>41</v>
      </c>
      <c r="L110" s="102" t="s">
        <v>273</v>
      </c>
      <c r="M110" s="65">
        <v>2</v>
      </c>
      <c r="N110" s="78" t="s">
        <v>274</v>
      </c>
      <c r="O110" s="58">
        <v>2656.5</v>
      </c>
      <c r="P110" s="58"/>
      <c r="Q110" s="58">
        <f t="shared" si="105"/>
        <v>2656.5</v>
      </c>
      <c r="R110" s="60"/>
      <c r="S110" s="56">
        <f t="shared" si="106"/>
        <v>2125.1999999999998</v>
      </c>
      <c r="T110" s="58">
        <f t="shared" si="107"/>
        <v>4427.5</v>
      </c>
      <c r="U110" s="57">
        <f t="shared" si="108"/>
        <v>239.08499999999998</v>
      </c>
      <c r="V110" s="57">
        <f t="shared" si="109"/>
        <v>79.694999999999993</v>
      </c>
      <c r="W110" s="57">
        <f t="shared" si="110"/>
        <v>338.70375000000001</v>
      </c>
      <c r="X110" s="59">
        <f t="shared" si="111"/>
        <v>53.13</v>
      </c>
      <c r="Y110" s="57">
        <v>173.52</v>
      </c>
      <c r="Z110" s="60"/>
      <c r="AA110" s="57">
        <f t="shared" si="114"/>
        <v>1593.9</v>
      </c>
      <c r="AB110" s="57">
        <f t="shared" si="115"/>
        <v>1965.81</v>
      </c>
      <c r="AC110" s="68">
        <v>98.56</v>
      </c>
      <c r="AD110" s="57">
        <f t="shared" si="85"/>
        <v>52698.574999999997</v>
      </c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</row>
    <row r="111" spans="1:243" ht="24" customHeight="1">
      <c r="A111" s="77">
        <v>69</v>
      </c>
      <c r="B111" s="61" t="s">
        <v>104</v>
      </c>
      <c r="C111" s="61" t="s">
        <v>105</v>
      </c>
      <c r="D111" s="61" t="s">
        <v>138</v>
      </c>
      <c r="E111" s="61" t="s">
        <v>139</v>
      </c>
      <c r="F111" s="61" t="s">
        <v>106</v>
      </c>
      <c r="G111" s="81" t="s">
        <v>258</v>
      </c>
      <c r="H111" s="79">
        <v>41310</v>
      </c>
      <c r="I111" s="30">
        <v>1</v>
      </c>
      <c r="J111" s="65">
        <v>11</v>
      </c>
      <c r="K111" s="30" t="s">
        <v>41</v>
      </c>
      <c r="L111" s="102" t="s">
        <v>273</v>
      </c>
      <c r="M111" s="65">
        <v>2</v>
      </c>
      <c r="N111" s="78" t="s">
        <v>274</v>
      </c>
      <c r="O111" s="58">
        <v>3246.6</v>
      </c>
      <c r="P111" s="58"/>
      <c r="Q111" s="58">
        <f t="shared" si="105"/>
        <v>3246.6</v>
      </c>
      <c r="R111" s="60"/>
      <c r="S111" s="56">
        <f t="shared" si="106"/>
        <v>2597.2799999999997</v>
      </c>
      <c r="T111" s="58">
        <f t="shared" si="107"/>
        <v>5411</v>
      </c>
      <c r="U111" s="57">
        <f t="shared" si="108"/>
        <v>292.19399999999996</v>
      </c>
      <c r="V111" s="57">
        <f t="shared" si="109"/>
        <v>97.397999999999996</v>
      </c>
      <c r="W111" s="57">
        <f t="shared" si="110"/>
        <v>413.94150000000002</v>
      </c>
      <c r="X111" s="59">
        <f t="shared" si="111"/>
        <v>64.932000000000002</v>
      </c>
      <c r="Y111" s="57">
        <v>212.08</v>
      </c>
      <c r="Z111" s="60"/>
      <c r="AA111" s="57">
        <f t="shared" si="114"/>
        <v>1947.96</v>
      </c>
      <c r="AB111" s="57">
        <f t="shared" si="115"/>
        <v>2402.4839999999999</v>
      </c>
      <c r="AC111" s="68">
        <v>120.46</v>
      </c>
      <c r="AD111" s="57">
        <f t="shared" si="85"/>
        <v>64404.929999999993</v>
      </c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</row>
    <row r="112" spans="1:243" ht="24" customHeight="1">
      <c r="A112" s="77">
        <v>69</v>
      </c>
      <c r="B112" s="61" t="s">
        <v>104</v>
      </c>
      <c r="C112" s="61" t="s">
        <v>105</v>
      </c>
      <c r="D112" s="61" t="s">
        <v>138</v>
      </c>
      <c r="E112" s="61" t="s">
        <v>139</v>
      </c>
      <c r="F112" s="61" t="s">
        <v>106</v>
      </c>
      <c r="G112" s="81" t="s">
        <v>259</v>
      </c>
      <c r="H112" s="79">
        <v>41310</v>
      </c>
      <c r="I112" s="30">
        <v>1</v>
      </c>
      <c r="J112" s="65">
        <v>12</v>
      </c>
      <c r="K112" s="30" t="s">
        <v>41</v>
      </c>
      <c r="L112" s="102" t="s">
        <v>273</v>
      </c>
      <c r="M112" s="65">
        <v>2</v>
      </c>
      <c r="N112" s="78" t="s">
        <v>274</v>
      </c>
      <c r="O112" s="58">
        <v>5903.1</v>
      </c>
      <c r="P112" s="58"/>
      <c r="Q112" s="58">
        <f t="shared" si="105"/>
        <v>5903.1</v>
      </c>
      <c r="R112" s="60"/>
      <c r="S112" s="56">
        <f t="shared" si="106"/>
        <v>4722.4800000000005</v>
      </c>
      <c r="T112" s="58">
        <f t="shared" si="107"/>
        <v>9838.5</v>
      </c>
      <c r="U112" s="57">
        <f t="shared" si="108"/>
        <v>531.279</v>
      </c>
      <c r="V112" s="57">
        <f t="shared" si="109"/>
        <v>177.09300000000002</v>
      </c>
      <c r="W112" s="57">
        <f t="shared" si="110"/>
        <v>752.64525000000003</v>
      </c>
      <c r="X112" s="59">
        <f t="shared" si="111"/>
        <v>118.06200000000001</v>
      </c>
      <c r="Y112" s="57">
        <v>385.6</v>
      </c>
      <c r="Z112" s="60"/>
      <c r="AA112" s="57">
        <f t="shared" si="114"/>
        <v>3541.8600000000006</v>
      </c>
      <c r="AB112" s="57">
        <f t="shared" si="115"/>
        <v>4368.2939999999999</v>
      </c>
      <c r="AC112" s="68">
        <v>219</v>
      </c>
      <c r="AD112" s="57">
        <f t="shared" si="85"/>
        <v>117103.48500000002</v>
      </c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</row>
    <row r="113" spans="1:243" ht="24" customHeight="1">
      <c r="A113" s="77">
        <v>69</v>
      </c>
      <c r="B113" s="61" t="s">
        <v>104</v>
      </c>
      <c r="C113" s="61" t="s">
        <v>105</v>
      </c>
      <c r="D113" s="61" t="s">
        <v>138</v>
      </c>
      <c r="E113" s="61" t="s">
        <v>139</v>
      </c>
      <c r="F113" s="61" t="s">
        <v>106</v>
      </c>
      <c r="G113" s="81" t="s">
        <v>260</v>
      </c>
      <c r="H113" s="79">
        <v>41310</v>
      </c>
      <c r="I113" s="30">
        <v>1</v>
      </c>
      <c r="J113" s="65">
        <v>10</v>
      </c>
      <c r="K113" s="30" t="s">
        <v>41</v>
      </c>
      <c r="L113" s="102" t="s">
        <v>273</v>
      </c>
      <c r="M113" s="65">
        <v>2</v>
      </c>
      <c r="N113" s="78" t="s">
        <v>274</v>
      </c>
      <c r="O113" s="58">
        <v>2951.4</v>
      </c>
      <c r="P113" s="58"/>
      <c r="Q113" s="58">
        <f t="shared" si="105"/>
        <v>2951.4</v>
      </c>
      <c r="R113" s="60"/>
      <c r="S113" s="56">
        <f t="shared" si="106"/>
        <v>2361.1200000000003</v>
      </c>
      <c r="T113" s="58">
        <f t="shared" si="107"/>
        <v>4919.0000000000009</v>
      </c>
      <c r="U113" s="57">
        <f t="shared" si="108"/>
        <v>265.62599999999998</v>
      </c>
      <c r="V113" s="57">
        <f t="shared" si="109"/>
        <v>88.542000000000002</v>
      </c>
      <c r="W113" s="57">
        <f t="shared" si="110"/>
        <v>376.30350000000004</v>
      </c>
      <c r="X113" s="59">
        <f t="shared" si="111"/>
        <v>59.028000000000006</v>
      </c>
      <c r="Y113" s="57">
        <v>192.8</v>
      </c>
      <c r="Z113" s="60"/>
      <c r="AA113" s="57">
        <f t="shared" si="114"/>
        <v>1770.8400000000001</v>
      </c>
      <c r="AB113" s="57">
        <f t="shared" si="115"/>
        <v>2184.0360000000001</v>
      </c>
      <c r="AC113" s="68">
        <v>109.5</v>
      </c>
      <c r="AD113" s="57">
        <f t="shared" si="85"/>
        <v>58548.890000000007</v>
      </c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</row>
    <row r="114" spans="1:243" ht="24" customHeight="1">
      <c r="A114" s="77">
        <v>69</v>
      </c>
      <c r="B114" s="61" t="s">
        <v>104</v>
      </c>
      <c r="C114" s="61" t="s">
        <v>105</v>
      </c>
      <c r="D114" s="61" t="s">
        <v>138</v>
      </c>
      <c r="E114" s="61" t="s">
        <v>139</v>
      </c>
      <c r="F114" s="61" t="s">
        <v>106</v>
      </c>
      <c r="G114" s="81" t="s">
        <v>261</v>
      </c>
      <c r="H114" s="79">
        <v>41310</v>
      </c>
      <c r="I114" s="30">
        <v>1</v>
      </c>
      <c r="J114" s="65">
        <v>4</v>
      </c>
      <c r="K114" s="30" t="s">
        <v>41</v>
      </c>
      <c r="L114" s="102" t="s">
        <v>273</v>
      </c>
      <c r="M114" s="65">
        <v>2</v>
      </c>
      <c r="N114" s="78" t="s">
        <v>274</v>
      </c>
      <c r="O114" s="58">
        <v>1180.42</v>
      </c>
      <c r="P114" s="58"/>
      <c r="Q114" s="58">
        <f t="shared" si="105"/>
        <v>1180.42</v>
      </c>
      <c r="R114" s="60"/>
      <c r="S114" s="56">
        <f t="shared" si="106"/>
        <v>944.33600000000013</v>
      </c>
      <c r="T114" s="58">
        <f t="shared" si="107"/>
        <v>1967.366666666667</v>
      </c>
      <c r="U114" s="57">
        <f t="shared" si="108"/>
        <v>106.23780000000001</v>
      </c>
      <c r="V114" s="57">
        <f t="shared" si="109"/>
        <v>35.412599999999998</v>
      </c>
      <c r="W114" s="57">
        <f t="shared" si="110"/>
        <v>150.50355000000002</v>
      </c>
      <c r="X114" s="59">
        <f t="shared" si="111"/>
        <v>23.608400000000003</v>
      </c>
      <c r="Y114" s="57">
        <v>77.12</v>
      </c>
      <c r="Z114" s="60"/>
      <c r="AA114" s="57">
        <f t="shared" si="114"/>
        <v>708.25200000000007</v>
      </c>
      <c r="AB114" s="57">
        <f t="shared" si="115"/>
        <v>873.51080000000013</v>
      </c>
      <c r="AC114" s="68">
        <v>43.8</v>
      </c>
      <c r="AD114" s="57">
        <f t="shared" si="85"/>
        <v>23416.893666666667</v>
      </c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</row>
    <row r="115" spans="1:243" ht="24" customHeight="1">
      <c r="A115" s="77">
        <v>69</v>
      </c>
      <c r="B115" s="61" t="s">
        <v>104</v>
      </c>
      <c r="C115" s="61" t="s">
        <v>105</v>
      </c>
      <c r="D115" s="61" t="s">
        <v>138</v>
      </c>
      <c r="E115" s="61" t="s">
        <v>139</v>
      </c>
      <c r="F115" s="61" t="s">
        <v>106</v>
      </c>
      <c r="G115" s="81" t="s">
        <v>262</v>
      </c>
      <c r="H115" s="79">
        <v>41323</v>
      </c>
      <c r="I115" s="30">
        <v>1</v>
      </c>
      <c r="J115" s="65">
        <v>4</v>
      </c>
      <c r="K115" s="30" t="s">
        <v>41</v>
      </c>
      <c r="L115" s="102" t="s">
        <v>273</v>
      </c>
      <c r="M115" s="65">
        <v>2</v>
      </c>
      <c r="N115" s="78" t="s">
        <v>274</v>
      </c>
      <c r="O115" s="58">
        <v>1180.42</v>
      </c>
      <c r="P115" s="58"/>
      <c r="Q115" s="58">
        <f t="shared" si="105"/>
        <v>1180.42</v>
      </c>
      <c r="R115" s="60"/>
      <c r="S115" s="56">
        <f t="shared" si="106"/>
        <v>944.33600000000013</v>
      </c>
      <c r="T115" s="58">
        <f t="shared" si="107"/>
        <v>1967.366666666667</v>
      </c>
      <c r="U115" s="57">
        <f t="shared" si="108"/>
        <v>106.23780000000001</v>
      </c>
      <c r="V115" s="57">
        <f t="shared" si="109"/>
        <v>35.412599999999998</v>
      </c>
      <c r="W115" s="57">
        <f t="shared" si="110"/>
        <v>150.50355000000002</v>
      </c>
      <c r="X115" s="59">
        <f t="shared" si="111"/>
        <v>23.608400000000003</v>
      </c>
      <c r="Y115" s="57">
        <v>77.12</v>
      </c>
      <c r="Z115" s="60"/>
      <c r="AA115" s="57">
        <f t="shared" si="114"/>
        <v>708.25200000000007</v>
      </c>
      <c r="AB115" s="57">
        <f t="shared" si="115"/>
        <v>873.51080000000013</v>
      </c>
      <c r="AC115" s="68">
        <v>43.8</v>
      </c>
      <c r="AD115" s="57">
        <f t="shared" si="85"/>
        <v>23416.893666666667</v>
      </c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</row>
    <row r="116" spans="1:243" ht="24" customHeight="1">
      <c r="A116" s="77">
        <v>69</v>
      </c>
      <c r="B116" s="61" t="s">
        <v>104</v>
      </c>
      <c r="C116" s="61" t="s">
        <v>105</v>
      </c>
      <c r="D116" s="61" t="s">
        <v>138</v>
      </c>
      <c r="E116" s="61" t="s">
        <v>139</v>
      </c>
      <c r="F116" s="61" t="s">
        <v>106</v>
      </c>
      <c r="G116" s="81" t="s">
        <v>263</v>
      </c>
      <c r="H116" s="69">
        <v>41323</v>
      </c>
      <c r="I116" s="30">
        <v>1</v>
      </c>
      <c r="J116" s="65">
        <v>6</v>
      </c>
      <c r="K116" s="30" t="s">
        <v>41</v>
      </c>
      <c r="L116" s="102" t="s">
        <v>273</v>
      </c>
      <c r="M116" s="65">
        <v>2</v>
      </c>
      <c r="N116" s="78" t="s">
        <v>274</v>
      </c>
      <c r="O116" s="58">
        <v>1770.9</v>
      </c>
      <c r="P116" s="58"/>
      <c r="Q116" s="58">
        <f t="shared" si="105"/>
        <v>1770.9</v>
      </c>
      <c r="R116" s="60"/>
      <c r="S116" s="56">
        <f t="shared" si="106"/>
        <v>1416.72</v>
      </c>
      <c r="T116" s="58">
        <f t="shared" si="107"/>
        <v>2951.5</v>
      </c>
      <c r="U116" s="57">
        <f t="shared" si="108"/>
        <v>159.381</v>
      </c>
      <c r="V116" s="57">
        <f t="shared" si="109"/>
        <v>53.127000000000002</v>
      </c>
      <c r="W116" s="57">
        <f t="shared" si="110"/>
        <v>225.78975000000003</v>
      </c>
      <c r="X116" s="59">
        <f t="shared" si="111"/>
        <v>35.417999999999999</v>
      </c>
      <c r="Y116" s="57">
        <v>115.68</v>
      </c>
      <c r="Z116" s="60"/>
      <c r="AA116" s="57">
        <f t="shared" si="114"/>
        <v>1062.5400000000002</v>
      </c>
      <c r="AB116" s="57">
        <f t="shared" si="115"/>
        <v>1310.4660000000001</v>
      </c>
      <c r="AC116" s="68">
        <v>65.7</v>
      </c>
      <c r="AD116" s="57">
        <f t="shared" si="85"/>
        <v>35130.474999999999</v>
      </c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</row>
    <row r="117" spans="1:243" ht="24" customHeight="1">
      <c r="A117" s="77">
        <v>69</v>
      </c>
      <c r="B117" s="61" t="s">
        <v>104</v>
      </c>
      <c r="C117" s="61" t="s">
        <v>105</v>
      </c>
      <c r="D117" s="61" t="s">
        <v>138</v>
      </c>
      <c r="E117" s="61" t="s">
        <v>139</v>
      </c>
      <c r="F117" s="61" t="s">
        <v>106</v>
      </c>
      <c r="G117" s="81" t="s">
        <v>264</v>
      </c>
      <c r="H117" s="79">
        <v>41323</v>
      </c>
      <c r="I117" s="30">
        <v>1</v>
      </c>
      <c r="J117" s="65">
        <v>11</v>
      </c>
      <c r="K117" s="30" t="s">
        <v>41</v>
      </c>
      <c r="L117" s="102" t="s">
        <v>273</v>
      </c>
      <c r="M117" s="65">
        <v>2</v>
      </c>
      <c r="N117" s="78" t="s">
        <v>274</v>
      </c>
      <c r="O117" s="58">
        <v>3246.7</v>
      </c>
      <c r="P117" s="58"/>
      <c r="Q117" s="58">
        <f t="shared" si="105"/>
        <v>3246.7</v>
      </c>
      <c r="R117" s="60"/>
      <c r="S117" s="56">
        <f t="shared" si="106"/>
        <v>2597.3599999999997</v>
      </c>
      <c r="T117" s="58">
        <f t="shared" si="107"/>
        <v>5411.1666666666661</v>
      </c>
      <c r="U117" s="57">
        <f t="shared" si="108"/>
        <v>292.20299999999997</v>
      </c>
      <c r="V117" s="57">
        <f t="shared" si="109"/>
        <v>97.400999999999996</v>
      </c>
      <c r="W117" s="57">
        <f t="shared" si="110"/>
        <v>413.95425</v>
      </c>
      <c r="X117" s="59">
        <f t="shared" si="111"/>
        <v>64.933999999999997</v>
      </c>
      <c r="Y117" s="57">
        <v>212.08</v>
      </c>
      <c r="Z117" s="60"/>
      <c r="AA117" s="57">
        <f t="shared" si="114"/>
        <v>1948.02</v>
      </c>
      <c r="AB117" s="57">
        <f t="shared" si="115"/>
        <v>2402.5579999999995</v>
      </c>
      <c r="AC117" s="68">
        <v>120.46</v>
      </c>
      <c r="AD117" s="57">
        <f t="shared" si="85"/>
        <v>64406.831666666658</v>
      </c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</row>
    <row r="118" spans="1:243" ht="24" customHeight="1">
      <c r="A118" s="77">
        <v>69</v>
      </c>
      <c r="B118" s="61" t="s">
        <v>104</v>
      </c>
      <c r="C118" s="61" t="s">
        <v>105</v>
      </c>
      <c r="D118" s="61" t="s">
        <v>138</v>
      </c>
      <c r="E118" s="61" t="s">
        <v>139</v>
      </c>
      <c r="F118" s="61" t="s">
        <v>106</v>
      </c>
      <c r="G118" s="81" t="s">
        <v>265</v>
      </c>
      <c r="H118" s="79">
        <v>41502</v>
      </c>
      <c r="I118" s="30">
        <v>1</v>
      </c>
      <c r="J118" s="65">
        <v>17</v>
      </c>
      <c r="K118" s="30" t="s">
        <v>41</v>
      </c>
      <c r="L118" s="102" t="s">
        <v>273</v>
      </c>
      <c r="M118" s="65">
        <v>2</v>
      </c>
      <c r="N118" s="78" t="s">
        <v>274</v>
      </c>
      <c r="O118" s="58">
        <v>5017.5</v>
      </c>
      <c r="P118" s="58"/>
      <c r="Q118" s="58">
        <f t="shared" si="105"/>
        <v>5017.5</v>
      </c>
      <c r="R118" s="60"/>
      <c r="S118" s="56">
        <f t="shared" si="106"/>
        <v>4014</v>
      </c>
      <c r="T118" s="58">
        <f t="shared" si="107"/>
        <v>8362.5</v>
      </c>
      <c r="U118" s="57">
        <f t="shared" si="108"/>
        <v>451.57499999999999</v>
      </c>
      <c r="V118" s="57">
        <f t="shared" si="109"/>
        <v>150.52500000000001</v>
      </c>
      <c r="W118" s="57">
        <f t="shared" si="110"/>
        <v>639.73125000000005</v>
      </c>
      <c r="X118" s="59">
        <f t="shared" si="111"/>
        <v>100.35000000000001</v>
      </c>
      <c r="Y118" s="57">
        <v>327.76</v>
      </c>
      <c r="Z118" s="60"/>
      <c r="AA118" s="57">
        <f t="shared" si="114"/>
        <v>3010.5</v>
      </c>
      <c r="AB118" s="57">
        <f t="shared" si="115"/>
        <v>3712.95</v>
      </c>
      <c r="AC118" s="68">
        <v>186.16</v>
      </c>
      <c r="AD118" s="57">
        <f t="shared" si="85"/>
        <v>99535.404999999999</v>
      </c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</row>
    <row r="119" spans="1:243" ht="24" customHeight="1">
      <c r="A119" s="77">
        <v>69</v>
      </c>
      <c r="B119" s="61" t="s">
        <v>104</v>
      </c>
      <c r="C119" s="61" t="s">
        <v>105</v>
      </c>
      <c r="D119" s="61" t="s">
        <v>138</v>
      </c>
      <c r="E119" s="61" t="s">
        <v>139</v>
      </c>
      <c r="F119" s="61" t="s">
        <v>106</v>
      </c>
      <c r="G119" s="81" t="s">
        <v>266</v>
      </c>
      <c r="H119" s="79">
        <v>41518</v>
      </c>
      <c r="I119" s="30">
        <v>1</v>
      </c>
      <c r="J119" s="65">
        <v>4</v>
      </c>
      <c r="K119" s="30" t="s">
        <v>41</v>
      </c>
      <c r="L119" s="102" t="s">
        <v>273</v>
      </c>
      <c r="M119" s="65">
        <v>2</v>
      </c>
      <c r="N119" s="78" t="s">
        <v>274</v>
      </c>
      <c r="O119" s="58">
        <v>1180.5</v>
      </c>
      <c r="P119" s="58"/>
      <c r="Q119" s="58">
        <f t="shared" si="105"/>
        <v>1180.5</v>
      </c>
      <c r="R119" s="60"/>
      <c r="S119" s="56">
        <f t="shared" si="106"/>
        <v>944.40000000000009</v>
      </c>
      <c r="T119" s="58">
        <f t="shared" si="107"/>
        <v>1967.5</v>
      </c>
      <c r="U119" s="57">
        <f t="shared" si="108"/>
        <v>106.24499999999999</v>
      </c>
      <c r="V119" s="57">
        <f t="shared" si="109"/>
        <v>35.414999999999999</v>
      </c>
      <c r="W119" s="57">
        <f t="shared" si="110"/>
        <v>150.51375000000002</v>
      </c>
      <c r="X119" s="59">
        <f t="shared" si="111"/>
        <v>23.61</v>
      </c>
      <c r="Y119" s="57">
        <v>77.12</v>
      </c>
      <c r="Z119" s="60"/>
      <c r="AA119" s="57">
        <f t="shared" si="114"/>
        <v>708.30000000000007</v>
      </c>
      <c r="AB119" s="57">
        <f t="shared" si="115"/>
        <v>873.57</v>
      </c>
      <c r="AC119" s="68">
        <v>43.8</v>
      </c>
      <c r="AD119" s="57">
        <f t="shared" si="85"/>
        <v>23418.415000000001</v>
      </c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</row>
    <row r="120" spans="1:243" ht="24" customHeight="1">
      <c r="A120" s="77">
        <v>69</v>
      </c>
      <c r="B120" s="61" t="s">
        <v>104</v>
      </c>
      <c r="C120" s="61" t="s">
        <v>105</v>
      </c>
      <c r="D120" s="61" t="s">
        <v>138</v>
      </c>
      <c r="E120" s="61" t="s">
        <v>139</v>
      </c>
      <c r="F120" s="61" t="s">
        <v>106</v>
      </c>
      <c r="G120" s="81" t="s">
        <v>267</v>
      </c>
      <c r="H120" s="69">
        <v>41687</v>
      </c>
      <c r="I120" s="30">
        <v>1</v>
      </c>
      <c r="J120" s="65">
        <v>9</v>
      </c>
      <c r="K120" s="30" t="s">
        <v>41</v>
      </c>
      <c r="L120" s="102" t="s">
        <v>273</v>
      </c>
      <c r="M120" s="65">
        <v>2</v>
      </c>
      <c r="N120" s="78" t="s">
        <v>274</v>
      </c>
      <c r="O120" s="58">
        <v>2656.5</v>
      </c>
      <c r="P120" s="58"/>
      <c r="Q120" s="58">
        <f t="shared" si="105"/>
        <v>2656.5</v>
      </c>
      <c r="R120" s="60"/>
      <c r="S120" s="56">
        <f t="shared" si="106"/>
        <v>2125.1999999999998</v>
      </c>
      <c r="T120" s="58">
        <f t="shared" si="107"/>
        <v>4427.5</v>
      </c>
      <c r="U120" s="57">
        <f t="shared" si="108"/>
        <v>239.08499999999998</v>
      </c>
      <c r="V120" s="57">
        <f t="shared" si="109"/>
        <v>79.694999999999993</v>
      </c>
      <c r="W120" s="57">
        <f t="shared" si="110"/>
        <v>338.70375000000001</v>
      </c>
      <c r="X120" s="59">
        <f t="shared" si="111"/>
        <v>53.13</v>
      </c>
      <c r="Y120" s="57">
        <v>173.52</v>
      </c>
      <c r="Z120" s="60"/>
      <c r="AA120" s="57">
        <f t="shared" si="114"/>
        <v>1593.9</v>
      </c>
      <c r="AB120" s="57">
        <f t="shared" si="115"/>
        <v>1965.81</v>
      </c>
      <c r="AC120" s="68">
        <v>98.56</v>
      </c>
      <c r="AD120" s="57">
        <f t="shared" si="85"/>
        <v>52698.574999999997</v>
      </c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</row>
    <row r="121" spans="1:243" ht="24" customHeight="1">
      <c r="A121" s="77">
        <v>69</v>
      </c>
      <c r="B121" s="61" t="s">
        <v>104</v>
      </c>
      <c r="C121" s="61" t="s">
        <v>105</v>
      </c>
      <c r="D121" s="61" t="s">
        <v>138</v>
      </c>
      <c r="E121" s="61" t="s">
        <v>139</v>
      </c>
      <c r="F121" s="61" t="s">
        <v>106</v>
      </c>
      <c r="G121" s="81" t="s">
        <v>268</v>
      </c>
      <c r="H121" s="69">
        <v>41687</v>
      </c>
      <c r="I121" s="30">
        <v>1</v>
      </c>
      <c r="J121" s="65">
        <v>4</v>
      </c>
      <c r="K121" s="30" t="s">
        <v>41</v>
      </c>
      <c r="L121" s="102" t="s">
        <v>273</v>
      </c>
      <c r="M121" s="65">
        <v>2</v>
      </c>
      <c r="N121" s="78" t="s">
        <v>274</v>
      </c>
      <c r="O121" s="58">
        <v>1180.5</v>
      </c>
      <c r="P121" s="58"/>
      <c r="Q121" s="58">
        <f t="shared" si="105"/>
        <v>1180.5</v>
      </c>
      <c r="R121" s="60"/>
      <c r="S121" s="56">
        <f t="shared" si="106"/>
        <v>944.40000000000009</v>
      </c>
      <c r="T121" s="58">
        <f t="shared" si="107"/>
        <v>1967.5</v>
      </c>
      <c r="U121" s="57">
        <f t="shared" si="108"/>
        <v>106.24499999999999</v>
      </c>
      <c r="V121" s="57">
        <f t="shared" si="109"/>
        <v>35.414999999999999</v>
      </c>
      <c r="W121" s="57">
        <f t="shared" si="110"/>
        <v>150.51375000000002</v>
      </c>
      <c r="X121" s="59">
        <f t="shared" si="111"/>
        <v>23.61</v>
      </c>
      <c r="Y121" s="57">
        <v>77.12</v>
      </c>
      <c r="Z121" s="60"/>
      <c r="AA121" s="57">
        <f t="shared" si="114"/>
        <v>708.30000000000007</v>
      </c>
      <c r="AB121" s="57">
        <f t="shared" si="115"/>
        <v>873.57</v>
      </c>
      <c r="AC121" s="68">
        <v>43.8</v>
      </c>
      <c r="AD121" s="57">
        <f t="shared" si="85"/>
        <v>23418.415000000001</v>
      </c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</row>
    <row r="122" spans="1:243" ht="24" customHeight="1">
      <c r="A122" s="77">
        <v>69</v>
      </c>
      <c r="B122" s="61" t="s">
        <v>104</v>
      </c>
      <c r="C122" s="61" t="s">
        <v>105</v>
      </c>
      <c r="D122" s="61" t="s">
        <v>138</v>
      </c>
      <c r="E122" s="61" t="s">
        <v>139</v>
      </c>
      <c r="F122" s="61" t="s">
        <v>106</v>
      </c>
      <c r="G122" s="81" t="s">
        <v>269</v>
      </c>
      <c r="H122" s="75">
        <v>41687</v>
      </c>
      <c r="I122" s="30">
        <v>1</v>
      </c>
      <c r="J122" s="65">
        <v>5</v>
      </c>
      <c r="K122" s="30" t="s">
        <v>41</v>
      </c>
      <c r="L122" s="102" t="s">
        <v>273</v>
      </c>
      <c r="M122" s="65">
        <v>2</v>
      </c>
      <c r="N122" s="78" t="s">
        <v>274</v>
      </c>
      <c r="O122" s="58">
        <v>1475.7</v>
      </c>
      <c r="P122" s="58"/>
      <c r="Q122" s="58">
        <f t="shared" si="105"/>
        <v>1475.7</v>
      </c>
      <c r="R122" s="60"/>
      <c r="S122" s="56">
        <f t="shared" si="106"/>
        <v>1180.5600000000002</v>
      </c>
      <c r="T122" s="58">
        <f t="shared" si="107"/>
        <v>2459.5000000000005</v>
      </c>
      <c r="U122" s="57">
        <f t="shared" si="108"/>
        <v>132.81299999999999</v>
      </c>
      <c r="V122" s="57">
        <f t="shared" si="109"/>
        <v>44.271000000000001</v>
      </c>
      <c r="W122" s="57">
        <f t="shared" si="110"/>
        <v>188.15175000000002</v>
      </c>
      <c r="X122" s="59">
        <f t="shared" si="111"/>
        <v>29.514000000000003</v>
      </c>
      <c r="Y122" s="57">
        <v>96.4</v>
      </c>
      <c r="Z122" s="60"/>
      <c r="AA122" s="57">
        <f t="shared" si="114"/>
        <v>885.42000000000007</v>
      </c>
      <c r="AB122" s="57">
        <f t="shared" si="115"/>
        <v>1092.018</v>
      </c>
      <c r="AC122" s="68">
        <v>54.76</v>
      </c>
      <c r="AD122" s="57">
        <f t="shared" si="85"/>
        <v>29274.455000000002</v>
      </c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</row>
    <row r="123" spans="1:243" ht="24" customHeight="1">
      <c r="A123" s="77">
        <v>69</v>
      </c>
      <c r="B123" s="61" t="s">
        <v>104</v>
      </c>
      <c r="C123" s="61" t="s">
        <v>105</v>
      </c>
      <c r="D123" s="61" t="s">
        <v>138</v>
      </c>
      <c r="E123" s="61" t="s">
        <v>139</v>
      </c>
      <c r="F123" s="61" t="s">
        <v>106</v>
      </c>
      <c r="G123" s="81" t="s">
        <v>270</v>
      </c>
      <c r="H123" s="75">
        <v>41687</v>
      </c>
      <c r="I123" s="30">
        <v>1</v>
      </c>
      <c r="J123" s="65">
        <v>5</v>
      </c>
      <c r="K123" s="30" t="s">
        <v>41</v>
      </c>
      <c r="L123" s="102" t="s">
        <v>273</v>
      </c>
      <c r="M123" s="65">
        <v>2</v>
      </c>
      <c r="N123" s="78" t="s">
        <v>274</v>
      </c>
      <c r="O123" s="58">
        <v>1475.7</v>
      </c>
      <c r="P123" s="58"/>
      <c r="Q123" s="58">
        <f t="shared" si="105"/>
        <v>1475.7</v>
      </c>
      <c r="R123" s="60"/>
      <c r="S123" s="56">
        <f t="shared" si="106"/>
        <v>1180.5600000000002</v>
      </c>
      <c r="T123" s="58">
        <f t="shared" si="107"/>
        <v>2459.5000000000005</v>
      </c>
      <c r="U123" s="57">
        <f t="shared" si="108"/>
        <v>132.81299999999999</v>
      </c>
      <c r="V123" s="57">
        <f t="shared" si="109"/>
        <v>44.271000000000001</v>
      </c>
      <c r="W123" s="57">
        <f t="shared" si="110"/>
        <v>188.15175000000002</v>
      </c>
      <c r="X123" s="59">
        <f t="shared" si="111"/>
        <v>29.514000000000003</v>
      </c>
      <c r="Y123" s="57">
        <v>96.4</v>
      </c>
      <c r="Z123" s="60"/>
      <c r="AA123" s="57">
        <f t="shared" si="114"/>
        <v>885.42000000000007</v>
      </c>
      <c r="AB123" s="57">
        <f t="shared" si="115"/>
        <v>1092.018</v>
      </c>
      <c r="AC123" s="68">
        <v>54.76</v>
      </c>
      <c r="AD123" s="57">
        <f t="shared" si="85"/>
        <v>29274.455000000002</v>
      </c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</row>
    <row r="124" spans="1:243" ht="24" customHeight="1">
      <c r="A124" s="77">
        <v>69</v>
      </c>
      <c r="B124" s="61" t="s">
        <v>104</v>
      </c>
      <c r="C124" s="61" t="s">
        <v>105</v>
      </c>
      <c r="D124" s="61" t="s">
        <v>138</v>
      </c>
      <c r="E124" s="61" t="s">
        <v>139</v>
      </c>
      <c r="F124" s="61" t="s">
        <v>106</v>
      </c>
      <c r="G124" s="81" t="s">
        <v>271</v>
      </c>
      <c r="H124" s="75">
        <v>41687</v>
      </c>
      <c r="I124" s="30">
        <v>1</v>
      </c>
      <c r="J124" s="65">
        <v>5</v>
      </c>
      <c r="K124" s="30" t="s">
        <v>41</v>
      </c>
      <c r="L124" s="102" t="s">
        <v>273</v>
      </c>
      <c r="M124" s="65">
        <v>2</v>
      </c>
      <c r="N124" s="78" t="s">
        <v>274</v>
      </c>
      <c r="O124" s="58">
        <v>885.6</v>
      </c>
      <c r="P124" s="58"/>
      <c r="Q124" s="58">
        <f t="shared" si="105"/>
        <v>885.6</v>
      </c>
      <c r="R124" s="60"/>
      <c r="S124" s="56">
        <f t="shared" si="106"/>
        <v>708.48</v>
      </c>
      <c r="T124" s="58">
        <f t="shared" si="107"/>
        <v>1476</v>
      </c>
      <c r="U124" s="57">
        <f t="shared" si="108"/>
        <v>79.703999999999994</v>
      </c>
      <c r="V124" s="57">
        <f t="shared" si="109"/>
        <v>26.568000000000001</v>
      </c>
      <c r="W124" s="57">
        <f t="shared" si="110"/>
        <v>112.914</v>
      </c>
      <c r="X124" s="59">
        <f t="shared" si="111"/>
        <v>17.712</v>
      </c>
      <c r="Y124" s="57">
        <v>57.84</v>
      </c>
      <c r="Z124" s="60"/>
      <c r="AA124" s="57">
        <f t="shared" si="114"/>
        <v>531.36</v>
      </c>
      <c r="AB124" s="57">
        <f t="shared" si="115"/>
        <v>655.34399999999994</v>
      </c>
      <c r="AC124" s="68">
        <v>32.86</v>
      </c>
      <c r="AD124" s="57">
        <f t="shared" si="85"/>
        <v>17568.100000000002</v>
      </c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</row>
    <row r="125" spans="1:243" ht="24" customHeight="1">
      <c r="A125" s="77">
        <v>69</v>
      </c>
      <c r="B125" s="61" t="s">
        <v>104</v>
      </c>
      <c r="C125" s="61" t="s">
        <v>105</v>
      </c>
      <c r="D125" s="61" t="s">
        <v>138</v>
      </c>
      <c r="E125" s="61" t="s">
        <v>139</v>
      </c>
      <c r="F125" s="61" t="s">
        <v>106</v>
      </c>
      <c r="G125" s="81" t="s">
        <v>272</v>
      </c>
      <c r="H125" s="69">
        <v>41714</v>
      </c>
      <c r="I125" s="30">
        <v>1</v>
      </c>
      <c r="J125" s="65">
        <v>4</v>
      </c>
      <c r="K125" s="30" t="s">
        <v>41</v>
      </c>
      <c r="L125" s="102" t="s">
        <v>273</v>
      </c>
      <c r="M125" s="65">
        <v>2</v>
      </c>
      <c r="N125" s="78" t="s">
        <v>274</v>
      </c>
      <c r="O125" s="58">
        <v>1180.5</v>
      </c>
      <c r="P125" s="58"/>
      <c r="Q125" s="58">
        <f t="shared" si="105"/>
        <v>1180.5</v>
      </c>
      <c r="R125" s="60"/>
      <c r="S125" s="56">
        <f t="shared" si="106"/>
        <v>944.40000000000009</v>
      </c>
      <c r="T125" s="58">
        <f t="shared" si="107"/>
        <v>1967.5</v>
      </c>
      <c r="U125" s="57">
        <f t="shared" si="108"/>
        <v>106.24499999999999</v>
      </c>
      <c r="V125" s="57">
        <f t="shared" si="109"/>
        <v>35.414999999999999</v>
      </c>
      <c r="W125" s="57">
        <f t="shared" si="110"/>
        <v>150.51375000000002</v>
      </c>
      <c r="X125" s="59">
        <f t="shared" si="111"/>
        <v>23.61</v>
      </c>
      <c r="Y125" s="57">
        <v>77.12</v>
      </c>
      <c r="Z125" s="60"/>
      <c r="AA125" s="57">
        <f t="shared" si="114"/>
        <v>708.30000000000007</v>
      </c>
      <c r="AB125" s="57">
        <f t="shared" si="115"/>
        <v>873.57</v>
      </c>
      <c r="AC125" s="68">
        <v>43.8</v>
      </c>
      <c r="AD125" s="57">
        <f t="shared" si="85"/>
        <v>23418.415000000001</v>
      </c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</row>
    <row r="126" spans="1:243" ht="24" customHeight="1">
      <c r="A126" s="77">
        <v>69</v>
      </c>
      <c r="B126" s="61" t="s">
        <v>104</v>
      </c>
      <c r="C126" s="61" t="s">
        <v>105</v>
      </c>
      <c r="D126" s="61" t="s">
        <v>138</v>
      </c>
      <c r="E126" s="61" t="s">
        <v>139</v>
      </c>
      <c r="F126" s="61" t="s">
        <v>106</v>
      </c>
      <c r="G126" s="81" t="s">
        <v>275</v>
      </c>
      <c r="H126" s="79">
        <v>37172</v>
      </c>
      <c r="I126" s="30">
        <v>1</v>
      </c>
      <c r="J126" s="65">
        <v>4</v>
      </c>
      <c r="K126" s="30" t="s">
        <v>41</v>
      </c>
      <c r="L126" s="67" t="s">
        <v>273</v>
      </c>
      <c r="M126" s="65">
        <v>2</v>
      </c>
      <c r="N126" s="78" t="s">
        <v>274</v>
      </c>
      <c r="O126" s="58">
        <v>1180.5</v>
      </c>
      <c r="P126" s="58"/>
      <c r="Q126" s="58">
        <v>1180.5</v>
      </c>
      <c r="R126" s="60"/>
      <c r="S126" s="56">
        <f t="shared" ref="S126" si="116">+Q126/30*24</f>
        <v>944.40000000000009</v>
      </c>
      <c r="T126" s="58">
        <f t="shared" ref="T126" si="117">+Q126/30*50</f>
        <v>1967.5</v>
      </c>
      <c r="U126" s="57">
        <f t="shared" ref="U126" si="118">+Q126*9%</f>
        <v>106.24499999999999</v>
      </c>
      <c r="V126" s="57">
        <f t="shared" ref="V126" si="119">+Q126*3%</f>
        <v>35.414999999999999</v>
      </c>
      <c r="W126" s="57">
        <f t="shared" ref="W126" si="120">+Q126*12.75%</f>
        <v>150.51375000000002</v>
      </c>
      <c r="X126" s="59">
        <f t="shared" ref="X126" si="121">+Q126*2%</f>
        <v>23.61</v>
      </c>
      <c r="Y126" s="57">
        <v>77.12</v>
      </c>
      <c r="Z126" s="60"/>
      <c r="AA126" s="57">
        <f t="shared" si="114"/>
        <v>708.30000000000007</v>
      </c>
      <c r="AB126" s="57">
        <f t="shared" si="115"/>
        <v>873.57</v>
      </c>
      <c r="AC126" s="68">
        <v>43.8</v>
      </c>
      <c r="AD126" s="57">
        <f t="shared" ref="AD126" si="122">+(Q126+U126+V126+W126+X126+Y126+Z126)*12+S126+T126+AA126+AB126+AC126</f>
        <v>23418.415000000001</v>
      </c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</row>
    <row r="127" spans="1:243" ht="24" customHeight="1">
      <c r="A127" s="77"/>
      <c r="B127" s="61"/>
      <c r="C127" s="61"/>
      <c r="D127" s="61"/>
      <c r="E127" s="61"/>
      <c r="F127" s="61"/>
      <c r="G127" s="81" t="s">
        <v>276</v>
      </c>
      <c r="H127" s="69"/>
      <c r="I127" s="30"/>
      <c r="J127" s="65"/>
      <c r="K127" s="30"/>
      <c r="L127" s="67"/>
      <c r="M127" s="65"/>
      <c r="N127" s="71"/>
      <c r="O127" s="58">
        <v>19037.639999999927</v>
      </c>
      <c r="P127" s="58">
        <v>0</v>
      </c>
      <c r="Q127" s="58">
        <v>19037.639999999927</v>
      </c>
      <c r="R127" s="58">
        <v>0</v>
      </c>
      <c r="S127" s="58">
        <v>15230.111999999994</v>
      </c>
      <c r="T127" s="58">
        <v>31729.400000000081</v>
      </c>
      <c r="U127" s="58">
        <v>1713.3876000000128</v>
      </c>
      <c r="V127" s="58">
        <v>571.12920000000122</v>
      </c>
      <c r="W127" s="58">
        <v>2427.2991000000002</v>
      </c>
      <c r="X127" s="58">
        <v>380.7527999999993</v>
      </c>
      <c r="Y127" s="58"/>
      <c r="Z127" s="58">
        <v>0</v>
      </c>
      <c r="AA127" s="58">
        <v>11422.584000000061</v>
      </c>
      <c r="AB127" s="58">
        <v>14087.853599999973</v>
      </c>
      <c r="AC127" s="58">
        <v>100499.40000000001</v>
      </c>
      <c r="AD127" s="58">
        <v>434046.73399999831</v>
      </c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</row>
    <row r="128" spans="1:243" ht="24" customHeight="1">
      <c r="A128" s="77"/>
      <c r="B128" s="61"/>
      <c r="C128" s="61"/>
      <c r="D128" s="61"/>
      <c r="E128" s="61"/>
      <c r="F128" s="61"/>
      <c r="G128" s="81"/>
      <c r="H128" s="69"/>
      <c r="I128" s="30"/>
      <c r="J128" s="65"/>
      <c r="K128" s="30"/>
      <c r="L128" s="67"/>
      <c r="M128" s="65"/>
      <c r="N128" s="71"/>
      <c r="O128" s="58"/>
      <c r="P128" s="58"/>
      <c r="Q128" s="58"/>
      <c r="R128" s="60"/>
      <c r="S128" s="56"/>
      <c r="T128" s="58"/>
      <c r="U128" s="57"/>
      <c r="V128" s="57"/>
      <c r="W128" s="57"/>
      <c r="X128" s="59"/>
      <c r="Y128" s="57"/>
      <c r="Z128" s="60"/>
      <c r="AA128" s="57"/>
      <c r="AB128" s="57"/>
      <c r="AC128" s="68"/>
      <c r="AD128" s="57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</row>
    <row r="129" spans="1:30" ht="24" customHeight="1">
      <c r="O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4" customHeight="1">
      <c r="A130" s="54">
        <f>+COUNT(A9:A128)</f>
        <v>118</v>
      </c>
      <c r="B130" s="88" t="s">
        <v>102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55">
        <f t="shared" ref="O130:X130" si="123">SUM(O9:O128)</f>
        <v>919921.56000000052</v>
      </c>
      <c r="P130" s="55">
        <f t="shared" si="123"/>
        <v>14378.1</v>
      </c>
      <c r="Q130" s="55">
        <f t="shared" si="123"/>
        <v>934299.66000000061</v>
      </c>
      <c r="R130" s="55">
        <f t="shared" si="123"/>
        <v>0</v>
      </c>
      <c r="S130" s="55">
        <f t="shared" si="123"/>
        <v>747439.72800000024</v>
      </c>
      <c r="T130" s="55">
        <f t="shared" si="123"/>
        <v>1557166.1</v>
      </c>
      <c r="U130" s="55">
        <f t="shared" si="123"/>
        <v>84086.969399999929</v>
      </c>
      <c r="V130" s="55">
        <f t="shared" si="123"/>
        <v>28028.989800000025</v>
      </c>
      <c r="W130" s="55">
        <f t="shared" si="123"/>
        <v>119123.20664999992</v>
      </c>
      <c r="X130" s="55">
        <f t="shared" si="123"/>
        <v>18685.993200000019</v>
      </c>
      <c r="Y130" s="55">
        <v>66865.399999999994</v>
      </c>
      <c r="Z130" s="55">
        <f>SUM(Z9:Z128)</f>
        <v>1336</v>
      </c>
      <c r="AA130" s="55">
        <f>SUM(AA9:AA128)</f>
        <v>560579.79600000044</v>
      </c>
      <c r="AB130" s="55">
        <f>SUM(AB9:AB128)</f>
        <v>691381.74839999946</v>
      </c>
      <c r="AC130" s="55">
        <f>SUM(AC9:AC128)</f>
        <v>137952.00000000003</v>
      </c>
      <c r="AD130" s="55">
        <f>SUM(AD9:AD128)</f>
        <v>18723634.001000002</v>
      </c>
    </row>
    <row r="131" spans="1:30" ht="24" customHeight="1">
      <c r="K131" s="90" t="s">
        <v>100</v>
      </c>
      <c r="L131" s="90"/>
      <c r="M131" s="90"/>
      <c r="N131" s="90"/>
    </row>
    <row r="132" spans="1:30" ht="24" customHeight="1">
      <c r="K132" s="91" t="s">
        <v>101</v>
      </c>
      <c r="L132" s="91"/>
      <c r="M132" s="91"/>
      <c r="N132" s="91"/>
    </row>
    <row r="133" spans="1:30" ht="24" customHeight="1"/>
    <row r="134" spans="1:30" ht="24" customHeight="1">
      <c r="A134" s="2"/>
      <c r="B134" s="2"/>
      <c r="C134" s="36" t="s">
        <v>42</v>
      </c>
      <c r="D134" s="37"/>
      <c r="E134" s="38"/>
      <c r="F134" s="39"/>
      <c r="G134" s="37"/>
      <c r="H134" s="38"/>
      <c r="I134" s="38"/>
      <c r="J134" s="38"/>
      <c r="K134" s="38"/>
      <c r="M134" s="40" t="s">
        <v>43</v>
      </c>
      <c r="N134" s="34"/>
    </row>
    <row r="135" spans="1:30" ht="24" customHeight="1">
      <c r="A135" s="2"/>
      <c r="B135" s="2"/>
      <c r="C135" s="41" t="s">
        <v>13</v>
      </c>
      <c r="D135" s="41"/>
      <c r="E135" s="41"/>
      <c r="F135" s="42"/>
      <c r="G135" s="41" t="s">
        <v>44</v>
      </c>
      <c r="M135" s="34"/>
      <c r="N135" s="43" t="s">
        <v>45</v>
      </c>
    </row>
    <row r="136" spans="1:30" ht="24" customHeight="1">
      <c r="A136" s="2"/>
      <c r="B136" s="2"/>
      <c r="C136" s="41" t="s">
        <v>46</v>
      </c>
      <c r="D136" s="41"/>
      <c r="E136" s="41"/>
      <c r="F136" s="42"/>
      <c r="G136" s="41" t="s">
        <v>47</v>
      </c>
      <c r="M136" s="34"/>
      <c r="N136" s="44" t="s">
        <v>48</v>
      </c>
    </row>
    <row r="137" spans="1:30" ht="24" customHeight="1">
      <c r="A137" s="2"/>
      <c r="B137" s="2"/>
      <c r="C137" s="41" t="s">
        <v>14</v>
      </c>
      <c r="D137" s="41"/>
      <c r="E137" s="41"/>
      <c r="F137" s="42"/>
      <c r="G137" s="41" t="s">
        <v>49</v>
      </c>
      <c r="M137" s="34"/>
      <c r="N137" s="44" t="s">
        <v>50</v>
      </c>
    </row>
    <row r="138" spans="1:30" ht="24" customHeight="1">
      <c r="A138" s="2"/>
      <c r="B138" s="2"/>
      <c r="C138" s="41" t="s">
        <v>15</v>
      </c>
      <c r="D138" s="41"/>
      <c r="E138" s="41"/>
      <c r="F138" s="42"/>
      <c r="G138" s="41" t="s">
        <v>51</v>
      </c>
      <c r="M138" s="34"/>
    </row>
    <row r="139" spans="1:30" ht="24" customHeight="1">
      <c r="C139" s="41" t="s">
        <v>16</v>
      </c>
      <c r="D139" s="41"/>
      <c r="E139" s="41"/>
      <c r="F139" s="42"/>
      <c r="G139" s="41" t="s">
        <v>52</v>
      </c>
      <c r="N139" s="44" t="s">
        <v>53</v>
      </c>
    </row>
    <row r="140" spans="1:30" ht="24" customHeight="1">
      <c r="C140" s="41" t="s">
        <v>54</v>
      </c>
      <c r="D140" s="41"/>
      <c r="E140" s="41"/>
      <c r="F140" s="42"/>
      <c r="G140" s="41" t="s">
        <v>55</v>
      </c>
      <c r="N140" s="35" t="s">
        <v>56</v>
      </c>
      <c r="O140" s="34"/>
      <c r="P140" s="45"/>
      <c r="Q140" s="45"/>
    </row>
    <row r="141" spans="1:30" ht="24" customHeight="1">
      <c r="A141" s="41"/>
      <c r="B141" s="41"/>
      <c r="C141" s="41" t="s">
        <v>18</v>
      </c>
      <c r="D141" s="41"/>
      <c r="E141" s="41"/>
      <c r="F141" s="42"/>
      <c r="G141" s="41" t="s">
        <v>57</v>
      </c>
      <c r="H141" s="41"/>
      <c r="N141" s="46" t="s">
        <v>58</v>
      </c>
      <c r="P141" s="47" t="s">
        <v>59</v>
      </c>
      <c r="R141" s="48" t="s">
        <v>60</v>
      </c>
    </row>
    <row r="142" spans="1:30" ht="24" customHeight="1">
      <c r="A142" s="41"/>
      <c r="B142" s="41"/>
      <c r="C142" s="41" t="s">
        <v>19</v>
      </c>
      <c r="D142" s="41"/>
      <c r="E142" s="41"/>
      <c r="F142" s="42"/>
      <c r="G142" s="41" t="s">
        <v>61</v>
      </c>
      <c r="H142" s="41"/>
      <c r="N142" s="46" t="s">
        <v>62</v>
      </c>
      <c r="P142" s="47" t="s">
        <v>63</v>
      </c>
      <c r="Q142" s="45"/>
      <c r="R142" s="48" t="s">
        <v>64</v>
      </c>
    </row>
    <row r="143" spans="1:30" ht="24" customHeight="1">
      <c r="A143" s="41"/>
      <c r="B143" s="41"/>
      <c r="C143" s="41" t="s">
        <v>20</v>
      </c>
      <c r="D143" s="41"/>
      <c r="E143" s="41"/>
      <c r="F143" s="42"/>
      <c r="G143" s="41" t="s">
        <v>65</v>
      </c>
      <c r="H143" s="41"/>
      <c r="N143" s="34"/>
      <c r="O143" s="34"/>
      <c r="P143" s="45"/>
      <c r="Q143" s="45"/>
    </row>
    <row r="144" spans="1:30" ht="24" customHeight="1">
      <c r="A144" s="41"/>
      <c r="B144" s="41"/>
      <c r="C144" s="41" t="s">
        <v>66</v>
      </c>
      <c r="D144" s="41"/>
      <c r="E144" s="41"/>
      <c r="F144" s="42"/>
      <c r="G144" s="41" t="s">
        <v>67</v>
      </c>
      <c r="H144" s="41"/>
      <c r="N144" s="34"/>
      <c r="O144" s="34"/>
      <c r="P144" s="45"/>
      <c r="Q144" s="45"/>
    </row>
    <row r="145" spans="1:17" ht="24" customHeight="1">
      <c r="A145" s="41"/>
      <c r="B145" s="41"/>
      <c r="C145" s="41" t="s">
        <v>68</v>
      </c>
      <c r="D145" s="41"/>
      <c r="E145" s="41"/>
      <c r="F145" s="42"/>
      <c r="G145" s="41" t="s">
        <v>69</v>
      </c>
      <c r="H145" s="41"/>
      <c r="N145" s="34"/>
      <c r="O145" s="34"/>
      <c r="P145" s="45"/>
      <c r="Q145" s="45"/>
    </row>
    <row r="146" spans="1:17" ht="24" customHeight="1">
      <c r="A146" s="41"/>
      <c r="B146" s="41"/>
      <c r="C146" s="41" t="s">
        <v>23</v>
      </c>
      <c r="D146" s="41"/>
      <c r="E146" s="41"/>
      <c r="F146" s="42"/>
      <c r="G146" s="41" t="s">
        <v>70</v>
      </c>
      <c r="H146" s="41"/>
    </row>
    <row r="147" spans="1:17" ht="24" customHeight="1">
      <c r="A147" s="41"/>
      <c r="B147" s="41"/>
      <c r="C147" s="41" t="s">
        <v>71</v>
      </c>
      <c r="D147" s="41"/>
      <c r="E147" s="41"/>
      <c r="F147" s="42"/>
      <c r="G147" s="41" t="s">
        <v>72</v>
      </c>
      <c r="H147" s="41"/>
    </row>
    <row r="148" spans="1:17" ht="24" customHeight="1">
      <c r="A148" s="41"/>
      <c r="B148" s="41"/>
      <c r="C148" s="41" t="s">
        <v>25</v>
      </c>
      <c r="D148" s="41"/>
      <c r="E148" s="41"/>
      <c r="F148" s="42"/>
      <c r="G148" s="41" t="s">
        <v>73</v>
      </c>
      <c r="H148" s="41"/>
    </row>
    <row r="149" spans="1:17" ht="24" customHeight="1">
      <c r="A149" s="41"/>
      <c r="B149" s="41"/>
      <c r="C149" s="41" t="s">
        <v>74</v>
      </c>
      <c r="D149" s="41"/>
      <c r="E149" s="41"/>
      <c r="F149" s="42"/>
      <c r="G149" s="41" t="s">
        <v>75</v>
      </c>
      <c r="H149" s="41"/>
    </row>
    <row r="150" spans="1:17" ht="24" customHeight="1">
      <c r="A150" s="41"/>
      <c r="B150" s="41"/>
      <c r="C150" s="41" t="s">
        <v>76</v>
      </c>
      <c r="D150" s="41"/>
      <c r="E150" s="41"/>
      <c r="F150" s="42"/>
      <c r="G150" s="41" t="s">
        <v>77</v>
      </c>
      <c r="H150" s="41"/>
    </row>
    <row r="151" spans="1:17" ht="24" customHeight="1">
      <c r="A151" s="41"/>
      <c r="B151" s="41"/>
      <c r="C151" s="41" t="s">
        <v>78</v>
      </c>
      <c r="D151" s="41"/>
      <c r="E151" s="41"/>
      <c r="F151" s="42"/>
      <c r="G151" s="41" t="s">
        <v>79</v>
      </c>
      <c r="H151" s="41"/>
    </row>
    <row r="152" spans="1:17" ht="24" customHeight="1">
      <c r="A152" s="41"/>
      <c r="B152" s="41"/>
      <c r="C152" s="41" t="s">
        <v>80</v>
      </c>
      <c r="D152" s="41"/>
      <c r="E152" s="41"/>
      <c r="F152" s="42"/>
      <c r="G152" s="41" t="s">
        <v>81</v>
      </c>
      <c r="H152" s="41"/>
    </row>
    <row r="153" spans="1:17" ht="24" customHeight="1">
      <c r="A153" s="41"/>
      <c r="B153" s="41"/>
      <c r="C153" s="41" t="s">
        <v>82</v>
      </c>
      <c r="D153" s="41"/>
      <c r="E153" s="41"/>
      <c r="F153" s="42"/>
      <c r="G153" s="41" t="s">
        <v>83</v>
      </c>
      <c r="H153" s="41"/>
    </row>
    <row r="154" spans="1:17" ht="24" customHeight="1">
      <c r="A154" s="41"/>
      <c r="B154" s="41"/>
      <c r="C154" s="41" t="s">
        <v>84</v>
      </c>
      <c r="D154" s="41"/>
      <c r="E154" s="41"/>
      <c r="F154" s="42"/>
      <c r="G154" s="41" t="s">
        <v>85</v>
      </c>
      <c r="H154" s="41"/>
    </row>
    <row r="155" spans="1:17" ht="24" customHeight="1">
      <c r="A155" s="41"/>
      <c r="B155" s="41"/>
      <c r="C155" s="41" t="s">
        <v>86</v>
      </c>
      <c r="D155" s="41"/>
      <c r="E155" s="41"/>
      <c r="F155" s="42"/>
      <c r="G155" s="41" t="s">
        <v>87</v>
      </c>
      <c r="H155" s="41"/>
    </row>
    <row r="156" spans="1:17" ht="24" customHeight="1">
      <c r="A156" s="41"/>
      <c r="B156" s="41"/>
      <c r="C156" s="41" t="s">
        <v>88</v>
      </c>
      <c r="D156" s="41"/>
      <c r="E156" s="41"/>
      <c r="F156" s="42"/>
      <c r="G156" s="41" t="s">
        <v>89</v>
      </c>
      <c r="H156" s="41"/>
    </row>
    <row r="157" spans="1:17" ht="24" customHeight="1">
      <c r="A157" s="41"/>
      <c r="B157" s="41"/>
      <c r="C157" s="41" t="s">
        <v>90</v>
      </c>
      <c r="D157" s="41"/>
      <c r="E157" s="41"/>
      <c r="F157" s="42"/>
      <c r="G157" s="41" t="s">
        <v>91</v>
      </c>
      <c r="H157" s="41"/>
    </row>
    <row r="158" spans="1:17" ht="24" customHeight="1">
      <c r="A158" s="41"/>
      <c r="B158" s="41"/>
      <c r="C158" s="41" t="s">
        <v>92</v>
      </c>
      <c r="D158" s="41"/>
      <c r="E158" s="41"/>
      <c r="F158" s="42"/>
      <c r="G158" s="41" t="s">
        <v>93</v>
      </c>
      <c r="H158" s="41"/>
    </row>
    <row r="159" spans="1:17" ht="24" customHeight="1">
      <c r="A159" s="41"/>
      <c r="B159" s="41"/>
      <c r="C159" s="41" t="s">
        <v>94</v>
      </c>
      <c r="D159" s="41"/>
      <c r="E159" s="41"/>
      <c r="F159" s="42"/>
      <c r="G159" s="41" t="s">
        <v>95</v>
      </c>
      <c r="H159" s="41"/>
    </row>
    <row r="160" spans="1:17" ht="24" customHeight="1">
      <c r="A160" s="41"/>
      <c r="B160" s="41"/>
      <c r="C160" s="41" t="s">
        <v>96</v>
      </c>
      <c r="D160" s="41"/>
      <c r="E160" s="41"/>
      <c r="F160" s="42"/>
      <c r="G160" s="41" t="s">
        <v>95</v>
      </c>
      <c r="H160" s="41"/>
    </row>
    <row r="161" spans="1:8" ht="24" customHeight="1">
      <c r="A161" s="41"/>
      <c r="B161" s="41"/>
      <c r="C161" s="41" t="s">
        <v>97</v>
      </c>
      <c r="D161" s="41"/>
      <c r="E161" s="41"/>
      <c r="F161" s="42"/>
      <c r="G161" s="41" t="s">
        <v>98</v>
      </c>
      <c r="H161" s="41"/>
    </row>
    <row r="162" spans="1:8" ht="24" customHeight="1">
      <c r="A162" s="41"/>
      <c r="B162" s="41"/>
      <c r="C162" s="2"/>
      <c r="D162" s="2"/>
      <c r="E162" s="2"/>
      <c r="F162" s="2"/>
      <c r="H162" s="41"/>
    </row>
    <row r="163" spans="1:8" ht="24" customHeight="1">
      <c r="A163" s="41"/>
      <c r="B163" s="41"/>
      <c r="C163" s="2"/>
      <c r="D163" s="2"/>
      <c r="E163" s="2"/>
      <c r="F163" s="2"/>
      <c r="H163" s="41"/>
    </row>
    <row r="164" spans="1:8" ht="24" customHeight="1">
      <c r="A164" s="41"/>
      <c r="B164" s="41"/>
      <c r="C164" s="2"/>
      <c r="D164" s="2"/>
      <c r="E164" s="2"/>
      <c r="F164" s="2"/>
      <c r="H164" s="41"/>
    </row>
    <row r="165" spans="1:8" ht="24" customHeight="1">
      <c r="A165" s="41"/>
      <c r="B165" s="41"/>
      <c r="C165" s="2"/>
      <c r="D165" s="2"/>
      <c r="E165" s="2"/>
      <c r="F165" s="2"/>
      <c r="H165" s="41"/>
    </row>
    <row r="166" spans="1:8" ht="24" customHeight="1">
      <c r="A166" s="41"/>
      <c r="B166" s="41"/>
      <c r="C166" s="2"/>
      <c r="D166" s="2"/>
      <c r="E166" s="2"/>
      <c r="F166" s="2"/>
      <c r="H166" s="41"/>
    </row>
    <row r="167" spans="1:8" ht="24" customHeight="1">
      <c r="A167" s="41"/>
      <c r="B167" s="41"/>
      <c r="C167" s="2"/>
      <c r="D167" s="2"/>
      <c r="E167" s="2"/>
      <c r="F167" s="2"/>
      <c r="H167" s="41"/>
    </row>
    <row r="168" spans="1:8">
      <c r="A168" s="41"/>
      <c r="B168" s="41"/>
      <c r="C168" s="41"/>
      <c r="D168" s="41"/>
      <c r="E168" s="41"/>
      <c r="F168" s="42"/>
      <c r="G168" s="41"/>
      <c r="H168" s="41"/>
    </row>
    <row r="169" spans="1:8">
      <c r="A169" s="41"/>
      <c r="B169" s="41"/>
      <c r="C169" s="41"/>
      <c r="D169" s="41"/>
      <c r="E169" s="41"/>
      <c r="F169" s="42"/>
      <c r="G169" s="41"/>
      <c r="H169" s="41"/>
    </row>
    <row r="170" spans="1:8">
      <c r="A170" s="41"/>
      <c r="B170" s="41"/>
      <c r="C170" s="41"/>
      <c r="D170" s="41"/>
      <c r="E170" s="41"/>
      <c r="F170" s="42"/>
      <c r="G170" s="41"/>
      <c r="H170" s="41"/>
    </row>
    <row r="171" spans="1:8">
      <c r="A171" s="41"/>
      <c r="B171" s="41"/>
      <c r="C171" s="41"/>
      <c r="D171" s="41"/>
      <c r="E171" s="41"/>
      <c r="F171" s="42"/>
      <c r="G171" s="41"/>
      <c r="H171" s="41"/>
    </row>
    <row r="172" spans="1:8">
      <c r="A172" s="41"/>
      <c r="B172" s="41"/>
      <c r="C172" s="41"/>
      <c r="D172" s="41"/>
      <c r="E172" s="41"/>
      <c r="F172" s="42"/>
      <c r="G172" s="41"/>
      <c r="H172" s="41"/>
    </row>
    <row r="173" spans="1:8">
      <c r="A173" s="41"/>
      <c r="B173" s="41"/>
      <c r="C173" s="41"/>
      <c r="D173" s="41"/>
      <c r="E173" s="41"/>
      <c r="F173" s="42"/>
      <c r="G173" s="41"/>
      <c r="H173" s="41"/>
    </row>
    <row r="174" spans="1:8">
      <c r="A174" s="41"/>
      <c r="B174" s="41"/>
      <c r="C174" s="41"/>
      <c r="D174" s="41"/>
      <c r="E174" s="41"/>
      <c r="F174" s="42"/>
      <c r="G174" s="41"/>
      <c r="H174" s="41"/>
    </row>
    <row r="175" spans="1:8">
      <c r="A175" s="41"/>
      <c r="B175" s="41"/>
      <c r="C175" s="41"/>
      <c r="D175" s="41"/>
      <c r="E175" s="41"/>
      <c r="F175" s="42"/>
      <c r="G175" s="41"/>
      <c r="H175" s="41"/>
    </row>
    <row r="176" spans="1:8">
      <c r="A176" s="41"/>
      <c r="B176" s="41"/>
      <c r="C176" s="41"/>
      <c r="D176" s="41"/>
      <c r="E176" s="41"/>
      <c r="F176" s="42"/>
      <c r="G176" s="41"/>
      <c r="H176" s="41"/>
    </row>
    <row r="177" spans="1:8">
      <c r="A177" s="41"/>
      <c r="B177" s="41"/>
      <c r="C177" s="41"/>
      <c r="D177" s="41"/>
      <c r="E177" s="41"/>
      <c r="F177" s="42"/>
      <c r="G177" s="41"/>
      <c r="H177" s="41"/>
    </row>
    <row r="178" spans="1:8">
      <c r="A178" s="41"/>
      <c r="B178" s="41"/>
      <c r="C178" s="41"/>
      <c r="D178" s="41"/>
      <c r="E178" s="41"/>
      <c r="F178" s="42"/>
      <c r="G178" s="41"/>
      <c r="H178" s="41"/>
    </row>
    <row r="179" spans="1:8">
      <c r="A179" s="41"/>
      <c r="B179" s="41"/>
      <c r="C179" s="41"/>
      <c r="D179" s="41"/>
      <c r="E179" s="41"/>
      <c r="F179" s="42"/>
      <c r="G179" s="41"/>
      <c r="H179" s="41"/>
    </row>
    <row r="180" spans="1:8">
      <c r="A180" s="41"/>
      <c r="B180" s="41"/>
      <c r="C180" s="41"/>
      <c r="D180" s="41"/>
      <c r="E180" s="41"/>
      <c r="F180" s="42"/>
      <c r="G180" s="41"/>
      <c r="H180" s="41"/>
    </row>
    <row r="181" spans="1:8">
      <c r="A181" s="41"/>
      <c r="B181" s="41"/>
      <c r="C181" s="41"/>
      <c r="D181" s="41"/>
      <c r="E181" s="41"/>
      <c r="F181" s="42"/>
      <c r="G181" s="41"/>
      <c r="H181" s="41"/>
    </row>
    <row r="182" spans="1:8">
      <c r="A182" s="41"/>
      <c r="B182" s="41"/>
      <c r="C182" s="41"/>
      <c r="D182" s="41"/>
      <c r="E182" s="41"/>
      <c r="F182" s="42"/>
      <c r="G182" s="41"/>
      <c r="H182" s="41"/>
    </row>
    <row r="183" spans="1:8">
      <c r="A183" s="41"/>
      <c r="B183" s="41"/>
      <c r="C183" s="41"/>
      <c r="D183" s="41"/>
      <c r="E183" s="41"/>
      <c r="F183" s="42"/>
      <c r="G183" s="41"/>
      <c r="H183" s="41"/>
    </row>
    <row r="184" spans="1:8">
      <c r="A184" s="41"/>
      <c r="B184" s="41"/>
      <c r="C184" s="41"/>
      <c r="D184" s="41"/>
      <c r="E184" s="41"/>
      <c r="F184" s="42"/>
      <c r="G184" s="41"/>
      <c r="H184" s="41"/>
    </row>
    <row r="185" spans="1:8">
      <c r="A185" s="41"/>
      <c r="B185" s="41"/>
      <c r="C185" s="41"/>
      <c r="D185" s="41"/>
      <c r="E185" s="41"/>
      <c r="F185" s="42"/>
      <c r="G185" s="41"/>
      <c r="H185" s="41"/>
    </row>
    <row r="186" spans="1:8">
      <c r="A186" s="41"/>
      <c r="B186" s="41"/>
      <c r="C186" s="41"/>
      <c r="D186" s="41"/>
      <c r="E186" s="41"/>
      <c r="F186" s="42"/>
      <c r="G186" s="41"/>
      <c r="H186" s="41"/>
    </row>
    <row r="187" spans="1:8">
      <c r="A187" s="41"/>
      <c r="B187" s="41"/>
      <c r="C187" s="41"/>
      <c r="D187" s="41"/>
      <c r="E187" s="41"/>
      <c r="F187" s="42"/>
      <c r="G187" s="41"/>
      <c r="H187" s="41"/>
    </row>
    <row r="188" spans="1:8">
      <c r="A188" s="41"/>
      <c r="B188" s="41"/>
      <c r="C188" s="41"/>
      <c r="D188" s="41"/>
      <c r="E188" s="41"/>
      <c r="F188" s="42"/>
      <c r="G188" s="41"/>
      <c r="H188" s="41"/>
    </row>
    <row r="189" spans="1:8">
      <c r="A189" s="41"/>
      <c r="B189" s="41"/>
      <c r="C189" s="41"/>
      <c r="D189" s="41"/>
      <c r="E189" s="41"/>
      <c r="F189" s="42"/>
      <c r="G189" s="41"/>
      <c r="H189" s="41"/>
    </row>
    <row r="190" spans="1:8">
      <c r="A190" s="41"/>
      <c r="B190" s="41"/>
      <c r="C190" s="41"/>
      <c r="D190" s="41"/>
      <c r="E190" s="41"/>
      <c r="F190" s="42"/>
      <c r="G190" s="41"/>
      <c r="H190" s="41"/>
    </row>
    <row r="191" spans="1:8">
      <c r="A191" s="41"/>
      <c r="B191" s="41"/>
      <c r="C191" s="41"/>
      <c r="D191" s="41"/>
      <c r="E191" s="41"/>
      <c r="F191" s="42"/>
      <c r="G191" s="41"/>
      <c r="H191" s="41"/>
    </row>
    <row r="192" spans="1:8">
      <c r="A192" s="41"/>
      <c r="B192" s="41"/>
      <c r="C192" s="41"/>
      <c r="D192" s="41"/>
      <c r="E192" s="41"/>
      <c r="F192" s="42"/>
      <c r="G192" s="41"/>
      <c r="H192" s="41"/>
    </row>
    <row r="193" spans="1:8">
      <c r="A193" s="41"/>
      <c r="B193" s="41"/>
      <c r="C193" s="41"/>
      <c r="D193" s="41"/>
      <c r="E193" s="41"/>
      <c r="F193" s="42"/>
      <c r="G193" s="41"/>
      <c r="H193" s="41"/>
    </row>
    <row r="194" spans="1:8">
      <c r="A194" s="41"/>
      <c r="B194" s="41"/>
      <c r="C194" s="41"/>
      <c r="D194" s="41"/>
      <c r="E194" s="41"/>
      <c r="F194" s="42"/>
      <c r="G194" s="41"/>
      <c r="H194" s="41"/>
    </row>
    <row r="195" spans="1:8">
      <c r="A195" s="41"/>
      <c r="B195" s="41"/>
      <c r="C195" s="41"/>
      <c r="D195" s="41"/>
      <c r="E195" s="41"/>
      <c r="F195" s="42"/>
      <c r="G195" s="41"/>
      <c r="H195" s="41"/>
    </row>
    <row r="196" spans="1:8">
      <c r="A196" s="41"/>
      <c r="B196" s="41"/>
      <c r="C196" s="41"/>
      <c r="D196" s="41"/>
      <c r="E196" s="41"/>
      <c r="F196" s="42"/>
      <c r="G196" s="41"/>
      <c r="H196" s="41"/>
    </row>
    <row r="197" spans="1:8">
      <c r="A197" s="41"/>
      <c r="B197" s="41"/>
      <c r="C197" s="41"/>
      <c r="D197" s="41"/>
      <c r="E197" s="41"/>
      <c r="F197" s="42"/>
      <c r="G197" s="41"/>
      <c r="H197" s="41"/>
    </row>
    <row r="198" spans="1:8">
      <c r="A198" s="41"/>
      <c r="B198" s="41"/>
      <c r="C198" s="41"/>
      <c r="D198" s="41"/>
      <c r="E198" s="41"/>
      <c r="F198" s="42"/>
      <c r="G198" s="41"/>
      <c r="H198" s="41"/>
    </row>
    <row r="199" spans="1:8">
      <c r="A199" s="41"/>
      <c r="B199" s="41"/>
      <c r="C199" s="41"/>
      <c r="D199" s="41"/>
      <c r="E199" s="41"/>
      <c r="F199" s="42"/>
      <c r="G199" s="41"/>
      <c r="H199" s="41"/>
    </row>
    <row r="200" spans="1:8">
      <c r="A200" s="41"/>
      <c r="B200" s="41"/>
      <c r="C200" s="41"/>
      <c r="D200" s="41"/>
      <c r="E200" s="41"/>
      <c r="F200" s="42"/>
      <c r="G200" s="41"/>
      <c r="H200" s="41"/>
    </row>
    <row r="201" spans="1:8">
      <c r="A201" s="41"/>
      <c r="B201" s="41"/>
      <c r="C201" s="41"/>
      <c r="D201" s="41"/>
      <c r="E201" s="41"/>
      <c r="F201" s="42"/>
      <c r="G201" s="41"/>
      <c r="H201" s="41"/>
    </row>
    <row r="202" spans="1:8">
      <c r="A202" s="41"/>
      <c r="B202" s="41"/>
      <c r="C202" s="41"/>
      <c r="D202" s="41"/>
      <c r="E202" s="41"/>
      <c r="F202" s="42"/>
      <c r="G202" s="41"/>
      <c r="H202" s="41"/>
    </row>
    <row r="203" spans="1:8">
      <c r="A203" s="41"/>
      <c r="B203" s="41"/>
      <c r="C203" s="41"/>
      <c r="D203" s="41"/>
      <c r="E203" s="41"/>
      <c r="F203" s="42"/>
      <c r="G203" s="41"/>
      <c r="H203" s="41"/>
    </row>
    <row r="204" spans="1:8">
      <c r="A204" s="41"/>
      <c r="B204" s="41"/>
      <c r="C204" s="41"/>
      <c r="D204" s="41"/>
      <c r="E204" s="41"/>
      <c r="F204" s="42"/>
      <c r="G204" s="41"/>
      <c r="H204" s="41"/>
    </row>
    <row r="205" spans="1:8">
      <c r="A205" s="41"/>
      <c r="B205" s="41"/>
      <c r="C205" s="41"/>
      <c r="D205" s="41"/>
      <c r="E205" s="41"/>
      <c r="F205" s="42"/>
      <c r="G205" s="41"/>
      <c r="H205" s="41"/>
    </row>
    <row r="206" spans="1:8">
      <c r="A206" s="41"/>
      <c r="B206" s="41"/>
      <c r="C206" s="41"/>
      <c r="D206" s="41"/>
      <c r="E206" s="41"/>
      <c r="F206" s="42"/>
      <c r="G206" s="41"/>
      <c r="H206" s="41"/>
    </row>
    <row r="207" spans="1:8">
      <c r="A207" s="41"/>
      <c r="B207" s="41"/>
      <c r="C207" s="41"/>
      <c r="D207" s="41"/>
      <c r="E207" s="41"/>
      <c r="F207" s="42"/>
      <c r="G207" s="41"/>
      <c r="H207" s="41"/>
    </row>
    <row r="208" spans="1:8">
      <c r="A208" s="41"/>
      <c r="B208" s="41"/>
      <c r="C208" s="41"/>
      <c r="D208" s="41"/>
      <c r="E208" s="41"/>
      <c r="F208" s="42"/>
      <c r="G208" s="41"/>
      <c r="H208" s="41"/>
    </row>
    <row r="209" spans="1:8">
      <c r="A209" s="41"/>
      <c r="B209" s="41"/>
      <c r="C209" s="41"/>
      <c r="D209" s="41"/>
      <c r="E209" s="41"/>
      <c r="F209" s="42"/>
      <c r="G209" s="41"/>
      <c r="H209" s="41"/>
    </row>
    <row r="210" spans="1:8">
      <c r="A210" s="41"/>
      <c r="B210" s="41"/>
      <c r="C210" s="41"/>
      <c r="D210" s="41"/>
      <c r="E210" s="41"/>
      <c r="F210" s="42"/>
      <c r="G210" s="41"/>
      <c r="H210" s="41"/>
    </row>
    <row r="211" spans="1:8">
      <c r="A211" s="41"/>
      <c r="B211" s="41"/>
      <c r="C211" s="41"/>
      <c r="D211" s="41"/>
      <c r="E211" s="41"/>
      <c r="F211" s="42"/>
      <c r="G211" s="41"/>
      <c r="H211" s="41"/>
    </row>
    <row r="212" spans="1:8">
      <c r="A212" s="41"/>
      <c r="B212" s="41"/>
      <c r="C212" s="41"/>
      <c r="D212" s="41"/>
      <c r="E212" s="41"/>
      <c r="F212" s="42"/>
      <c r="G212" s="41"/>
      <c r="H212" s="41"/>
    </row>
    <row r="213" spans="1:8">
      <c r="A213" s="41"/>
      <c r="B213" s="41"/>
      <c r="C213" s="41"/>
      <c r="D213" s="41"/>
      <c r="E213" s="41"/>
      <c r="F213" s="42"/>
      <c r="G213" s="41"/>
      <c r="H213" s="41"/>
    </row>
  </sheetData>
  <mergeCells count="9">
    <mergeCell ref="B130:N130"/>
    <mergeCell ref="K131:N131"/>
    <mergeCell ref="K132:N132"/>
    <mergeCell ref="IJ2:IR2"/>
    <mergeCell ref="O7:R7"/>
    <mergeCell ref="S7:T7"/>
    <mergeCell ref="U7:Z7"/>
    <mergeCell ref="AB7:AC7"/>
    <mergeCell ref="L2:P2"/>
  </mergeCells>
  <printOptions horizontalCentered="1"/>
  <pageMargins left="0.78740157480314965" right="0.39370078740157483" top="0.59055118110236227" bottom="0.39370078740157483" header="0" footer="0.11811023622047245"/>
  <pageSetup paperSize="5" scale="30" orientation="landscape" horizontalDpi="4294967292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Organismos</vt:lpstr>
      <vt:lpstr>'Plantilla Organismos'!Área_de_impresión</vt:lpstr>
      <vt:lpstr>'Plantilla Organismos'!PLANTILLA_PARA_REVISION_2001</vt:lpstr>
      <vt:lpstr>'Plantilla Organismos'!Títulos_a_imprimir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María Ana Martínez Becerril</dc:creator>
  <cp:lastModifiedBy>INSTITUTO TECNOLOGICO SUPERIOR DE ARANDAS</cp:lastModifiedBy>
  <cp:lastPrinted>2013-01-28T16:11:00Z</cp:lastPrinted>
  <dcterms:created xsi:type="dcterms:W3CDTF">2008-06-09T23:56:22Z</dcterms:created>
  <dcterms:modified xsi:type="dcterms:W3CDTF">2014-07-21T17:54:13Z</dcterms:modified>
</cp:coreProperties>
</file>