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activeTab="1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O.PUB!$B$1:$M$26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SEG.P.2!$B$1:$M$29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N9" i="1" l="1"/>
  <c r="N12" i="8"/>
  <c r="N13" i="8"/>
  <c r="J8" i="31" l="1"/>
  <c r="I8" i="31"/>
  <c r="J7" i="31"/>
  <c r="I7" i="31"/>
  <c r="J6" i="31"/>
  <c r="I6" i="31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P21" i="15" l="1"/>
  <c r="P19" i="15"/>
  <c r="O21" i="15"/>
  <c r="O19" i="15"/>
  <c r="N21" i="15"/>
  <c r="N19" i="15"/>
  <c r="I29" i="15" l="1"/>
  <c r="J29" i="15"/>
  <c r="K29" i="15"/>
  <c r="H29" i="15"/>
  <c r="I28" i="15"/>
  <c r="H28" i="15"/>
  <c r="L28" i="15" s="1"/>
  <c r="I27" i="15" l="1"/>
  <c r="H27" i="15"/>
  <c r="I26" i="15"/>
  <c r="H26" i="15"/>
  <c r="I25" i="15"/>
  <c r="H25" i="15"/>
  <c r="I24" i="15"/>
  <c r="H24" i="15"/>
  <c r="I23" i="15"/>
  <c r="H23" i="15"/>
  <c r="I22" i="15"/>
  <c r="H22" i="15"/>
  <c r="I20" i="15"/>
  <c r="H20" i="15"/>
  <c r="I18" i="15"/>
  <c r="H18" i="15"/>
  <c r="I17" i="15"/>
  <c r="H17" i="15"/>
  <c r="I16" i="15"/>
  <c r="H16" i="15"/>
  <c r="I15" i="15"/>
  <c r="H15" i="15"/>
  <c r="I14" i="15"/>
  <c r="H14" i="15"/>
  <c r="I12" i="15"/>
  <c r="H12" i="15"/>
  <c r="I11" i="15"/>
  <c r="H11" i="15"/>
  <c r="I10" i="15"/>
  <c r="H10" i="15"/>
  <c r="I9" i="15"/>
  <c r="H9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J8" i="30"/>
  <c r="I8" i="30"/>
  <c r="J7" i="30"/>
  <c r="I7" i="30"/>
  <c r="J6" i="30"/>
  <c r="I6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H7" i="19"/>
  <c r="I6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K26" i="7" l="1"/>
  <c r="I26" i="7"/>
  <c r="H26" i="7"/>
  <c r="L24" i="7"/>
  <c r="L23" i="7"/>
  <c r="G24" i="7"/>
  <c r="F24" i="7"/>
  <c r="G23" i="7"/>
  <c r="F23" i="7"/>
  <c r="J26" i="7" l="1"/>
  <c r="L27" i="15" l="1"/>
  <c r="G20" i="28" l="1"/>
  <c r="F20" i="28"/>
  <c r="L26" i="15" l="1"/>
  <c r="M6" i="20" l="1"/>
  <c r="M7" i="20"/>
  <c r="M8" i="20"/>
  <c r="M9" i="20"/>
  <c r="M10" i="20"/>
  <c r="M11" i="20"/>
  <c r="M5" i="20"/>
  <c r="L25" i="15" l="1"/>
  <c r="L24" i="15" l="1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S16" i="29" l="1"/>
  <c r="O16" i="15" l="1"/>
  <c r="N16" i="15"/>
  <c r="P16" i="15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D16" i="33"/>
  <c r="E16" i="33"/>
  <c r="L18" i="15"/>
  <c r="L25" i="10"/>
  <c r="M20" i="28" l="1"/>
  <c r="L11" i="10"/>
  <c r="L17" i="15"/>
  <c r="M21" i="28"/>
  <c r="L21" i="7"/>
  <c r="L19" i="7"/>
  <c r="L22" i="7"/>
  <c r="L19" i="15"/>
  <c r="L29" i="15" s="1"/>
  <c r="M11" i="32" l="1"/>
  <c r="L16" i="8"/>
  <c r="M8" i="30"/>
  <c r="L12" i="1"/>
  <c r="M7" i="30"/>
  <c r="M6" i="30"/>
  <c r="L13" i="1"/>
  <c r="G29" i="15" l="1"/>
  <c r="F29" i="15"/>
  <c r="L16" i="15" l="1"/>
  <c r="K22" i="28"/>
  <c r="D19" i="33" s="1"/>
  <c r="H19" i="8"/>
  <c r="B15" i="33" s="1"/>
  <c r="M10" i="32"/>
  <c r="L13" i="10"/>
  <c r="B16" i="33" l="1"/>
  <c r="J13" i="32"/>
  <c r="C24" i="33" s="1"/>
  <c r="I19" i="8"/>
  <c r="C15" i="33" s="1"/>
  <c r="C16" i="33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0" i="30"/>
  <c r="B25" i="33" s="1"/>
  <c r="M5" i="30"/>
  <c r="M10" i="30" s="1"/>
  <c r="M9" i="32"/>
  <c r="M7" i="32"/>
  <c r="M5" i="32"/>
  <c r="M7" i="31"/>
  <c r="M5" i="31"/>
  <c r="J10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L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L19" i="9"/>
  <c r="E14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L26" i="7" l="1"/>
  <c r="D28" i="33"/>
  <c r="B28" i="33"/>
  <c r="C28" i="33"/>
  <c r="C30" i="33" s="1"/>
  <c r="C35" i="33" s="1"/>
  <c r="L22" i="6"/>
  <c r="F10" i="33"/>
  <c r="F14" i="33"/>
  <c r="L15" i="1"/>
  <c r="L19" i="8"/>
  <c r="G11" i="4"/>
  <c r="F11" i="4"/>
  <c r="G26" i="7"/>
  <c r="F26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E28" i="33" l="1"/>
  <c r="E30" i="33" s="1"/>
  <c r="E35" i="33" s="1"/>
  <c r="B30" i="33"/>
  <c r="B35" i="33" s="1"/>
  <c r="D30" i="33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<sst xmlns="http://schemas.openxmlformats.org/spreadsheetml/2006/main" count="954" uniqueCount="518">
  <si>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</si>
  <si>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</si>
  <si>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</si>
  <si>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</si>
  <si>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</si>
  <si>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</si>
  <si>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</si>
  <si>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</si>
  <si>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</si>
  <si>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</si>
  <si>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</si>
  <si>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</si>
  <si>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</si>
  <si>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</si>
  <si>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</si>
  <si>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</si>
  <si>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</si>
  <si>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</si>
  <si>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</si>
  <si>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</si>
  <si>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</si>
  <si>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</si>
  <si>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</si>
  <si>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</si>
  <si>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</si>
  <si>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</si>
  <si>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</si>
  <si>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</si>
  <si>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</si>
  <si>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</si>
  <si>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</si>
  <si>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</si>
  <si>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</si>
  <si>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</si>
  <si>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</si>
  <si>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</si>
  <si>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</si>
  <si>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</si>
  <si>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</si>
  <si>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</si>
  <si>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</si>
  <si>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</si>
  <si>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</si>
  <si>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</si>
  <si>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</si>
  <si>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</si>
  <si>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</si>
  <si>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</si>
  <si>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</si>
  <si>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</si>
  <si>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</si>
  <si>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</si>
  <si>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</si>
  <si>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</si>
  <si>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</si>
  <si>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</si>
  <si>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</si>
  <si>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</si>
  <si>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</si>
  <si>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</si>
  <si>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</si>
  <si>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</si>
  <si>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</si>
  <si>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</si>
  <si>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</si>
  <si>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</si>
  <si>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</si>
  <si>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</si>
  <si>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</si>
  <si>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</si>
  <si>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</si>
  <si>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</si>
  <si>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</si>
  <si>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</si>
  <si>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</si>
  <si>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</si>
  <si>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</si>
  <si>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</si>
  <si>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</si>
  <si>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</si>
  <si>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</si>
  <si>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</si>
  <si>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</si>
  <si>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</si>
  <si>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</si>
  <si>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</si>
  <si>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</si>
  <si>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</si>
  <si>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</si>
  <si>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</si>
  <si>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</si>
  <si>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</si>
  <si>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</si>
  <si>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</si>
  <si>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</si>
  <si>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</si>
  <si>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</si>
  <si>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</si>
  <si>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</si>
  <si>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</si>
  <si>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</si>
  <si>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</si>
  <si>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</si>
  <si>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</si>
  <si>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</si>
  <si>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</si>
  <si>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</si>
  <si>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</si>
  <si>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</si>
  <si>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</si>
  <si>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</si>
  <si>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</si>
  <si>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</si>
  <si>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</si>
  <si>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</si>
  <si>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</si>
  <si>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</si>
  <si>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</si>
  <si>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</si>
  <si>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</si>
  <si>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</si>
  <si>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</si>
  <si>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</si>
  <si>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</si>
  <si>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</si>
  <si>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</si>
  <si>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</si>
  <si>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</si>
  <si>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</si>
  <si>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</si>
  <si>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</si>
  <si>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</si>
  <si>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</si>
  <si>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</si>
  <si>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</si>
  <si>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</si>
  <si>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</si>
  <si>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</si>
  <si>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</si>
  <si>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</si>
  <si>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</si>
  <si>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</si>
  <si>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</si>
  <si>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</si>
  <si>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</si>
  <si>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</si>
  <si>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</si>
  <si>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</si>
  <si>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</si>
  <si>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</si>
  <si>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</si>
  <si>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</si>
  <si>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</si>
  <si>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</si>
  <si>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</si>
  <si>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</si>
  <si>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</si>
  <si>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</si>
  <si>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</si>
  <si>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</si>
  <si>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</si>
  <si>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</si>
  <si>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</si>
  <si>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</si>
  <si>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</si>
  <si>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</si>
  <si>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</si>
  <si>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</si>
  <si>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</si>
  <si>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</si>
  <si>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</si>
  <si>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</si>
  <si>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</si>
  <si>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</si>
  <si>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</si>
  <si>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</si>
  <si>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</si>
  <si>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</si>
  <si>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</si>
  <si>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</si>
  <si>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</si>
  <si>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</si>
  <si>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</si>
  <si>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</si>
  <si>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</si>
  <si>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</si>
  <si>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</si>
  <si>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</si>
  <si>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</si>
  <si>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</si>
  <si>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</si>
  <si>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</si>
  <si>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</si>
  <si>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</si>
  <si>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</si>
  <si>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</si>
  <si>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</si>
  <si>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</si>
  <si>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</si>
  <si>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</si>
  <si>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</si>
  <si>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</si>
  <si>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</si>
  <si>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</si>
  <si>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</si>
  <si>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</si>
  <si>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</si>
  <si>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</si>
  <si>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</si>
  <si>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</si>
  <si>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</si>
  <si>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</si>
  <si>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</si>
  <si>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</si>
  <si>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</si>
  <si>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</si>
  <si>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</si>
  <si>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</si>
  <si>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</si>
  <si>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</si>
  <si>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</si>
  <si>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</si>
  <si>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</si>
  <si>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</si>
  <si>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</si>
  <si>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</si>
  <si>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</si>
  <si>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</si>
  <si>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</si>
  <si>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</si>
  <si>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</si>
  <si>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</si>
  <si>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</si>
  <si>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</si>
  <si>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</si>
  <si>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</si>
  <si>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</si>
  <si>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</si>
  <si>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</si>
  <si>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</si>
  <si>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</si>
  <si>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</si>
  <si>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</si>
  <si>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</si>
  <si>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</si>
  <si>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</si>
  <si>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</si>
  <si>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</si>
  <si>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</si>
  <si>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</si>
  <si>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</si>
  <si>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</si>
  <si>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</si>
  <si>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</si>
  <si>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</si>
  <si>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</si>
  <si>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</si>
  <si>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</si>
  <si>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</si>
  <si>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</si>
  <si>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</si>
  <si>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</si>
  <si>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</si>
  <si>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</si>
  <si>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</si>
  <si>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</si>
  <si>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</si>
  <si>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</si>
  <si>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</si>
  <si>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</si>
  <si>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</si>
  <si>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</si>
  <si>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</si>
  <si>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</si>
  <si>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</si>
  <si>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</si>
  <si>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</si>
  <si>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</si>
  <si>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</si>
  <si>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</si>
  <si>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</si>
  <si>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</si>
  <si>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</si>
  <si>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</si>
  <si>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</si>
  <si>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</si>
  <si>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</si>
  <si>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</si>
  <si>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</si>
  <si>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</si>
  <si>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</si>
  <si>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</si>
  <si>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</si>
  <si>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</si>
  <si>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</si>
  <si>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</si>
  <si>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</si>
  <si>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</si>
  <si>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</si>
  <si>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</si>
  <si>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</si>
  <si>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</si>
  <si>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</si>
  <si>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</si>
  <si>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</si>
  <si>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</si>
  <si>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</si>
  <si>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</si>
  <si>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</si>
  <si>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</si>
  <si>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</si>
  <si>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</si>
  <si>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</si>
  <si>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</si>
  <si>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</si>
  <si>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</si>
  <si>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</si>
  <si>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</si>
  <si>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</si>
  <si>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</si>
  <si>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</si>
  <si>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</si>
  <si>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</si>
  <si>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</si>
  <si>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NUMC811122</t>
  </si>
  <si>
    <t>RASE820213686</t>
  </si>
  <si>
    <t>SAMR791209PA2</t>
  </si>
  <si>
    <t>SOCV850726NHA</t>
  </si>
  <si>
    <t>SAGL850216RM2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</si>
  <si>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</si>
  <si>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</si>
  <si>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</si>
  <si>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</si>
  <si>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</si>
  <si>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</si>
  <si>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</si>
  <si>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</si>
  <si>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</si>
  <si>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</si>
  <si>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</si>
  <si>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</si>
  <si>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</si>
  <si>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</si>
  <si>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</si>
  <si>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</si>
  <si>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</si>
  <si>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</si>
  <si>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</si>
  <si>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</si>
  <si>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</si>
  <si>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</si>
  <si>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</si>
  <si>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</si>
  <si>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</si>
  <si>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</si>
  <si>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</si>
  <si>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</si>
  <si>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</si>
  <si>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</si>
  <si>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</si>
  <si>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</si>
  <si>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</si>
  <si>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</si>
  <si>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</si>
  <si>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</si>
  <si>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</si>
  <si>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</si>
  <si>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</si>
  <si>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</si>
  <si>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</si>
  <si>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</si>
  <si>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</si>
  <si>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</si>
  <si>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</si>
  <si>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</si>
  <si>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</si>
  <si>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</si>
  <si>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</si>
  <si>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</si>
  <si>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</si>
  <si>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</si>
  <si>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</si>
  <si>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</si>
  <si>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</si>
  <si>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</si>
  <si>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JOSE ANTONIO GONZALEZ GUZMAN</t>
  </si>
  <si>
    <t>ENC. MAQUINARIA</t>
  </si>
  <si>
    <t>REPARTIDOR DE COMBUSTIBLE</t>
  </si>
  <si>
    <t>GOGV790921S53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</si>
  <si>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</si>
  <si>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</si>
  <si>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</si>
  <si>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</si>
  <si>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</si>
  <si>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</si>
  <si>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</si>
  <si>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</si>
  <si>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</si>
  <si>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</si>
  <si>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</si>
  <si>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</si>
  <si>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</si>
  <si>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</si>
  <si>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ISA CARRILLO VILLALOBOS</t>
  </si>
  <si>
    <t>ERNESTO CARRANZA CAMACHO</t>
  </si>
  <si>
    <t>JOSE ALFREDO ZUÑIGA GUZMAN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</si>
  <si>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</si>
  <si>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</si>
  <si>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</si>
  <si>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</si>
  <si>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</si>
  <si>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</si>
  <si>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</si>
  <si>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</si>
  <si>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</si>
  <si>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</si>
  <si>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</si>
  <si>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</si>
  <si>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</si>
  <si>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</si>
  <si>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</si>
  <si>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</si>
  <si>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</si>
  <si>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</si>
  <si>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</si>
  <si>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</si>
  <si>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</si>
  <si>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</si>
  <si>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</si>
  <si>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</si>
  <si>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</si>
  <si>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</si>
  <si>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</si>
  <si>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</si>
  <si>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</si>
  <si>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</si>
  <si>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</si>
  <si>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</si>
  <si>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</si>
  <si>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</si>
  <si>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</si>
  <si>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</si>
  <si>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</si>
  <si>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</si>
  <si>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</si>
  <si>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</si>
  <si>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</si>
  <si>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</si>
  <si>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</si>
  <si>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</si>
  <si>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</si>
  <si>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</si>
  <si>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</si>
  <si>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</si>
  <si>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</si>
  <si>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</si>
  <si>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</si>
  <si>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</si>
  <si>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</si>
  <si>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</si>
  <si>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</si>
  <si>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</si>
  <si>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</si>
  <si>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</si>
  <si>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</si>
  <si>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</si>
  <si>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</si>
  <si>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</si>
  <si>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</si>
  <si>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</si>
  <si>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</si>
  <si>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</si>
  <si>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</si>
  <si>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</si>
  <si>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</si>
  <si>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</si>
  <si>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</si>
  <si>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</si>
  <si>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SERGIO VAZQUEZ HUERTA</t>
  </si>
  <si>
    <t>VAHS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</si>
  <si>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</si>
  <si>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</si>
  <si>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</si>
  <si>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</si>
  <si>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</si>
  <si>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</si>
  <si>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</si>
  <si>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</si>
  <si>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</si>
  <si>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</si>
  <si>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</si>
  <si>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</si>
  <si>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</si>
  <si>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</si>
  <si>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</si>
  <si>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</si>
  <si>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</si>
  <si>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</si>
  <si>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</si>
  <si>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</si>
  <si>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</si>
  <si>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</si>
  <si>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</si>
  <si>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AUXILIAR EN EL DEPARTAMENTO DE HDA. MPAL.</t>
  </si>
  <si>
    <t>ENCARGADO DE PROMOCION ECONOMICA</t>
  </si>
  <si>
    <t>SERGIO PEREZ SANDOVAL</t>
  </si>
  <si>
    <t>PESS940418QB5</t>
  </si>
  <si>
    <t>SAYI370714GT4</t>
  </si>
  <si>
    <t>IGNACIO SANCHEZ YAÑEZ</t>
  </si>
  <si>
    <t>ARNULFO NUÑEZ URIBE</t>
  </si>
  <si>
    <t>NOE CAMACHO LOPEZ</t>
  </si>
  <si>
    <t>AYUDANTE DE OBRAS PUBLICAS</t>
  </si>
  <si>
    <t>NUUA810404</t>
  </si>
  <si>
    <t>CALN901223</t>
  </si>
  <si>
    <t>RAGJ790421787</t>
  </si>
  <si>
    <t>JUAN JOSE RAMIREZ GUZMAN</t>
  </si>
  <si>
    <t>SEGUNDA QUINCENA DE JUNIO DE 2018</t>
  </si>
  <si>
    <t>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</si>
</sst>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5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43" fontId="0" fillId="0" borderId="0" xfId="0" applyNumberFormat="1"/>
    <xf numFmtId="0" fontId="10" fillId="0" borderId="0" xfId="0" applyFont="1" applyFill="1" applyAlignment="1" applyProtection="1">
      <alignment horizontal="left" wrapText="1"/>
    </xf>
    <xf numFmtId="43" fontId="0" fillId="3" borderId="0" xfId="0" applyNumberFormat="1" applyFill="1"/>
    <xf numFmtId="165" fontId="0" fillId="3" borderId="0" xfId="1" applyFont="1" applyFill="1"/>
    <xf numFmtId="165" fontId="1" fillId="0" borderId="0" xfId="0" applyNumberFormat="1" applyFont="1" applyFill="1"/>
    <xf numFmtId="44" fontId="0" fillId="3" borderId="0" xfId="0" applyNumberForma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16" sqref="H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6384" width="11.42578125" style="37"/>
  </cols>
  <sheetData>
    <row r="1" spans="2:16" ht="18" x14ac:dyDescent="0.25">
      <c r="F1" s="43" t="s">
        <v>0</v>
      </c>
      <c r="J1" s="43"/>
      <c r="M1" s="45" t="s">
        <v>1</v>
      </c>
    </row>
    <row r="2" spans="2:16" ht="15" x14ac:dyDescent="0.25">
      <c r="F2" s="46" t="s">
        <v>289</v>
      </c>
      <c r="J2" s="46"/>
      <c r="M2" s="47" t="str">
        <f>+PRESIDENCIA!M2</f>
        <v>30 DE JUNIO DE 2018</v>
      </c>
    </row>
    <row r="3" spans="2:16" x14ac:dyDescent="0.2">
      <c r="F3" s="97" t="str">
        <f>+PRESIDENCIA!F3</f>
        <v>SEGUNDA QUINCENA DE JUNIO DE 2018</v>
      </c>
      <c r="J3" s="98"/>
    </row>
    <row r="4" spans="2:16" x14ac:dyDescent="0.2">
      <c r="F4" s="98" t="s">
        <v>193</v>
      </c>
      <c r="J4" s="98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6" ht="24.95" customHeight="1" x14ac:dyDescent="0.2">
      <c r="B7" s="38" t="s">
        <v>453</v>
      </c>
      <c r="C7" s="41" t="s">
        <v>317</v>
      </c>
      <c r="D7" s="52"/>
      <c r="E7" s="38" t="s">
        <v>116</v>
      </c>
      <c r="F7" s="18">
        <v>23833.66</v>
      </c>
      <c r="G7" s="18">
        <v>3797.414456</v>
      </c>
      <c r="H7" s="18">
        <f>F7/30.42*15</f>
        <v>11752.297830374753</v>
      </c>
      <c r="I7" s="18">
        <f>+G7/30.42*15</f>
        <v>1872.4923353057197</v>
      </c>
      <c r="J7" s="18"/>
      <c r="K7" s="18">
        <v>0</v>
      </c>
      <c r="L7" s="18">
        <f t="shared" ref="L7:L15" si="0">H7-I7+J7-K7</f>
        <v>9879.805495069033</v>
      </c>
      <c r="M7" s="36"/>
      <c r="N7" s="57"/>
      <c r="O7" s="57"/>
      <c r="P7" s="57"/>
    </row>
    <row r="8" spans="2:16" ht="24.95" customHeight="1" x14ac:dyDescent="0.2">
      <c r="B8" s="38" t="s">
        <v>324</v>
      </c>
      <c r="C8" s="41" t="s">
        <v>318</v>
      </c>
      <c r="D8" s="52"/>
      <c r="E8" s="38" t="s">
        <v>116</v>
      </c>
      <c r="F8" s="18">
        <v>23833.66</v>
      </c>
      <c r="G8" s="18">
        <v>3797.414456</v>
      </c>
      <c r="H8" s="18">
        <f t="shared" ref="H8:H16" si="1">F8/30.42*15</f>
        <v>11752.297830374753</v>
      </c>
      <c r="I8" s="18">
        <f t="shared" ref="I8:I16" si="2">+G8/30.42*15</f>
        <v>1872.4923353057197</v>
      </c>
      <c r="J8" s="18"/>
      <c r="K8" s="18">
        <v>0</v>
      </c>
      <c r="L8" s="18">
        <f t="shared" si="0"/>
        <v>9879.805495069033</v>
      </c>
      <c r="M8" s="36"/>
      <c r="N8" s="57"/>
    </row>
    <row r="9" spans="2:16" ht="24.95" customHeight="1" x14ac:dyDescent="0.2">
      <c r="B9" s="38" t="s">
        <v>325</v>
      </c>
      <c r="C9" s="41" t="s">
        <v>309</v>
      </c>
      <c r="D9" s="52"/>
      <c r="E9" s="38" t="s">
        <v>116</v>
      </c>
      <c r="F9" s="18">
        <v>23833.66</v>
      </c>
      <c r="G9" s="18">
        <v>3797.414456</v>
      </c>
      <c r="H9" s="18">
        <f t="shared" si="1"/>
        <v>11752.297830374753</v>
      </c>
      <c r="I9" s="18">
        <f t="shared" si="2"/>
        <v>1872.4923353057197</v>
      </c>
      <c r="J9" s="18"/>
      <c r="K9" s="18">
        <v>0</v>
      </c>
      <c r="L9" s="18">
        <f t="shared" si="0"/>
        <v>9879.805495069033</v>
      </c>
      <c r="M9" s="36"/>
      <c r="N9" s="57"/>
    </row>
    <row r="10" spans="2:16" ht="24.95" customHeight="1" x14ac:dyDescent="0.2">
      <c r="B10" s="38" t="s">
        <v>326</v>
      </c>
      <c r="C10" s="41" t="s">
        <v>319</v>
      </c>
      <c r="D10" s="52"/>
      <c r="E10" s="38" t="s">
        <v>116</v>
      </c>
      <c r="F10" s="18">
        <v>23833.66</v>
      </c>
      <c r="G10" s="18">
        <v>3797.414456</v>
      </c>
      <c r="H10" s="18">
        <f t="shared" si="1"/>
        <v>11752.297830374753</v>
      </c>
      <c r="I10" s="18">
        <f t="shared" si="2"/>
        <v>1872.4923353057197</v>
      </c>
      <c r="J10" s="18"/>
      <c r="K10" s="18">
        <v>0</v>
      </c>
      <c r="L10" s="18">
        <f t="shared" si="0"/>
        <v>9879.805495069033</v>
      </c>
      <c r="M10" s="36"/>
      <c r="N10" s="57"/>
      <c r="O10" s="37" t="s">
        <v>484</v>
      </c>
    </row>
    <row r="11" spans="2:16" ht="24.95" customHeight="1" x14ac:dyDescent="0.2">
      <c r="B11" s="38" t="s">
        <v>327</v>
      </c>
      <c r="C11" s="41" t="s">
        <v>320</v>
      </c>
      <c r="D11" s="52"/>
      <c r="E11" s="38" t="s">
        <v>116</v>
      </c>
      <c r="F11" s="18">
        <v>23833.66</v>
      </c>
      <c r="G11" s="18">
        <v>3797.414456</v>
      </c>
      <c r="H11" s="18">
        <f t="shared" si="1"/>
        <v>11752.297830374753</v>
      </c>
      <c r="I11" s="18">
        <f t="shared" si="2"/>
        <v>1872.4923353057197</v>
      </c>
      <c r="J11" s="18"/>
      <c r="K11" s="18">
        <v>0</v>
      </c>
      <c r="L11" s="18">
        <f t="shared" si="0"/>
        <v>9879.805495069033</v>
      </c>
      <c r="M11" s="36"/>
      <c r="N11" s="57"/>
    </row>
    <row r="12" spans="2:16" ht="24.95" customHeight="1" x14ac:dyDescent="0.2">
      <c r="B12" s="38" t="s">
        <v>418</v>
      </c>
      <c r="C12" s="41" t="s">
        <v>321</v>
      </c>
      <c r="D12" s="52"/>
      <c r="E12" s="38" t="s">
        <v>117</v>
      </c>
      <c r="F12" s="18">
        <v>38536.53</v>
      </c>
      <c r="G12" s="18">
        <v>7270.3890000000001</v>
      </c>
      <c r="H12" s="18">
        <f t="shared" si="1"/>
        <v>19002.23372781065</v>
      </c>
      <c r="I12" s="18">
        <f t="shared" si="2"/>
        <v>3585.0044378698226</v>
      </c>
      <c r="J12" s="18"/>
      <c r="K12" s="18">
        <v>0</v>
      </c>
      <c r="L12" s="18">
        <f t="shared" si="0"/>
        <v>15417.229289940828</v>
      </c>
      <c r="M12" s="36"/>
      <c r="N12" s="57"/>
    </row>
    <row r="13" spans="2:16" ht="24.95" customHeight="1" x14ac:dyDescent="0.2">
      <c r="B13" s="38" t="s">
        <v>469</v>
      </c>
      <c r="C13" s="41" t="s">
        <v>470</v>
      </c>
      <c r="D13" s="52"/>
      <c r="E13" s="38" t="s">
        <v>116</v>
      </c>
      <c r="F13" s="18">
        <v>25141.200000000001</v>
      </c>
      <c r="G13" s="18">
        <v>4096.5605759999999</v>
      </c>
      <c r="H13" s="18">
        <f t="shared" si="1"/>
        <v>12397.041420118343</v>
      </c>
      <c r="I13" s="18">
        <f t="shared" si="2"/>
        <v>2020.0002840236687</v>
      </c>
      <c r="J13" s="18"/>
      <c r="K13" s="18">
        <v>0</v>
      </c>
      <c r="L13" s="18">
        <f t="shared" si="0"/>
        <v>10377.041136094675</v>
      </c>
      <c r="M13" s="36"/>
      <c r="N13" s="57"/>
    </row>
    <row r="14" spans="2:16" ht="24.95" customHeight="1" x14ac:dyDescent="0.2">
      <c r="B14" s="38" t="s">
        <v>328</v>
      </c>
      <c r="C14" s="41" t="s">
        <v>323</v>
      </c>
      <c r="D14" s="52"/>
      <c r="E14" s="38" t="s">
        <v>116</v>
      </c>
      <c r="F14" s="18">
        <v>25141.200000000001</v>
      </c>
      <c r="G14" s="18">
        <v>4096.5605759999999</v>
      </c>
      <c r="H14" s="18">
        <f t="shared" si="1"/>
        <v>12397.041420118343</v>
      </c>
      <c r="I14" s="18">
        <f t="shared" si="2"/>
        <v>2020.0002840236687</v>
      </c>
      <c r="J14" s="18"/>
      <c r="K14" s="18">
        <v>0</v>
      </c>
      <c r="L14" s="18">
        <f t="shared" si="0"/>
        <v>10377.041136094675</v>
      </c>
      <c r="M14" s="36"/>
      <c r="N14" s="57"/>
    </row>
    <row r="15" spans="2:16" ht="24.95" customHeight="1" x14ac:dyDescent="0.2">
      <c r="B15" s="38" t="s">
        <v>507</v>
      </c>
      <c r="C15" s="41" t="s">
        <v>508</v>
      </c>
      <c r="D15" s="52"/>
      <c r="E15" s="38" t="s">
        <v>116</v>
      </c>
      <c r="F15" s="18">
        <v>25141.200000000001</v>
      </c>
      <c r="G15" s="18">
        <v>4096.5605759999999</v>
      </c>
      <c r="H15" s="18">
        <f t="shared" si="1"/>
        <v>12397.041420118343</v>
      </c>
      <c r="I15" s="18">
        <f t="shared" si="2"/>
        <v>2020.0002840236687</v>
      </c>
      <c r="J15" s="18"/>
      <c r="K15" s="18">
        <v>0</v>
      </c>
      <c r="L15" s="18">
        <f t="shared" si="0"/>
        <v>10377.041136094675</v>
      </c>
      <c r="M15" s="36"/>
      <c r="N15" s="57"/>
    </row>
    <row r="16" spans="2:16" ht="21.95" customHeight="1" x14ac:dyDescent="0.2">
      <c r="B16" s="38" t="s">
        <v>333</v>
      </c>
      <c r="C16" s="41" t="s">
        <v>322</v>
      </c>
      <c r="D16" s="52"/>
      <c r="E16" s="38" t="s">
        <v>116</v>
      </c>
      <c r="F16" s="18">
        <v>25141.200000000001</v>
      </c>
      <c r="G16" s="18">
        <v>4096.5605759999999</v>
      </c>
      <c r="H16" s="18">
        <f t="shared" si="1"/>
        <v>12397.041420118343</v>
      </c>
      <c r="I16" s="18">
        <f t="shared" si="2"/>
        <v>2020.0002840236687</v>
      </c>
      <c r="J16" s="92"/>
      <c r="K16" s="92">
        <v>0</v>
      </c>
      <c r="L16" s="18">
        <f>H16-I16+J16-K16</f>
        <v>10377.041136094675</v>
      </c>
      <c r="M16" s="36"/>
      <c r="N16" s="57"/>
    </row>
    <row r="17" spans="2:14" ht="21.95" customHeight="1" x14ac:dyDescent="0.2">
      <c r="B17" s="41"/>
      <c r="C17" s="35"/>
      <c r="D17" s="35"/>
      <c r="E17" s="58" t="s">
        <v>89</v>
      </c>
      <c r="F17" s="59">
        <f t="shared" ref="F17:L17" si="3">SUM(F7:F16)</f>
        <v>258269.63000000006</v>
      </c>
      <c r="G17" s="59">
        <f t="shared" si="3"/>
        <v>42643.703584000003</v>
      </c>
      <c r="H17" s="59">
        <f>SUM(H7:H16)</f>
        <v>127351.88856015779</v>
      </c>
      <c r="I17" s="59">
        <f t="shared" si="3"/>
        <v>21027.4672504931</v>
      </c>
      <c r="J17" s="59">
        <f t="shared" si="3"/>
        <v>0</v>
      </c>
      <c r="K17" s="59">
        <f t="shared" si="3"/>
        <v>0</v>
      </c>
      <c r="L17" s="59">
        <f t="shared" si="3"/>
        <v>106324.42130966469</v>
      </c>
      <c r="M17" s="103"/>
      <c r="N17" s="59"/>
    </row>
    <row r="19" spans="2:14" x14ac:dyDescent="0.2">
      <c r="C19" s="37" t="s">
        <v>193</v>
      </c>
      <c r="E19" s="58"/>
      <c r="F19" s="59"/>
      <c r="G19" s="59"/>
      <c r="H19" s="59"/>
      <c r="I19" s="59"/>
      <c r="J19" s="59"/>
      <c r="K19" s="59"/>
      <c r="L19" s="59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B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297</v>
      </c>
      <c r="G2" s="44"/>
      <c r="H2" s="44"/>
      <c r="I2" s="44"/>
      <c r="J2" s="46"/>
      <c r="K2" s="44"/>
      <c r="L2" s="44"/>
      <c r="M2" s="47" t="str">
        <f>+O.PUB!M2</f>
        <v>30 DE JUNIO DE 2018</v>
      </c>
    </row>
    <row r="3" spans="2:18" x14ac:dyDescent="0.2">
      <c r="F3" s="47" t="str">
        <f>+O.PUB!F3</f>
        <v>SEGUNDA QUINCENA DE JUNIO DE 2018</v>
      </c>
      <c r="G3" s="44"/>
      <c r="H3" s="44"/>
      <c r="I3" s="44"/>
      <c r="J3" s="47"/>
      <c r="K3" s="44"/>
      <c r="L3" s="44"/>
    </row>
    <row r="4" spans="2:18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F6" s="88"/>
      <c r="G6" s="88"/>
    </row>
    <row r="7" spans="2:18" ht="24.95" customHeight="1" x14ac:dyDescent="0.2">
      <c r="B7" s="71" t="s">
        <v>373</v>
      </c>
      <c r="C7" s="25" t="s">
        <v>374</v>
      </c>
      <c r="D7" s="52"/>
      <c r="E7" s="117" t="s">
        <v>191</v>
      </c>
      <c r="F7" s="64">
        <v>18985.95</v>
      </c>
      <c r="G7" s="64">
        <v>2761.94</v>
      </c>
      <c r="H7" s="18">
        <f>+F7/30.42*15</f>
        <v>9361.9082840236679</v>
      </c>
      <c r="I7" s="18">
        <f>+G7/30.42*15</f>
        <v>1361.9033530571992</v>
      </c>
      <c r="J7" s="18"/>
      <c r="K7" s="18"/>
      <c r="L7" s="18">
        <f>H7-I7+J7-K7</f>
        <v>8000.0049309664682</v>
      </c>
      <c r="M7" s="36"/>
      <c r="N7" s="57"/>
      <c r="O7" s="57"/>
      <c r="P7" s="59"/>
      <c r="Q7" s="59"/>
      <c r="R7" s="57"/>
    </row>
    <row r="8" spans="2:18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8" t="s">
        <v>89</v>
      </c>
      <c r="F9" s="95">
        <f t="shared" ref="F9:K9" si="0">SUM(F7:F8)</f>
        <v>18985.95</v>
      </c>
      <c r="G9" s="95">
        <f t="shared" si="0"/>
        <v>2761.94</v>
      </c>
      <c r="H9" s="59">
        <f>SUM(H7:H8)</f>
        <v>9361.9082840236679</v>
      </c>
      <c r="I9" s="59">
        <f>SUM(I7:I8)</f>
        <v>1361.9033530571992</v>
      </c>
      <c r="J9" s="59">
        <f t="shared" si="0"/>
        <v>0</v>
      </c>
      <c r="K9" s="59">
        <f t="shared" si="0"/>
        <v>0</v>
      </c>
      <c r="L9" s="59">
        <f>SUM(L7:L8)</f>
        <v>8000.0049309664682</v>
      </c>
    </row>
    <row r="10" spans="2:18" ht="21.95" customHeight="1" x14ac:dyDescent="0.2"/>
    <row r="13" spans="2:18" x14ac:dyDescent="0.2">
      <c r="P13" s="59"/>
    </row>
    <row r="14" spans="2:18" x14ac:dyDescent="0.2">
      <c r="E14" s="118"/>
    </row>
    <row r="15" spans="2:18" x14ac:dyDescent="0.2">
      <c r="E15" s="118"/>
    </row>
    <row r="16" spans="2:18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Z27"/>
  <sheetViews>
    <sheetView topLeftCell="A6" zoomScale="80" zoomScaleNormal="80" workbookViewId="0">
      <selection activeCell="K15" sqref="K15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25" width="11.42578125" style="37"/>
    <col min="26" max="26" width="12.28515625" style="37" bestFit="1" customWidth="1"/>
    <col min="27" max="16384" width="11.42578125" style="37"/>
  </cols>
  <sheetData>
    <row r="1" spans="2:2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26" ht="15" x14ac:dyDescent="0.25">
      <c r="F2" s="46" t="s">
        <v>93</v>
      </c>
      <c r="G2" s="44"/>
      <c r="H2" s="44"/>
      <c r="I2" s="44"/>
      <c r="J2" s="44"/>
      <c r="K2" s="44"/>
      <c r="L2" s="44"/>
      <c r="M2" s="44"/>
      <c r="N2" s="47" t="str">
        <f>+O.PUB2!M2</f>
        <v>30 DE JUNIO DE 2018</v>
      </c>
    </row>
    <row r="3" spans="2:26" x14ac:dyDescent="0.2">
      <c r="F3" s="47" t="str">
        <f>PRESIDENCIA!F3</f>
        <v>SEGUNDA QUINCENA DE JUNIO DE 2018</v>
      </c>
      <c r="G3" s="44"/>
      <c r="H3" s="44"/>
      <c r="I3" s="44"/>
      <c r="J3" s="44"/>
      <c r="K3" s="44"/>
      <c r="L3" s="44"/>
      <c r="M3" s="44"/>
    </row>
    <row r="4" spans="2:2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26" ht="24.75" customHeight="1" x14ac:dyDescent="0.2">
      <c r="B5" s="38" t="s">
        <v>395</v>
      </c>
      <c r="C5" s="41" t="s">
        <v>396</v>
      </c>
      <c r="D5" s="52"/>
      <c r="E5" s="69" t="s">
        <v>135</v>
      </c>
      <c r="F5" s="64">
        <v>13144.89</v>
      </c>
      <c r="G5" s="64">
        <v>1514.2931839999997</v>
      </c>
      <c r="H5" s="64"/>
      <c r="I5" s="18">
        <f>+F5/30.42*15</f>
        <v>6481.7011834319519</v>
      </c>
      <c r="J5" s="18">
        <f>+G5/30.42*15</f>
        <v>746.69289151873738</v>
      </c>
      <c r="K5" s="18">
        <f>+H5/30.42*15</f>
        <v>0</v>
      </c>
      <c r="L5" s="53"/>
      <c r="M5" s="18">
        <f>I5-J5+K5-L5</f>
        <v>5735.0082919132146</v>
      </c>
      <c r="N5" s="36"/>
      <c r="O5" s="57"/>
      <c r="P5" s="54"/>
    </row>
    <row r="6" spans="2:26" ht="24.75" customHeight="1" x14ac:dyDescent="0.2">
      <c r="B6" s="38" t="s">
        <v>58</v>
      </c>
      <c r="C6" s="41" t="s">
        <v>59</v>
      </c>
      <c r="D6" s="52"/>
      <c r="E6" s="69" t="s">
        <v>119</v>
      </c>
      <c r="F6" s="64">
        <v>12600</v>
      </c>
      <c r="G6" s="64">
        <v>1397.9046799999996</v>
      </c>
      <c r="H6" s="64"/>
      <c r="I6" s="18">
        <f t="shared" ref="I6:I21" si="0">+F6/30.42*15</f>
        <v>6213.0177514792895</v>
      </c>
      <c r="J6" s="18">
        <f t="shared" ref="J6:J21" si="1">+G6/30.42*15</f>
        <v>689.30211045364877</v>
      </c>
      <c r="K6" s="18">
        <f t="shared" ref="K6:K21" si="2">+H6/30.42*15</f>
        <v>0</v>
      </c>
      <c r="L6" s="53">
        <v>1</v>
      </c>
      <c r="M6" s="18">
        <f t="shared" ref="M6:M18" si="3">I6-J6+K6-L6</f>
        <v>5522.7156410256412</v>
      </c>
      <c r="N6" s="36"/>
      <c r="P6" s="54"/>
    </row>
    <row r="7" spans="2:26" ht="24.75" customHeight="1" x14ac:dyDescent="0.2">
      <c r="B7" s="38" t="s">
        <v>8</v>
      </c>
      <c r="C7" s="55" t="s">
        <v>97</v>
      </c>
      <c r="D7" s="52"/>
      <c r="E7" s="69" t="s">
        <v>156</v>
      </c>
      <c r="F7" s="64">
        <v>8891.4</v>
      </c>
      <c r="G7" s="64">
        <v>734.9104000000001</v>
      </c>
      <c r="H7" s="64"/>
      <c r="I7" s="18">
        <f t="shared" si="0"/>
        <v>4384.3195266272178</v>
      </c>
      <c r="J7" s="18">
        <f t="shared" si="1"/>
        <v>362.38185404339254</v>
      </c>
      <c r="K7" s="18">
        <f t="shared" si="2"/>
        <v>0</v>
      </c>
      <c r="L7" s="18">
        <v>0</v>
      </c>
      <c r="M7" s="18">
        <f t="shared" si="3"/>
        <v>4021.9376725838251</v>
      </c>
      <c r="N7" s="36"/>
      <c r="P7" s="54"/>
    </row>
    <row r="8" spans="2:26" ht="24.75" customHeight="1" x14ac:dyDescent="0.2">
      <c r="B8" s="56" t="s">
        <v>154</v>
      </c>
      <c r="C8" s="35" t="s">
        <v>155</v>
      </c>
      <c r="D8" s="52"/>
      <c r="E8" s="69" t="s">
        <v>119</v>
      </c>
      <c r="F8" s="64">
        <v>11013.95</v>
      </c>
      <c r="G8" s="64">
        <v>1093.3900000000001</v>
      </c>
      <c r="H8" s="64"/>
      <c r="I8" s="18">
        <f t="shared" si="0"/>
        <v>5430.9418145956606</v>
      </c>
      <c r="J8" s="18">
        <f t="shared" si="1"/>
        <v>539.14694280078902</v>
      </c>
      <c r="K8" s="18">
        <f t="shared" si="2"/>
        <v>0</v>
      </c>
      <c r="L8" s="18">
        <v>0</v>
      </c>
      <c r="M8" s="18">
        <f t="shared" si="3"/>
        <v>4891.7948717948711</v>
      </c>
      <c r="N8" s="36"/>
      <c r="P8" s="54"/>
    </row>
    <row r="9" spans="2:26" ht="24.75" customHeight="1" x14ac:dyDescent="0.2">
      <c r="B9" s="41" t="s">
        <v>265</v>
      </c>
      <c r="C9" s="35" t="s">
        <v>266</v>
      </c>
      <c r="D9" s="41"/>
      <c r="E9" s="119" t="s">
        <v>267</v>
      </c>
      <c r="F9" s="64">
        <v>10716</v>
      </c>
      <c r="G9" s="64">
        <v>1039.997664</v>
      </c>
      <c r="H9" s="64"/>
      <c r="I9" s="18">
        <f t="shared" si="0"/>
        <v>5284.0236686390535</v>
      </c>
      <c r="J9" s="18">
        <f t="shared" si="1"/>
        <v>512.81936094674552</v>
      </c>
      <c r="K9" s="18">
        <f t="shared" si="2"/>
        <v>0</v>
      </c>
      <c r="L9" s="18"/>
      <c r="M9" s="18">
        <f t="shared" si="3"/>
        <v>4771.2043076923082</v>
      </c>
      <c r="N9" s="36"/>
      <c r="P9" s="54"/>
    </row>
    <row r="10" spans="2:26" ht="24.75" customHeight="1" x14ac:dyDescent="0.2">
      <c r="B10" s="38" t="s">
        <v>454</v>
      </c>
      <c r="C10" s="41" t="s">
        <v>194</v>
      </c>
      <c r="D10" s="52"/>
      <c r="E10" s="69" t="s">
        <v>125</v>
      </c>
      <c r="F10" s="64">
        <v>10714.2</v>
      </c>
      <c r="G10" s="64">
        <v>1039.6751040000001</v>
      </c>
      <c r="H10" s="64"/>
      <c r="I10" s="18">
        <f t="shared" si="0"/>
        <v>5283.1360946745563</v>
      </c>
      <c r="J10" s="18">
        <f t="shared" si="1"/>
        <v>512.6603076923077</v>
      </c>
      <c r="K10" s="18">
        <f t="shared" si="2"/>
        <v>0</v>
      </c>
      <c r="L10" s="18"/>
      <c r="M10" s="18">
        <f t="shared" si="3"/>
        <v>4770.4757869822488</v>
      </c>
      <c r="N10" s="36"/>
      <c r="P10" s="54"/>
    </row>
    <row r="11" spans="2:26" ht="24.75" customHeight="1" x14ac:dyDescent="0.2">
      <c r="B11" s="38" t="s">
        <v>96</v>
      </c>
      <c r="C11" s="41" t="s">
        <v>168</v>
      </c>
      <c r="D11" s="52"/>
      <c r="E11" s="69" t="s">
        <v>140</v>
      </c>
      <c r="F11" s="64">
        <v>11483</v>
      </c>
      <c r="G11" s="64">
        <v>1177.444064</v>
      </c>
      <c r="H11" s="64"/>
      <c r="I11" s="18">
        <f t="shared" si="0"/>
        <v>5662.2287968441806</v>
      </c>
      <c r="J11" s="18">
        <f t="shared" si="1"/>
        <v>580.59371992110448</v>
      </c>
      <c r="K11" s="18">
        <f t="shared" si="2"/>
        <v>0</v>
      </c>
      <c r="L11" s="18"/>
      <c r="M11" s="18">
        <f t="shared" si="3"/>
        <v>5081.6350769230758</v>
      </c>
      <c r="N11" s="36"/>
      <c r="P11" s="54"/>
    </row>
    <row r="12" spans="2:26" ht="24.75" customHeight="1" x14ac:dyDescent="0.2">
      <c r="B12" s="38" t="s">
        <v>492</v>
      </c>
      <c r="C12" s="41" t="s">
        <v>491</v>
      </c>
      <c r="D12" s="52"/>
      <c r="E12" s="69" t="s">
        <v>387</v>
      </c>
      <c r="F12" s="64">
        <v>13849.04</v>
      </c>
      <c r="G12" s="64">
        <v>1664.6996239999999</v>
      </c>
      <c r="H12" s="64"/>
      <c r="I12" s="18">
        <f t="shared" si="0"/>
        <v>6828.915187376726</v>
      </c>
      <c r="J12" s="18">
        <f t="shared" si="1"/>
        <v>820.85780276134108</v>
      </c>
      <c r="K12" s="18">
        <f t="shared" si="2"/>
        <v>0</v>
      </c>
      <c r="L12" s="18"/>
      <c r="M12" s="18">
        <f t="shared" si="3"/>
        <v>6008.0573846153848</v>
      </c>
      <c r="N12" s="36"/>
      <c r="O12" s="142"/>
      <c r="P12" s="54"/>
      <c r="Q12" s="54"/>
      <c r="R12" s="57"/>
      <c r="V12" s="57"/>
      <c r="W12" s="57"/>
      <c r="Y12" s="57"/>
      <c r="Z12" s="57"/>
    </row>
    <row r="13" spans="2:26" ht="24.75" customHeight="1" x14ac:dyDescent="0.2">
      <c r="B13" s="41" t="s">
        <v>222</v>
      </c>
      <c r="C13" s="41" t="s">
        <v>220</v>
      </c>
      <c r="D13" s="41"/>
      <c r="E13" s="119" t="s">
        <v>221</v>
      </c>
      <c r="F13" s="64">
        <v>6730.12</v>
      </c>
      <c r="G13" s="64">
        <v>232.79838400000003</v>
      </c>
      <c r="H13" s="64"/>
      <c r="I13" s="18">
        <f t="shared" si="0"/>
        <v>3318.5996055226824</v>
      </c>
      <c r="J13" s="18">
        <f t="shared" si="1"/>
        <v>114.79210256410258</v>
      </c>
      <c r="K13" s="18">
        <f t="shared" si="2"/>
        <v>0</v>
      </c>
      <c r="L13" s="18"/>
      <c r="M13" s="18">
        <f t="shared" si="3"/>
        <v>3203.8075029585798</v>
      </c>
      <c r="N13" s="36"/>
      <c r="P13" s="54"/>
    </row>
    <row r="14" spans="2:26" ht="24.75" customHeight="1" x14ac:dyDescent="0.2">
      <c r="B14" s="41" t="s">
        <v>398</v>
      </c>
      <c r="C14" s="35" t="s">
        <v>397</v>
      </c>
      <c r="D14" s="41"/>
      <c r="E14" s="119" t="s">
        <v>268</v>
      </c>
      <c r="F14" s="64">
        <v>8807.4</v>
      </c>
      <c r="G14" s="64">
        <v>721.47040000000015</v>
      </c>
      <c r="H14" s="64"/>
      <c r="I14" s="18">
        <f t="shared" si="0"/>
        <v>4342.8994082840236</v>
      </c>
      <c r="J14" s="18">
        <f t="shared" si="1"/>
        <v>355.75463510848135</v>
      </c>
      <c r="K14" s="18">
        <f t="shared" si="2"/>
        <v>0</v>
      </c>
      <c r="L14" s="18"/>
      <c r="M14" s="18">
        <f t="shared" si="3"/>
        <v>3987.1447731755425</v>
      </c>
      <c r="N14" s="36"/>
      <c r="O14" s="57"/>
      <c r="P14" s="54"/>
    </row>
    <row r="15" spans="2:26" ht="24.75" customHeight="1" x14ac:dyDescent="0.2">
      <c r="B15" s="56" t="s">
        <v>71</v>
      </c>
      <c r="C15" s="41" t="s">
        <v>72</v>
      </c>
      <c r="D15" s="52"/>
      <c r="E15" s="69" t="s">
        <v>145</v>
      </c>
      <c r="F15" s="64">
        <v>4447.8</v>
      </c>
      <c r="G15" s="64"/>
      <c r="H15" s="64">
        <v>95.49</v>
      </c>
      <c r="I15" s="18">
        <f t="shared" si="0"/>
        <v>2193.1952662721897</v>
      </c>
      <c r="J15" s="18">
        <f t="shared" si="1"/>
        <v>0</v>
      </c>
      <c r="K15" s="18">
        <f t="shared" si="2"/>
        <v>47.085798816568044</v>
      </c>
      <c r="L15" s="18"/>
      <c r="M15" s="18">
        <f t="shared" si="3"/>
        <v>2240.2810650887577</v>
      </c>
      <c r="N15" s="36"/>
      <c r="P15" s="59"/>
    </row>
    <row r="16" spans="2:26" ht="24.75" customHeight="1" x14ac:dyDescent="0.2">
      <c r="B16" s="38" t="s">
        <v>52</v>
      </c>
      <c r="C16" s="41" t="s">
        <v>53</v>
      </c>
      <c r="D16" s="52"/>
      <c r="E16" s="69" t="s">
        <v>146</v>
      </c>
      <c r="F16" s="64">
        <v>9584.4</v>
      </c>
      <c r="G16" s="64">
        <v>845.79040000000009</v>
      </c>
      <c r="H16" s="64">
        <v>0</v>
      </c>
      <c r="I16" s="18">
        <f t="shared" si="0"/>
        <v>4726.0355029585799</v>
      </c>
      <c r="J16" s="18">
        <f t="shared" si="1"/>
        <v>417.05641025641029</v>
      </c>
      <c r="K16" s="18">
        <f t="shared" si="2"/>
        <v>0</v>
      </c>
      <c r="L16" s="18"/>
      <c r="M16" s="18">
        <f t="shared" si="3"/>
        <v>4308.9790927021695</v>
      </c>
      <c r="N16" s="36"/>
      <c r="P16" s="44"/>
    </row>
    <row r="17" spans="2:17" ht="24.75" customHeight="1" x14ac:dyDescent="0.2">
      <c r="B17" s="38" t="s">
        <v>101</v>
      </c>
      <c r="C17" s="41" t="s">
        <v>100</v>
      </c>
      <c r="D17" s="52"/>
      <c r="E17" s="69" t="s">
        <v>122</v>
      </c>
      <c r="F17" s="64">
        <v>7276.5</v>
      </c>
      <c r="G17" s="64">
        <v>328.17452800000001</v>
      </c>
      <c r="H17" s="64"/>
      <c r="I17" s="18">
        <f t="shared" si="0"/>
        <v>3588.0177514792895</v>
      </c>
      <c r="J17" s="18">
        <f t="shared" si="1"/>
        <v>161.82175936883627</v>
      </c>
      <c r="K17" s="18">
        <f t="shared" si="2"/>
        <v>0</v>
      </c>
      <c r="L17" s="18">
        <v>0</v>
      </c>
      <c r="M17" s="18">
        <f t="shared" si="3"/>
        <v>3426.1959921104531</v>
      </c>
      <c r="N17" s="36"/>
      <c r="P17" s="44"/>
    </row>
    <row r="18" spans="2:17" ht="24.75" customHeight="1" x14ac:dyDescent="0.2">
      <c r="B18" s="34" t="s">
        <v>81</v>
      </c>
      <c r="C18" s="35" t="s">
        <v>82</v>
      </c>
      <c r="D18" s="120"/>
      <c r="E18" s="117" t="s">
        <v>149</v>
      </c>
      <c r="F18" s="64">
        <v>6291.6</v>
      </c>
      <c r="G18" s="64">
        <v>185.08740800000007</v>
      </c>
      <c r="H18" s="64"/>
      <c r="I18" s="18">
        <f t="shared" si="0"/>
        <v>3102.3668639053253</v>
      </c>
      <c r="J18" s="18">
        <f t="shared" si="1"/>
        <v>91.265980276134144</v>
      </c>
      <c r="K18" s="18">
        <f t="shared" si="2"/>
        <v>0</v>
      </c>
      <c r="L18" s="18"/>
      <c r="M18" s="18">
        <f t="shared" si="3"/>
        <v>3011.1008836291912</v>
      </c>
      <c r="N18" s="36"/>
      <c r="P18" s="44"/>
    </row>
    <row r="19" spans="2:17" ht="24.75" customHeight="1" x14ac:dyDescent="0.2">
      <c r="B19" s="38" t="s">
        <v>46</v>
      </c>
      <c r="C19" s="41" t="s">
        <v>47</v>
      </c>
      <c r="D19" s="113"/>
      <c r="E19" s="121" t="s">
        <v>119</v>
      </c>
      <c r="F19" s="64">
        <v>8595.2999999999993</v>
      </c>
      <c r="G19" s="64">
        <v>689.26996799999995</v>
      </c>
      <c r="H19" s="64"/>
      <c r="I19" s="18">
        <f t="shared" si="0"/>
        <v>4238.3136094674555</v>
      </c>
      <c r="J19" s="18">
        <f t="shared" si="1"/>
        <v>339.87671005917156</v>
      </c>
      <c r="K19" s="18">
        <f t="shared" si="2"/>
        <v>0</v>
      </c>
      <c r="L19" s="18"/>
      <c r="M19" s="18">
        <f>I19-J19+K19-L19</f>
        <v>3898.4368994082838</v>
      </c>
      <c r="N19" s="36"/>
      <c r="P19" s="44"/>
      <c r="Q19" s="57"/>
    </row>
    <row r="20" spans="2:17" ht="31.5" customHeight="1" x14ac:dyDescent="0.2">
      <c r="B20" s="34" t="s">
        <v>497</v>
      </c>
      <c r="C20" s="35" t="s">
        <v>498</v>
      </c>
      <c r="D20" s="120"/>
      <c r="E20" s="139" t="s">
        <v>499</v>
      </c>
      <c r="F20" s="64">
        <f>6298.32*2</f>
        <v>12596.64</v>
      </c>
      <c r="G20" s="64">
        <f>688.5*2</f>
        <v>1377</v>
      </c>
      <c r="H20" s="64"/>
      <c r="I20" s="18">
        <f t="shared" si="0"/>
        <v>6211.3609467455617</v>
      </c>
      <c r="J20" s="18">
        <f t="shared" si="1"/>
        <v>678.99408284023662</v>
      </c>
      <c r="K20" s="18">
        <f t="shared" si="2"/>
        <v>0</v>
      </c>
      <c r="L20" s="18"/>
      <c r="M20" s="18">
        <f>I20-J20+K20-L20</f>
        <v>5532.3668639053249</v>
      </c>
      <c r="N20" s="36"/>
      <c r="O20" s="57"/>
      <c r="P20" s="44"/>
      <c r="Q20" s="57"/>
    </row>
    <row r="21" spans="2:17" ht="24.75" customHeight="1" x14ac:dyDescent="0.2">
      <c r="B21" s="34" t="s">
        <v>399</v>
      </c>
      <c r="C21" s="35" t="s">
        <v>410</v>
      </c>
      <c r="D21" s="120"/>
      <c r="E21" s="117" t="s">
        <v>122</v>
      </c>
      <c r="F21" s="64">
        <v>7045.5</v>
      </c>
      <c r="G21" s="64">
        <v>267.11172800000008</v>
      </c>
      <c r="H21" s="64"/>
      <c r="I21" s="18">
        <f t="shared" si="0"/>
        <v>3474.1124260355027</v>
      </c>
      <c r="J21" s="18">
        <f t="shared" si="1"/>
        <v>131.71189743589747</v>
      </c>
      <c r="K21" s="18">
        <f t="shared" si="2"/>
        <v>0</v>
      </c>
      <c r="L21" s="18"/>
      <c r="M21" s="18">
        <f>I21-J21+K21-L21</f>
        <v>3342.4005285996054</v>
      </c>
      <c r="N21" s="36"/>
      <c r="O21" s="57"/>
      <c r="P21" s="59"/>
    </row>
    <row r="22" spans="2:17" ht="18.75" customHeight="1" x14ac:dyDescent="0.2">
      <c r="E22" s="58" t="s">
        <v>89</v>
      </c>
      <c r="F22" s="95">
        <f>SUM(F5:F17)</f>
        <v>129258.7</v>
      </c>
      <c r="G22" s="95">
        <f>SUM(G5:G17)</f>
        <v>11790.548432</v>
      </c>
      <c r="H22" s="95">
        <f>SUM(H5:H17)</f>
        <v>95.49</v>
      </c>
      <c r="I22" s="59">
        <f>SUM(I5:I21)</f>
        <v>80763.185404339238</v>
      </c>
      <c r="J22" s="59">
        <f>SUM(J5:J21)</f>
        <v>7055.728568047336</v>
      </c>
      <c r="K22" s="59">
        <f>SUM(K5:K21)</f>
        <v>47.085798816568044</v>
      </c>
      <c r="L22" s="59">
        <f>SUM(L5:L21)</f>
        <v>1</v>
      </c>
      <c r="M22" s="59">
        <f>SUM(M5:M21)</f>
        <v>73753.542635108475</v>
      </c>
      <c r="P22" s="44"/>
    </row>
    <row r="26" spans="2:17" x14ac:dyDescent="0.2">
      <c r="B26" s="41"/>
      <c r="C26" s="35"/>
      <c r="D26" s="41"/>
      <c r="E26" s="41"/>
      <c r="F26" s="64">
        <v>8269.7999999999993</v>
      </c>
      <c r="G26" s="64">
        <v>733.46919999999989</v>
      </c>
    </row>
    <row r="27" spans="2:17" x14ac:dyDescent="0.2">
      <c r="B27" s="41"/>
      <c r="C27" s="35"/>
      <c r="D27" s="41"/>
      <c r="E27" s="41"/>
      <c r="F27" s="64">
        <v>8807.4</v>
      </c>
      <c r="G27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I5" sqref="I5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6" ht="15" x14ac:dyDescent="0.25">
      <c r="F2" s="46" t="s">
        <v>471</v>
      </c>
      <c r="G2" s="44"/>
      <c r="H2" s="44"/>
      <c r="I2" s="44"/>
      <c r="J2" s="44"/>
      <c r="K2" s="44"/>
      <c r="L2" s="44"/>
      <c r="M2" s="44"/>
      <c r="N2" s="47" t="str">
        <f>+O.PUB2!M2</f>
        <v>30 DE JUNIO DE 2018</v>
      </c>
    </row>
    <row r="3" spans="2:16" x14ac:dyDescent="0.2">
      <c r="F3" s="47" t="str">
        <f>PRESIDENCIA!F3</f>
        <v>SEGUNDA QUINCENA DE JUNIO DE 2018</v>
      </c>
      <c r="G3" s="44"/>
      <c r="H3" s="44"/>
      <c r="I3" s="44"/>
      <c r="J3" s="44"/>
      <c r="K3" s="44"/>
      <c r="L3" s="44"/>
      <c r="M3" s="44"/>
    </row>
    <row r="4" spans="2:1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19" t="s">
        <v>219</v>
      </c>
      <c r="F5" s="64">
        <v>5546.1</v>
      </c>
      <c r="G5" s="64">
        <v>62.887008000000037</v>
      </c>
      <c r="H5" s="64"/>
      <c r="I5" s="18">
        <f>+F5/30.42*15</f>
        <v>2734.7633136094673</v>
      </c>
      <c r="J5" s="18">
        <f>+G5/30.42*15</f>
        <v>31.009372781065107</v>
      </c>
      <c r="K5" s="18">
        <f>+H5/30.42*15</f>
        <v>0</v>
      </c>
      <c r="L5" s="18"/>
      <c r="M5" s="18">
        <f t="shared" ref="M5:M13" si="0">I5-J5+K5-L5</f>
        <v>2703.7539408284024</v>
      </c>
      <c r="N5" s="36"/>
      <c r="P5" s="54"/>
    </row>
    <row r="6" spans="2:16" ht="24.75" customHeight="1" x14ac:dyDescent="0.2">
      <c r="B6" s="38" t="s">
        <v>63</v>
      </c>
      <c r="C6" s="41" t="s">
        <v>64</v>
      </c>
      <c r="D6" s="52"/>
      <c r="E6" s="69" t="s">
        <v>119</v>
      </c>
      <c r="F6" s="64">
        <v>8851.5</v>
      </c>
      <c r="G6" s="64">
        <v>728.52640000000019</v>
      </c>
      <c r="H6" s="64"/>
      <c r="I6" s="18">
        <f t="shared" ref="I6:I13" si="1">+F6/30.42*15</f>
        <v>4364.6449704142015</v>
      </c>
      <c r="J6" s="18">
        <f t="shared" ref="J6:J13" si="2">+G6/30.42*15</f>
        <v>359.23392504930973</v>
      </c>
      <c r="K6" s="18">
        <f t="shared" ref="K6:K13" si="3">+H6/30.42*15</f>
        <v>0</v>
      </c>
      <c r="L6" s="18"/>
      <c r="M6" s="18">
        <f t="shared" si="0"/>
        <v>4005.4110453648918</v>
      </c>
      <c r="N6" s="36"/>
      <c r="P6" s="54"/>
    </row>
    <row r="7" spans="2:16" ht="24.75" customHeight="1" x14ac:dyDescent="0.2">
      <c r="B7" s="38" t="s">
        <v>305</v>
      </c>
      <c r="C7" s="41" t="s">
        <v>303</v>
      </c>
      <c r="D7" s="52"/>
      <c r="E7" s="69" t="s">
        <v>304</v>
      </c>
      <c r="F7" s="64">
        <v>5040</v>
      </c>
      <c r="G7" s="64"/>
      <c r="H7" s="64">
        <v>22.42</v>
      </c>
      <c r="I7" s="18">
        <f t="shared" si="1"/>
        <v>2485.207100591716</v>
      </c>
      <c r="J7" s="18">
        <f t="shared" si="2"/>
        <v>0</v>
      </c>
      <c r="K7" s="18">
        <f t="shared" si="3"/>
        <v>11.055226824457595</v>
      </c>
      <c r="L7" s="18"/>
      <c r="M7" s="18">
        <f t="shared" si="0"/>
        <v>2496.2623274161738</v>
      </c>
      <c r="N7" s="36"/>
      <c r="P7" s="54"/>
    </row>
    <row r="8" spans="2:16" ht="24.75" customHeight="1" x14ac:dyDescent="0.2">
      <c r="B8" s="38" t="s">
        <v>276</v>
      </c>
      <c r="C8" s="41" t="s">
        <v>275</v>
      </c>
      <c r="D8" s="52"/>
      <c r="E8" s="69" t="s">
        <v>141</v>
      </c>
      <c r="F8" s="64">
        <v>5495.7</v>
      </c>
      <c r="G8" s="64">
        <v>57.403488000000038</v>
      </c>
      <c r="H8" s="64"/>
      <c r="I8" s="18">
        <f t="shared" si="1"/>
        <v>2709.9112426035499</v>
      </c>
      <c r="J8" s="18">
        <f t="shared" si="2"/>
        <v>28.305467455621319</v>
      </c>
      <c r="K8" s="18">
        <f t="shared" si="3"/>
        <v>0</v>
      </c>
      <c r="L8" s="18"/>
      <c r="M8" s="18">
        <f t="shared" si="0"/>
        <v>2681.6057751479284</v>
      </c>
      <c r="N8" s="36"/>
      <c r="O8" s="57"/>
      <c r="P8" s="54"/>
    </row>
    <row r="9" spans="2:16" ht="24.75" customHeight="1" x14ac:dyDescent="0.2">
      <c r="B9" s="34" t="s">
        <v>104</v>
      </c>
      <c r="C9" s="35" t="s">
        <v>103</v>
      </c>
      <c r="D9" s="120"/>
      <c r="E9" s="117" t="s">
        <v>122</v>
      </c>
      <c r="F9" s="64">
        <v>10198</v>
      </c>
      <c r="G9" s="64">
        <v>947.17206399999998</v>
      </c>
      <c r="H9" s="64"/>
      <c r="I9" s="18">
        <f t="shared" si="1"/>
        <v>5028.5996055226824</v>
      </c>
      <c r="J9" s="18">
        <f t="shared" si="2"/>
        <v>467.04736883629187</v>
      </c>
      <c r="K9" s="18">
        <f t="shared" si="3"/>
        <v>0</v>
      </c>
      <c r="L9" s="18"/>
      <c r="M9" s="18">
        <f t="shared" si="0"/>
        <v>4561.5522366863906</v>
      </c>
      <c r="N9" s="36"/>
      <c r="O9" s="57"/>
      <c r="P9" s="54"/>
    </row>
    <row r="10" spans="2:16" ht="24.75" customHeight="1" x14ac:dyDescent="0.2">
      <c r="B10" s="41" t="s">
        <v>211</v>
      </c>
      <c r="C10" s="41" t="s">
        <v>210</v>
      </c>
      <c r="D10" s="41"/>
      <c r="E10" s="119" t="s">
        <v>212</v>
      </c>
      <c r="F10" s="64">
        <v>6757.8</v>
      </c>
      <c r="G10" s="64">
        <v>235.80996800000005</v>
      </c>
      <c r="H10" s="64"/>
      <c r="I10" s="18">
        <f t="shared" si="1"/>
        <v>3332.248520710059</v>
      </c>
      <c r="J10" s="18">
        <f t="shared" si="2"/>
        <v>116.27710453648918</v>
      </c>
      <c r="K10" s="18">
        <f t="shared" si="3"/>
        <v>0</v>
      </c>
      <c r="L10" s="18"/>
      <c r="M10" s="18">
        <f t="shared" si="0"/>
        <v>3215.9714161735697</v>
      </c>
      <c r="N10" s="36"/>
      <c r="O10" s="57"/>
      <c r="P10" s="54"/>
    </row>
    <row r="11" spans="2:16" ht="24.75" customHeight="1" x14ac:dyDescent="0.2">
      <c r="B11" s="41" t="s">
        <v>213</v>
      </c>
      <c r="C11" s="41" t="s">
        <v>403</v>
      </c>
      <c r="D11" s="41"/>
      <c r="E11" s="119" t="s">
        <v>214</v>
      </c>
      <c r="F11" s="64">
        <v>5546.1</v>
      </c>
      <c r="G11" s="64">
        <v>62.887008000000037</v>
      </c>
      <c r="H11" s="64"/>
      <c r="I11" s="18">
        <f t="shared" si="1"/>
        <v>2734.7633136094673</v>
      </c>
      <c r="J11" s="18">
        <f t="shared" si="2"/>
        <v>31.009372781065107</v>
      </c>
      <c r="K11" s="18">
        <f t="shared" si="3"/>
        <v>0</v>
      </c>
      <c r="L11" s="18"/>
      <c r="M11" s="18">
        <f t="shared" si="0"/>
        <v>2703.7539408284024</v>
      </c>
      <c r="N11" s="36"/>
      <c r="O11" s="57"/>
      <c r="P11" s="54"/>
    </row>
    <row r="12" spans="2:16" ht="24.75" customHeight="1" x14ac:dyDescent="0.2">
      <c r="B12" s="41" t="s">
        <v>216</v>
      </c>
      <c r="C12" s="41" t="s">
        <v>215</v>
      </c>
      <c r="D12" s="41"/>
      <c r="E12" s="119" t="s">
        <v>214</v>
      </c>
      <c r="F12" s="64">
        <v>5546.1</v>
      </c>
      <c r="G12" s="64">
        <v>62.887008000000037</v>
      </c>
      <c r="H12" s="64"/>
      <c r="I12" s="18">
        <f t="shared" si="1"/>
        <v>2734.7633136094673</v>
      </c>
      <c r="J12" s="18">
        <f t="shared" si="2"/>
        <v>31.009372781065107</v>
      </c>
      <c r="K12" s="18">
        <f t="shared" si="3"/>
        <v>0</v>
      </c>
      <c r="L12" s="18"/>
      <c r="M12" s="18">
        <f t="shared" si="0"/>
        <v>2703.7539408284024</v>
      </c>
      <c r="N12" s="36"/>
      <c r="O12" s="57"/>
      <c r="P12" s="54"/>
    </row>
    <row r="13" spans="2:16" ht="24.75" customHeight="1" x14ac:dyDescent="0.2">
      <c r="B13" s="41" t="s">
        <v>218</v>
      </c>
      <c r="C13" s="41" t="s">
        <v>217</v>
      </c>
      <c r="D13" s="41"/>
      <c r="E13" s="119" t="s">
        <v>214</v>
      </c>
      <c r="F13" s="64">
        <v>5546.1</v>
      </c>
      <c r="G13" s="64">
        <v>62.887008000000037</v>
      </c>
      <c r="H13" s="64"/>
      <c r="I13" s="18">
        <f t="shared" si="1"/>
        <v>2734.7633136094673</v>
      </c>
      <c r="J13" s="18">
        <f t="shared" si="2"/>
        <v>31.009372781065107</v>
      </c>
      <c r="K13" s="18">
        <f t="shared" si="3"/>
        <v>0</v>
      </c>
      <c r="L13" s="18"/>
      <c r="M13" s="18">
        <f t="shared" si="0"/>
        <v>2703.7539408284024</v>
      </c>
      <c r="N13" s="36"/>
      <c r="O13" s="57"/>
      <c r="P13" s="54"/>
    </row>
    <row r="14" spans="2:16" x14ac:dyDescent="0.2">
      <c r="E14" s="58" t="s">
        <v>89</v>
      </c>
      <c r="F14" s="95">
        <f t="shared" ref="F14:M14" si="4">SUM(F5:F13)</f>
        <v>58527.4</v>
      </c>
      <c r="G14" s="95">
        <f t="shared" si="4"/>
        <v>2220.4599520000006</v>
      </c>
      <c r="H14" s="95">
        <f t="shared" si="4"/>
        <v>22.42</v>
      </c>
      <c r="I14" s="59">
        <f t="shared" si="4"/>
        <v>28859.664694280076</v>
      </c>
      <c r="J14" s="59">
        <f t="shared" si="4"/>
        <v>1094.9013570019727</v>
      </c>
      <c r="K14" s="59">
        <f t="shared" si="4"/>
        <v>11.055226824457595</v>
      </c>
      <c r="L14" s="59">
        <f t="shared" si="4"/>
        <v>0</v>
      </c>
      <c r="M14" s="59">
        <f t="shared" si="4"/>
        <v>27775.818564102567</v>
      </c>
      <c r="P14" s="44"/>
    </row>
    <row r="18" spans="2:7" x14ac:dyDescent="0.2">
      <c r="B18" s="41"/>
      <c r="C18" s="35"/>
      <c r="D18" s="41"/>
      <c r="E18" s="41"/>
      <c r="F18" s="64">
        <v>8269.7999999999993</v>
      </c>
      <c r="G18" s="64">
        <v>733.46919999999989</v>
      </c>
    </row>
    <row r="19" spans="2:7" x14ac:dyDescent="0.2">
      <c r="B19" s="41"/>
      <c r="C19" s="35"/>
      <c r="D19" s="41"/>
      <c r="E19" s="41"/>
      <c r="F19" s="64">
        <v>8807.4</v>
      </c>
      <c r="G19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15" ht="15" x14ac:dyDescent="0.25">
      <c r="F2" s="46" t="s">
        <v>472</v>
      </c>
      <c r="G2" s="44"/>
      <c r="H2" s="44"/>
      <c r="I2" s="44"/>
      <c r="J2" s="44"/>
      <c r="K2" s="44"/>
      <c r="L2" s="44"/>
      <c r="M2" s="47" t="str">
        <f>+O.PUB2!M2</f>
        <v>30 DE JUNIO DE 2018</v>
      </c>
    </row>
    <row r="3" spans="2:15" x14ac:dyDescent="0.2">
      <c r="F3" s="47" t="str">
        <f>PRESIDENCIA!F3</f>
        <v>SEGUNDA QUINCENA DE JUNIO DE 2018</v>
      </c>
      <c r="G3" s="44"/>
      <c r="H3" s="44"/>
      <c r="I3" s="44"/>
      <c r="J3" s="44"/>
      <c r="K3" s="44"/>
      <c r="L3" s="44"/>
    </row>
    <row r="4" spans="2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49" t="s">
        <v>4</v>
      </c>
      <c r="I4" s="49" t="s">
        <v>204</v>
      </c>
      <c r="J4" s="50" t="s">
        <v>253</v>
      </c>
      <c r="K4" s="51" t="s">
        <v>192</v>
      </c>
      <c r="L4" s="49" t="s">
        <v>5</v>
      </c>
      <c r="M4" s="48" t="s">
        <v>6</v>
      </c>
    </row>
    <row r="5" spans="2:15" ht="24.95" customHeight="1" x14ac:dyDescent="0.2">
      <c r="B5" s="38"/>
      <c r="C5" s="56"/>
      <c r="D5" s="52"/>
      <c r="E5" s="38"/>
      <c r="F5" s="64"/>
      <c r="G5" s="64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451</v>
      </c>
      <c r="C6" s="41" t="s">
        <v>452</v>
      </c>
      <c r="D6" s="52"/>
      <c r="E6" s="69" t="s">
        <v>414</v>
      </c>
      <c r="F6" s="64">
        <v>12791.05</v>
      </c>
      <c r="G6" s="64">
        <v>1438.7129599999996</v>
      </c>
      <c r="H6" s="18">
        <f>+F6/30.42*15</f>
        <v>6307.2238658777114</v>
      </c>
      <c r="I6" s="18">
        <f>+G6/30.42*15</f>
        <v>709.42453648915171</v>
      </c>
      <c r="J6" s="18"/>
      <c r="K6" s="18"/>
      <c r="L6" s="18">
        <f>H6-I6+J6-K6</f>
        <v>5597.7993293885593</v>
      </c>
      <c r="M6" s="36"/>
      <c r="N6" s="57"/>
    </row>
    <row r="7" spans="2:15" ht="24.95" customHeight="1" x14ac:dyDescent="0.2">
      <c r="B7" s="38" t="s">
        <v>180</v>
      </c>
      <c r="C7" s="41" t="s">
        <v>179</v>
      </c>
      <c r="D7" s="52"/>
      <c r="E7" s="69" t="s">
        <v>119</v>
      </c>
      <c r="F7" s="64">
        <v>8484</v>
      </c>
      <c r="G7" s="64">
        <v>677.160528</v>
      </c>
      <c r="H7" s="18">
        <f t="shared" ref="H7:I7" si="0">+F7/30.42*15</f>
        <v>4183.4319526627214</v>
      </c>
      <c r="I7" s="18">
        <f t="shared" si="0"/>
        <v>333.9055857988165</v>
      </c>
      <c r="J7" s="18"/>
      <c r="K7" s="18">
        <v>0</v>
      </c>
      <c r="L7" s="18">
        <f>H7-I7+J7-K7</f>
        <v>3849.526366863905</v>
      </c>
      <c r="M7" s="36"/>
      <c r="N7" s="57"/>
      <c r="O7" s="57"/>
    </row>
    <row r="8" spans="2:15" ht="24.95" customHeight="1" x14ac:dyDescent="0.2">
      <c r="E8" s="58" t="s">
        <v>89</v>
      </c>
      <c r="F8" s="95">
        <f t="shared" ref="F8:L8" si="1">SUM(F5:F7)</f>
        <v>21275.05</v>
      </c>
      <c r="G8" s="95">
        <f t="shared" si="1"/>
        <v>2115.8734879999997</v>
      </c>
      <c r="H8" s="59">
        <f t="shared" si="1"/>
        <v>10490.655818540432</v>
      </c>
      <c r="I8" s="59">
        <f t="shared" si="1"/>
        <v>1043.3301222879682</v>
      </c>
      <c r="J8" s="59">
        <f t="shared" si="1"/>
        <v>0</v>
      </c>
      <c r="K8" s="59">
        <f t="shared" si="1"/>
        <v>0</v>
      </c>
      <c r="L8" s="59">
        <f t="shared" si="1"/>
        <v>9447.3256962524647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I5" sqref="I5:K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298</v>
      </c>
      <c r="G2" s="44"/>
      <c r="H2" s="44"/>
      <c r="I2" s="44"/>
      <c r="J2" s="44"/>
      <c r="K2" s="44"/>
      <c r="L2" s="44"/>
      <c r="M2" s="44"/>
      <c r="N2" s="47" t="str">
        <f>PRESIDENCIA!M2</f>
        <v>30 DE JUNIO DE 2018</v>
      </c>
    </row>
    <row r="3" spans="1:19" x14ac:dyDescent="0.2">
      <c r="B3" s="38"/>
      <c r="C3" s="41"/>
      <c r="F3" s="47" t="str">
        <f>PRESIDENCIA!F3</f>
        <v>SEGUNDA QUINCENA DE JUNIO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354</v>
      </c>
      <c r="C5" s="35" t="s">
        <v>353</v>
      </c>
      <c r="D5" s="120"/>
      <c r="E5" s="117" t="s">
        <v>172</v>
      </c>
      <c r="F5" s="64">
        <v>17948.73</v>
      </c>
      <c r="G5" s="64">
        <v>2540.3934079999999</v>
      </c>
      <c r="H5" s="64"/>
      <c r="I5" s="18">
        <f>+F5/30.42*15</f>
        <v>8850.4585798816552</v>
      </c>
      <c r="J5" s="18">
        <f>+G5/30.42*15</f>
        <v>1252.6594714003943</v>
      </c>
      <c r="K5" s="18">
        <f>+H5/30.42*15</f>
        <v>0</v>
      </c>
      <c r="L5" s="18"/>
      <c r="M5" s="18">
        <f>I5-J5+K5-L5</f>
        <v>7597.7991084812611</v>
      </c>
      <c r="N5" s="36"/>
      <c r="P5" s="54"/>
    </row>
    <row r="6" spans="1:19" ht="21.95" customHeight="1" x14ac:dyDescent="0.2">
      <c r="B6" s="34" t="s">
        <v>102</v>
      </c>
      <c r="C6" s="35" t="s">
        <v>165</v>
      </c>
      <c r="D6" s="120"/>
      <c r="E6" s="117" t="s">
        <v>147</v>
      </c>
      <c r="F6" s="64">
        <v>14210.7</v>
      </c>
      <c r="G6" s="64">
        <v>1741.9502</v>
      </c>
      <c r="H6" s="64"/>
      <c r="I6" s="18">
        <f t="shared" ref="I6:I16" si="0">+F6/30.42*15</f>
        <v>7007.248520710059</v>
      </c>
      <c r="J6" s="18">
        <f t="shared" ref="J6:J16" si="1">+G6/30.42*15</f>
        <v>858.94980276134118</v>
      </c>
      <c r="K6" s="18">
        <f t="shared" ref="K6:K16" si="2">+H6/30.42*15</f>
        <v>0</v>
      </c>
      <c r="L6" s="18">
        <v>0</v>
      </c>
      <c r="M6" s="18">
        <f t="shared" ref="M6:M15" si="3">I6-J6+K6-L6</f>
        <v>6148.2987179487181</v>
      </c>
      <c r="N6" s="36"/>
      <c r="P6" s="54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0"/>
      <c r="E7" s="117" t="s">
        <v>147</v>
      </c>
      <c r="F7" s="64">
        <v>14210.7</v>
      </c>
      <c r="G7" s="64">
        <v>1741.9502</v>
      </c>
      <c r="H7" s="64"/>
      <c r="I7" s="18">
        <f t="shared" si="0"/>
        <v>7007.248520710059</v>
      </c>
      <c r="J7" s="18">
        <f t="shared" si="1"/>
        <v>858.94980276134118</v>
      </c>
      <c r="K7" s="18">
        <f t="shared" si="2"/>
        <v>0</v>
      </c>
      <c r="L7" s="18">
        <v>1</v>
      </c>
      <c r="M7" s="18">
        <f t="shared" si="3"/>
        <v>6147.2987179487181</v>
      </c>
      <c r="N7" s="36"/>
      <c r="P7" s="54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0"/>
      <c r="E8" s="117" t="s">
        <v>264</v>
      </c>
      <c r="F8" s="64">
        <v>13757.1</v>
      </c>
      <c r="G8" s="64">
        <v>1645.0612399999998</v>
      </c>
      <c r="H8" s="64"/>
      <c r="I8" s="18">
        <f t="shared" si="0"/>
        <v>6783.579881656804</v>
      </c>
      <c r="J8" s="18">
        <f t="shared" si="1"/>
        <v>811.17418145956594</v>
      </c>
      <c r="K8" s="18">
        <f t="shared" si="2"/>
        <v>0</v>
      </c>
      <c r="L8" s="18"/>
      <c r="M8" s="18">
        <f t="shared" si="3"/>
        <v>5972.4057001972378</v>
      </c>
      <c r="N8" s="36"/>
      <c r="P8" s="54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0"/>
      <c r="E9" s="117" t="s">
        <v>129</v>
      </c>
      <c r="F9" s="64">
        <v>8971.2000000000007</v>
      </c>
      <c r="G9" s="64">
        <v>747.67840000000024</v>
      </c>
      <c r="H9" s="64"/>
      <c r="I9" s="18">
        <f t="shared" si="0"/>
        <v>4423.668639053255</v>
      </c>
      <c r="J9" s="18">
        <f t="shared" si="1"/>
        <v>368.67771203155826</v>
      </c>
      <c r="K9" s="18">
        <f t="shared" si="2"/>
        <v>0</v>
      </c>
      <c r="L9" s="18">
        <v>0</v>
      </c>
      <c r="M9" s="18">
        <f t="shared" si="3"/>
        <v>4054.9909270216967</v>
      </c>
      <c r="N9" s="36"/>
      <c r="P9" s="54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0"/>
      <c r="E10" s="117" t="s">
        <v>148</v>
      </c>
      <c r="F10" s="64">
        <v>8971.2000000000007</v>
      </c>
      <c r="G10" s="64">
        <v>747.67840000000024</v>
      </c>
      <c r="H10" s="64"/>
      <c r="I10" s="18">
        <f t="shared" si="0"/>
        <v>4423.668639053255</v>
      </c>
      <c r="J10" s="18">
        <f t="shared" si="1"/>
        <v>368.67771203155826</v>
      </c>
      <c r="K10" s="18">
        <f t="shared" si="2"/>
        <v>0</v>
      </c>
      <c r="L10" s="18">
        <v>0</v>
      </c>
      <c r="M10" s="18">
        <f t="shared" si="3"/>
        <v>4054.9909270216967</v>
      </c>
      <c r="N10" s="36"/>
      <c r="P10" s="54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0"/>
      <c r="E11" s="117" t="s">
        <v>148</v>
      </c>
      <c r="F11" s="64">
        <v>8971.2000000000007</v>
      </c>
      <c r="G11" s="64">
        <v>747.67840000000024</v>
      </c>
      <c r="H11" s="64"/>
      <c r="I11" s="18">
        <f t="shared" si="0"/>
        <v>4423.668639053255</v>
      </c>
      <c r="J11" s="18">
        <f t="shared" si="1"/>
        <v>368.67771203155826</v>
      </c>
      <c r="K11" s="18">
        <f t="shared" si="2"/>
        <v>0</v>
      </c>
      <c r="L11" s="18">
        <v>0</v>
      </c>
      <c r="M11" s="18">
        <f t="shared" si="3"/>
        <v>4054.9909270216967</v>
      </c>
      <c r="N11" s="36"/>
      <c r="P11" s="54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0"/>
      <c r="E12" s="117" t="s">
        <v>129</v>
      </c>
      <c r="F12" s="64">
        <v>7494.9</v>
      </c>
      <c r="G12" s="64">
        <v>569.54644800000005</v>
      </c>
      <c r="H12" s="64"/>
      <c r="I12" s="18">
        <f t="shared" si="0"/>
        <v>3695.7100591715975</v>
      </c>
      <c r="J12" s="18">
        <f t="shared" si="1"/>
        <v>280.84144378698227</v>
      </c>
      <c r="K12" s="18">
        <f t="shared" si="2"/>
        <v>0</v>
      </c>
      <c r="L12" s="18">
        <v>0</v>
      </c>
      <c r="M12" s="18">
        <f t="shared" si="3"/>
        <v>3414.8686153846152</v>
      </c>
      <c r="N12" s="36"/>
      <c r="P12" s="54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0"/>
      <c r="E13" s="117" t="s">
        <v>148</v>
      </c>
      <c r="F13" s="64">
        <v>5111.3999999999996</v>
      </c>
      <c r="G13" s="64"/>
      <c r="H13" s="64">
        <v>14.65</v>
      </c>
      <c r="I13" s="18">
        <f t="shared" si="0"/>
        <v>2520.4142011834319</v>
      </c>
      <c r="J13" s="18">
        <f t="shared" si="1"/>
        <v>0</v>
      </c>
      <c r="K13" s="18">
        <f t="shared" si="2"/>
        <v>7.223865877712031</v>
      </c>
      <c r="L13" s="18">
        <v>0</v>
      </c>
      <c r="M13" s="18">
        <f t="shared" si="3"/>
        <v>2527.6380670611438</v>
      </c>
      <c r="N13" s="36"/>
      <c r="P13" s="54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19" t="s">
        <v>225</v>
      </c>
      <c r="F14" s="64">
        <v>6757.8</v>
      </c>
      <c r="G14" s="64">
        <v>235.80996800000005</v>
      </c>
      <c r="H14" s="64"/>
      <c r="I14" s="18">
        <f t="shared" si="0"/>
        <v>3332.248520710059</v>
      </c>
      <c r="J14" s="18">
        <f t="shared" si="1"/>
        <v>116.27710453648918</v>
      </c>
      <c r="K14" s="18">
        <f t="shared" si="2"/>
        <v>0</v>
      </c>
      <c r="L14" s="18">
        <v>0</v>
      </c>
      <c r="M14" s="18">
        <f t="shared" si="3"/>
        <v>3215.9714161735697</v>
      </c>
      <c r="N14" s="36"/>
      <c r="P14" s="54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0"/>
      <c r="E15" s="117" t="s">
        <v>160</v>
      </c>
      <c r="F15" s="64">
        <v>8971.2000000000007</v>
      </c>
      <c r="G15" s="64">
        <v>747.67840000000024</v>
      </c>
      <c r="H15" s="64"/>
      <c r="I15" s="18">
        <f t="shared" si="0"/>
        <v>4423.668639053255</v>
      </c>
      <c r="J15" s="18">
        <f t="shared" si="1"/>
        <v>368.67771203155826</v>
      </c>
      <c r="K15" s="18">
        <f t="shared" si="2"/>
        <v>0</v>
      </c>
      <c r="L15" s="18">
        <v>0</v>
      </c>
      <c r="M15" s="18">
        <f t="shared" si="3"/>
        <v>4054.9909270216967</v>
      </c>
      <c r="N15" s="36"/>
      <c r="P15" s="54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0"/>
      <c r="E16" s="117" t="s">
        <v>160</v>
      </c>
      <c r="F16" s="64">
        <v>8971.2000000000007</v>
      </c>
      <c r="G16" s="64">
        <v>747.67840000000024</v>
      </c>
      <c r="H16" s="64"/>
      <c r="I16" s="18">
        <f t="shared" si="0"/>
        <v>4423.668639053255</v>
      </c>
      <c r="J16" s="18">
        <f t="shared" si="1"/>
        <v>368.67771203155826</v>
      </c>
      <c r="K16" s="18">
        <f t="shared" si="2"/>
        <v>0</v>
      </c>
      <c r="L16" s="18">
        <v>0</v>
      </c>
      <c r="M16" s="18">
        <f>I16-J16+K16-L16</f>
        <v>4054.9909270216967</v>
      </c>
      <c r="N16" s="36"/>
      <c r="P16" s="54">
        <f t="shared" si="4"/>
        <v>8223.5216</v>
      </c>
      <c r="S16" s="37">
        <f>+F16/30.42*10*0.25/6</f>
        <v>122.87968441814597</v>
      </c>
    </row>
    <row r="17" spans="2:14" x14ac:dyDescent="0.2">
      <c r="F17" s="88"/>
      <c r="G17" s="88"/>
      <c r="H17" s="88"/>
      <c r="N17" s="89"/>
    </row>
    <row r="18" spans="2:14" x14ac:dyDescent="0.2">
      <c r="E18" s="58" t="s">
        <v>89</v>
      </c>
      <c r="F18" s="124">
        <f t="shared" ref="F18:L18" si="5">SUM(F5:F17)</f>
        <v>124347.32999999999</v>
      </c>
      <c r="G18" s="124">
        <f t="shared" si="5"/>
        <v>12213.103464000002</v>
      </c>
      <c r="H18" s="124">
        <f t="shared" si="5"/>
        <v>14.65</v>
      </c>
      <c r="I18" s="125">
        <f t="shared" si="5"/>
        <v>61315.251479289953</v>
      </c>
      <c r="J18" s="125">
        <f t="shared" si="5"/>
        <v>6022.2403668639054</v>
      </c>
      <c r="K18" s="125">
        <f t="shared" si="5"/>
        <v>7.223865877712031</v>
      </c>
      <c r="L18" s="125">
        <f t="shared" si="5"/>
        <v>1</v>
      </c>
      <c r="M18" s="125">
        <f>SUM(M5:M17)</f>
        <v>55299.234978303743</v>
      </c>
    </row>
    <row r="20" spans="2:14" x14ac:dyDescent="0.2">
      <c r="B20" s="38"/>
      <c r="C20" s="41"/>
      <c r="D20" s="35"/>
      <c r="E20" s="52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299</v>
      </c>
      <c r="G2" s="44"/>
      <c r="H2" s="44"/>
      <c r="I2" s="44"/>
      <c r="J2" s="44"/>
      <c r="K2" s="44"/>
      <c r="L2" s="44"/>
      <c r="M2" s="44"/>
      <c r="N2" s="47" t="str">
        <f>PRESIDENCIA!M2</f>
        <v>30 DE JUNIO DE 2018</v>
      </c>
    </row>
    <row r="3" spans="1:19" x14ac:dyDescent="0.2">
      <c r="B3" s="38"/>
      <c r="C3" s="41"/>
      <c r="F3" s="47" t="str">
        <f>PRESIDENCIA!F3</f>
        <v>SEGUNDA QUINCENA DE JUNIO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479</v>
      </c>
      <c r="C5" s="35" t="s">
        <v>478</v>
      </c>
      <c r="D5" s="120"/>
      <c r="E5" s="117" t="s">
        <v>201</v>
      </c>
      <c r="F5" s="64">
        <v>8716.5</v>
      </c>
      <c r="G5" s="64">
        <v>706.92640000000017</v>
      </c>
      <c r="H5" s="64"/>
      <c r="I5" s="18">
        <f>+F5/30.42*15</f>
        <v>4298.0769230769229</v>
      </c>
      <c r="J5" s="18">
        <f>+G5/30.42*15</f>
        <v>348.58303747534524</v>
      </c>
      <c r="K5" s="18">
        <f>+H5/30.42*15</f>
        <v>0</v>
      </c>
      <c r="L5" s="18"/>
      <c r="M5" s="18">
        <f>I5-J5+K5-L5</f>
        <v>3949.4938856015779</v>
      </c>
      <c r="N5" s="36"/>
      <c r="O5" s="57"/>
      <c r="P5" s="54"/>
      <c r="S5" s="59"/>
    </row>
    <row r="6" spans="1:19" ht="21.95" customHeight="1" x14ac:dyDescent="0.2">
      <c r="B6" s="34" t="s">
        <v>400</v>
      </c>
      <c r="C6" s="35" t="s">
        <v>404</v>
      </c>
      <c r="D6" s="120"/>
      <c r="E6" s="117" t="s">
        <v>135</v>
      </c>
      <c r="F6" s="64">
        <v>11451.2</v>
      </c>
      <c r="G6" s="64">
        <v>1171.7455040000002</v>
      </c>
      <c r="H6" s="64"/>
      <c r="I6" s="18">
        <f t="shared" ref="I6:I8" si="0">+F6/30.42*15</f>
        <v>5646.5483234714002</v>
      </c>
      <c r="J6" s="18">
        <f t="shared" ref="J6:J8" si="1">+G6/30.42*15</f>
        <v>577.78377909270228</v>
      </c>
      <c r="K6" s="18">
        <f>+H6/30.42*15</f>
        <v>0</v>
      </c>
      <c r="L6" s="18"/>
      <c r="M6" s="18">
        <f>I6-J6+K6-L6</f>
        <v>5068.7645443786978</v>
      </c>
      <c r="N6" s="36"/>
      <c r="O6" s="140" t="s">
        <v>477</v>
      </c>
      <c r="P6" s="54"/>
      <c r="S6" s="44"/>
    </row>
    <row r="7" spans="1:19" ht="21.95" customHeight="1" x14ac:dyDescent="0.2">
      <c r="B7" s="41" t="s">
        <v>278</v>
      </c>
      <c r="C7" s="35" t="s">
        <v>277</v>
      </c>
      <c r="D7" s="126"/>
      <c r="E7" s="127" t="s">
        <v>279</v>
      </c>
      <c r="F7" s="88">
        <v>7952.7</v>
      </c>
      <c r="G7" s="88">
        <v>619.35508800000002</v>
      </c>
      <c r="H7" s="64"/>
      <c r="I7" s="18">
        <f t="shared" si="0"/>
        <v>3921.4497041420109</v>
      </c>
      <c r="J7" s="18">
        <f t="shared" si="1"/>
        <v>305.40191715976329</v>
      </c>
      <c r="K7" s="18"/>
      <c r="L7" s="18"/>
      <c r="M7" s="18">
        <f>I7-J7+K7-L7</f>
        <v>3616.0477869822475</v>
      </c>
      <c r="N7" s="36"/>
      <c r="P7" s="54"/>
      <c r="S7" s="44"/>
    </row>
    <row r="8" spans="1:19" ht="21.95" customHeight="1" x14ac:dyDescent="0.2">
      <c r="B8" s="41" t="s">
        <v>422</v>
      </c>
      <c r="C8" s="35" t="s">
        <v>408</v>
      </c>
      <c r="D8" s="126"/>
      <c r="E8" s="127" t="s">
        <v>279</v>
      </c>
      <c r="F8" s="88">
        <v>7664</v>
      </c>
      <c r="G8" s="88">
        <v>587.94452799999999</v>
      </c>
      <c r="H8" s="64"/>
      <c r="I8" s="18">
        <f t="shared" si="0"/>
        <v>3779.0927021696248</v>
      </c>
      <c r="J8" s="18">
        <f t="shared" si="1"/>
        <v>289.91347534516763</v>
      </c>
      <c r="K8" s="18"/>
      <c r="L8" s="18"/>
      <c r="M8" s="18">
        <f>I8-J8+K8-L8</f>
        <v>3489.1792268244571</v>
      </c>
      <c r="N8" s="36"/>
      <c r="P8" s="54"/>
      <c r="S8" s="44"/>
    </row>
    <row r="9" spans="1:19" x14ac:dyDescent="0.2">
      <c r="F9" s="88"/>
      <c r="G9" s="88"/>
      <c r="H9" s="88"/>
      <c r="N9" s="89"/>
      <c r="S9" s="44"/>
    </row>
    <row r="10" spans="1:19" x14ac:dyDescent="0.2">
      <c r="E10" s="58" t="s">
        <v>89</v>
      </c>
      <c r="F10" s="124">
        <f t="shared" ref="F10:M10" si="2">SUM(F5:F9)</f>
        <v>35784.400000000001</v>
      </c>
      <c r="G10" s="124">
        <f t="shared" si="2"/>
        <v>3085.9715200000001</v>
      </c>
      <c r="H10" s="124">
        <f t="shared" si="2"/>
        <v>0</v>
      </c>
      <c r="I10" s="125">
        <f t="shared" si="2"/>
        <v>17645.16765285996</v>
      </c>
      <c r="J10" s="125">
        <f t="shared" si="2"/>
        <v>1521.6822090729784</v>
      </c>
      <c r="K10" s="125">
        <f t="shared" si="2"/>
        <v>0</v>
      </c>
      <c r="L10" s="125">
        <f t="shared" si="2"/>
        <v>0</v>
      </c>
      <c r="M10" s="125">
        <f t="shared" si="2"/>
        <v>16123.485443786982</v>
      </c>
      <c r="S10" s="44"/>
    </row>
    <row r="11" spans="1:19" x14ac:dyDescent="0.2">
      <c r="S11" s="59"/>
    </row>
    <row r="12" spans="1:19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  <c r="S12" s="44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17"/>
  <sheetViews>
    <sheetView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384" width="11.42578125" style="37"/>
  </cols>
  <sheetData>
    <row r="1" spans="1:15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5" ht="15" x14ac:dyDescent="0.25">
      <c r="F2" s="46" t="s">
        <v>300</v>
      </c>
      <c r="G2" s="44"/>
      <c r="H2" s="44"/>
      <c r="I2" s="44"/>
      <c r="J2" s="44"/>
      <c r="K2" s="44"/>
      <c r="L2" s="44"/>
      <c r="M2" s="44"/>
      <c r="N2" s="47" t="str">
        <f>PRESIDENCIA!M2</f>
        <v>30 DE JUNIO DE 2018</v>
      </c>
    </row>
    <row r="3" spans="1:15" x14ac:dyDescent="0.2">
      <c r="B3" s="38"/>
      <c r="C3" s="41"/>
      <c r="F3" s="47" t="str">
        <f>PRESIDENCIA!F3</f>
        <v>SEGUNDA QUINCENA DE JUNIO DE 2018</v>
      </c>
      <c r="G3" s="44"/>
      <c r="H3" s="44"/>
      <c r="I3" s="44"/>
      <c r="J3" s="44"/>
      <c r="K3" s="44"/>
      <c r="L3" s="44"/>
      <c r="M3" s="44"/>
    </row>
    <row r="4" spans="1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5" ht="33.75" x14ac:dyDescent="0.2">
      <c r="B5" s="34" t="s">
        <v>244</v>
      </c>
      <c r="C5" s="35" t="s">
        <v>235</v>
      </c>
      <c r="D5" s="120"/>
      <c r="E5" s="117" t="s">
        <v>232</v>
      </c>
      <c r="F5" s="64">
        <v>14416.5</v>
      </c>
      <c r="G5" s="64">
        <v>1785.9090799999999</v>
      </c>
      <c r="H5" s="64"/>
      <c r="I5" s="18">
        <f>+F5/30.42*15</f>
        <v>7108.7278106508875</v>
      </c>
      <c r="J5" s="18">
        <f>+G5/30.42*15</f>
        <v>880.62577909270203</v>
      </c>
      <c r="K5" s="18"/>
      <c r="L5" s="18"/>
      <c r="M5" s="18">
        <f t="shared" ref="M5:M10" si="0">I5-J5+K5-L5</f>
        <v>6228.1020315581854</v>
      </c>
      <c r="N5" s="36"/>
      <c r="O5" s="140" t="s">
        <v>477</v>
      </c>
    </row>
    <row r="6" spans="1:15" ht="21.95" customHeight="1" x14ac:dyDescent="0.2">
      <c r="B6" s="34" t="s">
        <v>348</v>
      </c>
      <c r="C6" s="35" t="s">
        <v>345</v>
      </c>
      <c r="D6" s="120"/>
      <c r="E6" s="117" t="s">
        <v>150</v>
      </c>
      <c r="F6" s="64">
        <v>12791.05</v>
      </c>
      <c r="G6" s="64">
        <v>1438.7129599999996</v>
      </c>
      <c r="H6" s="64"/>
      <c r="I6" s="18">
        <f t="shared" ref="I6:I11" si="1">+F6/30.42*15</f>
        <v>6307.2238658777114</v>
      </c>
      <c r="J6" s="18">
        <f t="shared" ref="J6:J11" si="2">+G6/30.42*15</f>
        <v>709.42453648915171</v>
      </c>
      <c r="K6" s="18"/>
      <c r="L6" s="18"/>
      <c r="M6" s="18">
        <f t="shared" si="0"/>
        <v>5597.7993293885593</v>
      </c>
      <c r="N6" s="36"/>
      <c r="O6" s="140" t="s">
        <v>477</v>
      </c>
    </row>
    <row r="7" spans="1:15" ht="24" x14ac:dyDescent="0.2">
      <c r="B7" s="41" t="s">
        <v>188</v>
      </c>
      <c r="C7" s="35" t="s">
        <v>223</v>
      </c>
      <c r="D7" s="41"/>
      <c r="E7" s="119" t="s">
        <v>224</v>
      </c>
      <c r="F7" s="64">
        <v>5546.1</v>
      </c>
      <c r="G7" s="64">
        <v>62.887008000000037</v>
      </c>
      <c r="H7" s="64"/>
      <c r="I7" s="18">
        <f t="shared" si="1"/>
        <v>2734.7633136094673</v>
      </c>
      <c r="J7" s="18">
        <f t="shared" si="2"/>
        <v>31.009372781065107</v>
      </c>
      <c r="K7" s="18">
        <f>+H7/30.42*15</f>
        <v>0</v>
      </c>
      <c r="L7" s="18"/>
      <c r="M7" s="18">
        <f t="shared" si="0"/>
        <v>2703.7539408284024</v>
      </c>
      <c r="N7" s="36"/>
    </row>
    <row r="8" spans="1:15" ht="21.95" customHeight="1" x14ac:dyDescent="0.2">
      <c r="B8" s="38" t="s">
        <v>60</v>
      </c>
      <c r="C8" s="41" t="s">
        <v>98</v>
      </c>
      <c r="D8" s="52"/>
      <c r="E8" s="69" t="s">
        <v>142</v>
      </c>
      <c r="F8" s="64">
        <v>10999.8</v>
      </c>
      <c r="G8" s="64">
        <v>1090.8546239999998</v>
      </c>
      <c r="H8" s="64"/>
      <c r="I8" s="18">
        <f t="shared" si="1"/>
        <v>5423.9644970414201</v>
      </c>
      <c r="J8" s="18">
        <f t="shared" si="2"/>
        <v>537.89675739644963</v>
      </c>
      <c r="K8" s="18"/>
      <c r="L8" s="18"/>
      <c r="M8" s="18">
        <f t="shared" si="0"/>
        <v>4886.0677396449701</v>
      </c>
      <c r="N8" s="36"/>
    </row>
    <row r="9" spans="1:15" ht="21.95" customHeight="1" x14ac:dyDescent="0.2">
      <c r="B9" s="38" t="s">
        <v>61</v>
      </c>
      <c r="C9" s="41" t="s">
        <v>62</v>
      </c>
      <c r="D9" s="52"/>
      <c r="E9" s="69" t="s">
        <v>130</v>
      </c>
      <c r="F9" s="64">
        <v>8994.2999999999993</v>
      </c>
      <c r="G9" s="64">
        <v>751.37440000000004</v>
      </c>
      <c r="H9" s="64"/>
      <c r="I9" s="18">
        <f t="shared" si="1"/>
        <v>4435.0591715976325</v>
      </c>
      <c r="J9" s="18">
        <f t="shared" si="2"/>
        <v>370.50019723865876</v>
      </c>
      <c r="K9" s="18">
        <f>+H9/30.42*15</f>
        <v>0</v>
      </c>
      <c r="L9" s="18"/>
      <c r="M9" s="18">
        <f t="shared" si="0"/>
        <v>4064.5589743589735</v>
      </c>
      <c r="N9" s="36"/>
    </row>
    <row r="10" spans="1:15" ht="21.95" customHeight="1" x14ac:dyDescent="0.2">
      <c r="B10" s="38" t="s">
        <v>311</v>
      </c>
      <c r="C10" s="35" t="s">
        <v>310</v>
      </c>
      <c r="D10" s="52"/>
      <c r="E10" s="69" t="s">
        <v>142</v>
      </c>
      <c r="F10" s="64">
        <v>6306</v>
      </c>
      <c r="G10" s="64">
        <v>186.65412799999999</v>
      </c>
      <c r="H10" s="64"/>
      <c r="I10" s="18">
        <f t="shared" si="1"/>
        <v>3109.4674556213013</v>
      </c>
      <c r="J10" s="18">
        <f t="shared" si="2"/>
        <v>92.038524654832344</v>
      </c>
      <c r="K10" s="18"/>
      <c r="L10" s="18"/>
      <c r="M10" s="18">
        <f t="shared" si="0"/>
        <v>3017.4289309664691</v>
      </c>
      <c r="N10" s="36"/>
    </row>
    <row r="11" spans="1:15" ht="24" x14ac:dyDescent="0.2">
      <c r="B11" s="38" t="s">
        <v>346</v>
      </c>
      <c r="C11" s="35" t="s">
        <v>502</v>
      </c>
      <c r="D11" s="52"/>
      <c r="E11" s="69" t="s">
        <v>347</v>
      </c>
      <c r="F11" s="64">
        <v>8964</v>
      </c>
      <c r="G11" s="64">
        <v>746.52640000000019</v>
      </c>
      <c r="H11" s="64"/>
      <c r="I11" s="18">
        <f t="shared" si="1"/>
        <v>4420.1183431952659</v>
      </c>
      <c r="J11" s="18">
        <f t="shared" si="2"/>
        <v>368.10966469428018</v>
      </c>
      <c r="K11" s="18"/>
      <c r="L11" s="18"/>
      <c r="M11" s="18">
        <f>I11-J11+K11-L11</f>
        <v>4052.0086785009858</v>
      </c>
      <c r="N11" s="36"/>
    </row>
    <row r="12" spans="1:15" x14ac:dyDescent="0.2">
      <c r="F12" s="88"/>
      <c r="G12" s="88"/>
      <c r="H12" s="88"/>
      <c r="N12" s="89"/>
    </row>
    <row r="13" spans="1:15" x14ac:dyDescent="0.2">
      <c r="E13" s="58" t="s">
        <v>89</v>
      </c>
      <c r="F13" s="124">
        <f t="shared" ref="F13:L13" si="3">SUM(F5:F12)</f>
        <v>68017.75</v>
      </c>
      <c r="G13" s="124">
        <f t="shared" si="3"/>
        <v>6062.9185999999991</v>
      </c>
      <c r="H13" s="124">
        <f t="shared" si="3"/>
        <v>0</v>
      </c>
      <c r="I13" s="125">
        <f>SUM(I5:I12)</f>
        <v>33539.324457593684</v>
      </c>
      <c r="J13" s="125">
        <f>SUM(J5:J12)</f>
        <v>2989.60483234714</v>
      </c>
      <c r="K13" s="125">
        <f t="shared" si="3"/>
        <v>0</v>
      </c>
      <c r="L13" s="125">
        <f t="shared" si="3"/>
        <v>0</v>
      </c>
      <c r="M13" s="125">
        <f>SUM(M5:M12)</f>
        <v>30549.719625246544</v>
      </c>
    </row>
    <row r="15" spans="1:15" x14ac:dyDescent="0.2">
      <c r="B15" s="38"/>
      <c r="C15" s="41"/>
      <c r="D15" s="35"/>
      <c r="E15" s="52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4"/>
  <sheetViews>
    <sheetView zoomScale="80" zoomScaleNormal="80" workbookViewId="0">
      <selection activeCell="I6" sqref="I6:J8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20" ht="15" x14ac:dyDescent="0.25">
      <c r="F2" s="46" t="s">
        <v>301</v>
      </c>
      <c r="G2" s="44"/>
      <c r="H2" s="44"/>
      <c r="I2" s="44"/>
      <c r="J2" s="44"/>
      <c r="K2" s="44"/>
      <c r="L2" s="44"/>
      <c r="M2" s="44"/>
      <c r="N2" s="47" t="str">
        <f>PRESIDENCIA!M2</f>
        <v>30 DE JUNIO DE 2018</v>
      </c>
    </row>
    <row r="3" spans="1:20" x14ac:dyDescent="0.2">
      <c r="B3" s="38"/>
      <c r="C3" s="41"/>
      <c r="F3" s="47" t="str">
        <f>PRESIDENCIA!F3</f>
        <v>SEGUNDA QUINCENA DE JUNIO DE 2018</v>
      </c>
      <c r="G3" s="44"/>
      <c r="H3" s="44"/>
      <c r="I3" s="44"/>
      <c r="J3" s="44"/>
      <c r="K3" s="44"/>
      <c r="L3" s="44"/>
      <c r="M3" s="44"/>
    </row>
    <row r="4" spans="1:20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20" ht="21.95" customHeight="1" x14ac:dyDescent="0.2">
      <c r="B5" s="34"/>
      <c r="C5" s="35"/>
      <c r="D5" s="120"/>
      <c r="E5" s="117" t="s">
        <v>350</v>
      </c>
      <c r="F5" s="64"/>
      <c r="G5" s="64"/>
      <c r="H5" s="64"/>
      <c r="I5" s="18"/>
      <c r="J5" s="18"/>
      <c r="K5" s="18"/>
      <c r="L5" s="18"/>
      <c r="M5" s="18">
        <f>I5-J5+K5-L5</f>
        <v>0</v>
      </c>
      <c r="N5" s="36"/>
      <c r="O5" s="57"/>
      <c r="P5" s="54"/>
      <c r="S5" s="59"/>
    </row>
    <row r="6" spans="1:20" ht="21.95" customHeight="1" x14ac:dyDescent="0.2">
      <c r="B6" s="34" t="s">
        <v>238</v>
      </c>
      <c r="C6" s="35" t="s">
        <v>237</v>
      </c>
      <c r="D6" s="120"/>
      <c r="E6" s="117" t="s">
        <v>118</v>
      </c>
      <c r="F6" s="64">
        <v>8964</v>
      </c>
      <c r="G6" s="64">
        <v>746.52640000000019</v>
      </c>
      <c r="H6" s="64"/>
      <c r="I6" s="18">
        <f>+F6/30.42*15</f>
        <v>4420.1183431952659</v>
      </c>
      <c r="J6" s="18">
        <f>+G6/30.42*15</f>
        <v>368.10966469428018</v>
      </c>
      <c r="K6" s="18"/>
      <c r="L6" s="18"/>
      <c r="M6" s="18">
        <f>I6-J6+K6-L6</f>
        <v>4052.0086785009858</v>
      </c>
      <c r="N6" s="36"/>
      <c r="O6" s="57"/>
      <c r="P6" s="54"/>
      <c r="S6" s="44"/>
    </row>
    <row r="7" spans="1:20" ht="21.95" customHeight="1" x14ac:dyDescent="0.2">
      <c r="B7" s="38" t="s">
        <v>167</v>
      </c>
      <c r="C7" s="35" t="s">
        <v>166</v>
      </c>
      <c r="D7" s="120"/>
      <c r="E7" s="117" t="s">
        <v>118</v>
      </c>
      <c r="F7" s="64">
        <v>8964</v>
      </c>
      <c r="G7" s="64">
        <v>746.52640000000019</v>
      </c>
      <c r="H7" s="64"/>
      <c r="I7" s="18">
        <f t="shared" ref="I7:I8" si="0">+F7/30.42*15</f>
        <v>4420.1183431952659</v>
      </c>
      <c r="J7" s="18">
        <f t="shared" ref="J7:J8" si="1">+G7/30.42*15</f>
        <v>368.10966469428018</v>
      </c>
      <c r="K7" s="18"/>
      <c r="L7" s="18"/>
      <c r="M7" s="18">
        <f>I7-J7+K7-L7</f>
        <v>4052.0086785009858</v>
      </c>
      <c r="N7" s="36"/>
      <c r="O7" s="57"/>
      <c r="P7" s="54"/>
      <c r="S7" s="44"/>
    </row>
    <row r="8" spans="1:20" ht="21.95" customHeight="1" x14ac:dyDescent="0.2">
      <c r="B8" s="34" t="s">
        <v>352</v>
      </c>
      <c r="C8" s="35" t="s">
        <v>349</v>
      </c>
      <c r="D8" s="120"/>
      <c r="E8" s="117" t="s">
        <v>351</v>
      </c>
      <c r="F8" s="64">
        <v>17948.73</v>
      </c>
      <c r="G8" s="64">
        <v>2540.3934079999999</v>
      </c>
      <c r="H8" s="64"/>
      <c r="I8" s="18">
        <f t="shared" si="0"/>
        <v>8850.4585798816552</v>
      </c>
      <c r="J8" s="18">
        <f t="shared" si="1"/>
        <v>1252.6594714003943</v>
      </c>
      <c r="K8" s="18"/>
      <c r="L8" s="18"/>
      <c r="M8" s="18">
        <f>I8-J8+K8-L8</f>
        <v>7597.7991084812611</v>
      </c>
      <c r="N8" s="36"/>
      <c r="O8" s="57"/>
      <c r="P8" s="54"/>
      <c r="S8" s="44"/>
      <c r="T8" s="57">
        <f>F8/30.42*50/12*5</f>
        <v>12292.303583168967</v>
      </c>
    </row>
    <row r="9" spans="1:20" x14ac:dyDescent="0.2">
      <c r="F9" s="88"/>
      <c r="G9" s="88"/>
      <c r="H9" s="88"/>
      <c r="N9" s="89"/>
      <c r="S9" s="44"/>
    </row>
    <row r="10" spans="1:20" x14ac:dyDescent="0.2">
      <c r="E10" s="58" t="s">
        <v>89</v>
      </c>
      <c r="F10" s="124">
        <f t="shared" ref="F10:L10" si="2">SUM(F5:F9)</f>
        <v>35876.729999999996</v>
      </c>
      <c r="G10" s="124">
        <f t="shared" si="2"/>
        <v>4033.4462080000003</v>
      </c>
      <c r="H10" s="124">
        <f t="shared" si="2"/>
        <v>0</v>
      </c>
      <c r="I10" s="125">
        <f t="shared" si="2"/>
        <v>17690.695266272189</v>
      </c>
      <c r="J10" s="125">
        <f t="shared" si="2"/>
        <v>1988.8788007889548</v>
      </c>
      <c r="K10" s="125">
        <f t="shared" si="2"/>
        <v>0</v>
      </c>
      <c r="L10" s="125">
        <f t="shared" si="2"/>
        <v>0</v>
      </c>
      <c r="M10" s="125">
        <f>SUM(M5:M9)</f>
        <v>15701.816465483233</v>
      </c>
      <c r="S10" s="59"/>
    </row>
    <row r="11" spans="1:20" x14ac:dyDescent="0.2">
      <c r="S11" s="44"/>
    </row>
    <row r="12" spans="1:20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</row>
    <row r="14" spans="1:20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U15"/>
  <sheetViews>
    <sheetView topLeftCell="A4" zoomScale="80" zoomScaleNormal="80" workbookViewId="0">
      <selection activeCell="I5" sqref="I5:K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21" width="11.42578125" style="37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30 DE JUNIO DE 2018</v>
      </c>
    </row>
    <row r="3" spans="1:19" x14ac:dyDescent="0.2">
      <c r="B3" s="9"/>
      <c r="C3" s="8"/>
      <c r="F3" s="17" t="str">
        <f>PRESIDENCIA!F3</f>
        <v>SEGUNDA QUINCENA DE JUNIO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0" t="s">
        <v>4</v>
      </c>
      <c r="G4" s="60" t="s">
        <v>204</v>
      </c>
      <c r="H4" s="66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8" t="s">
        <v>173</v>
      </c>
      <c r="F5" s="61">
        <v>5059.95</v>
      </c>
      <c r="G5" s="61"/>
      <c r="H5" s="61">
        <v>20.25</v>
      </c>
      <c r="I5" s="11">
        <f>+F5/30.42*15</f>
        <v>2495.0443786982246</v>
      </c>
      <c r="J5" s="11">
        <f>+G5/30.42*15</f>
        <v>0</v>
      </c>
      <c r="K5" s="11">
        <f>+H5/30.42*15</f>
        <v>9.9852071005917153</v>
      </c>
      <c r="L5" s="11"/>
      <c r="M5" s="11">
        <f>I5-J5+K5-L5</f>
        <v>2505.0295857988162</v>
      </c>
      <c r="N5" s="12"/>
      <c r="O5" s="140" t="s">
        <v>477</v>
      </c>
      <c r="P5" s="54"/>
    </row>
    <row r="6" spans="1:19" ht="21.95" customHeight="1" x14ac:dyDescent="0.2">
      <c r="B6" s="20" t="s">
        <v>242</v>
      </c>
      <c r="C6" s="10" t="s">
        <v>241</v>
      </c>
      <c r="D6" s="33"/>
      <c r="E6" s="68" t="s">
        <v>143</v>
      </c>
      <c r="F6" s="65">
        <v>9077</v>
      </c>
      <c r="G6" s="65">
        <v>764.60640000000012</v>
      </c>
      <c r="H6" s="61"/>
      <c r="I6" s="11">
        <f t="shared" ref="I6:I9" si="0">+F6/30.42*15</f>
        <v>4475.8382642998022</v>
      </c>
      <c r="J6" s="11">
        <f t="shared" ref="J6:J9" si="1">+G6/30.42*15</f>
        <v>377.02485207100597</v>
      </c>
      <c r="K6" s="11">
        <f t="shared" ref="K6:K9" si="2">+H6/30.42*15</f>
        <v>0</v>
      </c>
      <c r="L6" s="11">
        <v>0</v>
      </c>
      <c r="M6" s="11">
        <f>I6-J6+K6-L6</f>
        <v>4098.8134122287966</v>
      </c>
      <c r="N6" s="12"/>
      <c r="P6" s="54"/>
    </row>
    <row r="7" spans="1:19" ht="30" customHeight="1" x14ac:dyDescent="0.2">
      <c r="B7" s="38" t="s">
        <v>112</v>
      </c>
      <c r="C7" s="41" t="s">
        <v>99</v>
      </c>
      <c r="D7" s="52"/>
      <c r="E7" s="69" t="s">
        <v>144</v>
      </c>
      <c r="F7" s="65">
        <v>8204.7000000000007</v>
      </c>
      <c r="G7" s="65">
        <v>646.77268800000002</v>
      </c>
      <c r="H7" s="61"/>
      <c r="I7" s="11">
        <f t="shared" si="0"/>
        <v>4045.710059171598</v>
      </c>
      <c r="J7" s="11">
        <f t="shared" si="1"/>
        <v>318.92144378698225</v>
      </c>
      <c r="K7" s="11">
        <f t="shared" si="2"/>
        <v>0</v>
      </c>
      <c r="L7" s="11"/>
      <c r="M7" s="11">
        <f>I7-J7+K7-L7</f>
        <v>3726.7886153846157</v>
      </c>
      <c r="N7" s="12"/>
      <c r="P7" s="54"/>
      <c r="Q7" s="18"/>
      <c r="R7" s="18"/>
    </row>
    <row r="8" spans="1:19" ht="27.75" customHeight="1" x14ac:dyDescent="0.2">
      <c r="B8" s="41" t="s">
        <v>486</v>
      </c>
      <c r="C8" s="41" t="s">
        <v>485</v>
      </c>
      <c r="D8" s="52"/>
      <c r="E8" s="69" t="s">
        <v>153</v>
      </c>
      <c r="F8" s="64">
        <v>10198</v>
      </c>
      <c r="G8" s="64">
        <v>947.17206399999998</v>
      </c>
      <c r="H8" s="61"/>
      <c r="I8" s="11">
        <f t="shared" si="0"/>
        <v>5028.5996055226824</v>
      </c>
      <c r="J8" s="11">
        <f t="shared" si="1"/>
        <v>467.04736883629187</v>
      </c>
      <c r="K8" s="11">
        <f t="shared" si="2"/>
        <v>0</v>
      </c>
      <c r="L8" s="11"/>
      <c r="M8" s="11">
        <f>I8-J8+K8-L8</f>
        <v>4561.5522366863906</v>
      </c>
      <c r="N8" s="12"/>
      <c r="P8" s="54"/>
      <c r="Q8" s="41"/>
      <c r="S8" s="57"/>
    </row>
    <row r="9" spans="1:19" ht="21.95" customHeight="1" x14ac:dyDescent="0.2">
      <c r="B9" s="41" t="s">
        <v>367</v>
      </c>
      <c r="C9" s="41" t="s">
        <v>368</v>
      </c>
      <c r="D9" s="52"/>
      <c r="E9" s="69" t="s">
        <v>143</v>
      </c>
      <c r="F9" s="65">
        <v>9077</v>
      </c>
      <c r="G9" s="65">
        <v>764.60640000000012</v>
      </c>
      <c r="H9" s="61"/>
      <c r="I9" s="11">
        <f t="shared" si="0"/>
        <v>4475.8382642998022</v>
      </c>
      <c r="J9" s="11">
        <f t="shared" si="1"/>
        <v>377.02485207100597</v>
      </c>
      <c r="K9" s="11">
        <f t="shared" si="2"/>
        <v>0</v>
      </c>
      <c r="L9" s="11">
        <v>0</v>
      </c>
      <c r="M9" s="11">
        <f>I9-J9+K9-L9</f>
        <v>4098.8134122287966</v>
      </c>
      <c r="N9" s="12"/>
      <c r="O9" s="57"/>
      <c r="P9" s="54"/>
    </row>
    <row r="10" spans="1:19" x14ac:dyDescent="0.2">
      <c r="F10" s="63"/>
      <c r="G10" s="63"/>
      <c r="H10" s="63"/>
      <c r="N10" s="23"/>
    </row>
    <row r="11" spans="1:19" x14ac:dyDescent="0.2">
      <c r="E11" s="15" t="s">
        <v>89</v>
      </c>
      <c r="F11" s="67">
        <f t="shared" ref="F11:M11" si="3">SUM(F5:F10)</f>
        <v>41616.65</v>
      </c>
      <c r="G11" s="67">
        <f t="shared" si="3"/>
        <v>3123.1575520000001</v>
      </c>
      <c r="H11" s="67">
        <f t="shared" si="3"/>
        <v>20.25</v>
      </c>
      <c r="I11" s="22">
        <f t="shared" si="3"/>
        <v>20521.030571992109</v>
      </c>
      <c r="J11" s="22">
        <f t="shared" si="3"/>
        <v>1540.0185167652862</v>
      </c>
      <c r="K11" s="22">
        <f t="shared" si="3"/>
        <v>9.9852071005917153</v>
      </c>
      <c r="L11" s="22">
        <f t="shared" si="3"/>
        <v>0</v>
      </c>
      <c r="M11" s="22">
        <f t="shared" si="3"/>
        <v>18990.997262327415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6" ht="15" x14ac:dyDescent="0.25">
      <c r="F2" s="46" t="s">
        <v>462</v>
      </c>
      <c r="G2" s="44"/>
      <c r="H2" s="44"/>
      <c r="I2" s="44"/>
      <c r="J2" s="46"/>
      <c r="K2" s="44"/>
      <c r="L2" s="44"/>
      <c r="M2" s="47" t="str">
        <f>+O.PUB!M2</f>
        <v>30 DE JUNIO DE 2018</v>
      </c>
    </row>
    <row r="3" spans="2:16" x14ac:dyDescent="0.2">
      <c r="F3" s="47" t="str">
        <f>+O.PUB!F3</f>
        <v>SEGUNDA QUINCENA DE JUNIO DE 2018</v>
      </c>
      <c r="G3" s="44"/>
      <c r="H3" s="44"/>
      <c r="I3" s="44"/>
      <c r="J3" s="47"/>
      <c r="K3" s="44"/>
      <c r="L3" s="44"/>
    </row>
    <row r="4" spans="2:16" x14ac:dyDescent="0.2">
      <c r="F4" s="98"/>
      <c r="G4" s="44"/>
      <c r="H4" s="44"/>
      <c r="I4" s="44"/>
      <c r="J4" s="98"/>
      <c r="K4" s="44"/>
      <c r="L4" s="44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F6" s="88"/>
      <c r="G6" s="88"/>
    </row>
    <row r="7" spans="2:16" ht="36" x14ac:dyDescent="0.2">
      <c r="B7" s="9" t="s">
        <v>465</v>
      </c>
      <c r="C7" s="41" t="s">
        <v>464</v>
      </c>
      <c r="E7" s="69" t="s">
        <v>504</v>
      </c>
      <c r="F7" s="64">
        <v>17930.3</v>
      </c>
      <c r="G7" s="64">
        <v>2536.46</v>
      </c>
      <c r="H7" s="18">
        <f>+F7/30.42*15</f>
        <v>8841.3708086784991</v>
      </c>
      <c r="I7" s="18">
        <f>+G7/30.42*15</f>
        <v>1250.7199211045363</v>
      </c>
      <c r="J7" s="18"/>
      <c r="K7" s="18"/>
      <c r="L7" s="18">
        <f>H7-I7+J7-K7</f>
        <v>7590.6508875739628</v>
      </c>
      <c r="M7" s="36"/>
      <c r="N7" s="57"/>
      <c r="O7" s="57"/>
      <c r="P7" s="59"/>
    </row>
    <row r="8" spans="2:16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8" t="s">
        <v>89</v>
      </c>
      <c r="F9" s="95">
        <f t="shared" ref="F9:K9" si="0">SUM(F7:F8)</f>
        <v>17930.3</v>
      </c>
      <c r="G9" s="95">
        <f t="shared" si="0"/>
        <v>2536.46</v>
      </c>
      <c r="H9" s="59">
        <f>SUM(H7:H8)</f>
        <v>8841.3708086784991</v>
      </c>
      <c r="I9" s="59">
        <f>SUM(I7:I8)</f>
        <v>1250.7199211045363</v>
      </c>
      <c r="J9" s="59">
        <f t="shared" si="0"/>
        <v>0</v>
      </c>
      <c r="K9" s="59">
        <f t="shared" si="0"/>
        <v>0</v>
      </c>
      <c r="L9" s="59">
        <f>SUM(L7:L8)</f>
        <v>7590.6508875739628</v>
      </c>
    </row>
    <row r="10" spans="2:16" ht="21.95" customHeight="1" x14ac:dyDescent="0.2"/>
    <row r="13" spans="2:16" x14ac:dyDescent="0.2">
      <c r="P13" s="59"/>
    </row>
    <row r="14" spans="2:16" x14ac:dyDescent="0.2">
      <c r="E14" s="118"/>
    </row>
    <row r="15" spans="2:16" x14ac:dyDescent="0.2">
      <c r="E15" s="118"/>
    </row>
    <row r="16" spans="2:16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tabSelected="1" topLeftCell="C1" zoomScale="90" zoomScaleNormal="90" workbookViewId="0">
      <pane ySplit="5" topLeftCell="A6" activePane="bottomLeft" state="frozen"/>
      <selection activeCell="F18" sqref="F18"/>
      <selection pane="bottomLeft" activeCell="N10" sqref="N10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J1" s="43"/>
      <c r="M1" s="45" t="s">
        <v>1</v>
      </c>
    </row>
    <row r="2" spans="2:18" ht="15" x14ac:dyDescent="0.25">
      <c r="F2" s="46" t="s">
        <v>290</v>
      </c>
      <c r="J2" s="46"/>
      <c r="M2" s="47" t="s">
        <v>517</v>
      </c>
    </row>
    <row r="3" spans="2:18" x14ac:dyDescent="0.2">
      <c r="F3" s="97" t="s">
        <v>516</v>
      </c>
      <c r="J3" s="98"/>
    </row>
    <row r="4" spans="2:18" x14ac:dyDescent="0.2">
      <c r="F4" s="98" t="s">
        <v>193</v>
      </c>
      <c r="J4" s="98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8" ht="24.95" customHeight="1" x14ac:dyDescent="0.2">
      <c r="B7" s="38" t="s">
        <v>335</v>
      </c>
      <c r="C7" s="41" t="s">
        <v>334</v>
      </c>
      <c r="D7" s="52"/>
      <c r="E7" s="69" t="s">
        <v>115</v>
      </c>
      <c r="F7" s="18">
        <v>67351.399999999994</v>
      </c>
      <c r="G7" s="18">
        <v>15914.849999999999</v>
      </c>
      <c r="H7" s="18">
        <f>F7/30.42*15</f>
        <v>33210.749506903347</v>
      </c>
      <c r="I7" s="18">
        <f>+G7/30.42*15</f>
        <v>7847.5591715976316</v>
      </c>
      <c r="J7" s="18"/>
      <c r="K7" s="18">
        <v>0</v>
      </c>
      <c r="L7" s="18">
        <f>H7-I7+J7-K7</f>
        <v>25363.190335305713</v>
      </c>
      <c r="M7" s="36"/>
      <c r="N7" s="57"/>
      <c r="O7" s="59"/>
      <c r="P7" s="59"/>
      <c r="Q7" s="59"/>
      <c r="R7" s="59"/>
    </row>
    <row r="8" spans="2:18" ht="24.95" customHeight="1" x14ac:dyDescent="0.2">
      <c r="B8" s="38"/>
      <c r="C8" s="41"/>
      <c r="D8" s="52"/>
      <c r="E8" s="69" t="s">
        <v>205</v>
      </c>
      <c r="F8" s="64"/>
      <c r="G8" s="64"/>
      <c r="H8" s="18">
        <f t="shared" ref="H8:H13" si="0">F8/30.42*15</f>
        <v>0</v>
      </c>
      <c r="I8" s="18">
        <f t="shared" ref="I8:I13" si="1">+G8/30.42*15</f>
        <v>0</v>
      </c>
      <c r="J8" s="18"/>
      <c r="K8" s="18">
        <v>0</v>
      </c>
      <c r="L8" s="18">
        <f t="shared" ref="L8:L13" si="2">H8-I8+J8-K8</f>
        <v>0</v>
      </c>
      <c r="M8" s="36"/>
      <c r="N8" s="57"/>
      <c r="O8" s="44"/>
      <c r="Q8" s="44"/>
      <c r="R8" s="44"/>
    </row>
    <row r="9" spans="2:18" ht="24.95" customHeight="1" x14ac:dyDescent="0.2">
      <c r="B9" s="38" t="s">
        <v>9</v>
      </c>
      <c r="C9" s="41" t="s">
        <v>10</v>
      </c>
      <c r="D9" s="52"/>
      <c r="E9" s="69" t="s">
        <v>120</v>
      </c>
      <c r="F9" s="64">
        <v>12773.25</v>
      </c>
      <c r="G9" s="64">
        <v>1434.9108799999997</v>
      </c>
      <c r="H9" s="18">
        <f t="shared" si="0"/>
        <v>6298.4467455621307</v>
      </c>
      <c r="I9" s="18">
        <f t="shared" si="1"/>
        <v>707.54974358974334</v>
      </c>
      <c r="J9" s="18"/>
      <c r="K9" s="18"/>
      <c r="L9" s="18">
        <f t="shared" si="2"/>
        <v>5590.8970019723874</v>
      </c>
      <c r="M9" s="36"/>
      <c r="N9" s="57">
        <f>+F9/30.42</f>
        <v>419.89644970414201</v>
      </c>
      <c r="O9" s="44"/>
      <c r="Q9" s="44"/>
      <c r="R9" s="44"/>
    </row>
    <row r="10" spans="2:18" ht="24.95" customHeight="1" x14ac:dyDescent="0.2">
      <c r="B10" s="34" t="s">
        <v>343</v>
      </c>
      <c r="C10" s="35" t="s">
        <v>336</v>
      </c>
      <c r="D10" s="52"/>
      <c r="E10" s="69" t="s">
        <v>337</v>
      </c>
      <c r="F10" s="64">
        <v>16659.310000000001</v>
      </c>
      <c r="G10" s="64">
        <v>2264.9732960000001</v>
      </c>
      <c r="H10" s="18">
        <f t="shared" si="0"/>
        <v>8214.6499013806715</v>
      </c>
      <c r="I10" s="18">
        <f t="shared" si="1"/>
        <v>1116.8507376725838</v>
      </c>
      <c r="J10" s="18"/>
      <c r="K10" s="18">
        <v>0</v>
      </c>
      <c r="L10" s="18">
        <f t="shared" si="2"/>
        <v>7097.7991637080877</v>
      </c>
      <c r="M10" s="36"/>
      <c r="N10" s="140" t="s">
        <v>477</v>
      </c>
      <c r="O10" s="44"/>
      <c r="Q10" s="44"/>
      <c r="R10" s="44"/>
    </row>
    <row r="11" spans="2:18" ht="24.95" customHeight="1" x14ac:dyDescent="0.2">
      <c r="B11" s="38" t="s">
        <v>476</v>
      </c>
      <c r="C11" s="41" t="s">
        <v>230</v>
      </c>
      <c r="D11" s="52"/>
      <c r="E11" s="69" t="s">
        <v>229</v>
      </c>
      <c r="F11" s="64">
        <v>28420.82</v>
      </c>
      <c r="G11" s="64">
        <v>4867.9272000000001</v>
      </c>
      <c r="H11" s="18">
        <f t="shared" si="0"/>
        <v>14014.211045364891</v>
      </c>
      <c r="I11" s="18">
        <f t="shared" si="1"/>
        <v>2400.3585798816571</v>
      </c>
      <c r="J11" s="18"/>
      <c r="K11" s="18">
        <v>0</v>
      </c>
      <c r="L11" s="18">
        <f t="shared" si="2"/>
        <v>11613.852465483234</v>
      </c>
      <c r="M11" s="36"/>
      <c r="N11" s="57"/>
      <c r="O11" s="44"/>
      <c r="Q11" s="44"/>
      <c r="R11" s="44"/>
    </row>
    <row r="12" spans="2:18" ht="24.95" customHeight="1" x14ac:dyDescent="0.2">
      <c r="B12" s="38" t="s">
        <v>344</v>
      </c>
      <c r="C12" s="41" t="s">
        <v>339</v>
      </c>
      <c r="D12" s="52"/>
      <c r="E12" s="69" t="s">
        <v>340</v>
      </c>
      <c r="F12" s="64">
        <v>11483</v>
      </c>
      <c r="G12" s="64">
        <v>1177.444064</v>
      </c>
      <c r="H12" s="18">
        <f t="shared" si="0"/>
        <v>5662.2287968441806</v>
      </c>
      <c r="I12" s="18">
        <f t="shared" si="1"/>
        <v>580.59371992110448</v>
      </c>
      <c r="J12" s="18"/>
      <c r="K12" s="18"/>
      <c r="L12" s="18">
        <f t="shared" si="2"/>
        <v>5081.6350769230758</v>
      </c>
      <c r="M12" s="36"/>
      <c r="N12" s="57"/>
      <c r="O12" s="44"/>
      <c r="Q12" s="44"/>
      <c r="R12" s="44"/>
    </row>
    <row r="13" spans="2:18" ht="24.95" customHeight="1" x14ac:dyDescent="0.2">
      <c r="B13" s="38"/>
      <c r="C13" s="41"/>
      <c r="D13" s="52"/>
      <c r="E13" s="69" t="s">
        <v>341</v>
      </c>
      <c r="F13" s="64"/>
      <c r="G13" s="64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57"/>
      <c r="O13" s="59"/>
      <c r="P13" s="59"/>
      <c r="Q13" s="59"/>
      <c r="R13" s="59"/>
    </row>
    <row r="14" spans="2:18" ht="21.95" customHeight="1" x14ac:dyDescent="0.2">
      <c r="B14" s="41"/>
      <c r="C14" s="35"/>
      <c r="D14" s="35"/>
      <c r="E14" s="104"/>
      <c r="F14" s="92"/>
      <c r="G14" s="92"/>
      <c r="H14" s="92"/>
      <c r="I14" s="92"/>
      <c r="J14" s="92"/>
      <c r="K14" s="92" t="s">
        <v>193</v>
      </c>
      <c r="L14" s="18"/>
      <c r="M14" s="103"/>
      <c r="O14" s="44"/>
      <c r="Q14" s="44"/>
      <c r="R14" s="44"/>
    </row>
    <row r="15" spans="2:18" ht="21.95" customHeight="1" x14ac:dyDescent="0.2">
      <c r="B15" s="41"/>
      <c r="C15" s="35"/>
      <c r="D15" s="35"/>
      <c r="E15" s="58" t="s">
        <v>89</v>
      </c>
      <c r="F15" s="59">
        <f t="shared" ref="F15:K15" si="3">SUM(F7:F14)</f>
        <v>136687.78</v>
      </c>
      <c r="G15" s="59">
        <f t="shared" si="3"/>
        <v>25660.105439999996</v>
      </c>
      <c r="H15" s="59">
        <f>SUM(H7:H14)</f>
        <v>67400.28599605523</v>
      </c>
      <c r="I15" s="59">
        <f>SUM(I7:I14)</f>
        <v>12652.911952662718</v>
      </c>
      <c r="J15" s="59">
        <f t="shared" si="3"/>
        <v>0</v>
      </c>
      <c r="K15" s="59">
        <f t="shared" si="3"/>
        <v>0</v>
      </c>
      <c r="L15" s="59">
        <f>SUM(L7:L14)</f>
        <v>54747.374043392498</v>
      </c>
      <c r="M15" s="103"/>
      <c r="N15" s="59"/>
    </row>
    <row r="17" spans="3:12" x14ac:dyDescent="0.2">
      <c r="C17" s="37" t="s">
        <v>193</v>
      </c>
      <c r="E17" s="58"/>
      <c r="F17" s="59"/>
      <c r="G17" s="59"/>
      <c r="H17" s="59"/>
      <c r="I17" s="59"/>
      <c r="J17" s="59"/>
      <c r="K17" s="59"/>
      <c r="L17" s="59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42"/>
  <sheetViews>
    <sheetView workbookViewId="0">
      <selection activeCell="F7" sqref="F7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9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9" ht="15" x14ac:dyDescent="0.25">
      <c r="F2" s="4" t="s">
        <v>274</v>
      </c>
      <c r="G2" s="28"/>
      <c r="H2" s="28"/>
      <c r="I2" s="28"/>
      <c r="J2" s="28"/>
      <c r="K2" s="17" t="str">
        <f>PRESIDENCIA!M2</f>
        <v>30 DE JUNIO DE 2018</v>
      </c>
    </row>
    <row r="3" spans="1:19" x14ac:dyDescent="0.2">
      <c r="B3" s="9"/>
      <c r="C3" s="8"/>
      <c r="F3" s="17" t="str">
        <f>PRESIDENCIA!F3</f>
        <v>SEGUNDA QUINCENA DE JUNIO DE 2018</v>
      </c>
      <c r="G3" s="28"/>
      <c r="H3" s="28"/>
      <c r="I3" s="28"/>
      <c r="J3" s="28"/>
    </row>
    <row r="4" spans="1:19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9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9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9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  <c r="O7" s="9" t="s">
        <v>67</v>
      </c>
      <c r="P7" s="8" t="s">
        <v>68</v>
      </c>
      <c r="Q7" s="13"/>
      <c r="R7" s="9" t="s">
        <v>141</v>
      </c>
      <c r="S7" s="11">
        <v>4256.7</v>
      </c>
    </row>
    <row r="8" spans="1:19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9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9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9" ht="24.75" customHeight="1" x14ac:dyDescent="0.2">
      <c r="B11" s="38" t="s">
        <v>69</v>
      </c>
      <c r="C11" s="41" t="s">
        <v>70</v>
      </c>
      <c r="D11" s="52"/>
      <c r="E11" s="38" t="s">
        <v>141</v>
      </c>
      <c r="F11" s="26">
        <v>3186.54</v>
      </c>
      <c r="G11" s="65"/>
      <c r="H11" s="65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9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9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9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9" ht="24.75" customHeight="1" x14ac:dyDescent="0.2"/>
    <row r="16" spans="1:19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topLeftCell="A16" zoomScale="90" zoomScaleNormal="90" workbookViewId="0">
      <selection activeCell="H7" sqref="H7:I25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89"/>
      <c r="C1" s="89"/>
      <c r="D1" s="89"/>
      <c r="E1" s="89"/>
      <c r="F1" s="128" t="s">
        <v>0</v>
      </c>
      <c r="G1" s="129"/>
      <c r="H1" s="129"/>
      <c r="I1" s="129"/>
      <c r="J1" s="129"/>
      <c r="K1" s="129"/>
      <c r="L1" s="129"/>
      <c r="M1" s="101" t="s">
        <v>1</v>
      </c>
    </row>
    <row r="2" spans="1:17" ht="15" x14ac:dyDescent="0.25">
      <c r="B2" s="89"/>
      <c r="C2" s="89"/>
      <c r="D2" s="89"/>
      <c r="E2" s="89"/>
      <c r="F2" s="130" t="s">
        <v>94</v>
      </c>
      <c r="G2" s="129"/>
      <c r="H2" s="129"/>
      <c r="I2" s="129"/>
      <c r="J2" s="129"/>
      <c r="K2" s="129"/>
      <c r="L2" s="129"/>
      <c r="M2" s="131" t="str">
        <f>PRESIDENCIA!M2</f>
        <v>30 DE JUNIO DE 2018</v>
      </c>
    </row>
    <row r="3" spans="1:17" x14ac:dyDescent="0.2">
      <c r="B3" s="89"/>
      <c r="C3" s="89"/>
      <c r="D3" s="89"/>
      <c r="E3" s="89"/>
      <c r="F3" s="131" t="str">
        <f>PRESIDENCIA!F3</f>
        <v>SEGUNDA QUINCENA DE JUNIO DE 2018</v>
      </c>
      <c r="G3" s="129"/>
      <c r="H3" s="129"/>
      <c r="I3" s="129"/>
      <c r="J3" s="129"/>
      <c r="K3" s="129"/>
      <c r="L3" s="129"/>
      <c r="M3" s="89"/>
    </row>
    <row r="4" spans="1:17" x14ac:dyDescent="0.2">
      <c r="B4" s="89"/>
      <c r="C4" s="89"/>
      <c r="D4" s="89"/>
      <c r="E4" s="89"/>
      <c r="F4" s="102"/>
      <c r="G4" s="129"/>
      <c r="H4" s="129"/>
      <c r="I4" s="129"/>
      <c r="J4" s="129"/>
      <c r="K4" s="129"/>
      <c r="L4" s="129"/>
      <c r="M4" s="89"/>
    </row>
    <row r="5" spans="1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51" t="s">
        <v>192</v>
      </c>
      <c r="L5" s="49" t="s">
        <v>5</v>
      </c>
      <c r="M5" s="48" t="s">
        <v>6</v>
      </c>
    </row>
    <row r="6" spans="1:17" ht="1.5" customHeight="1" x14ac:dyDescent="0.2">
      <c r="B6" s="89"/>
      <c r="C6" s="89"/>
      <c r="D6" s="89"/>
      <c r="E6" s="89"/>
      <c r="F6" s="132"/>
      <c r="G6" s="132"/>
      <c r="H6" s="89"/>
      <c r="I6" s="89"/>
      <c r="J6" s="89"/>
      <c r="K6" s="89"/>
      <c r="L6" s="89"/>
      <c r="M6" s="89"/>
    </row>
    <row r="7" spans="1:17" ht="34.5" customHeight="1" x14ac:dyDescent="0.2">
      <c r="B7" s="21" t="s">
        <v>459</v>
      </c>
      <c r="C7" s="35" t="s">
        <v>460</v>
      </c>
      <c r="D7" s="34"/>
      <c r="E7" s="117" t="s">
        <v>461</v>
      </c>
      <c r="F7" s="90">
        <v>31108</v>
      </c>
      <c r="G7" s="91">
        <v>5499.9519360000004</v>
      </c>
      <c r="H7" s="53">
        <f>+F7/30.42*15</f>
        <v>15339.250493096646</v>
      </c>
      <c r="I7" s="53">
        <f>+G7/30.42*15</f>
        <v>2712.0078579881656</v>
      </c>
      <c r="J7" s="53"/>
      <c r="K7" s="53"/>
      <c r="L7" s="53">
        <f>H7-I7+J7-K7</f>
        <v>12627.24263510848</v>
      </c>
      <c r="M7" s="36"/>
    </row>
    <row r="8" spans="1:17" ht="24.75" customHeight="1" x14ac:dyDescent="0.2">
      <c r="B8" s="21" t="s">
        <v>372</v>
      </c>
      <c r="C8" s="41" t="s">
        <v>369</v>
      </c>
      <c r="D8" s="38"/>
      <c r="E8" s="69" t="s">
        <v>135</v>
      </c>
      <c r="F8" s="90">
        <v>18606.16</v>
      </c>
      <c r="G8" s="91">
        <v>2680.8204559999995</v>
      </c>
      <c r="H8" s="53">
        <f t="shared" ref="H8:H25" si="0">+F8/30.42*15</f>
        <v>9174.6351084812632</v>
      </c>
      <c r="I8" s="53">
        <f t="shared" ref="I8:I25" si="1">+G8/30.42*15</f>
        <v>1321.9035779092699</v>
      </c>
      <c r="J8" s="53"/>
      <c r="K8" s="53"/>
      <c r="L8" s="53">
        <f>H8-I8+J8-K8</f>
        <v>7852.7315305719931</v>
      </c>
      <c r="M8" s="36"/>
      <c r="N8" s="94"/>
      <c r="O8" s="59"/>
      <c r="P8" s="59"/>
    </row>
    <row r="9" spans="1:17" s="109" customFormat="1" ht="24.75" customHeight="1" x14ac:dyDescent="0.2">
      <c r="B9" s="21" t="s">
        <v>458</v>
      </c>
      <c r="C9" s="41" t="s">
        <v>456</v>
      </c>
      <c r="D9" s="38"/>
      <c r="E9" s="69" t="s">
        <v>415</v>
      </c>
      <c r="F9" s="18">
        <v>24480</v>
      </c>
      <c r="G9" s="18">
        <v>3941.0463360000003</v>
      </c>
      <c r="H9" s="53">
        <f t="shared" si="0"/>
        <v>12071.005917159762</v>
      </c>
      <c r="I9" s="53">
        <f t="shared" si="1"/>
        <v>1943.3167337278107</v>
      </c>
      <c r="J9" s="53"/>
      <c r="K9" s="53"/>
      <c r="L9" s="53">
        <f>H9-I9+J9-K9</f>
        <v>10127.689183431952</v>
      </c>
      <c r="M9" s="36"/>
      <c r="N9" s="94"/>
      <c r="O9" s="44"/>
      <c r="P9" s="44"/>
    </row>
    <row r="10" spans="1:17" ht="24.95" customHeight="1" x14ac:dyDescent="0.2">
      <c r="B10" s="71" t="s">
        <v>240</v>
      </c>
      <c r="C10" s="25" t="s">
        <v>406</v>
      </c>
      <c r="D10" s="71"/>
      <c r="E10" s="133" t="s">
        <v>239</v>
      </c>
      <c r="F10" s="64">
        <v>14062</v>
      </c>
      <c r="G10" s="64">
        <v>1710.1878799999997</v>
      </c>
      <c r="H10" s="53">
        <f t="shared" si="0"/>
        <v>6933.9250493096642</v>
      </c>
      <c r="I10" s="53">
        <f t="shared" si="1"/>
        <v>843.2879092702168</v>
      </c>
      <c r="J10" s="18"/>
      <c r="K10" s="18"/>
      <c r="L10" s="53">
        <f t="shared" ref="L10:L25" si="2">H10-I10+J10-K10</f>
        <v>6090.6371400394473</v>
      </c>
      <c r="M10" s="36"/>
      <c r="N10" s="143" t="s">
        <v>477</v>
      </c>
      <c r="O10" s="44"/>
      <c r="P10" s="44"/>
    </row>
    <row r="11" spans="1:17" ht="24.95" customHeight="1" x14ac:dyDescent="0.2">
      <c r="B11" s="71"/>
      <c r="C11" s="25"/>
      <c r="D11" s="71"/>
      <c r="E11" s="133" t="s">
        <v>239</v>
      </c>
      <c r="F11" s="64"/>
      <c r="G11" s="64"/>
      <c r="H11" s="53">
        <f t="shared" si="0"/>
        <v>0</v>
      </c>
      <c r="I11" s="53">
        <f t="shared" si="1"/>
        <v>0</v>
      </c>
      <c r="J11" s="18"/>
      <c r="K11" s="18"/>
      <c r="L11" s="53">
        <f>H11-I11+J11-K11</f>
        <v>0</v>
      </c>
      <c r="M11" s="36"/>
      <c r="N11" s="94"/>
      <c r="O11" s="44"/>
      <c r="P11" s="44"/>
      <c r="Q11" s="57"/>
    </row>
    <row r="12" spans="1:17" ht="24.95" customHeight="1" x14ac:dyDescent="0.2">
      <c r="B12" s="21" t="s">
        <v>108</v>
      </c>
      <c r="C12" s="21" t="s">
        <v>107</v>
      </c>
      <c r="D12" s="71"/>
      <c r="E12" s="133" t="s">
        <v>152</v>
      </c>
      <c r="F12" s="90">
        <v>11749.5</v>
      </c>
      <c r="G12" s="91">
        <v>1225.2008639999999</v>
      </c>
      <c r="H12" s="53">
        <f t="shared" si="0"/>
        <v>5793.6390532544374</v>
      </c>
      <c r="I12" s="53">
        <f t="shared" si="1"/>
        <v>604.1424378698224</v>
      </c>
      <c r="J12" s="53"/>
      <c r="K12" s="53">
        <v>4</v>
      </c>
      <c r="L12" s="53">
        <f t="shared" si="2"/>
        <v>5185.4966153846153</v>
      </c>
      <c r="M12" s="36"/>
      <c r="N12" s="94"/>
      <c r="O12" s="44"/>
      <c r="P12" s="44"/>
    </row>
    <row r="13" spans="1:17" ht="24.95" customHeight="1" x14ac:dyDescent="0.2">
      <c r="B13" s="21" t="s">
        <v>271</v>
      </c>
      <c r="C13" s="21" t="s">
        <v>269</v>
      </c>
      <c r="D13" s="71"/>
      <c r="E13" s="34" t="s">
        <v>378</v>
      </c>
      <c r="F13" s="90">
        <v>13087.2</v>
      </c>
      <c r="G13" s="91">
        <v>1501.9705999999999</v>
      </c>
      <c r="H13" s="53">
        <f t="shared" si="0"/>
        <v>6453.2544378698221</v>
      </c>
      <c r="I13" s="53">
        <f t="shared" si="1"/>
        <v>740.61666666666656</v>
      </c>
      <c r="J13" s="53"/>
      <c r="K13" s="53"/>
      <c r="L13" s="53">
        <f t="shared" si="2"/>
        <v>5712.6377712031554</v>
      </c>
      <c r="M13" s="36"/>
      <c r="N13" s="94"/>
      <c r="O13" s="44"/>
      <c r="P13" s="44"/>
    </row>
    <row r="14" spans="1:17" ht="24.95" customHeight="1" x14ac:dyDescent="0.2">
      <c r="B14" s="71" t="s">
        <v>375</v>
      </c>
      <c r="C14" s="25" t="s">
        <v>370</v>
      </c>
      <c r="D14" s="71"/>
      <c r="E14" s="133" t="s">
        <v>236</v>
      </c>
      <c r="F14" s="90">
        <v>11749.5</v>
      </c>
      <c r="G14" s="91">
        <v>1225.2008639999999</v>
      </c>
      <c r="H14" s="53">
        <f t="shared" si="0"/>
        <v>5793.6390532544374</v>
      </c>
      <c r="I14" s="53">
        <f t="shared" si="1"/>
        <v>604.1424378698224</v>
      </c>
      <c r="J14" s="53"/>
      <c r="K14" s="53"/>
      <c r="L14" s="53">
        <f t="shared" si="2"/>
        <v>5189.4966153846153</v>
      </c>
      <c r="M14" s="36"/>
      <c r="N14" s="94"/>
      <c r="O14" s="59"/>
      <c r="P14" s="59"/>
    </row>
    <row r="15" spans="1:17" ht="24.95" customHeight="1" x14ac:dyDescent="0.2">
      <c r="B15" s="71" t="s">
        <v>87</v>
      </c>
      <c r="C15" s="25" t="s">
        <v>88</v>
      </c>
      <c r="D15" s="71"/>
      <c r="E15" s="133" t="s">
        <v>152</v>
      </c>
      <c r="F15" s="90">
        <v>11749.5</v>
      </c>
      <c r="G15" s="91">
        <v>1225.2008639999999</v>
      </c>
      <c r="H15" s="53">
        <f t="shared" si="0"/>
        <v>5793.6390532544374</v>
      </c>
      <c r="I15" s="53">
        <f t="shared" si="1"/>
        <v>604.1424378698224</v>
      </c>
      <c r="J15" s="53"/>
      <c r="K15" s="53">
        <v>4</v>
      </c>
      <c r="L15" s="53">
        <f t="shared" si="2"/>
        <v>5185.4966153846153</v>
      </c>
      <c r="M15" s="36"/>
      <c r="N15" s="94"/>
      <c r="O15" s="44"/>
      <c r="P15" s="44"/>
    </row>
    <row r="16" spans="1:17" ht="24.95" customHeight="1" x14ac:dyDescent="0.2">
      <c r="B16" s="71" t="s">
        <v>85</v>
      </c>
      <c r="C16" s="25" t="s">
        <v>86</v>
      </c>
      <c r="D16" s="71"/>
      <c r="E16" s="133" t="s">
        <v>152</v>
      </c>
      <c r="F16" s="90">
        <v>11749.5</v>
      </c>
      <c r="G16" s="91">
        <v>1225.2008639999999</v>
      </c>
      <c r="H16" s="53">
        <f t="shared" si="0"/>
        <v>5793.6390532544374</v>
      </c>
      <c r="I16" s="53">
        <f t="shared" si="1"/>
        <v>604.1424378698224</v>
      </c>
      <c r="J16" s="53"/>
      <c r="K16" s="53"/>
      <c r="L16" s="53">
        <f t="shared" si="2"/>
        <v>5189.4966153846153</v>
      </c>
      <c r="M16" s="36"/>
      <c r="N16" s="94"/>
      <c r="O16" s="44"/>
      <c r="P16" s="44"/>
      <c r="Q16" s="57"/>
    </row>
    <row r="17" spans="2:16" ht="24.95" customHeight="1" x14ac:dyDescent="0.2">
      <c r="B17" s="21" t="s">
        <v>284</v>
      </c>
      <c r="C17" s="21" t="s">
        <v>281</v>
      </c>
      <c r="D17" s="71"/>
      <c r="E17" s="133" t="s">
        <v>152</v>
      </c>
      <c r="F17" s="90">
        <v>11749.5</v>
      </c>
      <c r="G17" s="91">
        <v>1225.2008639999999</v>
      </c>
      <c r="H17" s="53">
        <f t="shared" si="0"/>
        <v>5793.6390532544374</v>
      </c>
      <c r="I17" s="53">
        <f t="shared" si="1"/>
        <v>604.1424378698224</v>
      </c>
      <c r="J17" s="53"/>
      <c r="K17" s="53"/>
      <c r="L17" s="53">
        <f t="shared" si="2"/>
        <v>5189.4966153846153</v>
      </c>
      <c r="M17" s="36"/>
      <c r="N17" s="94"/>
      <c r="O17" s="44"/>
    </row>
    <row r="18" spans="2:16" ht="24.95" customHeight="1" x14ac:dyDescent="0.2">
      <c r="B18" s="21" t="s">
        <v>285</v>
      </c>
      <c r="C18" s="21" t="s">
        <v>282</v>
      </c>
      <c r="D18" s="71"/>
      <c r="E18" s="133" t="s">
        <v>152</v>
      </c>
      <c r="F18" s="90">
        <v>11749.5</v>
      </c>
      <c r="G18" s="91">
        <v>1225.2008639999999</v>
      </c>
      <c r="H18" s="53">
        <f t="shared" si="0"/>
        <v>5793.6390532544374</v>
      </c>
      <c r="I18" s="53">
        <f t="shared" si="1"/>
        <v>604.1424378698224</v>
      </c>
      <c r="J18" s="53"/>
      <c r="K18" s="53"/>
      <c r="L18" s="53">
        <f t="shared" si="2"/>
        <v>5189.4966153846153</v>
      </c>
      <c r="M18" s="36"/>
      <c r="N18" s="94"/>
      <c r="O18" s="44"/>
    </row>
    <row r="19" spans="2:16" ht="24.95" customHeight="1" x14ac:dyDescent="0.2">
      <c r="B19" s="21" t="s">
        <v>314</v>
      </c>
      <c r="C19" s="21" t="s">
        <v>113</v>
      </c>
      <c r="D19" s="71"/>
      <c r="E19" s="133" t="s">
        <v>152</v>
      </c>
      <c r="F19" s="90">
        <v>11749.5</v>
      </c>
      <c r="G19" s="91">
        <v>1225.2008639999999</v>
      </c>
      <c r="H19" s="53">
        <f t="shared" si="0"/>
        <v>5793.6390532544374</v>
      </c>
      <c r="I19" s="53">
        <f t="shared" si="1"/>
        <v>604.1424378698224</v>
      </c>
      <c r="J19" s="53"/>
      <c r="K19" s="53">
        <v>4</v>
      </c>
      <c r="L19" s="53">
        <f t="shared" si="2"/>
        <v>5185.4966153846153</v>
      </c>
      <c r="M19" s="36"/>
      <c r="N19" s="94"/>
      <c r="O19" s="44"/>
    </row>
    <row r="20" spans="2:16" ht="21.95" customHeight="1" x14ac:dyDescent="0.2">
      <c r="B20" s="21" t="s">
        <v>286</v>
      </c>
      <c r="C20" s="21" t="s">
        <v>283</v>
      </c>
      <c r="D20" s="71"/>
      <c r="E20" s="71" t="s">
        <v>152</v>
      </c>
      <c r="F20" s="90">
        <v>11749.5</v>
      </c>
      <c r="G20" s="91">
        <v>1225.2008639999999</v>
      </c>
      <c r="H20" s="53">
        <f t="shared" si="0"/>
        <v>5793.6390532544374</v>
      </c>
      <c r="I20" s="53">
        <f t="shared" si="1"/>
        <v>604.1424378698224</v>
      </c>
      <c r="J20" s="53"/>
      <c r="K20" s="53"/>
      <c r="L20" s="53">
        <f t="shared" si="2"/>
        <v>5189.4966153846153</v>
      </c>
      <c r="M20" s="36"/>
      <c r="N20" s="94"/>
      <c r="O20" s="44"/>
    </row>
    <row r="21" spans="2:16" ht="21.95" customHeight="1" x14ac:dyDescent="0.2">
      <c r="B21" s="21" t="s">
        <v>287</v>
      </c>
      <c r="C21" s="21" t="s">
        <v>288</v>
      </c>
      <c r="D21" s="71"/>
      <c r="E21" s="71" t="s">
        <v>152</v>
      </c>
      <c r="F21" s="90">
        <v>11749.5</v>
      </c>
      <c r="G21" s="91">
        <v>1225.2008639999999</v>
      </c>
      <c r="H21" s="53">
        <f t="shared" si="0"/>
        <v>5793.6390532544374</v>
      </c>
      <c r="I21" s="53">
        <f t="shared" si="1"/>
        <v>604.1424378698224</v>
      </c>
      <c r="J21" s="53"/>
      <c r="K21" s="53"/>
      <c r="L21" s="53">
        <f t="shared" si="2"/>
        <v>5189.4966153846153</v>
      </c>
      <c r="M21" s="36"/>
      <c r="N21" s="94"/>
      <c r="O21" s="44"/>
    </row>
    <row r="22" spans="2:16" ht="25.5" customHeight="1" x14ac:dyDescent="0.2">
      <c r="B22" s="21" t="s">
        <v>474</v>
      </c>
      <c r="C22" s="21" t="s">
        <v>475</v>
      </c>
      <c r="D22" s="71"/>
      <c r="E22" s="71" t="s">
        <v>152</v>
      </c>
      <c r="F22" s="90">
        <v>11749.5</v>
      </c>
      <c r="G22" s="91">
        <v>1225.2008639999999</v>
      </c>
      <c r="H22" s="53">
        <f t="shared" si="0"/>
        <v>5793.6390532544374</v>
      </c>
      <c r="I22" s="53">
        <f t="shared" si="1"/>
        <v>604.1424378698224</v>
      </c>
      <c r="J22" s="53"/>
      <c r="K22" s="53"/>
      <c r="L22" s="53">
        <f t="shared" si="2"/>
        <v>5189.4966153846153</v>
      </c>
      <c r="M22" s="36"/>
      <c r="N22" s="94"/>
      <c r="O22" s="94"/>
      <c r="P22" s="118"/>
    </row>
    <row r="23" spans="2:16" ht="24.75" customHeight="1" x14ac:dyDescent="0.2">
      <c r="B23" s="134" t="s">
        <v>466</v>
      </c>
      <c r="C23" s="21" t="s">
        <v>455</v>
      </c>
      <c r="D23" s="71"/>
      <c r="E23" s="71" t="s">
        <v>119</v>
      </c>
      <c r="F23" s="90">
        <v>11749.5</v>
      </c>
      <c r="G23" s="91">
        <v>1225.2008639999999</v>
      </c>
      <c r="H23" s="53">
        <f t="shared" si="0"/>
        <v>5793.6390532544374</v>
      </c>
      <c r="I23" s="53">
        <f t="shared" si="1"/>
        <v>604.1424378698224</v>
      </c>
      <c r="J23" s="53"/>
      <c r="K23" s="53"/>
      <c r="L23" s="53">
        <f t="shared" si="2"/>
        <v>5189.4966153846153</v>
      </c>
      <c r="M23" s="36"/>
      <c r="N23" s="94"/>
      <c r="O23" s="44"/>
    </row>
    <row r="24" spans="2:16" ht="24.75" customHeight="1" x14ac:dyDescent="0.2">
      <c r="B24" s="25" t="s">
        <v>272</v>
      </c>
      <c r="C24" s="21" t="s">
        <v>270</v>
      </c>
      <c r="D24" s="71"/>
      <c r="E24" s="71" t="s">
        <v>152</v>
      </c>
      <c r="F24" s="90">
        <v>11749.5</v>
      </c>
      <c r="G24" s="91">
        <v>1225.2008639999999</v>
      </c>
      <c r="H24" s="53">
        <f t="shared" si="0"/>
        <v>5793.6390532544374</v>
      </c>
      <c r="I24" s="53">
        <f t="shared" si="1"/>
        <v>604.1424378698224</v>
      </c>
      <c r="J24" s="53"/>
      <c r="K24" s="53">
        <v>4</v>
      </c>
      <c r="L24" s="53">
        <f t="shared" si="2"/>
        <v>5185.4966153846153</v>
      </c>
      <c r="M24" s="36"/>
      <c r="N24" s="94"/>
      <c r="O24" s="44"/>
    </row>
    <row r="25" spans="2:16" ht="18.75" customHeight="1" x14ac:dyDescent="0.2">
      <c r="B25" s="89" t="s">
        <v>376</v>
      </c>
      <c r="C25" s="21" t="s">
        <v>371</v>
      </c>
      <c r="D25" s="89"/>
      <c r="E25" s="71" t="s">
        <v>236</v>
      </c>
      <c r="F25" s="90">
        <v>11749.5</v>
      </c>
      <c r="G25" s="91">
        <v>1225.2008639999999</v>
      </c>
      <c r="H25" s="53">
        <f t="shared" si="0"/>
        <v>5793.6390532544374</v>
      </c>
      <c r="I25" s="53">
        <f t="shared" si="1"/>
        <v>604.1424378698224</v>
      </c>
      <c r="J25" s="89"/>
      <c r="K25" s="89"/>
      <c r="L25" s="53">
        <f t="shared" si="2"/>
        <v>5189.4966153846153</v>
      </c>
      <c r="M25" s="36"/>
      <c r="N25" s="94"/>
    </row>
    <row r="26" spans="2:16" x14ac:dyDescent="0.2">
      <c r="B26" s="89"/>
      <c r="C26" s="89"/>
      <c r="D26" s="89"/>
      <c r="E26" s="135" t="s">
        <v>89</v>
      </c>
      <c r="F26" s="136">
        <f t="shared" ref="F26:L26" si="3">SUM(F7:F25)</f>
        <v>254086.86</v>
      </c>
      <c r="G26" s="136">
        <f t="shared" si="3"/>
        <v>31261.588439999981</v>
      </c>
      <c r="H26" s="137">
        <f>SUM(H7:H25)</f>
        <v>125289.37869822478</v>
      </c>
      <c r="I26" s="137">
        <f t="shared" si="3"/>
        <v>15414.984437869827</v>
      </c>
      <c r="J26" s="137">
        <f t="shared" si="3"/>
        <v>0</v>
      </c>
      <c r="K26" s="137">
        <f t="shared" si="3"/>
        <v>16</v>
      </c>
      <c r="L26" s="137">
        <f t="shared" si="3"/>
        <v>109858.39426035505</v>
      </c>
      <c r="M26" s="89"/>
    </row>
    <row r="27" spans="2:16" x14ac:dyDescent="0.2">
      <c r="E27" s="58"/>
      <c r="F27" s="95"/>
      <c r="G27" s="95"/>
      <c r="H27" s="59">
        <v>2</v>
      </c>
      <c r="I27" s="59"/>
      <c r="J27" s="59">
        <f>SUM(J17:J26)</f>
        <v>0</v>
      </c>
      <c r="K27" s="59"/>
      <c r="L27" s="59"/>
    </row>
    <row r="28" spans="2:16" x14ac:dyDescent="0.2">
      <c r="F28" s="88"/>
      <c r="G28" s="88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1"/>
  <sheetViews>
    <sheetView topLeftCell="B13" workbookViewId="0">
      <selection activeCell="I1" sqref="I1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3" t="s">
        <v>0</v>
      </c>
      <c r="G1" s="81"/>
      <c r="H1" s="81"/>
      <c r="I1" s="81"/>
      <c r="J1" s="81"/>
      <c r="K1" s="81"/>
      <c r="L1" s="81"/>
      <c r="M1" s="45" t="s">
        <v>1</v>
      </c>
    </row>
    <row r="2" spans="2:16" ht="15" x14ac:dyDescent="0.25">
      <c r="F2" s="46" t="s">
        <v>94</v>
      </c>
      <c r="G2" s="81"/>
      <c r="H2" s="81"/>
      <c r="I2" s="81"/>
      <c r="J2" s="81"/>
      <c r="K2" s="81"/>
      <c r="L2" s="81"/>
      <c r="M2" s="47" t="str">
        <f>PRESIDENCIA!M2</f>
        <v>30 DE JUNIO DE 2018</v>
      </c>
    </row>
    <row r="3" spans="2:16" x14ac:dyDescent="0.2">
      <c r="F3" s="47" t="str">
        <f>PRESIDENCIA!F3</f>
        <v>SEGUNDA QUINCENA DE JUNIO DE 2018</v>
      </c>
      <c r="G3" s="81"/>
      <c r="H3" s="81"/>
      <c r="I3" s="81"/>
      <c r="J3" s="81"/>
      <c r="K3" s="81"/>
      <c r="L3" s="81"/>
    </row>
    <row r="4" spans="2:16" x14ac:dyDescent="0.2">
      <c r="F4" s="82"/>
      <c r="G4" s="81"/>
      <c r="H4" s="81"/>
      <c r="I4" s="81"/>
      <c r="J4" s="81"/>
      <c r="K4" s="81"/>
      <c r="L4" s="81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83" t="s">
        <v>4</v>
      </c>
      <c r="G5" s="84" t="s">
        <v>204</v>
      </c>
      <c r="H5" s="85" t="s">
        <v>4</v>
      </c>
      <c r="I5" s="86" t="s">
        <v>204</v>
      </c>
      <c r="J5" s="87" t="s">
        <v>253</v>
      </c>
      <c r="K5" s="51" t="s">
        <v>192</v>
      </c>
      <c r="L5" s="87" t="s">
        <v>5</v>
      </c>
      <c r="M5" s="48" t="s">
        <v>6</v>
      </c>
    </row>
    <row r="6" spans="2:16" ht="3.75" customHeight="1" x14ac:dyDescent="0.2">
      <c r="F6" s="88"/>
      <c r="G6" s="88"/>
      <c r="J6" s="89"/>
      <c r="K6" s="89"/>
    </row>
    <row r="7" spans="2:16" ht="24.95" customHeight="1" x14ac:dyDescent="0.2">
      <c r="B7" s="35"/>
      <c r="C7" s="42"/>
      <c r="D7" s="34"/>
      <c r="E7" s="34" t="s">
        <v>152</v>
      </c>
      <c r="F7" s="90"/>
      <c r="G7" s="91"/>
      <c r="H7" s="92">
        <f>+F7/30.42*15</f>
        <v>0</v>
      </c>
      <c r="I7" s="92">
        <f>+G7/30.42*15</f>
        <v>0</v>
      </c>
      <c r="J7" s="93">
        <v>0</v>
      </c>
      <c r="K7" s="93"/>
      <c r="L7" s="92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0">
        <v>11749.5</v>
      </c>
      <c r="G8" s="91">
        <v>1225.2008639999999</v>
      </c>
      <c r="H8" s="92">
        <f t="shared" ref="H8:H27" si="0">+F8/30.42*15</f>
        <v>5793.6390532544374</v>
      </c>
      <c r="I8" s="92">
        <f t="shared" ref="I8:I27" si="1">+G8/30.42*15</f>
        <v>604.1424378698224</v>
      </c>
      <c r="J8" s="93"/>
      <c r="K8" s="93">
        <v>4</v>
      </c>
      <c r="L8" s="92">
        <f t="shared" ref="L8:L13" si="2">H8-I8+J8-K8</f>
        <v>5185.4966153846153</v>
      </c>
      <c r="M8" s="36"/>
    </row>
    <row r="9" spans="2:16" ht="24.95" customHeight="1" x14ac:dyDescent="0.2">
      <c r="B9" s="42" t="s">
        <v>307</v>
      </c>
      <c r="C9" s="42" t="s">
        <v>412</v>
      </c>
      <c r="D9" s="34"/>
      <c r="E9" s="34" t="s">
        <v>152</v>
      </c>
      <c r="F9" s="90">
        <v>11749.5</v>
      </c>
      <c r="G9" s="91">
        <v>1225.2008639999999</v>
      </c>
      <c r="H9" s="92">
        <f t="shared" si="0"/>
        <v>5793.6390532544374</v>
      </c>
      <c r="I9" s="92">
        <f t="shared" si="1"/>
        <v>604.1424378698224</v>
      </c>
      <c r="J9" s="93"/>
      <c r="K9" s="93"/>
      <c r="L9" s="92">
        <f t="shared" si="2"/>
        <v>5189.4966153846153</v>
      </c>
      <c r="M9" s="36"/>
    </row>
    <row r="10" spans="2:16" ht="24.95" customHeight="1" x14ac:dyDescent="0.2">
      <c r="B10" s="42" t="s">
        <v>308</v>
      </c>
      <c r="C10" s="42" t="s">
        <v>306</v>
      </c>
      <c r="D10" s="34"/>
      <c r="E10" s="34" t="s">
        <v>377</v>
      </c>
      <c r="F10" s="90">
        <v>11749.5</v>
      </c>
      <c r="G10" s="91">
        <v>1225.2008639999999</v>
      </c>
      <c r="H10" s="92">
        <f t="shared" si="0"/>
        <v>5793.6390532544374</v>
      </c>
      <c r="I10" s="92">
        <f t="shared" si="1"/>
        <v>604.1424378698224</v>
      </c>
      <c r="J10" s="93"/>
      <c r="K10" s="93"/>
      <c r="L10" s="92">
        <f t="shared" si="2"/>
        <v>5189.4966153846153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378</v>
      </c>
      <c r="F11" s="90">
        <v>13087.2</v>
      </c>
      <c r="G11" s="91">
        <v>1501.9705999999999</v>
      </c>
      <c r="H11" s="92">
        <f t="shared" si="0"/>
        <v>6453.2544378698221</v>
      </c>
      <c r="I11" s="92">
        <f t="shared" si="1"/>
        <v>740.61666666666656</v>
      </c>
      <c r="J11" s="93"/>
      <c r="K11" s="93">
        <v>4</v>
      </c>
      <c r="L11" s="92">
        <f t="shared" si="2"/>
        <v>5708.6377712031554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0">
        <v>11749.5</v>
      </c>
      <c r="G12" s="91">
        <v>1225.2008639999999</v>
      </c>
      <c r="H12" s="92">
        <f t="shared" si="0"/>
        <v>5793.6390532544374</v>
      </c>
      <c r="I12" s="92">
        <f t="shared" si="1"/>
        <v>604.1424378698224</v>
      </c>
      <c r="J12" s="93"/>
      <c r="K12" s="93"/>
      <c r="L12" s="92">
        <f t="shared" si="2"/>
        <v>5189.4966153846153</v>
      </c>
      <c r="M12" s="36"/>
    </row>
    <row r="13" spans="2:16" ht="24.95" customHeight="1" x14ac:dyDescent="0.2">
      <c r="B13" s="42" t="s">
        <v>315</v>
      </c>
      <c r="C13" s="35" t="s">
        <v>316</v>
      </c>
      <c r="D13" s="34"/>
      <c r="E13" s="34" t="s">
        <v>379</v>
      </c>
      <c r="F13" s="90">
        <v>11749.5</v>
      </c>
      <c r="G13" s="91">
        <v>1225.2008639999999</v>
      </c>
      <c r="H13" s="92"/>
      <c r="I13" s="92"/>
      <c r="J13" s="93"/>
      <c r="K13" s="93"/>
      <c r="L13" s="92">
        <f t="shared" si="2"/>
        <v>0</v>
      </c>
      <c r="M13" s="36"/>
    </row>
    <row r="14" spans="2:16" ht="24.95" customHeight="1" x14ac:dyDescent="0.2">
      <c r="B14" s="42" t="s">
        <v>312</v>
      </c>
      <c r="C14" s="35" t="s">
        <v>313</v>
      </c>
      <c r="D14" s="34"/>
      <c r="E14" s="34" t="s">
        <v>152</v>
      </c>
      <c r="F14" s="90">
        <v>11749.5</v>
      </c>
      <c r="G14" s="91">
        <v>1225.2008639999999</v>
      </c>
      <c r="H14" s="92">
        <f t="shared" si="0"/>
        <v>5793.6390532544374</v>
      </c>
      <c r="I14" s="92">
        <f t="shared" si="1"/>
        <v>604.1424378698224</v>
      </c>
      <c r="J14" s="93"/>
      <c r="K14" s="93"/>
      <c r="L14" s="92">
        <f>H14-I14+J14-K14</f>
        <v>5189.4966153846153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377</v>
      </c>
      <c r="F15" s="90">
        <v>11749.5</v>
      </c>
      <c r="G15" s="91">
        <v>1225.2008639999999</v>
      </c>
      <c r="H15" s="92">
        <f t="shared" si="0"/>
        <v>5793.6390532544374</v>
      </c>
      <c r="I15" s="92">
        <f t="shared" si="1"/>
        <v>604.1424378698224</v>
      </c>
      <c r="J15" s="93"/>
      <c r="K15" s="93"/>
      <c r="L15" s="92">
        <f t="shared" ref="L15:L25" si="3">H15-I15+J15-K15</f>
        <v>5189.4966153846153</v>
      </c>
      <c r="M15" s="36"/>
      <c r="O15" s="44"/>
    </row>
    <row r="16" spans="2:16" ht="21.95" customHeight="1" x14ac:dyDescent="0.2">
      <c r="B16" s="42" t="s">
        <v>483</v>
      </c>
      <c r="C16" s="35" t="s">
        <v>482</v>
      </c>
      <c r="D16" s="34"/>
      <c r="E16" s="34" t="s">
        <v>273</v>
      </c>
      <c r="F16" s="90">
        <v>11749.5</v>
      </c>
      <c r="G16" s="91">
        <v>1225.2008639999999</v>
      </c>
      <c r="H16" s="92">
        <f t="shared" si="0"/>
        <v>5793.6390532544374</v>
      </c>
      <c r="I16" s="92">
        <f t="shared" si="1"/>
        <v>604.1424378698224</v>
      </c>
      <c r="J16" s="93"/>
      <c r="K16" s="93"/>
      <c r="L16" s="92">
        <f t="shared" si="3"/>
        <v>5189.4966153846153</v>
      </c>
      <c r="M16" s="36"/>
      <c r="N16" s="94">
        <f>F16/30.42*50/12*5</f>
        <v>8046.7209072978303</v>
      </c>
      <c r="O16" s="44">
        <f>F16/30.42*10*0.25/6*5</f>
        <v>804.67209072978289</v>
      </c>
      <c r="P16" s="94">
        <f>N16+O16</f>
        <v>8851.3929980276134</v>
      </c>
    </row>
    <row r="17" spans="2:16" ht="21.95" customHeight="1" x14ac:dyDescent="0.2">
      <c r="B17" s="42" t="s">
        <v>383</v>
      </c>
      <c r="C17" s="35" t="s">
        <v>380</v>
      </c>
      <c r="D17" s="34"/>
      <c r="E17" s="34" t="s">
        <v>413</v>
      </c>
      <c r="F17" s="90">
        <v>15369.89</v>
      </c>
      <c r="G17" s="91">
        <v>1989.5531839999996</v>
      </c>
      <c r="H17" s="92">
        <f t="shared" si="0"/>
        <v>7578.8412228796842</v>
      </c>
      <c r="I17" s="92">
        <f t="shared" si="1"/>
        <v>981.042003944773</v>
      </c>
      <c r="J17" s="93"/>
      <c r="K17" s="93"/>
      <c r="L17" s="92">
        <f t="shared" si="3"/>
        <v>6597.7992189349116</v>
      </c>
      <c r="M17" s="36"/>
      <c r="N17" s="94"/>
      <c r="O17" s="44"/>
    </row>
    <row r="18" spans="2:16" ht="21.95" customHeight="1" x14ac:dyDescent="0.2">
      <c r="B18" s="42" t="s">
        <v>384</v>
      </c>
      <c r="C18" s="35" t="s">
        <v>381</v>
      </c>
      <c r="D18" s="34"/>
      <c r="E18" s="34" t="s">
        <v>382</v>
      </c>
      <c r="F18" s="90">
        <v>11749.5</v>
      </c>
      <c r="G18" s="91">
        <v>1225.2008639999999</v>
      </c>
      <c r="H18" s="92">
        <f t="shared" si="0"/>
        <v>5793.6390532544374</v>
      </c>
      <c r="I18" s="92">
        <f t="shared" si="1"/>
        <v>604.1424378698224</v>
      </c>
      <c r="J18" s="93"/>
      <c r="K18" s="93"/>
      <c r="L18" s="92">
        <f t="shared" si="3"/>
        <v>5189.4966153846153</v>
      </c>
      <c r="M18" s="36"/>
      <c r="O18" s="44"/>
    </row>
    <row r="19" spans="2:16" ht="21.95" customHeight="1" x14ac:dyDescent="0.2">
      <c r="B19" s="42"/>
      <c r="C19" s="35"/>
      <c r="D19" s="34"/>
      <c r="E19" s="34" t="s">
        <v>152</v>
      </c>
      <c r="F19" s="90">
        <v>11749.5</v>
      </c>
      <c r="G19" s="91">
        <v>1225.2008639999999</v>
      </c>
      <c r="H19" s="92"/>
      <c r="I19" s="92"/>
      <c r="J19" s="93"/>
      <c r="K19" s="93"/>
      <c r="L19" s="92">
        <f t="shared" si="3"/>
        <v>0</v>
      </c>
      <c r="M19" s="36"/>
      <c r="N19" s="37">
        <f>+F19/30.42</f>
        <v>386.24260355029583</v>
      </c>
      <c r="O19" s="44">
        <f>+N19*4.16666666666667*5.5</f>
        <v>8851.3929980276134</v>
      </c>
      <c r="P19" s="37">
        <f>+N19*10*0.25/6*5.5</f>
        <v>885.13929980276123</v>
      </c>
    </row>
    <row r="20" spans="2:16" ht="21.95" customHeight="1" x14ac:dyDescent="0.2">
      <c r="B20" s="42" t="s">
        <v>423</v>
      </c>
      <c r="C20" s="35" t="s">
        <v>417</v>
      </c>
      <c r="D20" s="34"/>
      <c r="E20" s="34" t="s">
        <v>152</v>
      </c>
      <c r="F20" s="90">
        <v>11749.5</v>
      </c>
      <c r="G20" s="91">
        <v>1225.2008639999999</v>
      </c>
      <c r="H20" s="92">
        <f t="shared" si="0"/>
        <v>5793.6390532544374</v>
      </c>
      <c r="I20" s="92">
        <f t="shared" si="1"/>
        <v>604.1424378698224</v>
      </c>
      <c r="J20" s="93"/>
      <c r="K20" s="93"/>
      <c r="L20" s="92">
        <f t="shared" si="3"/>
        <v>5189.4966153846153</v>
      </c>
      <c r="M20" s="36"/>
    </row>
    <row r="21" spans="2:16" ht="21.95" customHeight="1" x14ac:dyDescent="0.2">
      <c r="B21" s="42"/>
      <c r="C21" s="35"/>
      <c r="D21" s="34"/>
      <c r="E21" s="34" t="s">
        <v>152</v>
      </c>
      <c r="F21" s="90">
        <v>11749.5</v>
      </c>
      <c r="G21" s="91">
        <v>1225.2008639999999</v>
      </c>
      <c r="H21" s="92"/>
      <c r="I21" s="92"/>
      <c r="J21" s="93"/>
      <c r="K21" s="93"/>
      <c r="L21" s="92">
        <f t="shared" si="3"/>
        <v>0</v>
      </c>
      <c r="M21" s="36"/>
      <c r="N21" s="37">
        <f>+F21/30.42</f>
        <v>386.24260355029583</v>
      </c>
      <c r="O21" s="44">
        <f>+N21*4.16666666666667*5.5</f>
        <v>8851.3929980276134</v>
      </c>
      <c r="P21" s="37">
        <f>+N21*10*0.25/6*5.5</f>
        <v>885.13929980276123</v>
      </c>
    </row>
    <row r="22" spans="2:16" ht="21.95" customHeight="1" x14ac:dyDescent="0.2">
      <c r="B22" s="42" t="s">
        <v>467</v>
      </c>
      <c r="C22" s="35" t="s">
        <v>468</v>
      </c>
      <c r="D22" s="34"/>
      <c r="E22" s="34" t="s">
        <v>152</v>
      </c>
      <c r="F22" s="90">
        <v>11749.5</v>
      </c>
      <c r="G22" s="91">
        <v>1225.2008639999999</v>
      </c>
      <c r="H22" s="92">
        <f t="shared" si="0"/>
        <v>5793.6390532544374</v>
      </c>
      <c r="I22" s="92">
        <f t="shared" si="1"/>
        <v>604.1424378698224</v>
      </c>
      <c r="J22" s="93"/>
      <c r="K22" s="93"/>
      <c r="L22" s="92">
        <f t="shared" si="3"/>
        <v>5189.4966153846153</v>
      </c>
      <c r="M22" s="36"/>
    </row>
    <row r="23" spans="2:16" ht="21.95" customHeight="1" x14ac:dyDescent="0.2">
      <c r="B23" s="42" t="s">
        <v>481</v>
      </c>
      <c r="C23" s="35" t="s">
        <v>480</v>
      </c>
      <c r="D23" s="34"/>
      <c r="E23" s="34" t="s">
        <v>236</v>
      </c>
      <c r="F23" s="90">
        <v>11749.5</v>
      </c>
      <c r="G23" s="91">
        <v>1225.2008639999999</v>
      </c>
      <c r="H23" s="92">
        <f t="shared" si="0"/>
        <v>5793.6390532544374</v>
      </c>
      <c r="I23" s="92">
        <f t="shared" si="1"/>
        <v>604.1424378698224</v>
      </c>
      <c r="J23" s="93"/>
      <c r="K23" s="93"/>
      <c r="L23" s="92">
        <f t="shared" si="3"/>
        <v>5189.4966153846153</v>
      </c>
      <c r="M23" s="36"/>
      <c r="N23" s="94"/>
      <c r="O23" s="57"/>
      <c r="P23" s="94"/>
    </row>
    <row r="24" spans="2:16" ht="21.95" customHeight="1" x14ac:dyDescent="0.2">
      <c r="B24" s="42" t="s">
        <v>493</v>
      </c>
      <c r="C24" s="35" t="s">
        <v>494</v>
      </c>
      <c r="D24" s="34"/>
      <c r="E24" s="34" t="s">
        <v>152</v>
      </c>
      <c r="F24" s="90">
        <v>11749.5</v>
      </c>
      <c r="G24" s="91">
        <v>1225.2008639999999</v>
      </c>
      <c r="H24" s="92">
        <f t="shared" si="0"/>
        <v>5793.6390532544374</v>
      </c>
      <c r="I24" s="92">
        <f t="shared" si="1"/>
        <v>604.1424378698224</v>
      </c>
      <c r="J24" s="93"/>
      <c r="K24" s="93"/>
      <c r="L24" s="92">
        <f t="shared" si="3"/>
        <v>5189.4966153846153</v>
      </c>
      <c r="M24" s="36"/>
      <c r="N24" s="94"/>
      <c r="O24" s="57"/>
      <c r="P24" s="94"/>
    </row>
    <row r="25" spans="2:16" ht="21.95" customHeight="1" x14ac:dyDescent="0.2">
      <c r="B25" s="42" t="s">
        <v>495</v>
      </c>
      <c r="C25" s="35" t="s">
        <v>496</v>
      </c>
      <c r="E25" s="34" t="s">
        <v>152</v>
      </c>
      <c r="F25" s="90">
        <v>11749.5</v>
      </c>
      <c r="G25" s="91">
        <v>1225.2008639999999</v>
      </c>
      <c r="H25" s="92">
        <f t="shared" si="0"/>
        <v>5793.6390532544374</v>
      </c>
      <c r="I25" s="92">
        <f t="shared" si="1"/>
        <v>604.1424378698224</v>
      </c>
      <c r="J25" s="93"/>
      <c r="K25" s="93"/>
      <c r="L25" s="92">
        <f t="shared" si="3"/>
        <v>5189.4966153846153</v>
      </c>
      <c r="M25" s="36"/>
    </row>
    <row r="26" spans="2:16" ht="21.95" customHeight="1" x14ac:dyDescent="0.2">
      <c r="B26" s="42" t="s">
        <v>500</v>
      </c>
      <c r="C26" s="35" t="s">
        <v>501</v>
      </c>
      <c r="E26" s="34" t="s">
        <v>152</v>
      </c>
      <c r="F26" s="90">
        <v>11749.5</v>
      </c>
      <c r="G26" s="91">
        <v>1225.2008639999999</v>
      </c>
      <c r="H26" s="92">
        <f t="shared" si="0"/>
        <v>5793.6390532544374</v>
      </c>
      <c r="I26" s="92">
        <f t="shared" si="1"/>
        <v>604.1424378698224</v>
      </c>
      <c r="J26" s="93"/>
      <c r="K26" s="93"/>
      <c r="L26" s="92">
        <f t="shared" ref="L26" si="4">H26-I26+J26-K26</f>
        <v>5189.4966153846153</v>
      </c>
      <c r="M26" s="36"/>
    </row>
    <row r="27" spans="2:16" ht="21.95" customHeight="1" x14ac:dyDescent="0.2">
      <c r="B27" s="42" t="s">
        <v>506</v>
      </c>
      <c r="C27" s="35" t="s">
        <v>505</v>
      </c>
      <c r="D27" s="34"/>
      <c r="E27" s="34" t="s">
        <v>152</v>
      </c>
      <c r="F27" s="90">
        <v>11749.5</v>
      </c>
      <c r="G27" s="91">
        <v>1225.2008639999999</v>
      </c>
      <c r="H27" s="92">
        <f t="shared" si="0"/>
        <v>5793.6390532544374</v>
      </c>
      <c r="I27" s="92">
        <f t="shared" si="1"/>
        <v>604.1424378698224</v>
      </c>
      <c r="J27" s="93"/>
      <c r="K27" s="93"/>
      <c r="L27" s="92">
        <f t="shared" ref="L27" si="5">H27-I27+J27-K27</f>
        <v>5189.4966153846153</v>
      </c>
      <c r="M27" s="36"/>
    </row>
    <row r="28" spans="2:16" ht="21.95" customHeight="1" x14ac:dyDescent="0.2">
      <c r="B28" s="42" t="s">
        <v>514</v>
      </c>
      <c r="C28" s="35" t="s">
        <v>515</v>
      </c>
      <c r="D28" s="34"/>
      <c r="E28" s="34" t="s">
        <v>152</v>
      </c>
      <c r="F28" s="90">
        <v>11749.5</v>
      </c>
      <c r="G28" s="91">
        <v>1225.2008639999999</v>
      </c>
      <c r="H28" s="92">
        <f t="shared" ref="H28" si="6">+F28/30.42*15</f>
        <v>5793.6390532544374</v>
      </c>
      <c r="I28" s="92">
        <f t="shared" ref="I28" si="7">+G28/30.42*15</f>
        <v>604.1424378698224</v>
      </c>
      <c r="J28" s="93"/>
      <c r="K28" s="93"/>
      <c r="L28" s="92">
        <f t="shared" ref="L28" si="8">H28-I28+J28-K28</f>
        <v>5189.4966153846153</v>
      </c>
      <c r="M28" s="36"/>
    </row>
    <row r="29" spans="2:16" x14ac:dyDescent="0.2">
      <c r="E29" s="58" t="s">
        <v>89</v>
      </c>
      <c r="F29" s="95">
        <f>SUM(F7:F16)</f>
        <v>107083.2</v>
      </c>
      <c r="G29" s="95">
        <f>SUM(G7:G16)</f>
        <v>11303.577512000002</v>
      </c>
      <c r="H29" s="59">
        <f>SUM(H7:H28)</f>
        <v>106730.32051282047</v>
      </c>
      <c r="I29" s="59">
        <f t="shared" ref="I29:L29" si="9">SUM(I7:I28)</f>
        <v>11387.9376765286</v>
      </c>
      <c r="J29" s="59">
        <f t="shared" si="9"/>
        <v>0</v>
      </c>
      <c r="K29" s="59">
        <f t="shared" si="9"/>
        <v>8</v>
      </c>
      <c r="L29" s="59">
        <f t="shared" si="9"/>
        <v>95334.38283629193</v>
      </c>
    </row>
    <row r="30" spans="2:16" x14ac:dyDescent="0.2">
      <c r="F30" s="88"/>
      <c r="G30" s="88"/>
      <c r="J30" s="89"/>
      <c r="K30" s="96" t="s">
        <v>193</v>
      </c>
    </row>
    <row r="31" spans="2:16" x14ac:dyDescent="0.2">
      <c r="F31" s="88"/>
      <c r="G31" s="88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2" workbookViewId="0">
      <selection activeCell="F35" sqref="F3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4" t="str">
        <f>+PRESIDENCIA!F1</f>
        <v>MUNICIPIO IXTLAHUACAN DEL RIO, JALISCO.</v>
      </c>
      <c r="B2" s="144"/>
      <c r="C2" s="144"/>
      <c r="D2" s="144"/>
      <c r="E2" s="144"/>
      <c r="F2" s="144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4" t="str">
        <f>+PRESIDENCIA!F3</f>
        <v>SEGUNDA QUINCENA DE JUNIO DE 2018</v>
      </c>
      <c r="B4" s="144"/>
      <c r="C4" s="144"/>
      <c r="D4" s="144"/>
      <c r="E4" s="144"/>
      <c r="F4" s="144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2" customFormat="1" x14ac:dyDescent="0.2">
      <c r="A8" s="73" t="s">
        <v>445</v>
      </c>
      <c r="B8" s="74" t="s">
        <v>4</v>
      </c>
      <c r="C8" s="74" t="s">
        <v>204</v>
      </c>
      <c r="D8" s="74" t="s">
        <v>253</v>
      </c>
      <c r="E8" s="74" t="s">
        <v>192</v>
      </c>
      <c r="F8" s="74" t="s">
        <v>5</v>
      </c>
    </row>
    <row r="9" spans="1:6" x14ac:dyDescent="0.2">
      <c r="A9" s="75" t="s">
        <v>424</v>
      </c>
      <c r="B9" s="76">
        <f>+DIETAS!H17</f>
        <v>127351.88856015779</v>
      </c>
      <c r="C9" s="76">
        <f>+DIETAS!I17</f>
        <v>21027.4672504931</v>
      </c>
      <c r="D9" s="76">
        <f>+DIETAS!J17</f>
        <v>0</v>
      </c>
      <c r="E9" s="76">
        <f>+DIETAS!K17</f>
        <v>0</v>
      </c>
      <c r="F9" s="76">
        <f>B9-C9+D9-E9</f>
        <v>106324.4213096647</v>
      </c>
    </row>
    <row r="10" spans="1:6" x14ac:dyDescent="0.2">
      <c r="A10" s="75" t="s">
        <v>425</v>
      </c>
      <c r="B10" s="76">
        <f>+PRESIDENCIA!H15</f>
        <v>67400.28599605523</v>
      </c>
      <c r="C10" s="76">
        <f>+PRESIDENCIA!I15</f>
        <v>12652.911952662718</v>
      </c>
      <c r="D10" s="76">
        <f>+PRESIDENCIA!J15</f>
        <v>0</v>
      </c>
      <c r="E10" s="76">
        <f>+PRESIDENCIA!K15</f>
        <v>0</v>
      </c>
      <c r="F10" s="76">
        <f t="shared" ref="F10:F32" si="0">B10-C10+D10-E10</f>
        <v>54747.374043392512</v>
      </c>
    </row>
    <row r="11" spans="1:6" x14ac:dyDescent="0.2">
      <c r="A11" s="75" t="s">
        <v>426</v>
      </c>
      <c r="B11" s="76">
        <f>+'SECRETARIA GENERAL'!H9</f>
        <v>22552.618343195267</v>
      </c>
      <c r="C11" s="76">
        <f>+'SECRETARIA GENERAL'!I9</f>
        <v>3737.0898067061144</v>
      </c>
      <c r="D11" s="76">
        <f>+'SECRETARIA GENERAL'!J9</f>
        <v>0</v>
      </c>
      <c r="E11" s="76">
        <f>+'SECRETARIA GENERAL'!K9</f>
        <v>0</v>
      </c>
      <c r="F11" s="76">
        <f t="shared" si="0"/>
        <v>18815.528536489153</v>
      </c>
    </row>
    <row r="12" spans="1:6" x14ac:dyDescent="0.2">
      <c r="A12" s="75" t="s">
        <v>427</v>
      </c>
      <c r="B12" s="76">
        <f>+'OFICIALIA MAYOR'!H9</f>
        <v>16612.5</v>
      </c>
      <c r="C12" s="76">
        <f>+'OFICIALIA MAYOR'!I9</f>
        <v>2406.2747771203158</v>
      </c>
      <c r="D12" s="76">
        <f>+'OFICIALIA MAYOR'!J9</f>
        <v>0</v>
      </c>
      <c r="E12" s="76">
        <f>+'OFICIALIA MAYOR'!K9</f>
        <v>0</v>
      </c>
      <c r="F12" s="76">
        <f t="shared" si="0"/>
        <v>14206.225222879684</v>
      </c>
    </row>
    <row r="13" spans="1:6" x14ac:dyDescent="0.2">
      <c r="A13" s="75" t="s">
        <v>428</v>
      </c>
      <c r="B13" s="76">
        <f>+'REGISTRO CIVIL'!I13</f>
        <v>19922.682445759368</v>
      </c>
      <c r="C13" s="76">
        <f>+'REGISTRO CIVIL'!J13</f>
        <v>1325.2277041420118</v>
      </c>
      <c r="D13" s="76">
        <f>+'REGISTRO CIVIL'!K13</f>
        <v>0</v>
      </c>
      <c r="E13" s="76">
        <f>+'REGISTRO CIVIL'!L13</f>
        <v>0</v>
      </c>
      <c r="F13" s="76">
        <f t="shared" si="0"/>
        <v>18597.454741617355</v>
      </c>
    </row>
    <row r="14" spans="1:6" x14ac:dyDescent="0.2">
      <c r="A14" s="75" t="s">
        <v>429</v>
      </c>
      <c r="B14" s="76">
        <f>+DEL!I19</f>
        <v>24132.396449704142</v>
      </c>
      <c r="C14" s="76">
        <f>+DEL!J19</f>
        <v>314.82512031558178</v>
      </c>
      <c r="D14" s="76">
        <f>+DEL!K19</f>
        <v>632.55727810650865</v>
      </c>
      <c r="E14" s="76">
        <f>+DEL!L19</f>
        <v>0</v>
      </c>
      <c r="F14" s="76">
        <f t="shared" si="0"/>
        <v>24450.128607495069</v>
      </c>
    </row>
    <row r="15" spans="1:6" x14ac:dyDescent="0.2">
      <c r="A15" s="75" t="s">
        <v>430</v>
      </c>
      <c r="B15" s="76">
        <f>+H.MPAL!H19</f>
        <v>88713.362919132138</v>
      </c>
      <c r="C15" s="76">
        <f>+H.MPAL!I19</f>
        <v>12396.829668639055</v>
      </c>
      <c r="D15" s="76">
        <f>+H.MPAL!J19</f>
        <v>0</v>
      </c>
      <c r="E15" s="76">
        <f>+H.MPAL!K19</f>
        <v>7</v>
      </c>
      <c r="F15" s="76">
        <f t="shared" si="0"/>
        <v>76309.533250493085</v>
      </c>
    </row>
    <row r="16" spans="1:6" x14ac:dyDescent="0.2">
      <c r="A16" s="75" t="s">
        <v>431</v>
      </c>
      <c r="B16" s="76">
        <f>+O.PUB!H26</f>
        <v>98713.30867850098</v>
      </c>
      <c r="C16" s="76">
        <f>+O.PUB!I26</f>
        <v>11275.839743589742</v>
      </c>
      <c r="D16" s="76">
        <f>+O.PUB!J26</f>
        <v>0</v>
      </c>
      <c r="E16" s="76">
        <f>+O.PUB!K26</f>
        <v>13</v>
      </c>
      <c r="F16" s="76">
        <f t="shared" si="0"/>
        <v>87424.468934911245</v>
      </c>
    </row>
    <row r="17" spans="1:6" x14ac:dyDescent="0.2">
      <c r="A17" s="75" t="s">
        <v>432</v>
      </c>
      <c r="B17" s="76">
        <f>+O.PUB2!H22</f>
        <v>81108.994082840218</v>
      </c>
      <c r="C17" s="76">
        <f>+O.PUB2!I22</f>
        <v>8218.1368599605521</v>
      </c>
      <c r="D17" s="76">
        <f>+O.PUB2!J22</f>
        <v>0</v>
      </c>
      <c r="E17" s="76">
        <f>+O.PUB2!K22</f>
        <v>4</v>
      </c>
      <c r="F17" s="76">
        <f t="shared" si="0"/>
        <v>72886.857222879669</v>
      </c>
    </row>
    <row r="18" spans="1:6" x14ac:dyDescent="0.2">
      <c r="A18" s="75" t="s">
        <v>433</v>
      </c>
      <c r="B18" s="76">
        <f>+'DESARROLLO SOCIAL'!H9</f>
        <v>9361.9082840236679</v>
      </c>
      <c r="C18" s="76">
        <f>+'DESARROLLO SOCIAL'!I9</f>
        <v>1361.9033530571992</v>
      </c>
      <c r="D18" s="76">
        <f>+'DESARROLLO SOCIAL'!J9</f>
        <v>0</v>
      </c>
      <c r="E18" s="76">
        <f>+'DESARROLLO SOCIAL'!K9</f>
        <v>0</v>
      </c>
      <c r="F18" s="76">
        <f t="shared" si="0"/>
        <v>8000.0049309664682</v>
      </c>
    </row>
    <row r="19" spans="1:6" x14ac:dyDescent="0.2">
      <c r="A19" s="75" t="s">
        <v>434</v>
      </c>
      <c r="B19" s="76">
        <f>+'SERVICIOS PUBLICOS'!I22</f>
        <v>80763.185404339238</v>
      </c>
      <c r="C19" s="76">
        <f>+'SERVICIOS PUBLICOS'!J22</f>
        <v>7055.728568047336</v>
      </c>
      <c r="D19" s="76">
        <f>+'SERVICIOS PUBLICOS'!K22</f>
        <v>47.085798816568044</v>
      </c>
      <c r="E19" s="76">
        <f>+'SERVICIOS PUBLICOS'!L22</f>
        <v>1</v>
      </c>
      <c r="F19" s="76">
        <f t="shared" si="0"/>
        <v>73753.542635108475</v>
      </c>
    </row>
    <row r="20" spans="1:6" x14ac:dyDescent="0.2">
      <c r="A20" s="75" t="s">
        <v>473</v>
      </c>
      <c r="B20" s="76">
        <f>+'S.P. ASEO PUBLICO'!I14</f>
        <v>28859.664694280076</v>
      </c>
      <c r="C20" s="76">
        <f>+'S.P. ASEO PUBLICO'!J14</f>
        <v>1094.9013570019727</v>
      </c>
      <c r="D20" s="76">
        <f>+'S.P. ASEO PUBLICO'!K14</f>
        <v>11.055226824457595</v>
      </c>
      <c r="E20" s="76">
        <f>+'S.P. ASEO PUBLICO'!L14</f>
        <v>0</v>
      </c>
      <c r="F20" s="76">
        <f t="shared" si="0"/>
        <v>27775.818564102559</v>
      </c>
    </row>
    <row r="21" spans="1:6" x14ac:dyDescent="0.2">
      <c r="A21" s="75" t="s">
        <v>435</v>
      </c>
      <c r="B21" s="76">
        <f>+'s.p. rastro'!H8</f>
        <v>10490.655818540432</v>
      </c>
      <c r="C21" s="76">
        <f>+'s.p. rastro'!I8</f>
        <v>1043.3301222879682</v>
      </c>
      <c r="D21" s="76">
        <f>+'s.p. rastro'!J8</f>
        <v>0</v>
      </c>
      <c r="E21" s="76">
        <f>+'s.p. rastro'!K8</f>
        <v>0</v>
      </c>
      <c r="F21" s="76">
        <f t="shared" si="0"/>
        <v>9447.3256962524647</v>
      </c>
    </row>
    <row r="22" spans="1:6" x14ac:dyDescent="0.2">
      <c r="A22" s="75" t="s">
        <v>436</v>
      </c>
      <c r="B22" s="76">
        <f>+'AGUA POTABLE'!I18</f>
        <v>61315.251479289953</v>
      </c>
      <c r="C22" s="76">
        <f>+'AGUA POTABLE'!J18</f>
        <v>6022.2403668639054</v>
      </c>
      <c r="D22" s="76">
        <f>+'AGUA POTABLE'!K18</f>
        <v>7.223865877712031</v>
      </c>
      <c r="E22" s="76">
        <f>+'AGUA POTABLE'!L18</f>
        <v>1</v>
      </c>
      <c r="F22" s="76">
        <f t="shared" si="0"/>
        <v>55299.234978303757</v>
      </c>
    </row>
    <row r="23" spans="1:6" x14ac:dyDescent="0.2">
      <c r="A23" s="75" t="s">
        <v>437</v>
      </c>
      <c r="B23" s="76">
        <f>+'PROTECCION CIVIL'!I10</f>
        <v>17645.16765285996</v>
      </c>
      <c r="C23" s="76">
        <f>+'PROTECCION CIVIL'!J10</f>
        <v>1521.6822090729784</v>
      </c>
      <c r="D23" s="76">
        <f>+'PROTECCION CIVIL'!K10</f>
        <v>0</v>
      </c>
      <c r="E23" s="76">
        <f>+'PROTECCION CIVIL'!L10</f>
        <v>0</v>
      </c>
      <c r="F23" s="76">
        <f t="shared" si="0"/>
        <v>16123.485443786982</v>
      </c>
    </row>
    <row r="24" spans="1:6" x14ac:dyDescent="0.2">
      <c r="A24" s="75" t="s">
        <v>438</v>
      </c>
      <c r="B24" s="76">
        <f>+'DEPARTAMENTO AGROPECUARIO'!I13</f>
        <v>33539.324457593684</v>
      </c>
      <c r="C24" s="76">
        <f>+'DEPARTAMENTO AGROPECUARIO'!J13</f>
        <v>2989.60483234714</v>
      </c>
      <c r="D24" s="76">
        <f>+'DEPARTAMENTO AGROPECUARIO'!K13</f>
        <v>0</v>
      </c>
      <c r="E24" s="76">
        <f>+'DEPARTAMENTO AGROPECUARIO'!L13</f>
        <v>0</v>
      </c>
      <c r="F24" s="76">
        <f t="shared" si="0"/>
        <v>30549.719625246544</v>
      </c>
    </row>
    <row r="25" spans="1:6" x14ac:dyDescent="0.2">
      <c r="A25" s="75" t="s">
        <v>439</v>
      </c>
      <c r="B25" s="76">
        <f>+CULTURA!I10</f>
        <v>17690.695266272189</v>
      </c>
      <c r="C25" s="76">
        <f>+CULTURA!J10</f>
        <v>1988.8788007889548</v>
      </c>
      <c r="D25" s="76">
        <f>+CULTURA!K10</f>
        <v>0</v>
      </c>
      <c r="E25" s="76">
        <f>+CULTURA!L10</f>
        <v>0</v>
      </c>
      <c r="F25" s="76">
        <f t="shared" si="0"/>
        <v>15701.816465483234</v>
      </c>
    </row>
    <row r="26" spans="1:6" x14ac:dyDescent="0.2">
      <c r="A26" s="75" t="s">
        <v>440</v>
      </c>
      <c r="B26" s="76">
        <f>+DEPORTE!I11</f>
        <v>20521.030571992109</v>
      </c>
      <c r="C26" s="76">
        <f>+DEPORTE!J11</f>
        <v>1540.0185167652862</v>
      </c>
      <c r="D26" s="76">
        <f>+DEPORTE!K11</f>
        <v>9.9852071005917153</v>
      </c>
      <c r="E26" s="76">
        <f>+DEPORTE!L11</f>
        <v>0</v>
      </c>
      <c r="F26" s="76">
        <f t="shared" si="0"/>
        <v>18990.997262327415</v>
      </c>
    </row>
    <row r="27" spans="1:6" x14ac:dyDescent="0.2">
      <c r="A27" s="75" t="s">
        <v>463</v>
      </c>
      <c r="B27" s="76">
        <f>+'PROMOCION ECONOMICA'!H9</f>
        <v>8841.3708086784991</v>
      </c>
      <c r="C27" s="76">
        <f>+'PROMOCION ECONOMICA'!I9</f>
        <v>1250.7199211045363</v>
      </c>
      <c r="D27" s="76"/>
      <c r="E27" s="76"/>
      <c r="F27" s="76">
        <f t="shared" si="0"/>
        <v>7590.6508875739628</v>
      </c>
    </row>
    <row r="28" spans="1:6" x14ac:dyDescent="0.2">
      <c r="A28" s="77" t="s">
        <v>447</v>
      </c>
      <c r="B28" s="78">
        <f>SUM(B9:B27)</f>
        <v>835536.29191321507</v>
      </c>
      <c r="C28" s="78">
        <f>SUM(C9:C27)</f>
        <v>99223.610930966446</v>
      </c>
      <c r="D28" s="78">
        <f>SUM(D9:D27)</f>
        <v>707.90737672583805</v>
      </c>
      <c r="E28" s="78">
        <f>SUM(E9:E27)</f>
        <v>26</v>
      </c>
      <c r="F28" s="78">
        <f>SUM(F9:F27)</f>
        <v>736994.58835897443</v>
      </c>
    </row>
    <row r="29" spans="1:6" x14ac:dyDescent="0.2">
      <c r="A29" s="75" t="s">
        <v>448</v>
      </c>
      <c r="B29" s="76">
        <f>+jubilados!F16</f>
        <v>15833.79</v>
      </c>
      <c r="C29" s="76"/>
      <c r="D29" s="76"/>
      <c r="E29" s="76"/>
      <c r="F29" s="76">
        <f t="shared" si="0"/>
        <v>15833.79</v>
      </c>
    </row>
    <row r="30" spans="1:6" x14ac:dyDescent="0.2">
      <c r="A30" s="77" t="s">
        <v>443</v>
      </c>
      <c r="B30" s="78">
        <f>+B28+B29</f>
        <v>851370.08191321511</v>
      </c>
      <c r="C30" s="78">
        <f>+C28+C29</f>
        <v>99223.610930966446</v>
      </c>
      <c r="D30" s="78">
        <f>+D28+D29</f>
        <v>707.90737672583805</v>
      </c>
      <c r="E30" s="78">
        <f>+E28+E29</f>
        <v>26</v>
      </c>
      <c r="F30" s="78">
        <f>+F28+F29</f>
        <v>752828.37835897447</v>
      </c>
    </row>
    <row r="31" spans="1:6" x14ac:dyDescent="0.2">
      <c r="A31" s="75" t="s">
        <v>441</v>
      </c>
      <c r="B31" s="76">
        <f>+SEG.P.!H26</f>
        <v>125289.37869822478</v>
      </c>
      <c r="C31" s="76">
        <f>+SEG.P.!I26</f>
        <v>15414.984437869827</v>
      </c>
      <c r="D31" s="76">
        <f>+SEG.P.!J26</f>
        <v>0</v>
      </c>
      <c r="E31" s="76">
        <f>+SEG.P.!K26</f>
        <v>16</v>
      </c>
      <c r="F31" s="76">
        <f t="shared" si="0"/>
        <v>109858.39426035495</v>
      </c>
    </row>
    <row r="32" spans="1:6" x14ac:dyDescent="0.2">
      <c r="A32" s="75" t="s">
        <v>442</v>
      </c>
      <c r="B32" s="76">
        <f>+SEG.P.2!H29</f>
        <v>106730.32051282047</v>
      </c>
      <c r="C32" s="76">
        <f>+SEG.P.2!I29</f>
        <v>11387.9376765286</v>
      </c>
      <c r="D32" s="76">
        <f>+SEG.P.2!J29</f>
        <v>0</v>
      </c>
      <c r="E32" s="76">
        <f>+SEG.P.2!K29</f>
        <v>8</v>
      </c>
      <c r="F32" s="76">
        <f t="shared" si="0"/>
        <v>95334.382836291872</v>
      </c>
    </row>
    <row r="33" spans="1:6" x14ac:dyDescent="0.2">
      <c r="A33" s="77" t="s">
        <v>444</v>
      </c>
      <c r="B33" s="78">
        <f>SUM(B31:B32)</f>
        <v>232019.69921104526</v>
      </c>
      <c r="C33" s="78">
        <f>SUM(C31:C32)</f>
        <v>26802.922114398425</v>
      </c>
      <c r="D33" s="78">
        <f>SUM(D31:D32)</f>
        <v>0</v>
      </c>
      <c r="E33" s="78">
        <f>SUM(E31:E32)</f>
        <v>24</v>
      </c>
      <c r="F33" s="78">
        <f>SUM(F31:F32)</f>
        <v>205192.77709664684</v>
      </c>
    </row>
    <row r="34" spans="1:6" x14ac:dyDescent="0.2">
      <c r="A34" s="79"/>
      <c r="B34" s="76"/>
      <c r="C34" s="76"/>
      <c r="D34" s="76"/>
      <c r="E34" s="76"/>
      <c r="F34" s="76"/>
    </row>
    <row r="35" spans="1:6" x14ac:dyDescent="0.2">
      <c r="A35" s="77" t="s">
        <v>446</v>
      </c>
      <c r="B35" s="78">
        <f>+B30+B33</f>
        <v>1083389.7811242603</v>
      </c>
      <c r="C35" s="78">
        <f>+C30+C33</f>
        <v>126026.53304536486</v>
      </c>
      <c r="D35" s="78">
        <f>+D30+D33</f>
        <v>707.90737672583805</v>
      </c>
      <c r="E35" s="78">
        <f>+E30+E33</f>
        <v>50</v>
      </c>
      <c r="F35" s="78">
        <f>+F30+F33</f>
        <v>958021.15545562131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5" ht="15" x14ac:dyDescent="0.25">
      <c r="F2" s="46" t="s">
        <v>291</v>
      </c>
      <c r="G2" s="44"/>
      <c r="H2" s="44"/>
      <c r="I2" s="44"/>
      <c r="J2" s="46"/>
      <c r="K2" s="44"/>
      <c r="L2" s="44"/>
      <c r="M2" s="47" t="str">
        <f>PRESIDENCIA!M2</f>
        <v>30 DE JUNIO DE 2018</v>
      </c>
    </row>
    <row r="3" spans="1:15" x14ac:dyDescent="0.2">
      <c r="F3" s="98" t="str">
        <f>PRESIDENCIA!F3</f>
        <v>SEGUNDA QUINCENA DE JUNIO DE 2018</v>
      </c>
      <c r="G3" s="44"/>
      <c r="H3" s="44"/>
      <c r="I3" s="44"/>
      <c r="J3" s="98"/>
      <c r="K3" s="44"/>
      <c r="L3" s="44"/>
    </row>
    <row r="4" spans="1:15" x14ac:dyDescent="0.2">
      <c r="F4" s="98"/>
      <c r="G4" s="44"/>
      <c r="H4" s="44"/>
      <c r="I4" s="44"/>
      <c r="J4" s="98"/>
      <c r="K4" s="44"/>
      <c r="L4" s="44"/>
    </row>
    <row r="5" spans="1:15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1:15" x14ac:dyDescent="0.2">
      <c r="B6" s="38"/>
      <c r="C6" s="41"/>
      <c r="F6" s="64"/>
      <c r="G6" s="64"/>
      <c r="H6" s="18"/>
      <c r="I6" s="18"/>
      <c r="J6" s="18"/>
      <c r="L6" s="18"/>
    </row>
    <row r="7" spans="1:15" ht="24.95" customHeight="1" x14ac:dyDescent="0.2">
      <c r="B7" s="38" t="s">
        <v>420</v>
      </c>
      <c r="C7" s="41" t="s">
        <v>365</v>
      </c>
      <c r="D7" s="52"/>
      <c r="E7" s="69" t="s">
        <v>121</v>
      </c>
      <c r="F7" s="64">
        <v>36772.71</v>
      </c>
      <c r="G7" s="64">
        <v>6832.2917280000001</v>
      </c>
      <c r="H7" s="18">
        <f>F7/30.42*15</f>
        <v>18132.5</v>
      </c>
      <c r="I7" s="18">
        <f>+G7/30.42*15</f>
        <v>3368.9801420118342</v>
      </c>
      <c r="J7" s="18"/>
      <c r="K7" s="18"/>
      <c r="L7" s="18">
        <f>H7-I7+J7-K7</f>
        <v>14763.519857988165</v>
      </c>
      <c r="M7" s="36"/>
      <c r="N7" s="57"/>
      <c r="O7" s="54"/>
    </row>
    <row r="8" spans="1:15" ht="24.95" customHeight="1" x14ac:dyDescent="0.2">
      <c r="B8" s="38" t="s">
        <v>95</v>
      </c>
      <c r="C8" s="41" t="s">
        <v>7</v>
      </c>
      <c r="D8" s="52"/>
      <c r="E8" s="105" t="s">
        <v>118</v>
      </c>
      <c r="F8" s="64">
        <v>8964</v>
      </c>
      <c r="G8" s="64">
        <v>746.52640000000019</v>
      </c>
      <c r="H8" s="18">
        <f t="shared" ref="H8" si="0">F8/30.42*15</f>
        <v>4420.1183431952659</v>
      </c>
      <c r="I8" s="18">
        <f t="shared" ref="I8" si="1">+G8/30.42*15</f>
        <v>368.10966469428018</v>
      </c>
      <c r="J8" s="18"/>
      <c r="K8" s="18"/>
      <c r="L8" s="18">
        <f>H8-I8+J8-K8</f>
        <v>4052.0086785009858</v>
      </c>
      <c r="M8" s="36"/>
      <c r="O8" s="54"/>
    </row>
    <row r="9" spans="1:15" ht="21.95" customHeight="1" x14ac:dyDescent="0.2">
      <c r="E9" s="58" t="s">
        <v>89</v>
      </c>
      <c r="F9" s="95">
        <f t="shared" ref="F9:L9" si="2">SUM(F7:F8)</f>
        <v>45736.71</v>
      </c>
      <c r="G9" s="95">
        <f t="shared" si="2"/>
        <v>7578.8181280000008</v>
      </c>
      <c r="H9" s="59">
        <f t="shared" si="2"/>
        <v>22552.618343195267</v>
      </c>
      <c r="I9" s="59">
        <f t="shared" si="2"/>
        <v>3737.0898067061144</v>
      </c>
      <c r="J9" s="59">
        <f t="shared" si="2"/>
        <v>0</v>
      </c>
      <c r="K9" s="59">
        <f t="shared" si="2"/>
        <v>0</v>
      </c>
      <c r="L9" s="59">
        <f t="shared" si="2"/>
        <v>18815.52853648915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4"/>
    <col min="17" max="16384" width="11.42578125" style="37"/>
  </cols>
  <sheetData>
    <row r="1" spans="1:16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6" ht="15" x14ac:dyDescent="0.25">
      <c r="F2" s="46" t="s">
        <v>292</v>
      </c>
      <c r="G2" s="44"/>
      <c r="H2" s="44"/>
      <c r="I2" s="44"/>
      <c r="J2" s="46"/>
      <c r="K2" s="44"/>
      <c r="L2" s="44"/>
      <c r="M2" s="47" t="str">
        <f>PRESIDENCIA!M2</f>
        <v>30 DE JUNIO DE 2018</v>
      </c>
    </row>
    <row r="3" spans="1:16" x14ac:dyDescent="0.2">
      <c r="F3" s="98" t="str">
        <f>PRESIDENCIA!F3</f>
        <v>SEGUNDA QUINCENA DE JUNIO DE 2018</v>
      </c>
      <c r="G3" s="44"/>
      <c r="H3" s="44"/>
      <c r="I3" s="44"/>
      <c r="J3" s="98"/>
      <c r="K3" s="44"/>
      <c r="L3" s="44"/>
    </row>
    <row r="4" spans="1:16" x14ac:dyDescent="0.2">
      <c r="F4" s="98"/>
      <c r="G4" s="44"/>
      <c r="H4" s="44"/>
      <c r="I4" s="44"/>
      <c r="J4" s="98"/>
      <c r="K4" s="44"/>
      <c r="L4" s="44"/>
    </row>
    <row r="5" spans="1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59"/>
      <c r="P5" s="59"/>
    </row>
    <row r="6" spans="1:16" x14ac:dyDescent="0.2">
      <c r="B6" s="38"/>
      <c r="C6" s="41"/>
      <c r="F6" s="64"/>
      <c r="G6" s="64"/>
      <c r="H6" s="18"/>
      <c r="I6" s="18"/>
      <c r="J6" s="18"/>
      <c r="L6" s="18"/>
      <c r="O6" s="44"/>
    </row>
    <row r="7" spans="1:16" ht="24.95" customHeight="1" x14ac:dyDescent="0.2">
      <c r="B7" s="38" t="s">
        <v>342</v>
      </c>
      <c r="C7" s="41" t="s">
        <v>338</v>
      </c>
      <c r="D7" s="52"/>
      <c r="E7" s="38" t="s">
        <v>123</v>
      </c>
      <c r="F7" s="64">
        <v>25925.5</v>
      </c>
      <c r="G7" s="64">
        <v>4281.03</v>
      </c>
      <c r="H7" s="18">
        <f>F7/30.42*15</f>
        <v>12783.777120315581</v>
      </c>
      <c r="I7" s="18">
        <f>+G7/30.42*15</f>
        <v>2110.9615384615386</v>
      </c>
      <c r="J7" s="18"/>
      <c r="K7" s="18"/>
      <c r="L7" s="18">
        <f>H7-I7+J7-K7</f>
        <v>10672.815581854042</v>
      </c>
      <c r="M7" s="36"/>
      <c r="N7" s="57"/>
      <c r="O7" s="44"/>
    </row>
    <row r="8" spans="1:16" ht="24.95" customHeight="1" x14ac:dyDescent="0.2">
      <c r="B8" s="38" t="s">
        <v>419</v>
      </c>
      <c r="C8" s="41" t="s">
        <v>366</v>
      </c>
      <c r="D8" s="52"/>
      <c r="E8" s="38" t="s">
        <v>118</v>
      </c>
      <c r="F8" s="64">
        <v>7764.65</v>
      </c>
      <c r="G8" s="64">
        <v>598.89524800000004</v>
      </c>
      <c r="H8" s="18">
        <f t="shared" ref="H8" si="0">F8/30.42*15</f>
        <v>3828.7228796844179</v>
      </c>
      <c r="I8" s="18">
        <f t="shared" ref="I8" si="1">+G8/30.42*15</f>
        <v>295.31323865877715</v>
      </c>
      <c r="J8" s="18"/>
      <c r="K8" s="18"/>
      <c r="L8" s="18">
        <f>H8-I8+J8-K8</f>
        <v>3533.4096410256407</v>
      </c>
      <c r="M8" s="36"/>
      <c r="N8" s="57"/>
      <c r="O8" s="44"/>
    </row>
    <row r="9" spans="1:16" ht="21.95" customHeight="1" x14ac:dyDescent="0.2">
      <c r="E9" s="58" t="s">
        <v>89</v>
      </c>
      <c r="F9" s="95">
        <f t="shared" ref="F9:L9" si="2">SUM(F7:F8)</f>
        <v>33690.15</v>
      </c>
      <c r="G9" s="95">
        <f t="shared" si="2"/>
        <v>4879.9252479999996</v>
      </c>
      <c r="H9" s="59">
        <f t="shared" si="2"/>
        <v>16612.5</v>
      </c>
      <c r="I9" s="59">
        <f t="shared" si="2"/>
        <v>2406.2747771203158</v>
      </c>
      <c r="J9" s="59">
        <f t="shared" si="2"/>
        <v>0</v>
      </c>
      <c r="K9" s="59">
        <f t="shared" si="2"/>
        <v>0</v>
      </c>
      <c r="L9" s="59">
        <f t="shared" si="2"/>
        <v>14206.225222879682</v>
      </c>
      <c r="O9" s="44"/>
    </row>
    <row r="10" spans="1:16" ht="21.95" customHeight="1" x14ac:dyDescent="0.2">
      <c r="B10" s="38"/>
      <c r="C10" s="35"/>
      <c r="D10" s="35"/>
      <c r="E10" s="38"/>
      <c r="F10" s="18"/>
      <c r="J10" s="18"/>
      <c r="O10" s="44"/>
    </row>
    <row r="11" spans="1:16" x14ac:dyDescent="0.2">
      <c r="B11" s="38"/>
      <c r="C11" s="35"/>
      <c r="D11" s="35"/>
      <c r="E11" s="38"/>
      <c r="F11" s="18"/>
      <c r="J11" s="18"/>
      <c r="O11" s="59"/>
      <c r="P11" s="59"/>
    </row>
    <row r="12" spans="1:16" x14ac:dyDescent="0.2">
      <c r="B12" s="38"/>
      <c r="C12" s="35"/>
      <c r="D12" s="35"/>
      <c r="E12" s="38"/>
      <c r="F12" s="18"/>
      <c r="J12" s="18"/>
      <c r="O12" s="44"/>
    </row>
    <row r="13" spans="1:16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4"/>
    <col min="18" max="16384" width="11.42578125" style="37"/>
  </cols>
  <sheetData>
    <row r="1" spans="2:17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7" ht="15" x14ac:dyDescent="0.25">
      <c r="F2" s="46" t="s">
        <v>293</v>
      </c>
      <c r="G2" s="44"/>
      <c r="H2" s="44"/>
      <c r="I2" s="44"/>
      <c r="J2" s="44"/>
      <c r="K2" s="44"/>
      <c r="L2" s="44"/>
      <c r="M2" s="44"/>
      <c r="N2" s="47" t="str">
        <f>PRESIDENCIA!M2</f>
        <v>30 DE JUNIO DE 2018</v>
      </c>
    </row>
    <row r="3" spans="2:17" x14ac:dyDescent="0.2">
      <c r="F3" s="47" t="str">
        <f>PRESIDENCIA!F3</f>
        <v>SEGUNDA QUINCENA DE JUNIO DE 2018</v>
      </c>
      <c r="G3" s="44"/>
      <c r="H3" s="44"/>
      <c r="I3" s="44"/>
      <c r="J3" s="44"/>
      <c r="K3" s="44"/>
      <c r="L3" s="44"/>
      <c r="M3" s="44"/>
    </row>
    <row r="4" spans="2:17" x14ac:dyDescent="0.2">
      <c r="F4" s="98"/>
      <c r="G4" s="44"/>
      <c r="H4" s="44"/>
      <c r="I4" s="44"/>
      <c r="J4" s="44"/>
      <c r="K4" s="44"/>
      <c r="L4" s="44"/>
      <c r="M4" s="44"/>
    </row>
    <row r="5" spans="2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99" t="s">
        <v>253</v>
      </c>
      <c r="I5" s="49" t="s">
        <v>4</v>
      </c>
      <c r="J5" s="49" t="s">
        <v>204</v>
      </c>
      <c r="K5" s="100" t="s">
        <v>253</v>
      </c>
      <c r="L5" s="51" t="s">
        <v>192</v>
      </c>
      <c r="M5" s="49" t="s">
        <v>5</v>
      </c>
      <c r="N5" s="48" t="s">
        <v>6</v>
      </c>
    </row>
    <row r="6" spans="2:17" ht="2.25" customHeight="1" x14ac:dyDescent="0.2">
      <c r="F6" s="88"/>
      <c r="G6" s="88"/>
      <c r="H6" s="88"/>
    </row>
    <row r="7" spans="2:17" ht="24.95" customHeight="1" x14ac:dyDescent="0.2">
      <c r="B7" s="38" t="s">
        <v>421</v>
      </c>
      <c r="C7" s="41" t="s">
        <v>411</v>
      </c>
      <c r="D7" s="52"/>
      <c r="E7" s="69" t="s">
        <v>124</v>
      </c>
      <c r="F7" s="64">
        <v>12521.2</v>
      </c>
      <c r="G7" s="64">
        <v>1381.0729999999999</v>
      </c>
      <c r="H7" s="64"/>
      <c r="I7" s="18">
        <f>+F7/30.42*15</f>
        <v>6174.1617357001978</v>
      </c>
      <c r="J7" s="18">
        <f>+G7/30.42*15</f>
        <v>681.00246548323457</v>
      </c>
      <c r="K7" s="18">
        <f t="shared" ref="K7:K11" si="0">+H7/30.42*16</f>
        <v>0</v>
      </c>
      <c r="L7" s="18"/>
      <c r="M7" s="18">
        <f>I7-J7+K7-L7</f>
        <v>5493.1592702169637</v>
      </c>
      <c r="N7" s="36"/>
      <c r="O7" s="57"/>
      <c r="Q7" s="59"/>
    </row>
    <row r="8" spans="2:17" ht="24.95" customHeight="1" x14ac:dyDescent="0.2">
      <c r="B8" s="38" t="s">
        <v>207</v>
      </c>
      <c r="C8" s="41" t="s">
        <v>206</v>
      </c>
      <c r="D8" s="52"/>
      <c r="E8" s="69" t="s">
        <v>118</v>
      </c>
      <c r="F8" s="64">
        <v>8964</v>
      </c>
      <c r="G8" s="64">
        <v>746.52640000000019</v>
      </c>
      <c r="H8" s="64"/>
      <c r="I8" s="18">
        <f t="shared" ref="I8:I11" si="1">+F8/30.42*15</f>
        <v>4420.1183431952659</v>
      </c>
      <c r="J8" s="18">
        <f t="shared" ref="J8:J11" si="2">+G8/30.42*15</f>
        <v>368.10966469428018</v>
      </c>
      <c r="K8" s="18">
        <f t="shared" si="0"/>
        <v>0</v>
      </c>
      <c r="L8" s="18"/>
      <c r="M8" s="18">
        <f>I8-J8+K8-L8</f>
        <v>4052.0086785009858</v>
      </c>
      <c r="N8" s="36"/>
    </row>
    <row r="9" spans="2:17" ht="24.95" customHeight="1" x14ac:dyDescent="0.2">
      <c r="B9" s="56" t="s">
        <v>176</v>
      </c>
      <c r="C9" s="107" t="s">
        <v>171</v>
      </c>
      <c r="D9" s="52"/>
      <c r="E9" s="69" t="s">
        <v>294</v>
      </c>
      <c r="F9" s="64">
        <v>6306</v>
      </c>
      <c r="G9" s="64">
        <v>186.65412799999999</v>
      </c>
      <c r="H9" s="64"/>
      <c r="I9" s="18">
        <f t="shared" si="1"/>
        <v>3109.4674556213013</v>
      </c>
      <c r="J9" s="18">
        <f t="shared" si="2"/>
        <v>92.038524654832344</v>
      </c>
      <c r="K9" s="18">
        <f t="shared" si="0"/>
        <v>0</v>
      </c>
      <c r="L9" s="18"/>
      <c r="M9" s="18">
        <f>I9-J9+K9-L9</f>
        <v>3017.4289309664691</v>
      </c>
      <c r="N9" s="36"/>
    </row>
    <row r="10" spans="2:17" ht="24.95" customHeight="1" x14ac:dyDescent="0.2">
      <c r="B10" s="38" t="s">
        <v>331</v>
      </c>
      <c r="C10" s="41" t="s">
        <v>329</v>
      </c>
      <c r="D10" s="52"/>
      <c r="E10" s="69" t="s">
        <v>295</v>
      </c>
      <c r="F10" s="64">
        <v>6306</v>
      </c>
      <c r="G10" s="64">
        <v>186.65412799999999</v>
      </c>
      <c r="H10" s="64"/>
      <c r="I10" s="18">
        <f t="shared" si="1"/>
        <v>3109.4674556213013</v>
      </c>
      <c r="J10" s="18">
        <f t="shared" si="2"/>
        <v>92.038524654832344</v>
      </c>
      <c r="K10" s="18">
        <f t="shared" si="0"/>
        <v>0</v>
      </c>
      <c r="L10" s="18"/>
      <c r="M10" s="18">
        <f>I10-J10+K10-L10</f>
        <v>3017.4289309664691</v>
      </c>
      <c r="N10" s="36"/>
      <c r="O10" s="57"/>
    </row>
    <row r="11" spans="2:17" ht="24.95" customHeight="1" x14ac:dyDescent="0.2">
      <c r="B11" s="38" t="s">
        <v>332</v>
      </c>
      <c r="C11" s="41" t="s">
        <v>330</v>
      </c>
      <c r="D11" s="52"/>
      <c r="E11" s="69" t="s">
        <v>296</v>
      </c>
      <c r="F11" s="64">
        <v>6306</v>
      </c>
      <c r="G11" s="64">
        <v>186.65412799999999</v>
      </c>
      <c r="H11" s="64"/>
      <c r="I11" s="18">
        <f t="shared" si="1"/>
        <v>3109.4674556213013</v>
      </c>
      <c r="J11" s="18">
        <f t="shared" si="2"/>
        <v>92.038524654832344</v>
      </c>
      <c r="K11" s="18">
        <f t="shared" si="0"/>
        <v>0</v>
      </c>
      <c r="L11" s="18"/>
      <c r="M11" s="18">
        <f>I11-J11+K11-L11</f>
        <v>3017.4289309664691</v>
      </c>
      <c r="N11" s="36"/>
      <c r="O11" s="57"/>
    </row>
    <row r="12" spans="2:17" ht="24.95" customHeight="1" x14ac:dyDescent="0.2">
      <c r="B12" s="38"/>
      <c r="C12" s="41"/>
      <c r="D12" s="52"/>
      <c r="E12" s="38"/>
      <c r="F12" s="64"/>
      <c r="G12" s="64"/>
      <c r="H12" s="64"/>
      <c r="I12" s="18"/>
      <c r="J12" s="18"/>
      <c r="K12" s="18"/>
      <c r="L12" s="18"/>
      <c r="M12" s="18"/>
    </row>
    <row r="13" spans="2:17" ht="21.95" customHeight="1" x14ac:dyDescent="0.2">
      <c r="E13" s="58" t="s">
        <v>89</v>
      </c>
      <c r="F13" s="95">
        <f t="shared" ref="F13:M13" si="3">SUM(F6:F12)</f>
        <v>40403.199999999997</v>
      </c>
      <c r="G13" s="95">
        <f t="shared" si="3"/>
        <v>2687.5617840000004</v>
      </c>
      <c r="H13" s="95">
        <f t="shared" si="3"/>
        <v>0</v>
      </c>
      <c r="I13" s="59">
        <f>SUM(I6:I12)</f>
        <v>19922.682445759368</v>
      </c>
      <c r="J13" s="59">
        <f t="shared" si="3"/>
        <v>1325.2277041420118</v>
      </c>
      <c r="K13" s="59">
        <f t="shared" si="3"/>
        <v>0</v>
      </c>
      <c r="L13" s="59">
        <f t="shared" si="3"/>
        <v>0</v>
      </c>
      <c r="M13" s="59">
        <f t="shared" si="3"/>
        <v>18597.454741617359</v>
      </c>
      <c r="Q13" s="59"/>
    </row>
    <row r="14" spans="2:17" ht="21.95" customHeight="1" x14ac:dyDescent="0.2">
      <c r="E14" s="58"/>
      <c r="F14" s="59"/>
      <c r="G14" s="59"/>
      <c r="H14" s="59"/>
      <c r="I14" s="59"/>
      <c r="J14" s="59"/>
      <c r="K14" s="59"/>
      <c r="L14" s="59"/>
      <c r="M14" s="59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1"/>
  <sheetViews>
    <sheetView zoomScale="70" zoomScaleNormal="70" workbookViewId="0">
      <selection activeCell="I7" sqref="I7:K1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30 DE JUNIO DE 2018</v>
      </c>
    </row>
    <row r="3" spans="2:14" x14ac:dyDescent="0.2">
      <c r="F3" s="17" t="str">
        <f>PRESIDENCIA!F3</f>
        <v>SEGUNDA QUINCENA DE JUNIO DE 2018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60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4" ht="2.25" customHeight="1" x14ac:dyDescent="0.2">
      <c r="F6" s="63"/>
      <c r="G6" s="63"/>
      <c r="H6" s="63"/>
    </row>
    <row r="7" spans="2:14" ht="24.95" customHeight="1" x14ac:dyDescent="0.2">
      <c r="B7" s="9" t="s">
        <v>363</v>
      </c>
      <c r="C7" s="8" t="s">
        <v>361</v>
      </c>
      <c r="D7" s="13"/>
      <c r="E7" s="70" t="s">
        <v>245</v>
      </c>
      <c r="F7" s="61">
        <v>4725</v>
      </c>
      <c r="G7" s="61"/>
      <c r="H7" s="61">
        <v>48.385919999999899</v>
      </c>
      <c r="I7" s="11">
        <f>+F7/30.42*15</f>
        <v>2329.8816568047337</v>
      </c>
      <c r="J7" s="11">
        <f>+G7/30.42*15</f>
        <v>0</v>
      </c>
      <c r="K7" s="11">
        <f>+H7/30.42*15</f>
        <v>23.858934911242553</v>
      </c>
      <c r="L7" s="11"/>
      <c r="M7" s="11">
        <f>I7-J7+K7-L7</f>
        <v>2353.7405917159763</v>
      </c>
      <c r="N7" s="12"/>
    </row>
    <row r="8" spans="2:14" ht="24.95" customHeight="1" x14ac:dyDescent="0.2">
      <c r="B8" s="9" t="s">
        <v>364</v>
      </c>
      <c r="C8" s="10" t="s">
        <v>362</v>
      </c>
      <c r="D8" s="13"/>
      <c r="E8" s="70" t="s">
        <v>246</v>
      </c>
      <c r="F8" s="61">
        <v>4725</v>
      </c>
      <c r="G8" s="61"/>
      <c r="H8" s="61">
        <v>48.385919999999899</v>
      </c>
      <c r="I8" s="11">
        <f t="shared" ref="I8:I17" si="0">+F8/30.42*15</f>
        <v>2329.8816568047337</v>
      </c>
      <c r="J8" s="11">
        <f t="shared" ref="J8:J17" si="1">+G8/30.42*15</f>
        <v>0</v>
      </c>
      <c r="K8" s="11">
        <f t="shared" ref="K8:K17" si="2">+H8/30.42*15</f>
        <v>23.858934911242553</v>
      </c>
      <c r="L8" s="11"/>
      <c r="M8" s="11">
        <f t="shared" ref="M8:M17" si="3">I8-J8+K8-L8</f>
        <v>2353.7405917159763</v>
      </c>
      <c r="N8" s="12"/>
    </row>
    <row r="9" spans="2:14" ht="24.95" customHeight="1" x14ac:dyDescent="0.2">
      <c r="B9" s="9" t="s">
        <v>487</v>
      </c>
      <c r="C9" s="8" t="s">
        <v>488</v>
      </c>
      <c r="D9" s="13"/>
      <c r="E9" s="70" t="s">
        <v>247</v>
      </c>
      <c r="F9" s="61">
        <v>4725</v>
      </c>
      <c r="G9" s="61"/>
      <c r="H9" s="61">
        <v>48.385919999999899</v>
      </c>
      <c r="I9" s="11">
        <f t="shared" si="0"/>
        <v>2329.8816568047337</v>
      </c>
      <c r="J9" s="11">
        <f t="shared" si="1"/>
        <v>0</v>
      </c>
      <c r="K9" s="11">
        <f t="shared" si="2"/>
        <v>23.858934911242553</v>
      </c>
      <c r="L9" s="11"/>
      <c r="M9" s="11">
        <f t="shared" si="3"/>
        <v>2353.7405917159763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0" t="s">
        <v>126</v>
      </c>
      <c r="F10" s="61">
        <v>4863.6000000000004</v>
      </c>
      <c r="G10" s="61"/>
      <c r="H10" s="61">
        <v>39.515519999999903</v>
      </c>
      <c r="I10" s="11">
        <f t="shared" si="0"/>
        <v>2398.2248520710059</v>
      </c>
      <c r="J10" s="11">
        <f t="shared" si="1"/>
        <v>0</v>
      </c>
      <c r="K10" s="11">
        <f t="shared" si="2"/>
        <v>19.484970414201136</v>
      </c>
      <c r="L10" s="11"/>
      <c r="M10" s="11">
        <f t="shared" si="3"/>
        <v>2417.709822485207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0" t="s">
        <v>126</v>
      </c>
      <c r="F11" s="61">
        <v>2415</v>
      </c>
      <c r="G11" s="61"/>
      <c r="H11" s="61">
        <v>278.18592000000001</v>
      </c>
      <c r="I11" s="11">
        <f t="shared" si="0"/>
        <v>1190.8284023668639</v>
      </c>
      <c r="J11" s="11">
        <f t="shared" si="1"/>
        <v>0</v>
      </c>
      <c r="K11" s="11">
        <f t="shared" si="2"/>
        <v>137.17254437869823</v>
      </c>
      <c r="L11" s="11"/>
      <c r="M11" s="11">
        <f t="shared" si="3"/>
        <v>1328.000946745562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0" t="s">
        <v>126</v>
      </c>
      <c r="F12" s="61">
        <v>2415</v>
      </c>
      <c r="G12" s="61"/>
      <c r="H12" s="61">
        <v>278.18592000000001</v>
      </c>
      <c r="I12" s="11">
        <f t="shared" si="0"/>
        <v>1190.8284023668639</v>
      </c>
      <c r="J12" s="11">
        <f t="shared" si="1"/>
        <v>0</v>
      </c>
      <c r="K12" s="11">
        <f t="shared" si="2"/>
        <v>137.17254437869823</v>
      </c>
      <c r="L12" s="11"/>
      <c r="M12" s="11">
        <f t="shared" si="3"/>
        <v>1328.000946745562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0" t="s">
        <v>127</v>
      </c>
      <c r="F13" s="61">
        <v>7066.5</v>
      </c>
      <c r="G13" s="61">
        <v>269.39652799999999</v>
      </c>
      <c r="H13" s="61"/>
      <c r="I13" s="11">
        <f t="shared" si="0"/>
        <v>3484.4674556213013</v>
      </c>
      <c r="J13" s="11">
        <f t="shared" si="1"/>
        <v>132.83852465483233</v>
      </c>
      <c r="K13" s="11">
        <f t="shared" si="2"/>
        <v>0</v>
      </c>
      <c r="L13" s="11"/>
      <c r="M13" s="11">
        <f t="shared" si="3"/>
        <v>3351.6289309664689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0" t="s">
        <v>127</v>
      </c>
      <c r="F14" s="61">
        <v>7066.5</v>
      </c>
      <c r="G14" s="61">
        <v>269.39652799999999</v>
      </c>
      <c r="H14" s="61"/>
      <c r="I14" s="11">
        <f t="shared" si="0"/>
        <v>3484.4674556213013</v>
      </c>
      <c r="J14" s="11">
        <f t="shared" si="1"/>
        <v>132.83852465483233</v>
      </c>
      <c r="K14" s="11">
        <f t="shared" si="2"/>
        <v>0</v>
      </c>
      <c r="L14" s="11"/>
      <c r="M14" s="11">
        <f t="shared" si="3"/>
        <v>3351.6289309664689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0" t="s">
        <v>128</v>
      </c>
      <c r="F15" s="61">
        <v>5884.2</v>
      </c>
      <c r="G15" s="61">
        <v>99.67228799999998</v>
      </c>
      <c r="H15" s="61"/>
      <c r="I15" s="11">
        <f t="shared" si="0"/>
        <v>2901.479289940828</v>
      </c>
      <c r="J15" s="11">
        <f t="shared" si="1"/>
        <v>49.148071005917146</v>
      </c>
      <c r="K15" s="11">
        <f t="shared" si="2"/>
        <v>0</v>
      </c>
      <c r="L15" s="11"/>
      <c r="M15" s="11">
        <f t="shared" si="3"/>
        <v>2852.3312189349108</v>
      </c>
      <c r="N15" s="12"/>
    </row>
    <row r="16" spans="2:14" ht="24.95" customHeight="1" x14ac:dyDescent="0.2">
      <c r="B16" s="9"/>
      <c r="C16" s="8" t="s">
        <v>409</v>
      </c>
      <c r="D16" s="13"/>
      <c r="E16" s="70" t="s">
        <v>248</v>
      </c>
      <c r="F16" s="61">
        <v>2929.5</v>
      </c>
      <c r="G16" s="61"/>
      <c r="H16" s="61">
        <v>245.04792</v>
      </c>
      <c r="I16" s="11">
        <f t="shared" si="0"/>
        <v>1444.5266272189349</v>
      </c>
      <c r="J16" s="11">
        <f t="shared" si="1"/>
        <v>0</v>
      </c>
      <c r="K16" s="11">
        <f t="shared" si="2"/>
        <v>120.83230769230769</v>
      </c>
      <c r="L16" s="11"/>
      <c r="M16" s="11">
        <f t="shared" si="3"/>
        <v>1565.3589349112426</v>
      </c>
      <c r="N16" s="12"/>
    </row>
    <row r="17" spans="2:14" ht="24.95" customHeight="1" x14ac:dyDescent="0.2">
      <c r="B17" s="9" t="s">
        <v>25</v>
      </c>
      <c r="C17" s="8" t="s">
        <v>26</v>
      </c>
      <c r="D17" s="13"/>
      <c r="E17" s="70" t="s">
        <v>130</v>
      </c>
      <c r="F17" s="61">
        <v>2125.1999999999998</v>
      </c>
      <c r="G17" s="61"/>
      <c r="H17" s="61">
        <v>296.73311999999999</v>
      </c>
      <c r="I17" s="11">
        <f t="shared" si="0"/>
        <v>1047.9289940828401</v>
      </c>
      <c r="J17" s="11">
        <f t="shared" si="1"/>
        <v>0</v>
      </c>
      <c r="K17" s="11">
        <f t="shared" si="2"/>
        <v>146.3181065088757</v>
      </c>
      <c r="L17" s="11"/>
      <c r="M17" s="11">
        <f t="shared" si="3"/>
        <v>1194.2471005917157</v>
      </c>
      <c r="N17" s="12"/>
    </row>
    <row r="18" spans="2:14" ht="24.95" customHeight="1" x14ac:dyDescent="0.2">
      <c r="B18" s="9"/>
      <c r="C18" s="8"/>
      <c r="D18" s="13"/>
      <c r="E18" s="9"/>
      <c r="F18" s="61"/>
      <c r="G18" s="61"/>
      <c r="H18" s="61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2">
        <f t="shared" ref="F19:L19" si="4">SUM(F6:F18)</f>
        <v>48940.499999999993</v>
      </c>
      <c r="G19" s="62">
        <f t="shared" si="4"/>
        <v>638.46534399999996</v>
      </c>
      <c r="H19" s="62">
        <f t="shared" si="4"/>
        <v>1282.8261599999996</v>
      </c>
      <c r="I19" s="16">
        <f t="shared" si="4"/>
        <v>24132.396449704142</v>
      </c>
      <c r="J19" s="16">
        <f t="shared" si="4"/>
        <v>314.82512031558178</v>
      </c>
      <c r="K19" s="16">
        <f t="shared" si="4"/>
        <v>632.55727810650865</v>
      </c>
      <c r="L19" s="16">
        <f t="shared" si="4"/>
        <v>0</v>
      </c>
      <c r="M19" s="16">
        <f>SUM(M6:M18)</f>
        <v>24450.128607495066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3" zoomScale="80" zoomScaleNormal="80" workbookViewId="0">
      <selection activeCell="N12" sqref="N1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22" ht="15" x14ac:dyDescent="0.25">
      <c r="F2" s="46" t="s">
        <v>91</v>
      </c>
      <c r="G2" s="44"/>
      <c r="H2" s="44"/>
      <c r="I2" s="44"/>
      <c r="J2" s="44"/>
      <c r="K2" s="44"/>
      <c r="L2" s="44"/>
      <c r="M2" s="47" t="str">
        <f>PRESIDENCIA!M2</f>
        <v>30 DE JUNIO DE 2018</v>
      </c>
    </row>
    <row r="3" spans="2:22" x14ac:dyDescent="0.2">
      <c r="F3" s="47" t="str">
        <f>PRESIDENCIA!F3</f>
        <v>SEGUNDA QUINCENA DE JUNIO DE 2018</v>
      </c>
      <c r="G3" s="44"/>
      <c r="H3" s="44"/>
      <c r="I3" s="44"/>
      <c r="J3" s="44"/>
      <c r="K3" s="44"/>
      <c r="L3" s="44"/>
    </row>
    <row r="4" spans="2:22" x14ac:dyDescent="0.2">
      <c r="F4" s="98"/>
      <c r="G4" s="44"/>
      <c r="H4" s="44"/>
      <c r="I4" s="44"/>
      <c r="J4" s="44"/>
      <c r="K4" s="44"/>
      <c r="L4" s="44"/>
      <c r="O4" s="108"/>
    </row>
    <row r="5" spans="2:22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80"/>
      <c r="S5" s="109"/>
    </row>
    <row r="6" spans="2:22" x14ac:dyDescent="0.2">
      <c r="F6" s="88"/>
      <c r="G6" s="88"/>
    </row>
    <row r="7" spans="2:22" ht="24.95" customHeight="1" x14ac:dyDescent="0.2">
      <c r="B7" s="38" t="s">
        <v>357</v>
      </c>
      <c r="C7" s="41" t="s">
        <v>355</v>
      </c>
      <c r="D7" s="52"/>
      <c r="E7" s="110" t="s">
        <v>131</v>
      </c>
      <c r="F7" s="64">
        <v>36772.71</v>
      </c>
      <c r="G7" s="64">
        <v>6832.2917280000001</v>
      </c>
      <c r="H7" s="18">
        <f>+F7/30.42*15</f>
        <v>18132.5</v>
      </c>
      <c r="I7" s="18">
        <f>+G7/30.42*15</f>
        <v>3368.9801420118342</v>
      </c>
      <c r="J7" s="18"/>
      <c r="K7" s="18">
        <v>0</v>
      </c>
      <c r="L7" s="18">
        <f>H7-I7+J7-K7</f>
        <v>14763.519857988165</v>
      </c>
      <c r="M7" s="36"/>
      <c r="N7" s="59"/>
      <c r="O7" s="59"/>
      <c r="P7" s="59"/>
      <c r="Q7" s="59"/>
      <c r="R7" s="111"/>
      <c r="S7" s="44"/>
      <c r="T7" s="44"/>
      <c r="U7" s="44"/>
      <c r="V7" s="44"/>
    </row>
    <row r="8" spans="2:22" ht="24.95" customHeight="1" x14ac:dyDescent="0.2">
      <c r="B8" s="38" t="s">
        <v>358</v>
      </c>
      <c r="C8" s="41" t="s">
        <v>401</v>
      </c>
      <c r="D8" s="52"/>
      <c r="E8" s="110" t="s">
        <v>280</v>
      </c>
      <c r="F8" s="18">
        <v>11514.3</v>
      </c>
      <c r="G8" s="18">
        <v>1183.0530239999998</v>
      </c>
      <c r="H8" s="18">
        <f t="shared" ref="H8:H17" si="0">+F8/30.42*15</f>
        <v>5677.6627218934909</v>
      </c>
      <c r="I8" s="18">
        <f t="shared" ref="I8:I17" si="1">+G8/30.42*15</f>
        <v>583.35947928994074</v>
      </c>
      <c r="J8" s="18"/>
      <c r="K8" s="18"/>
      <c r="L8" s="18">
        <f t="shared" ref="L8:L17" si="2">H8-I8+J8-K8</f>
        <v>5094.3032426035497</v>
      </c>
      <c r="M8" s="36"/>
      <c r="N8" s="57"/>
      <c r="O8" s="44"/>
      <c r="P8" s="44"/>
      <c r="Q8" s="44"/>
      <c r="S8" s="44"/>
      <c r="T8" s="44"/>
      <c r="U8" s="44"/>
      <c r="V8" s="44"/>
    </row>
    <row r="9" spans="2:22" ht="36" x14ac:dyDescent="0.2">
      <c r="B9" s="38" t="s">
        <v>27</v>
      </c>
      <c r="C9" s="41" t="s">
        <v>28</v>
      </c>
      <c r="D9" s="52"/>
      <c r="E9" s="110" t="s">
        <v>503</v>
      </c>
      <c r="F9" s="64">
        <v>16793.669999999998</v>
      </c>
      <c r="G9" s="64">
        <v>2293.67</v>
      </c>
      <c r="H9" s="18">
        <f t="shared" si="0"/>
        <v>8280.9023668639038</v>
      </c>
      <c r="I9" s="18">
        <f t="shared" si="1"/>
        <v>1131.000986193294</v>
      </c>
      <c r="J9" s="18"/>
      <c r="K9" s="18"/>
      <c r="L9" s="18">
        <f t="shared" si="2"/>
        <v>7149.9013806706098</v>
      </c>
      <c r="M9" s="36"/>
      <c r="N9" s="44"/>
      <c r="O9" s="44"/>
      <c r="P9" s="44"/>
      <c r="Q9" s="44"/>
      <c r="S9" s="44"/>
      <c r="T9" s="44"/>
      <c r="U9" s="44"/>
      <c r="V9" s="44"/>
    </row>
    <row r="10" spans="2:22" ht="24.95" customHeight="1" x14ac:dyDescent="0.2">
      <c r="B10" s="38" t="s">
        <v>35</v>
      </c>
      <c r="C10" s="41" t="s">
        <v>36</v>
      </c>
      <c r="D10" s="52"/>
      <c r="E10" s="110" t="s">
        <v>118</v>
      </c>
      <c r="F10" s="64">
        <v>8964</v>
      </c>
      <c r="G10" s="64">
        <v>746.52640000000019</v>
      </c>
      <c r="H10" s="18">
        <f t="shared" si="0"/>
        <v>4420.1183431952659</v>
      </c>
      <c r="I10" s="18">
        <f t="shared" si="1"/>
        <v>368.10966469428018</v>
      </c>
      <c r="J10" s="18"/>
      <c r="K10" s="18"/>
      <c r="L10" s="18">
        <f t="shared" si="2"/>
        <v>4052.0086785009858</v>
      </c>
      <c r="M10" s="36"/>
      <c r="N10" s="141" t="s">
        <v>477</v>
      </c>
      <c r="O10" s="44"/>
      <c r="P10" s="44"/>
      <c r="Q10" s="44"/>
      <c r="S10" s="44"/>
      <c r="T10" s="44"/>
      <c r="U10" s="44"/>
      <c r="V10" s="44"/>
    </row>
    <row r="11" spans="2:22" ht="24.95" customHeight="1" x14ac:dyDescent="0.2">
      <c r="B11" s="38" t="s">
        <v>490</v>
      </c>
      <c r="C11" s="41" t="s">
        <v>489</v>
      </c>
      <c r="D11" s="52"/>
      <c r="E11" s="110" t="s">
        <v>133</v>
      </c>
      <c r="F11" s="64">
        <v>8964</v>
      </c>
      <c r="G11" s="64">
        <v>746.52640000000019</v>
      </c>
      <c r="H11" s="18">
        <f t="shared" si="0"/>
        <v>4420.1183431952659</v>
      </c>
      <c r="I11" s="18">
        <f t="shared" si="1"/>
        <v>368.10966469428018</v>
      </c>
      <c r="J11" s="18"/>
      <c r="K11" s="18">
        <v>0</v>
      </c>
      <c r="L11" s="18">
        <f t="shared" si="2"/>
        <v>4052.0086785009858</v>
      </c>
      <c r="M11" s="36"/>
      <c r="N11" s="57"/>
      <c r="O11" s="44"/>
      <c r="P11" s="44"/>
      <c r="Q11" s="44"/>
      <c r="S11" s="44"/>
      <c r="T11" s="44"/>
      <c r="U11" s="44"/>
      <c r="V11" s="44"/>
    </row>
    <row r="12" spans="2:22" ht="24.95" customHeight="1" x14ac:dyDescent="0.2">
      <c r="B12" s="38" t="s">
        <v>29</v>
      </c>
      <c r="C12" s="41" t="s">
        <v>30</v>
      </c>
      <c r="D12" s="52"/>
      <c r="E12" s="110" t="s">
        <v>132</v>
      </c>
      <c r="F12" s="64">
        <v>33214.199999999997</v>
      </c>
      <c r="G12" s="64">
        <v>5995.3301759999995</v>
      </c>
      <c r="H12" s="18">
        <f t="shared" si="0"/>
        <v>16377.810650887572</v>
      </c>
      <c r="I12" s="18">
        <f t="shared" si="1"/>
        <v>2956.2772071005916</v>
      </c>
      <c r="J12" s="18"/>
      <c r="K12" s="18">
        <v>4</v>
      </c>
      <c r="L12" s="18">
        <f t="shared" si="2"/>
        <v>13417.533443786981</v>
      </c>
      <c r="M12" s="36"/>
      <c r="N12" s="44">
        <f>+F12*0.63/2</f>
        <v>10462.473</v>
      </c>
      <c r="O12" s="44"/>
      <c r="P12" s="44"/>
      <c r="Q12" s="44"/>
      <c r="S12" s="44"/>
      <c r="T12" s="44"/>
      <c r="U12" s="44"/>
      <c r="V12" s="44"/>
    </row>
    <row r="13" spans="2:22" ht="24.95" customHeight="1" x14ac:dyDescent="0.2">
      <c r="B13" s="38" t="s">
        <v>31</v>
      </c>
      <c r="C13" s="41" t="s">
        <v>32</v>
      </c>
      <c r="D13" s="52"/>
      <c r="E13" s="110" t="s">
        <v>157</v>
      </c>
      <c r="F13" s="64">
        <v>15361.5</v>
      </c>
      <c r="G13" s="64">
        <v>1987.7610799999998</v>
      </c>
      <c r="H13" s="18">
        <f t="shared" si="0"/>
        <v>7574.7041420118339</v>
      </c>
      <c r="I13" s="18">
        <f t="shared" si="1"/>
        <v>980.15832347140008</v>
      </c>
      <c r="J13" s="18"/>
      <c r="K13" s="18">
        <v>3</v>
      </c>
      <c r="L13" s="18">
        <f t="shared" si="2"/>
        <v>6591.5458185404341</v>
      </c>
      <c r="M13" s="36"/>
      <c r="N13" s="44">
        <f>+F13*0.66/2</f>
        <v>5069.2950000000001</v>
      </c>
      <c r="O13" s="59"/>
      <c r="P13" s="59"/>
      <c r="Q13" s="59"/>
      <c r="S13" s="59"/>
      <c r="T13" s="59"/>
      <c r="U13" s="59"/>
      <c r="V13" s="44"/>
    </row>
    <row r="14" spans="2:22" ht="24.95" customHeight="1" x14ac:dyDescent="0.2">
      <c r="B14" s="38" t="s">
        <v>33</v>
      </c>
      <c r="C14" s="41" t="s">
        <v>34</v>
      </c>
      <c r="D14" s="52"/>
      <c r="E14" s="110" t="s">
        <v>134</v>
      </c>
      <c r="F14" s="64">
        <v>9777.6</v>
      </c>
      <c r="G14" s="64">
        <v>876.70240000000024</v>
      </c>
      <c r="H14" s="18">
        <f t="shared" si="0"/>
        <v>4821.3017751479292</v>
      </c>
      <c r="I14" s="18">
        <f t="shared" si="1"/>
        <v>432.29901380670623</v>
      </c>
      <c r="J14" s="18"/>
      <c r="K14" s="18">
        <v>0</v>
      </c>
      <c r="L14" s="18">
        <f t="shared" si="2"/>
        <v>4389.002761341223</v>
      </c>
      <c r="M14" s="36"/>
      <c r="N14" s="141" t="s">
        <v>477</v>
      </c>
      <c r="O14" s="44"/>
      <c r="P14" s="44"/>
      <c r="Q14" s="44"/>
      <c r="S14" s="44"/>
      <c r="T14" s="44"/>
      <c r="U14" s="44"/>
      <c r="V14" s="44"/>
    </row>
    <row r="15" spans="2:22" ht="19.5" customHeight="1" x14ac:dyDescent="0.2">
      <c r="B15" s="38" t="s">
        <v>250</v>
      </c>
      <c r="C15" s="41" t="s">
        <v>252</v>
      </c>
      <c r="D15" s="52"/>
      <c r="E15" s="110" t="s">
        <v>118</v>
      </c>
      <c r="F15" s="64">
        <v>8964</v>
      </c>
      <c r="G15" s="64">
        <v>746.52640000000019</v>
      </c>
      <c r="H15" s="18">
        <f t="shared" si="0"/>
        <v>4420.1183431952659</v>
      </c>
      <c r="I15" s="18">
        <f t="shared" si="1"/>
        <v>368.10966469428018</v>
      </c>
      <c r="J15" s="18"/>
      <c r="K15" s="18"/>
      <c r="L15" s="18">
        <f t="shared" si="2"/>
        <v>4052.0086785009858</v>
      </c>
      <c r="M15" s="36"/>
      <c r="O15" s="54"/>
    </row>
    <row r="16" spans="2:22" ht="36" x14ac:dyDescent="0.2">
      <c r="B16" s="38" t="s">
        <v>359</v>
      </c>
      <c r="C16" s="41" t="s">
        <v>356</v>
      </c>
      <c r="D16" s="52"/>
      <c r="E16" s="110" t="s">
        <v>503</v>
      </c>
      <c r="F16" s="64">
        <v>16793.669999999998</v>
      </c>
      <c r="G16" s="64">
        <v>2293.67</v>
      </c>
      <c r="H16" s="18">
        <f t="shared" si="0"/>
        <v>8280.9023668639038</v>
      </c>
      <c r="I16" s="18">
        <f t="shared" si="1"/>
        <v>1131.000986193294</v>
      </c>
      <c r="J16" s="18"/>
      <c r="K16" s="18"/>
      <c r="L16" s="18">
        <f>H16-I16+J16-K16</f>
        <v>7149.9013806706098</v>
      </c>
      <c r="M16" s="36"/>
      <c r="N16" s="54"/>
      <c r="O16" s="54"/>
    </row>
    <row r="17" spans="1:15" ht="24.75" customHeight="1" x14ac:dyDescent="0.2">
      <c r="B17" s="38" t="s">
        <v>360</v>
      </c>
      <c r="C17" s="41" t="s">
        <v>405</v>
      </c>
      <c r="D17" s="52"/>
      <c r="E17" s="110" t="s">
        <v>231</v>
      </c>
      <c r="F17" s="64">
        <v>12791.05</v>
      </c>
      <c r="G17" s="64">
        <v>1438.7129599999996</v>
      </c>
      <c r="H17" s="18">
        <f t="shared" si="0"/>
        <v>6307.2238658777114</v>
      </c>
      <c r="I17" s="18">
        <f t="shared" si="1"/>
        <v>709.42453648915171</v>
      </c>
      <c r="J17" s="18"/>
      <c r="K17" s="18"/>
      <c r="L17" s="18">
        <f t="shared" si="2"/>
        <v>5597.7993293885593</v>
      </c>
      <c r="M17" s="36"/>
      <c r="N17" s="57"/>
      <c r="O17" s="54"/>
    </row>
    <row r="18" spans="1:15" ht="21.95" customHeight="1" x14ac:dyDescent="0.2">
      <c r="F18" s="88"/>
      <c r="G18" s="88"/>
    </row>
    <row r="19" spans="1:15" ht="21.95" customHeight="1" x14ac:dyDescent="0.2">
      <c r="E19" s="58" t="s">
        <v>89</v>
      </c>
      <c r="F19" s="95">
        <f t="shared" ref="F19:L19" si="3">SUM(F7:F17)</f>
        <v>179910.7</v>
      </c>
      <c r="G19" s="95">
        <f t="shared" si="3"/>
        <v>25140.770568000004</v>
      </c>
      <c r="H19" s="59">
        <f t="shared" si="3"/>
        <v>88713.362919132138</v>
      </c>
      <c r="I19" s="59">
        <f t="shared" si="3"/>
        <v>12396.829668639055</v>
      </c>
      <c r="J19" s="59">
        <f t="shared" si="3"/>
        <v>0</v>
      </c>
      <c r="K19" s="59">
        <f t="shared" si="3"/>
        <v>7</v>
      </c>
      <c r="L19" s="59">
        <f t="shared" si="3"/>
        <v>76309.533250493085</v>
      </c>
    </row>
    <row r="20" spans="1:15" ht="21.95" customHeight="1" x14ac:dyDescent="0.2"/>
    <row r="21" spans="1:15" x14ac:dyDescent="0.2">
      <c r="A21" s="112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30"/>
  <sheetViews>
    <sheetView topLeftCell="A8" zoomScale="80" zoomScaleNormal="80" workbookViewId="0">
      <selection activeCell="H27" sqref="H2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92</v>
      </c>
      <c r="G2" s="44"/>
      <c r="H2" s="44"/>
      <c r="I2" s="44"/>
      <c r="J2" s="46"/>
      <c r="K2" s="44"/>
      <c r="L2" s="44"/>
      <c r="M2" s="47" t="str">
        <f>PRESIDENCIA!M2</f>
        <v>30 DE JUNIO DE 2018</v>
      </c>
    </row>
    <row r="3" spans="2:18" x14ac:dyDescent="0.2">
      <c r="F3" s="47" t="str">
        <f>PRESIDENCIA!F3</f>
        <v>SEGUNDA QUINCENA DE JUNIO DE 2018</v>
      </c>
      <c r="G3" s="44"/>
      <c r="H3" s="44"/>
      <c r="I3" s="44"/>
      <c r="J3" s="47"/>
      <c r="K3" s="44"/>
      <c r="L3" s="44"/>
    </row>
    <row r="4" spans="2:18" ht="1.5" customHeight="1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ht="1.5" customHeight="1" x14ac:dyDescent="0.2">
      <c r="F6" s="88"/>
      <c r="G6" s="88"/>
    </row>
    <row r="7" spans="2:18" ht="19.5" customHeight="1" x14ac:dyDescent="0.2">
      <c r="B7" s="37" t="s">
        <v>388</v>
      </c>
      <c r="C7" s="41" t="s">
        <v>402</v>
      </c>
      <c r="D7" s="113"/>
      <c r="E7" s="114" t="s">
        <v>151</v>
      </c>
      <c r="F7" s="64">
        <v>23172.400000000001</v>
      </c>
      <c r="G7" s="64">
        <v>3656.16932</v>
      </c>
      <c r="H7" s="18">
        <f>+F7/30.42*15</f>
        <v>11426.232741617358</v>
      </c>
      <c r="I7" s="18">
        <f>+G7/30.42*15</f>
        <v>1802.8448323471398</v>
      </c>
      <c r="J7" s="18"/>
      <c r="K7" s="18">
        <v>0</v>
      </c>
      <c r="L7" s="18">
        <f>H7-I7+J7-K7</f>
        <v>9623.3879092702173</v>
      </c>
      <c r="M7" s="36"/>
      <c r="N7" s="57"/>
      <c r="O7" s="59"/>
      <c r="P7" s="59"/>
    </row>
    <row r="8" spans="2:18" x14ac:dyDescent="0.2">
      <c r="B8" s="38"/>
      <c r="C8" s="41"/>
      <c r="D8" s="113"/>
      <c r="E8" s="114"/>
      <c r="F8" s="64"/>
      <c r="G8" s="64"/>
      <c r="H8" s="18">
        <f t="shared" ref="H8:H24" si="0">+F8/30.42*15</f>
        <v>0</v>
      </c>
      <c r="I8" s="18">
        <f t="shared" ref="I8:I24" si="1">+G8/30.42*15</f>
        <v>0</v>
      </c>
      <c r="J8" s="18"/>
      <c r="K8" s="18"/>
      <c r="L8" s="18"/>
      <c r="M8" s="36"/>
      <c r="N8" s="57"/>
      <c r="O8" s="59"/>
    </row>
    <row r="9" spans="2:18" ht="24.75" customHeight="1" x14ac:dyDescent="0.2">
      <c r="B9" s="38" t="s">
        <v>39</v>
      </c>
      <c r="C9" s="41" t="s">
        <v>40</v>
      </c>
      <c r="D9" s="113"/>
      <c r="E9" s="114" t="s">
        <v>136</v>
      </c>
      <c r="F9" s="64">
        <v>19626.599999999999</v>
      </c>
      <c r="G9" s="64">
        <v>2898.7864399999999</v>
      </c>
      <c r="H9" s="18">
        <f t="shared" si="0"/>
        <v>9677.8106508875717</v>
      </c>
      <c r="I9" s="18">
        <f t="shared" si="1"/>
        <v>1429.3818737672582</v>
      </c>
      <c r="J9" s="18"/>
      <c r="K9" s="18"/>
      <c r="L9" s="18">
        <f>H9-I9+J9-K9</f>
        <v>8248.4287771203126</v>
      </c>
      <c r="M9" s="36"/>
      <c r="O9" s="59"/>
    </row>
    <row r="10" spans="2:18" ht="24.95" customHeight="1" x14ac:dyDescent="0.2">
      <c r="B10" s="38" t="s">
        <v>37</v>
      </c>
      <c r="C10" s="41" t="s">
        <v>38</v>
      </c>
      <c r="D10" s="113"/>
      <c r="E10" s="114" t="s">
        <v>136</v>
      </c>
      <c r="F10" s="64">
        <v>19626.599999999999</v>
      </c>
      <c r="G10" s="64">
        <v>2898.7864399999999</v>
      </c>
      <c r="H10" s="18">
        <f t="shared" si="0"/>
        <v>9677.8106508875717</v>
      </c>
      <c r="I10" s="18">
        <f t="shared" si="1"/>
        <v>1429.3818737672582</v>
      </c>
      <c r="J10" s="18"/>
      <c r="K10" s="18">
        <v>9</v>
      </c>
      <c r="L10" s="18">
        <f t="shared" ref="L10:L18" si="2">H10-I10+J10-K10</f>
        <v>8239.4287771203126</v>
      </c>
      <c r="M10" s="36"/>
      <c r="O10" s="59"/>
    </row>
    <row r="11" spans="2:18" ht="24.95" customHeight="1" x14ac:dyDescent="0.2">
      <c r="C11" s="41"/>
      <c r="D11" s="113"/>
      <c r="E11" s="114" t="s">
        <v>118</v>
      </c>
      <c r="F11" s="64"/>
      <c r="G11" s="64"/>
      <c r="H11" s="18">
        <f t="shared" si="0"/>
        <v>0</v>
      </c>
      <c r="I11" s="18">
        <f t="shared" si="1"/>
        <v>0</v>
      </c>
      <c r="J11" s="18"/>
      <c r="K11" s="18">
        <v>0</v>
      </c>
      <c r="L11" s="18">
        <f t="shared" si="2"/>
        <v>0</v>
      </c>
      <c r="M11" s="36"/>
      <c r="N11" s="57"/>
      <c r="O11" s="59"/>
      <c r="Q11" s="57"/>
      <c r="R11" s="57"/>
    </row>
    <row r="12" spans="2:18" ht="24.95" customHeight="1" x14ac:dyDescent="0.2">
      <c r="B12" s="38" t="s">
        <v>41</v>
      </c>
      <c r="C12" s="41" t="s">
        <v>42</v>
      </c>
      <c r="D12" s="113"/>
      <c r="E12" s="114" t="s">
        <v>137</v>
      </c>
      <c r="F12" s="64">
        <v>12826.8</v>
      </c>
      <c r="G12" s="64">
        <v>1446.3491599999995</v>
      </c>
      <c r="H12" s="18">
        <f t="shared" si="0"/>
        <v>6324.8520710059165</v>
      </c>
      <c r="I12" s="18">
        <f t="shared" si="1"/>
        <v>713.18992110453621</v>
      </c>
      <c r="J12" s="18"/>
      <c r="K12" s="18">
        <v>2</v>
      </c>
      <c r="L12" s="18">
        <f t="shared" si="2"/>
        <v>5609.66214990138</v>
      </c>
      <c r="M12" s="36"/>
      <c r="O12" s="59"/>
    </row>
    <row r="13" spans="2:18" ht="24.95" customHeight="1" x14ac:dyDescent="0.2">
      <c r="B13" s="38" t="s">
        <v>43</v>
      </c>
      <c r="C13" s="41" t="s">
        <v>111</v>
      </c>
      <c r="D13" s="113"/>
      <c r="E13" s="114" t="s">
        <v>137</v>
      </c>
      <c r="F13" s="64">
        <v>12826.8</v>
      </c>
      <c r="G13" s="64">
        <v>1446.3491599999995</v>
      </c>
      <c r="H13" s="18">
        <f t="shared" si="0"/>
        <v>6324.8520710059165</v>
      </c>
      <c r="I13" s="18">
        <f t="shared" si="1"/>
        <v>713.18992110453621</v>
      </c>
      <c r="J13" s="18"/>
      <c r="K13" s="18">
        <v>2</v>
      </c>
      <c r="L13" s="18">
        <f t="shared" si="2"/>
        <v>5609.66214990138</v>
      </c>
      <c r="M13" s="36"/>
      <c r="O13" s="59"/>
      <c r="P13" s="59"/>
    </row>
    <row r="14" spans="2:18" ht="24.95" customHeight="1" x14ac:dyDescent="0.2">
      <c r="B14" s="41" t="s">
        <v>162</v>
      </c>
      <c r="C14" s="41" t="s">
        <v>161</v>
      </c>
      <c r="D14" s="113"/>
      <c r="E14" s="114" t="s">
        <v>137</v>
      </c>
      <c r="F14" s="64">
        <v>9819.6</v>
      </c>
      <c r="G14" s="64">
        <v>883.42240000000027</v>
      </c>
      <c r="H14" s="18">
        <f t="shared" si="0"/>
        <v>4842.0118343195263</v>
      </c>
      <c r="I14" s="18">
        <f t="shared" si="1"/>
        <v>435.61262327416182</v>
      </c>
      <c r="J14" s="18"/>
      <c r="K14" s="18">
        <v>0</v>
      </c>
      <c r="L14" s="18">
        <f t="shared" si="2"/>
        <v>4406.3992110453646</v>
      </c>
      <c r="M14" s="36"/>
      <c r="O14" s="59"/>
    </row>
    <row r="15" spans="2:18" ht="24.95" customHeight="1" x14ac:dyDescent="0.2">
      <c r="B15" s="41" t="s">
        <v>164</v>
      </c>
      <c r="C15" s="41" t="s">
        <v>163</v>
      </c>
      <c r="D15" s="113"/>
      <c r="E15" s="114" t="s">
        <v>137</v>
      </c>
      <c r="F15" s="64">
        <v>9819.6</v>
      </c>
      <c r="G15" s="64">
        <v>883.42240000000027</v>
      </c>
      <c r="H15" s="18">
        <f t="shared" si="0"/>
        <v>4842.0118343195263</v>
      </c>
      <c r="I15" s="18">
        <f t="shared" si="1"/>
        <v>435.61262327416182</v>
      </c>
      <c r="J15" s="18"/>
      <c r="K15" s="18">
        <v>0</v>
      </c>
      <c r="L15" s="18">
        <f t="shared" si="2"/>
        <v>4406.3992110453646</v>
      </c>
      <c r="M15" s="36"/>
      <c r="O15" s="59"/>
    </row>
    <row r="16" spans="2:18" ht="24.95" customHeight="1" x14ac:dyDescent="0.2">
      <c r="B16" s="38" t="s">
        <v>44</v>
      </c>
      <c r="C16" s="41" t="s">
        <v>45</v>
      </c>
      <c r="D16" s="113"/>
      <c r="E16" s="114" t="s">
        <v>119</v>
      </c>
      <c r="F16" s="64">
        <v>7816.2</v>
      </c>
      <c r="G16" s="64">
        <v>604.50388799999996</v>
      </c>
      <c r="H16" s="18">
        <f t="shared" si="0"/>
        <v>3854.1420118343194</v>
      </c>
      <c r="I16" s="18">
        <f t="shared" si="1"/>
        <v>298.07884023668635</v>
      </c>
      <c r="J16" s="18"/>
      <c r="K16" s="18">
        <v>0</v>
      </c>
      <c r="L16" s="18">
        <f t="shared" si="2"/>
        <v>3556.0631715976333</v>
      </c>
      <c r="M16" s="36"/>
      <c r="O16" s="59"/>
      <c r="Q16" s="59"/>
      <c r="R16" s="57"/>
    </row>
    <row r="17" spans="2:18" ht="24.95" customHeight="1" x14ac:dyDescent="0.2">
      <c r="B17" s="38" t="s">
        <v>48</v>
      </c>
      <c r="C17" s="41" t="s">
        <v>49</v>
      </c>
      <c r="D17" s="113"/>
      <c r="E17" s="114" t="s">
        <v>119</v>
      </c>
      <c r="F17" s="64">
        <v>7236.6</v>
      </c>
      <c r="G17" s="64">
        <v>323.83340800000008</v>
      </c>
      <c r="H17" s="18">
        <f t="shared" si="0"/>
        <v>3568.3431952662722</v>
      </c>
      <c r="I17" s="18">
        <f t="shared" si="1"/>
        <v>159.68116765286001</v>
      </c>
      <c r="J17" s="18"/>
      <c r="K17" s="18">
        <v>0</v>
      </c>
      <c r="L17" s="18">
        <f t="shared" si="2"/>
        <v>3408.6620276134122</v>
      </c>
      <c r="M17" s="36"/>
      <c r="O17" s="59"/>
      <c r="Q17" s="44"/>
    </row>
    <row r="18" spans="2:18" ht="21.95" customHeight="1" x14ac:dyDescent="0.2">
      <c r="B18" s="38" t="s">
        <v>199</v>
      </c>
      <c r="C18" s="41" t="s">
        <v>200</v>
      </c>
      <c r="D18" s="113"/>
      <c r="E18" s="114" t="s">
        <v>138</v>
      </c>
      <c r="F18" s="64">
        <v>10714.2</v>
      </c>
      <c r="G18" s="64">
        <v>1039.6751040000001</v>
      </c>
      <c r="H18" s="18">
        <f t="shared" si="0"/>
        <v>5283.1360946745563</v>
      </c>
      <c r="I18" s="18">
        <f t="shared" si="1"/>
        <v>512.6603076923077</v>
      </c>
      <c r="J18" s="18"/>
      <c r="K18" s="18">
        <v>0</v>
      </c>
      <c r="L18" s="18">
        <f t="shared" si="2"/>
        <v>4770.4757869822488</v>
      </c>
      <c r="M18" s="115"/>
      <c r="O18" s="59"/>
      <c r="Q18" s="44"/>
    </row>
    <row r="19" spans="2:18" ht="21.95" customHeight="1" x14ac:dyDescent="0.2">
      <c r="B19" s="38" t="s">
        <v>389</v>
      </c>
      <c r="C19" s="41" t="s">
        <v>390</v>
      </c>
      <c r="D19" s="113"/>
      <c r="E19" s="114" t="s">
        <v>118</v>
      </c>
      <c r="F19" s="64">
        <v>8964</v>
      </c>
      <c r="G19" s="64">
        <v>746.52640000000019</v>
      </c>
      <c r="H19" s="18">
        <f t="shared" si="0"/>
        <v>4420.1183431952659</v>
      </c>
      <c r="I19" s="18">
        <f t="shared" si="1"/>
        <v>368.10966469428018</v>
      </c>
      <c r="J19" s="18"/>
      <c r="K19" s="18"/>
      <c r="L19" s="18">
        <f>H19-I19+J19-K19</f>
        <v>4052.0086785009858</v>
      </c>
      <c r="M19" s="115"/>
      <c r="N19" s="140" t="s">
        <v>477</v>
      </c>
      <c r="O19" s="59"/>
      <c r="Q19" s="44"/>
    </row>
    <row r="20" spans="2:18" ht="21.95" customHeight="1" x14ac:dyDescent="0.2">
      <c r="B20" s="38" t="s">
        <v>449</v>
      </c>
      <c r="C20" s="41" t="s">
        <v>394</v>
      </c>
      <c r="D20" s="113"/>
      <c r="E20" s="114" t="s">
        <v>407</v>
      </c>
      <c r="F20" s="64">
        <v>12791.05</v>
      </c>
      <c r="G20" s="64">
        <v>1438.7129599999996</v>
      </c>
      <c r="H20" s="18">
        <f t="shared" si="0"/>
        <v>6307.2238658777114</v>
      </c>
      <c r="I20" s="18">
        <f t="shared" si="1"/>
        <v>709.42453648915171</v>
      </c>
      <c r="J20" s="18"/>
      <c r="K20" s="18"/>
      <c r="L20" s="18">
        <f>H20-I20+J20-K20</f>
        <v>5597.7993293885593</v>
      </c>
      <c r="M20" s="115"/>
      <c r="N20" s="57"/>
      <c r="O20" s="59"/>
      <c r="Q20" s="44"/>
    </row>
    <row r="21" spans="2:18" ht="21.95" customHeight="1" x14ac:dyDescent="0.2">
      <c r="B21" s="38" t="s">
        <v>391</v>
      </c>
      <c r="C21" s="41" t="s">
        <v>392</v>
      </c>
      <c r="D21" s="113"/>
      <c r="E21" s="114" t="s">
        <v>386</v>
      </c>
      <c r="F21" s="64">
        <v>12791.05</v>
      </c>
      <c r="G21" s="64">
        <v>1438.7129599999996</v>
      </c>
      <c r="H21" s="18">
        <f t="shared" si="0"/>
        <v>6307.2238658777114</v>
      </c>
      <c r="I21" s="18">
        <f t="shared" si="1"/>
        <v>709.42453648915171</v>
      </c>
      <c r="J21" s="18"/>
      <c r="K21" s="18"/>
      <c r="L21" s="18">
        <f>H21-I21+J21-K21</f>
        <v>5597.7993293885593</v>
      </c>
      <c r="M21" s="115"/>
      <c r="N21" s="57"/>
      <c r="O21" s="59"/>
      <c r="Q21" s="44"/>
    </row>
    <row r="22" spans="2:18" ht="21.95" customHeight="1" x14ac:dyDescent="0.2">
      <c r="B22" s="38" t="s">
        <v>393</v>
      </c>
      <c r="C22" s="41" t="s">
        <v>385</v>
      </c>
      <c r="D22" s="113"/>
      <c r="E22" s="114" t="s">
        <v>387</v>
      </c>
      <c r="F22" s="64">
        <v>12791.05</v>
      </c>
      <c r="G22" s="64">
        <v>1438.7129599999996</v>
      </c>
      <c r="H22" s="18">
        <f t="shared" si="0"/>
        <v>6307.2238658777114</v>
      </c>
      <c r="I22" s="18">
        <f t="shared" si="1"/>
        <v>709.42453648915171</v>
      </c>
      <c r="J22" s="18"/>
      <c r="K22" s="18"/>
      <c r="L22" s="18">
        <f>H22-I22+J22-K22</f>
        <v>5597.7993293885593</v>
      </c>
      <c r="M22" s="115"/>
      <c r="N22" s="140" t="s">
        <v>477</v>
      </c>
      <c r="O22" s="59"/>
      <c r="Q22" s="44"/>
      <c r="R22" s="57"/>
    </row>
    <row r="23" spans="2:18" ht="21.95" customHeight="1" x14ac:dyDescent="0.2">
      <c r="B23" s="38" t="s">
        <v>512</v>
      </c>
      <c r="C23" s="41" t="s">
        <v>509</v>
      </c>
      <c r="D23" s="113"/>
      <c r="E23" s="114" t="s">
        <v>511</v>
      </c>
      <c r="F23" s="64">
        <f>4842.01*2</f>
        <v>9684.02</v>
      </c>
      <c r="G23" s="64">
        <f>430.86*2</f>
        <v>861.72</v>
      </c>
      <c r="H23" s="18">
        <f t="shared" si="0"/>
        <v>4775.1577909270218</v>
      </c>
      <c r="I23" s="18">
        <f t="shared" si="1"/>
        <v>424.91124260355025</v>
      </c>
      <c r="J23" s="18"/>
      <c r="K23" s="18"/>
      <c r="L23" s="18">
        <f t="shared" ref="L23:L24" si="3">H23-I23+J23-K23</f>
        <v>4350.2465483234719</v>
      </c>
      <c r="M23" s="115"/>
      <c r="N23" s="57"/>
      <c r="O23" s="59"/>
      <c r="Q23" s="44"/>
      <c r="R23" s="57"/>
    </row>
    <row r="24" spans="2:18" ht="21.95" customHeight="1" x14ac:dyDescent="0.2">
      <c r="B24" s="38" t="s">
        <v>513</v>
      </c>
      <c r="C24" s="41" t="s">
        <v>510</v>
      </c>
      <c r="D24" s="113"/>
      <c r="E24" s="114" t="s">
        <v>511</v>
      </c>
      <c r="F24" s="64">
        <f>4842.01*2</f>
        <v>9684.02</v>
      </c>
      <c r="G24" s="64">
        <f>430.86*2</f>
        <v>861.72</v>
      </c>
      <c r="H24" s="18">
        <f t="shared" si="0"/>
        <v>4775.1577909270218</v>
      </c>
      <c r="I24" s="18">
        <f t="shared" si="1"/>
        <v>424.91124260355025</v>
      </c>
      <c r="J24" s="18"/>
      <c r="K24" s="18"/>
      <c r="L24" s="18">
        <f t="shared" si="3"/>
        <v>4350.2465483234719</v>
      </c>
      <c r="M24" s="115"/>
      <c r="N24" s="57"/>
      <c r="O24" s="59"/>
      <c r="Q24" s="44"/>
      <c r="R24" s="57"/>
    </row>
    <row r="25" spans="2:18" ht="21.95" customHeight="1" x14ac:dyDescent="0.2">
      <c r="B25" s="38"/>
      <c r="C25" s="41"/>
      <c r="D25" s="113"/>
      <c r="E25" s="116"/>
      <c r="F25" s="64"/>
      <c r="G25" s="64"/>
      <c r="H25" s="18"/>
      <c r="I25" s="18"/>
      <c r="J25" s="18"/>
      <c r="K25" s="18"/>
      <c r="L25" s="18"/>
      <c r="M25" s="89"/>
      <c r="O25" s="54"/>
    </row>
    <row r="26" spans="2:18" ht="21.95" customHeight="1" x14ac:dyDescent="0.2">
      <c r="E26" s="58" t="s">
        <v>89</v>
      </c>
      <c r="F26" s="95">
        <f>SUM(F7:F18)</f>
        <v>133485.40000000002</v>
      </c>
      <c r="G26" s="95">
        <f>SUM(G7:G18)</f>
        <v>16081.297719999999</v>
      </c>
      <c r="H26" s="59">
        <f>SUM(H7:H25)</f>
        <v>98713.30867850098</v>
      </c>
      <c r="I26" s="59">
        <f>SUM(I7:I25)</f>
        <v>11275.839743589742</v>
      </c>
      <c r="J26" s="59">
        <f t="shared" ref="J26" si="4">SUM(J7:J25)</f>
        <v>0</v>
      </c>
      <c r="K26" s="59">
        <f>SUM(K7:K25)</f>
        <v>13</v>
      </c>
      <c r="L26" s="59">
        <f>SUM(L7:L25)</f>
        <v>87424.468934911245</v>
      </c>
    </row>
    <row r="27" spans="2:18" x14ac:dyDescent="0.2">
      <c r="B27" s="38"/>
      <c r="C27" s="41"/>
      <c r="D27" s="41"/>
      <c r="E27" s="52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2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2"/>
      <c r="F29" s="18"/>
      <c r="G29" s="18"/>
      <c r="H29" s="18"/>
      <c r="I29" s="18"/>
      <c r="J29" s="18"/>
      <c r="K29" s="18"/>
      <c r="L29" s="18"/>
    </row>
    <row r="30" spans="2:18" x14ac:dyDescent="0.2">
      <c r="B30" s="38"/>
      <c r="C30" s="41"/>
      <c r="D30" s="41"/>
      <c r="E30" s="52"/>
      <c r="F30" s="18"/>
      <c r="G30" s="18"/>
      <c r="H30" s="18"/>
      <c r="I30" s="18"/>
      <c r="J30" s="18"/>
      <c r="K30" s="18"/>
      <c r="L30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8" workbookViewId="0">
      <selection activeCell="H21" sqref="H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30 DE JUNIO DE 2018</v>
      </c>
    </row>
    <row r="3" spans="2:14" x14ac:dyDescent="0.2">
      <c r="F3" s="17" t="str">
        <f>+O.PUB!F3</f>
        <v>SEGUNDA QUINCENA DE JUNIO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3"/>
      <c r="G6" s="63"/>
    </row>
    <row r="7" spans="2:14" ht="24.95" customHeight="1" x14ac:dyDescent="0.2">
      <c r="B7" s="9" t="s">
        <v>251</v>
      </c>
      <c r="C7" s="8" t="s">
        <v>249</v>
      </c>
      <c r="D7" s="13"/>
      <c r="E7" s="70" t="s">
        <v>138</v>
      </c>
      <c r="F7" s="61">
        <v>8828</v>
      </c>
      <c r="G7" s="61">
        <v>724.7664000000002</v>
      </c>
      <c r="H7" s="11">
        <f>+F7/30.42*15</f>
        <v>4353.0571992110454</v>
      </c>
      <c r="I7" s="11">
        <f>+G7/30.42*15</f>
        <v>357.3798816568048</v>
      </c>
      <c r="J7" s="11"/>
      <c r="K7" s="11"/>
      <c r="L7" s="11">
        <f>H7-I7+J7-K7</f>
        <v>3995.6773175542407</v>
      </c>
      <c r="M7" s="12"/>
      <c r="N7" s="138"/>
    </row>
    <row r="8" spans="2:14" ht="24.95" customHeight="1" x14ac:dyDescent="0.2">
      <c r="B8" s="9" t="s">
        <v>195</v>
      </c>
      <c r="C8" s="8" t="s">
        <v>196</v>
      </c>
      <c r="D8" s="13"/>
      <c r="E8" s="70" t="s">
        <v>139</v>
      </c>
      <c r="F8" s="61">
        <v>12087.6</v>
      </c>
      <c r="G8" s="61">
        <v>1288.4560399999998</v>
      </c>
      <c r="H8" s="11">
        <f t="shared" ref="H8:H21" si="0">+F8/30.42*15</f>
        <v>5960.3550295857985</v>
      </c>
      <c r="I8" s="11">
        <f t="shared" ref="I8:I21" si="1">+G8/30.42*15</f>
        <v>635.33335305719902</v>
      </c>
      <c r="J8" s="11"/>
      <c r="K8" s="11">
        <v>1</v>
      </c>
      <c r="L8" s="11">
        <f t="shared" ref="L8:L18" si="2">H8-I8+J8-K8</f>
        <v>5324.0216765285995</v>
      </c>
      <c r="M8" s="12"/>
      <c r="N8" s="138"/>
    </row>
    <row r="9" spans="2:14" ht="24.95" customHeight="1" x14ac:dyDescent="0.2">
      <c r="B9" s="8" t="s">
        <v>54</v>
      </c>
      <c r="C9" s="8" t="s">
        <v>55</v>
      </c>
      <c r="D9" s="13"/>
      <c r="E9" s="70" t="s">
        <v>139</v>
      </c>
      <c r="F9" s="61">
        <v>12087.6</v>
      </c>
      <c r="G9" s="61">
        <v>1288.4560399999998</v>
      </c>
      <c r="H9" s="11">
        <f t="shared" si="0"/>
        <v>5960.3550295857985</v>
      </c>
      <c r="I9" s="11">
        <f t="shared" si="1"/>
        <v>635.33335305719902</v>
      </c>
      <c r="J9" s="11"/>
      <c r="K9" s="11">
        <v>0</v>
      </c>
      <c r="L9" s="11">
        <f t="shared" si="2"/>
        <v>5325.0216765285995</v>
      </c>
      <c r="M9" s="12"/>
      <c r="N9" s="138"/>
    </row>
    <row r="10" spans="2:14" ht="24.95" customHeight="1" x14ac:dyDescent="0.2">
      <c r="B10" s="9" t="s">
        <v>110</v>
      </c>
      <c r="C10" s="8" t="s">
        <v>109</v>
      </c>
      <c r="D10" s="13"/>
      <c r="E10" s="70" t="s">
        <v>139</v>
      </c>
      <c r="F10" s="61">
        <v>11259.64</v>
      </c>
      <c r="G10" s="61">
        <v>1137.4179519999998</v>
      </c>
      <c r="H10" s="11">
        <f t="shared" si="0"/>
        <v>5552.0907297830372</v>
      </c>
      <c r="I10" s="11">
        <f t="shared" si="1"/>
        <v>560.8569783037475</v>
      </c>
      <c r="J10" s="11"/>
      <c r="K10" s="11"/>
      <c r="L10" s="11">
        <f t="shared" si="2"/>
        <v>4991.2337514792898</v>
      </c>
      <c r="M10" s="12"/>
      <c r="N10" s="138"/>
    </row>
    <row r="11" spans="2:14" ht="24.95" customHeight="1" x14ac:dyDescent="0.2">
      <c r="B11" s="9" t="s">
        <v>56</v>
      </c>
      <c r="C11" s="8" t="s">
        <v>57</v>
      </c>
      <c r="D11" s="13"/>
      <c r="E11" s="70" t="s">
        <v>139</v>
      </c>
      <c r="F11" s="61">
        <v>12087.6</v>
      </c>
      <c r="G11" s="61">
        <v>1288.4560399999998</v>
      </c>
      <c r="H11" s="11">
        <f t="shared" si="0"/>
        <v>5960.3550295857985</v>
      </c>
      <c r="I11" s="11">
        <f t="shared" si="1"/>
        <v>635.33335305719902</v>
      </c>
      <c r="J11" s="11"/>
      <c r="K11" s="11">
        <v>1</v>
      </c>
      <c r="L11" s="11">
        <f t="shared" si="2"/>
        <v>5324.0216765285995</v>
      </c>
      <c r="M11" s="12"/>
      <c r="N11" s="138"/>
    </row>
    <row r="12" spans="2:14" ht="24.95" customHeight="1" x14ac:dyDescent="0.2">
      <c r="B12" s="25" t="s">
        <v>197</v>
      </c>
      <c r="C12" s="8" t="s">
        <v>198</v>
      </c>
      <c r="D12" s="13"/>
      <c r="E12" s="70" t="s">
        <v>139</v>
      </c>
      <c r="F12" s="61">
        <v>12087.6</v>
      </c>
      <c r="G12" s="61">
        <v>1288.4560399999998</v>
      </c>
      <c r="H12" s="11">
        <f t="shared" si="0"/>
        <v>5960.3550295857985</v>
      </c>
      <c r="I12" s="11">
        <f t="shared" si="1"/>
        <v>635.33335305719902</v>
      </c>
      <c r="J12" s="11"/>
      <c r="K12" s="11">
        <v>2</v>
      </c>
      <c r="L12" s="11">
        <f t="shared" si="2"/>
        <v>5323.0216765285995</v>
      </c>
      <c r="M12" s="12"/>
      <c r="N12" s="138"/>
    </row>
    <row r="13" spans="2:14" ht="24.95" customHeight="1" x14ac:dyDescent="0.2">
      <c r="B13" s="25" t="s">
        <v>208</v>
      </c>
      <c r="C13" s="8" t="s">
        <v>183</v>
      </c>
      <c r="D13" s="13"/>
      <c r="E13" s="70" t="s">
        <v>139</v>
      </c>
      <c r="F13" s="61">
        <v>6757.8</v>
      </c>
      <c r="G13" s="61">
        <v>235.80996800000005</v>
      </c>
      <c r="H13" s="11">
        <f t="shared" si="0"/>
        <v>3332.248520710059</v>
      </c>
      <c r="I13" s="11">
        <f t="shared" si="1"/>
        <v>116.27710453648918</v>
      </c>
      <c r="J13" s="11"/>
      <c r="K13" s="11"/>
      <c r="L13" s="11">
        <f t="shared" si="2"/>
        <v>3215.9714161735697</v>
      </c>
      <c r="M13" s="12"/>
      <c r="N13" s="138"/>
    </row>
    <row r="14" spans="2:14" ht="24.95" customHeight="1" x14ac:dyDescent="0.2">
      <c r="B14" s="25" t="s">
        <v>257</v>
      </c>
      <c r="C14" s="8" t="s">
        <v>256</v>
      </c>
      <c r="D14" s="13"/>
      <c r="E14" s="70" t="s">
        <v>139</v>
      </c>
      <c r="F14" s="61">
        <v>8635.2000000000007</v>
      </c>
      <c r="G14" s="61">
        <v>693.91840000000025</v>
      </c>
      <c r="H14" s="11">
        <f t="shared" si="0"/>
        <v>4257.9881656804737</v>
      </c>
      <c r="I14" s="11">
        <f t="shared" si="1"/>
        <v>342.16883629191329</v>
      </c>
      <c r="J14" s="11"/>
      <c r="K14" s="11"/>
      <c r="L14" s="11">
        <f t="shared" si="2"/>
        <v>3915.8193293885606</v>
      </c>
      <c r="M14" s="12"/>
      <c r="N14" s="138"/>
    </row>
    <row r="15" spans="2:14" ht="24.95" customHeight="1" x14ac:dyDescent="0.2">
      <c r="B15" s="25" t="s">
        <v>259</v>
      </c>
      <c r="C15" s="8" t="s">
        <v>258</v>
      </c>
      <c r="D15" s="13"/>
      <c r="E15" s="70" t="s">
        <v>139</v>
      </c>
      <c r="F15" s="61">
        <v>12087.6</v>
      </c>
      <c r="G15" s="61">
        <v>1288.4560399999998</v>
      </c>
      <c r="H15" s="11">
        <f t="shared" si="0"/>
        <v>5960.3550295857985</v>
      </c>
      <c r="I15" s="11">
        <f t="shared" si="1"/>
        <v>635.33335305719902</v>
      </c>
      <c r="J15" s="11"/>
      <c r="K15" s="11"/>
      <c r="L15" s="11">
        <f t="shared" si="2"/>
        <v>5325.0216765285995</v>
      </c>
      <c r="M15" s="12"/>
      <c r="N15" s="138"/>
    </row>
    <row r="16" spans="2:14" ht="24.95" customHeight="1" x14ac:dyDescent="0.2">
      <c r="B16" s="25" t="s">
        <v>260</v>
      </c>
      <c r="C16" s="8" t="s">
        <v>261</v>
      </c>
      <c r="D16" s="13"/>
      <c r="E16" s="70" t="s">
        <v>139</v>
      </c>
      <c r="F16" s="61">
        <v>9853</v>
      </c>
      <c r="G16" s="61">
        <v>888.7664000000002</v>
      </c>
      <c r="H16" s="11">
        <f t="shared" si="0"/>
        <v>4858.4812623274156</v>
      </c>
      <c r="I16" s="11">
        <f t="shared" si="1"/>
        <v>438.24773175542413</v>
      </c>
      <c r="J16" s="11"/>
      <c r="K16" s="11"/>
      <c r="L16" s="11">
        <f t="shared" si="2"/>
        <v>4420.2335305719917</v>
      </c>
      <c r="M16" s="12"/>
      <c r="N16" s="138"/>
    </row>
    <row r="17" spans="2:14" ht="24.95" customHeight="1" x14ac:dyDescent="0.2">
      <c r="B17" s="25" t="s">
        <v>189</v>
      </c>
      <c r="C17" s="8" t="s">
        <v>190</v>
      </c>
      <c r="D17" s="13"/>
      <c r="E17" s="70" t="s">
        <v>209</v>
      </c>
      <c r="F17" s="61">
        <v>10117.799999999999</v>
      </c>
      <c r="G17" s="61">
        <v>932.80022399999984</v>
      </c>
      <c r="H17" s="11">
        <f t="shared" si="0"/>
        <v>4989.0532544378693</v>
      </c>
      <c r="I17" s="11">
        <f t="shared" si="1"/>
        <v>459.96066272189341</v>
      </c>
      <c r="J17" s="11"/>
      <c r="K17" s="11"/>
      <c r="L17" s="11">
        <f t="shared" si="2"/>
        <v>4529.0925917159757</v>
      </c>
      <c r="M17" s="12"/>
      <c r="N17" s="138"/>
    </row>
    <row r="18" spans="2:14" ht="24.95" customHeight="1" x14ac:dyDescent="0.2">
      <c r="B18" s="9" t="s">
        <v>227</v>
      </c>
      <c r="C18" s="8" t="s">
        <v>228</v>
      </c>
      <c r="D18" s="13"/>
      <c r="E18" s="70" t="s">
        <v>137</v>
      </c>
      <c r="F18" s="61">
        <v>9819.6</v>
      </c>
      <c r="G18" s="61">
        <v>883.42240000000027</v>
      </c>
      <c r="H18" s="11">
        <f t="shared" si="0"/>
        <v>4842.0118343195263</v>
      </c>
      <c r="I18" s="11">
        <f t="shared" si="1"/>
        <v>435.61262327416182</v>
      </c>
      <c r="J18" s="11"/>
      <c r="K18" s="11"/>
      <c r="L18" s="11">
        <f t="shared" si="2"/>
        <v>4406.3992110453646</v>
      </c>
      <c r="M18" s="12"/>
      <c r="N18" s="138"/>
    </row>
    <row r="19" spans="2:14" ht="21.95" customHeight="1" x14ac:dyDescent="0.2">
      <c r="B19" s="9" t="s">
        <v>169</v>
      </c>
      <c r="C19" s="8" t="s">
        <v>170</v>
      </c>
      <c r="D19" s="13"/>
      <c r="E19" s="70" t="s">
        <v>122</v>
      </c>
      <c r="F19" s="61">
        <v>8964</v>
      </c>
      <c r="G19" s="61">
        <v>746.52640000000019</v>
      </c>
      <c r="H19" s="11">
        <f t="shared" si="0"/>
        <v>4420.1183431952659</v>
      </c>
      <c r="I19" s="11">
        <f t="shared" si="1"/>
        <v>368.10966469428018</v>
      </c>
      <c r="J19" s="11"/>
      <c r="K19" s="11"/>
      <c r="L19" s="11">
        <f>H19-I19+J19-K19</f>
        <v>4052.0086785009858</v>
      </c>
      <c r="M19" s="12"/>
      <c r="N19" s="138"/>
    </row>
    <row r="20" spans="2:14" ht="21.95" customHeight="1" x14ac:dyDescent="0.2">
      <c r="B20" s="9" t="s">
        <v>450</v>
      </c>
      <c r="C20" s="8" t="s">
        <v>233</v>
      </c>
      <c r="D20" s="13"/>
      <c r="E20" s="70" t="s">
        <v>122</v>
      </c>
      <c r="F20" s="61">
        <v>8098</v>
      </c>
      <c r="G20" s="61">
        <v>635.16372799999999</v>
      </c>
      <c r="H20" s="11">
        <f t="shared" si="0"/>
        <v>3993.0966469428004</v>
      </c>
      <c r="I20" s="11">
        <f t="shared" si="1"/>
        <v>313.19710453648912</v>
      </c>
      <c r="J20" s="11"/>
      <c r="K20" s="11"/>
      <c r="L20" s="11">
        <f>H20-I20+J20-K20</f>
        <v>3679.8995424063114</v>
      </c>
      <c r="M20" s="12"/>
      <c r="N20" s="138"/>
    </row>
    <row r="21" spans="2:14" ht="21.95" customHeight="1" x14ac:dyDescent="0.2">
      <c r="B21" s="9" t="s">
        <v>457</v>
      </c>
      <c r="C21" s="8" t="s">
        <v>416</v>
      </c>
      <c r="D21" s="13"/>
      <c r="E21" s="70" t="s">
        <v>125</v>
      </c>
      <c r="F21" s="61">
        <v>21718</v>
      </c>
      <c r="G21" s="61">
        <v>3345.5094799999997</v>
      </c>
      <c r="H21" s="11">
        <f t="shared" si="0"/>
        <v>10709.072978303746</v>
      </c>
      <c r="I21" s="11">
        <f t="shared" si="1"/>
        <v>1649.6595069033528</v>
      </c>
      <c r="J21" s="11"/>
      <c r="K21" s="11"/>
      <c r="L21" s="11">
        <f>H21-I21+J21-K21</f>
        <v>9059.4134714003922</v>
      </c>
      <c r="M21" s="12"/>
      <c r="N21" s="138"/>
    </row>
    <row r="22" spans="2:14" ht="21.95" customHeight="1" x14ac:dyDescent="0.2">
      <c r="E22" s="15" t="s">
        <v>89</v>
      </c>
      <c r="F22" s="62">
        <f>SUM(F7:F19)</f>
        <v>134673.04</v>
      </c>
      <c r="G22" s="62">
        <f>SUM(G7:G19)</f>
        <v>12685.708344000001</v>
      </c>
      <c r="H22" s="16">
        <f>SUM(H7:H21)</f>
        <v>81108.994082840218</v>
      </c>
      <c r="I22" s="16">
        <f>SUM(I7:I21)</f>
        <v>8218.1368599605521</v>
      </c>
      <c r="J22" s="16">
        <f>SUM(J7:J21)</f>
        <v>0</v>
      </c>
      <c r="K22" s="16">
        <f>SUM(K7:K21)</f>
        <v>4</v>
      </c>
      <c r="L22" s="16">
        <f>SUM(L7:L21)</f>
        <v>72886.857222879684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2018-06-25T18:16:08Z</cp:lastPrinted>
  <dcterms:created xsi:type="dcterms:W3CDTF">2004-03-09T14:35:28Z</dcterms:created>
  <dcterms:modified xsi:type="dcterms:W3CDTF">2018-07-02T19:58:35Z</dcterms:modified>
</cp:coreProperties>
</file>