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6" activeTab="2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H15" i="8" l="1"/>
  <c r="I15" i="8"/>
  <c r="I9" i="15" l="1"/>
  <c r="H9" i="15"/>
  <c r="L26" i="7"/>
  <c r="K26" i="7"/>
  <c r="I26" i="7"/>
  <c r="H26" i="7"/>
  <c r="L24" i="7"/>
  <c r="L23" i="7"/>
  <c r="G24" i="7"/>
  <c r="F24" i="7"/>
  <c r="G23" i="7"/>
  <c r="F23" i="7"/>
  <c r="I24" i="7"/>
  <c r="H24" i="7"/>
  <c r="I23" i="7"/>
  <c r="H23" i="7"/>
  <c r="J26" i="7" l="1"/>
  <c r="I28" i="15" l="1"/>
  <c r="H28" i="15"/>
  <c r="I27" i="15"/>
  <c r="H27" i="15"/>
  <c r="L27" i="15" s="1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8" i="31"/>
  <c r="I8" i="31"/>
  <c r="J7" i="31"/>
  <c r="I7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1" i="7"/>
  <c r="H21" i="7"/>
  <c r="I20" i="7"/>
  <c r="H20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3" i="8"/>
  <c r="H13" i="8"/>
  <c r="I12" i="8"/>
  <c r="H12" i="8"/>
  <c r="I11" i="8"/>
  <c r="H11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G20" i="28" l="1"/>
  <c r="F20" i="28"/>
  <c r="K28" i="15" l="1"/>
  <c r="J28" i="15"/>
  <c r="L26" i="15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L28" i="15" s="1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D28" i="33" l="1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B30" i="33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<sst xmlns="http://schemas.openxmlformats.org/spreadsheetml/2006/main" count="957" uniqueCount="522">
  <si>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</si>
  <si>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</si>
  <si>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</si>
  <si>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</si>
  <si>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</si>
  <si>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</si>
  <si>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</si>
  <si>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</si>
  <si>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</si>
  <si>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</si>
  <si>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</si>
  <si>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</si>
  <si>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</si>
  <si>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</si>
  <si>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</si>
  <si>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</si>
  <si>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</si>
  <si>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</si>
  <si>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</si>
  <si>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</si>
  <si>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</si>
  <si>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</si>
  <si>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</si>
  <si>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</si>
  <si>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</si>
  <si>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</si>
  <si>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</si>
  <si>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</si>
  <si>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</si>
  <si>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</si>
  <si>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</si>
  <si>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</si>
  <si>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</si>
  <si>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</si>
  <si>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</si>
  <si>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</si>
  <si>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</si>
  <si>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</si>
  <si>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</si>
  <si>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</si>
  <si>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</si>
  <si>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</si>
  <si>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</si>
  <si>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</si>
  <si>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</si>
  <si>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</si>
  <si>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</si>
  <si>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</si>
  <si>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</si>
  <si>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</si>
  <si>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</si>
  <si>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</si>
  <si>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</si>
  <si>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</si>
  <si>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</si>
  <si>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</si>
  <si>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</si>
  <si>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</si>
  <si>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</si>
  <si>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</si>
  <si>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</si>
  <si>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</si>
  <si>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</si>
  <si>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</si>
  <si>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</si>
  <si>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</si>
  <si>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</si>
  <si>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</si>
  <si>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</si>
  <si>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</si>
  <si>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</si>
  <si>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</si>
  <si>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</si>
  <si>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</si>
  <si>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</si>
  <si>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</si>
  <si>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</si>
  <si>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</si>
  <si>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</si>
  <si>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</si>
  <si>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</si>
  <si>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</si>
  <si>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</si>
  <si>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</si>
  <si>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</si>
  <si>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</si>
  <si>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</si>
  <si>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</si>
  <si>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</si>
  <si>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</si>
  <si>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</si>
  <si>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</si>
  <si>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</si>
  <si>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</si>
  <si>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</si>
  <si>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</si>
  <si>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</si>
  <si>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</si>
  <si>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</si>
  <si>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</si>
  <si>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</si>
  <si>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</si>
  <si>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</si>
  <si>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</si>
  <si>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</si>
  <si>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</si>
  <si>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</si>
  <si>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</si>
  <si>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</si>
  <si>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</si>
  <si>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</si>
  <si>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</si>
  <si>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</si>
  <si>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</si>
  <si>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</si>
  <si>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</si>
  <si>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</si>
  <si>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</si>
  <si>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</si>
  <si>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</si>
  <si>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</si>
  <si>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</si>
  <si>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</si>
  <si>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</si>
  <si>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</si>
  <si>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</si>
  <si>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</si>
  <si>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</si>
  <si>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</si>
  <si>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</si>
  <si>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</si>
  <si>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</si>
  <si>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</si>
  <si>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</si>
  <si>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</si>
  <si>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</si>
  <si>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</si>
  <si>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</si>
  <si>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</si>
  <si>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</si>
  <si>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</si>
  <si>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</si>
  <si>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</si>
  <si>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</si>
  <si>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</si>
  <si>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</si>
  <si>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</si>
  <si>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</si>
  <si>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</si>
  <si>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</si>
  <si>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</si>
  <si>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</si>
  <si>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</si>
  <si>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</si>
  <si>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</si>
  <si>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</si>
  <si>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</si>
  <si>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</si>
  <si>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</si>
  <si>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</si>
  <si>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</si>
  <si>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</si>
  <si>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</si>
  <si>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</si>
  <si>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</si>
  <si>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</si>
  <si>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</si>
  <si>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</si>
  <si>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</si>
  <si>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</si>
  <si>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</si>
  <si>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</si>
  <si>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</si>
  <si>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</si>
  <si>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</si>
  <si>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</si>
  <si>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</si>
  <si>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</si>
  <si>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</si>
  <si>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</si>
  <si>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</si>
  <si>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</si>
  <si>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</si>
  <si>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</si>
  <si>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</si>
  <si>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</si>
  <si>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</si>
  <si>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</si>
  <si>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</si>
  <si>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</si>
  <si>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</si>
  <si>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</si>
  <si>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</si>
  <si>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</si>
  <si>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</si>
  <si>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</si>
  <si>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</si>
  <si>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</si>
  <si>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</si>
  <si>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</si>
  <si>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</si>
  <si>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</si>
  <si>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</si>
  <si>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</si>
  <si>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</si>
  <si>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</si>
  <si>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</si>
  <si>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</si>
  <si>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</si>
  <si>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</si>
  <si>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</si>
  <si>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</si>
  <si>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</si>
  <si>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</si>
  <si>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</si>
  <si>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</si>
  <si>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</si>
  <si>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</si>
  <si>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</si>
  <si>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</si>
  <si>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</si>
  <si>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</si>
  <si>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</si>
  <si>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</si>
  <si>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</si>
  <si>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</si>
  <si>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</si>
  <si>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</si>
  <si>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</si>
  <si>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</si>
  <si>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</si>
  <si>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</si>
  <si>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</si>
  <si>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</si>
  <si>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</si>
  <si>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</si>
  <si>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</si>
  <si>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</si>
  <si>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</si>
  <si>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</si>
  <si>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</si>
  <si>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</si>
  <si>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</si>
  <si>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</si>
  <si>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</si>
  <si>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</si>
  <si>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</si>
  <si>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</si>
  <si>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</si>
  <si>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</si>
  <si>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</si>
  <si>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</si>
  <si>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</si>
  <si>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</si>
  <si>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</si>
  <si>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</si>
  <si>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</si>
  <si>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</si>
  <si>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</si>
  <si>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</si>
  <si>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</si>
  <si>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</si>
  <si>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</si>
  <si>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</si>
  <si>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</si>
  <si>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</si>
  <si>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</si>
  <si>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</si>
  <si>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</si>
  <si>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</si>
  <si>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</si>
  <si>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</si>
  <si>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</si>
  <si>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</si>
  <si>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</si>
  <si>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</si>
  <si>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</si>
  <si>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</si>
  <si>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</si>
  <si>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</si>
  <si>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</si>
  <si>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</si>
  <si>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</si>
  <si>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</si>
  <si>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</si>
  <si>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</si>
  <si>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</si>
  <si>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</si>
  <si>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</si>
  <si>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</si>
  <si>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</si>
  <si>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</si>
  <si>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</si>
  <si>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</si>
  <si>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</si>
  <si>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</si>
  <si>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</si>
  <si>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</si>
  <si>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</si>
  <si>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</si>
  <si>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</si>
  <si>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</si>
  <si>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</si>
  <si>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</si>
  <si>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</si>
  <si>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</si>
  <si>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</si>
  <si>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</si>
  <si>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</si>
  <si>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</si>
  <si>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</si>
  <si>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</si>
  <si>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</si>
  <si>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</si>
  <si>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</si>
  <si>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</si>
  <si>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</si>
  <si>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</si>
  <si>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</si>
  <si>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</si>
  <si>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</si>
  <si>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</si>
  <si>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</si>
  <si>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</si>
  <si>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</si>
  <si>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</si>
  <si>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</si>
  <si>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</si>
  <si>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</si>
  <si>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</si>
  <si>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</si>
  <si>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</si>
  <si>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</si>
  <si>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</si>
  <si>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</si>
  <si>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</si>
  <si>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</si>
  <si>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</si>
  <si>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</si>
  <si>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</si>
  <si>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</si>
  <si>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</si>
  <si>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</si>
  <si>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</si>
  <si>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</si>
  <si>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</si>
  <si>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</si>
  <si>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</si>
  <si>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</si>
  <si>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</si>
  <si>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</si>
  <si>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</si>
  <si>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</si>
  <si>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</si>
  <si>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</si>
  <si>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</si>
  <si>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</si>
  <si>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</si>
  <si>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</si>
  <si>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</si>
  <si>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</si>
  <si>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</si>
  <si>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</si>
  <si>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</si>
  <si>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</si>
  <si>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</si>
  <si>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</si>
  <si>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</si>
  <si>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</si>
  <si>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</si>
  <si>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</si>
  <si>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</si>
  <si>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</si>
  <si>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</si>
  <si>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</si>
  <si>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</si>
  <si>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</si>
  <si>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</si>
  <si>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</si>
  <si>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</si>
  <si>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</si>
  <si>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</si>
  <si>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</si>
  <si>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</si>
  <si>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</si>
  <si>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</si>
  <si>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</si>
  <si>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</si>
  <si>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</si>
  <si>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</si>
  <si>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</si>
  <si>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</si>
  <si>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</si>
  <si>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</si>
  <si>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</si>
  <si>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</si>
  <si>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</si>
  <si>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</si>
  <si>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</si>
  <si>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</si>
  <si>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</si>
  <si>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</si>
  <si>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</si>
  <si>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</si>
  <si>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</si>
  <si>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</si>
  <si>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</si>
  <si>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</si>
  <si>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</si>
  <si>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</si>
  <si>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</si>
  <si>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</si>
  <si>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</si>
  <si>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</si>
  <si>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</si>
  <si>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</si>
  <si>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</si>
  <si>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</si>
  <si>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</si>
  <si>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</si>
  <si>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</si>
  <si>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</si>
  <si>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</si>
  <si>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</si>
  <si>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</si>
  <si>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</si>
  <si>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</si>
  <si>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</si>
  <si>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</si>
  <si>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</si>
  <si>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</si>
  <si>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</si>
  <si>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</si>
  <si>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</si>
  <si>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</si>
  <si>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</si>
  <si>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</si>
  <si>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</si>
  <si>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</si>
  <si>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</si>
  <si>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</si>
  <si>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</si>
  <si>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</si>
  <si>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</si>
  <si>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</si>
  <si>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</si>
  <si>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</si>
  <si>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</si>
  <si>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</si>
  <si>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</si>
  <si>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</si>
  <si>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</si>
  <si>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</si>
  <si>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</si>
  <si>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</si>
  <si>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</si>
  <si>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</si>
  <si>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</si>
  <si>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</si>
  <si>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</si>
  <si>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</si>
  <si>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</si>
  <si>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</si>
  <si>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</si>
  <si>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</si>
  <si>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</si>
  <si>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</si>
  <si>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</si>
  <si>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</si>
  <si>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</si>
  <si>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</si>
  <si>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</si>
  <si>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</si>
  <si>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</si>
  <si>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</si>
  <si>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</si>
  <si>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</si>
  <si>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</si>
  <si>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</si>
  <si>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</si>
  <si>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</si>
  <si>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</si>
  <si>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</si>
  <si>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</si>
  <si>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</si>
  <si>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</si>
  <si>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</si>
  <si>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</si>
  <si>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</si>
  <si>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</si>
  <si>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</si>
  <si>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</si>
  <si>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</si>
  <si>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</si>
  <si>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</si>
  <si>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</si>
  <si>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</si>
  <si>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</si>
  <si>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</si>
  <si>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</si>
  <si>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</si>
  <si>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</si>
  <si>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</si>
  <si>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</si>
  <si>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</si>
  <si>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</si>
  <si>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</si>
  <si>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</si>
  <si>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</si>
  <si>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</si>
  <si>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</si>
  <si>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</si>
  <si>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</si>
  <si>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SAYI370714GT4</t>
  </si>
  <si>
    <t>IGNACIO SANCHEZ YAÑEZ</t>
  </si>
  <si>
    <t>SEGUNDA QUINCENA DE ABRIL DE 2018</t>
  </si>
  <si>
    <t>30 DE ABRIL DE 2018</t>
  </si>
  <si>
    <t>ARNULFO NUÑEZ URIBE</t>
  </si>
  <si>
    <t>NOE CAMACHO LOPEZ</t>
  </si>
  <si>
    <t>AYUDANTE DE OBRAS PUBLICAS</t>
  </si>
  <si>
    <t>NUUA810404</t>
  </si>
  <si>
    <t>CALN901223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</si>
</sst>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165" fontId="8" fillId="0" borderId="0" xfId="1" applyFont="1" applyAlignment="1">
      <alignment horizontal="center"/>
    </xf>
    <xf numFmtId="43" fontId="0" fillId="3" borderId="0" xfId="0" applyNumberFormat="1" applyFill="1"/>
    <xf numFmtId="165" fontId="0" fillId="3" borderId="0" xfId="1" applyFont="1" applyFill="1"/>
    <xf numFmtId="165" fontId="1" fillId="0" borderId="0" xfId="0" applyNumberFormat="1" applyFont="1" applyFill="1"/>
    <xf numFmtId="44" fontId="0" fillId="3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I16" sqref="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289</v>
      </c>
      <c r="J2" s="46"/>
      <c r="M2" s="47" t="str">
        <f>+PRESIDENCIA!M2</f>
        <v>30 DE ABRIL DE 2018</v>
      </c>
    </row>
    <row r="3" spans="2:16" x14ac:dyDescent="0.2">
      <c r="F3" s="97" t="str">
        <f>+PRESIDENCIA!F3</f>
        <v>SEGUNDA QUINCENA DE ABRIL DE 2018</v>
      </c>
      <c r="J3" s="98"/>
    </row>
    <row r="4" spans="2:16" x14ac:dyDescent="0.2">
      <c r="F4" s="98" t="s">
        <v>193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457</v>
      </c>
      <c r="C7" s="41" t="s">
        <v>318</v>
      </c>
      <c r="D7" s="52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7"/>
      <c r="O7" s="57"/>
      <c r="P7" s="57"/>
    </row>
    <row r="8" spans="2:16" ht="24.95" customHeight="1" x14ac:dyDescent="0.2">
      <c r="B8" s="38" t="s">
        <v>325</v>
      </c>
      <c r="C8" s="41" t="s">
        <v>319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7"/>
    </row>
    <row r="9" spans="2:16" ht="24.95" customHeight="1" x14ac:dyDescent="0.2">
      <c r="B9" s="38" t="s">
        <v>326</v>
      </c>
      <c r="C9" s="41" t="s">
        <v>310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7"/>
    </row>
    <row r="10" spans="2:16" ht="24.95" customHeight="1" x14ac:dyDescent="0.2">
      <c r="B10" s="38" t="s">
        <v>327</v>
      </c>
      <c r="C10" s="41" t="s">
        <v>320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7"/>
      <c r="O10" s="37" t="s">
        <v>490</v>
      </c>
    </row>
    <row r="11" spans="2:16" ht="24.95" customHeight="1" x14ac:dyDescent="0.2">
      <c r="B11" s="38" t="s">
        <v>328</v>
      </c>
      <c r="C11" s="41" t="s">
        <v>321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7"/>
    </row>
    <row r="12" spans="2:16" ht="24.95" customHeight="1" x14ac:dyDescent="0.2">
      <c r="B12" s="38" t="s">
        <v>422</v>
      </c>
      <c r="C12" s="41" t="s">
        <v>322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7"/>
    </row>
    <row r="13" spans="2:16" ht="24.95" customHeight="1" x14ac:dyDescent="0.2">
      <c r="B13" s="38" t="s">
        <v>475</v>
      </c>
      <c r="C13" s="41" t="s">
        <v>476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7"/>
    </row>
    <row r="14" spans="2:16" ht="24.95" customHeight="1" x14ac:dyDescent="0.2">
      <c r="B14" s="38" t="s">
        <v>329</v>
      </c>
      <c r="C14" s="41" t="s">
        <v>324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7"/>
    </row>
    <row r="15" spans="2:16" ht="24.95" customHeight="1" x14ac:dyDescent="0.2">
      <c r="B15" s="38" t="s">
        <v>513</v>
      </c>
      <c r="C15" s="41" t="s">
        <v>514</v>
      </c>
      <c r="D15" s="52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7"/>
    </row>
    <row r="16" spans="2:16" ht="21.95" customHeight="1" x14ac:dyDescent="0.2">
      <c r="B16" s="38" t="s">
        <v>334</v>
      </c>
      <c r="C16" s="41" t="s">
        <v>323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2"/>
      <c r="K16" s="92">
        <v>0</v>
      </c>
      <c r="L16" s="18">
        <f>H16-I16+J16-K16</f>
        <v>10377.041136094675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127351.88856015779</v>
      </c>
      <c r="I17" s="59">
        <f t="shared" si="3"/>
        <v>21027.4672504931</v>
      </c>
      <c r="J17" s="59">
        <f t="shared" si="3"/>
        <v>0</v>
      </c>
      <c r="K17" s="59">
        <f t="shared" si="3"/>
        <v>0</v>
      </c>
      <c r="L17" s="59">
        <f t="shared" si="3"/>
        <v>106324.42130966469</v>
      </c>
      <c r="M17" s="103"/>
      <c r="N17" s="59"/>
    </row>
    <row r="19" spans="2:14" x14ac:dyDescent="0.2">
      <c r="C19" s="37" t="s">
        <v>193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2" sqref="H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290</v>
      </c>
      <c r="J2" s="46"/>
      <c r="M2" s="47" t="s">
        <v>516</v>
      </c>
    </row>
    <row r="3" spans="2:18" x14ac:dyDescent="0.2">
      <c r="F3" s="97" t="s">
        <v>515</v>
      </c>
      <c r="J3" s="98"/>
    </row>
    <row r="4" spans="2:18" x14ac:dyDescent="0.2">
      <c r="F4" s="98" t="s">
        <v>193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336</v>
      </c>
      <c r="C7" s="41" t="s">
        <v>335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7"/>
      <c r="O7" s="59"/>
      <c r="P7" s="59"/>
      <c r="Q7" s="59"/>
      <c r="R7" s="59"/>
    </row>
    <row r="8" spans="2:18" ht="24.95" customHeight="1" x14ac:dyDescent="0.2">
      <c r="B8" s="38"/>
      <c r="C8" s="41"/>
      <c r="D8" s="52"/>
      <c r="E8" s="69" t="s">
        <v>205</v>
      </c>
      <c r="F8" s="64"/>
      <c r="G8" s="64"/>
      <c r="H8" s="18">
        <f t="shared" ref="H8:H13" si="0">F8/30.42*15</f>
        <v>0</v>
      </c>
      <c r="I8" s="18">
        <f t="shared" ref="I8:I13" si="1">+G8/30.42*15</f>
        <v>0</v>
      </c>
      <c r="J8" s="18"/>
      <c r="K8" s="18">
        <v>0</v>
      </c>
      <c r="L8" s="18">
        <f t="shared" ref="L8:L13" si="2">H8-I8+J8-K8</f>
        <v>0</v>
      </c>
      <c r="M8" s="36"/>
      <c r="N8" s="57"/>
      <c r="O8" s="44"/>
      <c r="Q8" s="44"/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12773.25</v>
      </c>
      <c r="G9" s="64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7"/>
      <c r="O9" s="44"/>
      <c r="Q9" s="44"/>
      <c r="R9" s="44"/>
    </row>
    <row r="10" spans="2:18" ht="24.95" customHeight="1" x14ac:dyDescent="0.2">
      <c r="B10" s="34" t="s">
        <v>344</v>
      </c>
      <c r="C10" s="35" t="s">
        <v>337</v>
      </c>
      <c r="D10" s="52"/>
      <c r="E10" s="69" t="s">
        <v>338</v>
      </c>
      <c r="F10" s="64">
        <v>16659.310000000001</v>
      </c>
      <c r="G10" s="64">
        <v>2264.9732960000001</v>
      </c>
      <c r="H10" s="18"/>
      <c r="I10" s="18"/>
      <c r="J10" s="18"/>
      <c r="K10" s="18">
        <v>0</v>
      </c>
      <c r="L10" s="18">
        <f t="shared" si="2"/>
        <v>0</v>
      </c>
      <c r="M10" s="36"/>
      <c r="N10" s="141" t="s">
        <v>483</v>
      </c>
      <c r="O10" s="44"/>
      <c r="Q10" s="44"/>
      <c r="R10" s="44"/>
    </row>
    <row r="11" spans="2:18" ht="24.95" customHeight="1" x14ac:dyDescent="0.2">
      <c r="B11" s="38" t="s">
        <v>482</v>
      </c>
      <c r="C11" s="41" t="s">
        <v>230</v>
      </c>
      <c r="D11" s="52"/>
      <c r="E11" s="69" t="s">
        <v>229</v>
      </c>
      <c r="F11" s="64">
        <v>28420.82</v>
      </c>
      <c r="G11" s="64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345</v>
      </c>
      <c r="C12" s="41" t="s">
        <v>340</v>
      </c>
      <c r="D12" s="52"/>
      <c r="E12" s="69" t="s">
        <v>341</v>
      </c>
      <c r="F12" s="64">
        <v>11483</v>
      </c>
      <c r="G12" s="64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342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193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136687.78</v>
      </c>
      <c r="G15" s="59">
        <f t="shared" si="3"/>
        <v>25660.105439999996</v>
      </c>
      <c r="H15" s="59">
        <f>SUM(H7:H14)</f>
        <v>59185.636094674555</v>
      </c>
      <c r="I15" s="59">
        <f>SUM(I7:I14)</f>
        <v>11536.061214990135</v>
      </c>
      <c r="J15" s="59">
        <f t="shared" si="3"/>
        <v>0</v>
      </c>
      <c r="K15" s="59">
        <f t="shared" si="3"/>
        <v>0</v>
      </c>
      <c r="L15" s="59">
        <f>SUM(L7:L14)</f>
        <v>47649.574879684413</v>
      </c>
      <c r="M15" s="103"/>
      <c r="N15" s="59"/>
    </row>
    <row r="17" spans="3:12" x14ac:dyDescent="0.2">
      <c r="C17" s="37" t="s">
        <v>193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N8" sqref="N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30 DE ABRIL DE 2018</v>
      </c>
    </row>
    <row r="3" spans="1:15" x14ac:dyDescent="0.2">
      <c r="F3" s="98" t="str">
        <f>PRESIDENCIA!F3</f>
        <v>SEGUNDA QUINCENA DE ABRIL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424</v>
      </c>
      <c r="C7" s="41" t="s">
        <v>366</v>
      </c>
      <c r="D7" s="52"/>
      <c r="E7" s="69" t="s">
        <v>121</v>
      </c>
      <c r="F7" s="64">
        <v>36772.71</v>
      </c>
      <c r="G7" s="64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57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22552.618343195267</v>
      </c>
      <c r="I9" s="59">
        <f t="shared" si="2"/>
        <v>3737.0898067061144</v>
      </c>
      <c r="J9" s="59">
        <f t="shared" si="2"/>
        <v>0</v>
      </c>
      <c r="K9" s="59">
        <f t="shared" si="2"/>
        <v>0</v>
      </c>
      <c r="L9" s="59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N7" sqref="N7:N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6" ht="15" x14ac:dyDescent="0.25">
      <c r="F2" s="46" t="s">
        <v>292</v>
      </c>
      <c r="G2" s="44"/>
      <c r="H2" s="44"/>
      <c r="I2" s="44"/>
      <c r="J2" s="46"/>
      <c r="K2" s="44"/>
      <c r="L2" s="44"/>
      <c r="M2" s="47" t="str">
        <f>PRESIDENCIA!M2</f>
        <v>30 DE ABRIL DE 2018</v>
      </c>
    </row>
    <row r="3" spans="1:16" x14ac:dyDescent="0.2">
      <c r="F3" s="98" t="str">
        <f>PRESIDENCIA!F3</f>
        <v>SEGUNDA QUINCENA DE ABRIL DE 2018</v>
      </c>
      <c r="G3" s="44"/>
      <c r="H3" s="44"/>
      <c r="I3" s="44"/>
      <c r="J3" s="98"/>
      <c r="K3" s="44"/>
      <c r="L3" s="44"/>
    </row>
    <row r="4" spans="1:16" x14ac:dyDescent="0.2">
      <c r="F4" s="98"/>
      <c r="G4" s="44"/>
      <c r="H4" s="44"/>
      <c r="I4" s="44"/>
      <c r="J4" s="98"/>
      <c r="K4" s="44"/>
      <c r="L4" s="44"/>
    </row>
    <row r="5" spans="1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59"/>
      <c r="P5" s="59"/>
    </row>
    <row r="6" spans="1:16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6" ht="24.95" customHeight="1" x14ac:dyDescent="0.2">
      <c r="B7" s="38" t="s">
        <v>343</v>
      </c>
      <c r="C7" s="41" t="s">
        <v>339</v>
      </c>
      <c r="D7" s="52"/>
      <c r="E7" s="38" t="s">
        <v>123</v>
      </c>
      <c r="F7" s="64">
        <v>25925.5</v>
      </c>
      <c r="G7" s="64">
        <v>4281.03</v>
      </c>
      <c r="H7" s="18">
        <f>F7/30.42*15</f>
        <v>12783.777120315581</v>
      </c>
      <c r="I7" s="18">
        <f>+G7/30.42*15</f>
        <v>2110.9615384615386</v>
      </c>
      <c r="J7" s="18"/>
      <c r="K7" s="18"/>
      <c r="L7" s="18">
        <f>H7-I7+J7-K7</f>
        <v>10672.815581854042</v>
      </c>
      <c r="M7" s="36"/>
      <c r="N7" s="57"/>
      <c r="O7" s="44"/>
    </row>
    <row r="8" spans="1:16" ht="24.95" customHeight="1" x14ac:dyDescent="0.2">
      <c r="B8" s="38" t="s">
        <v>423</v>
      </c>
      <c r="C8" s="41" t="s">
        <v>367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7"/>
      <c r="O8" s="44"/>
    </row>
    <row r="9" spans="1:16" ht="21.95" customHeight="1" x14ac:dyDescent="0.2">
      <c r="E9" s="58" t="s">
        <v>89</v>
      </c>
      <c r="F9" s="95">
        <f t="shared" ref="F9:L9" si="2">SUM(F7:F8)</f>
        <v>33690.15</v>
      </c>
      <c r="G9" s="95">
        <f t="shared" si="2"/>
        <v>4879.9252479999996</v>
      </c>
      <c r="H9" s="59">
        <f t="shared" si="2"/>
        <v>16612.5</v>
      </c>
      <c r="I9" s="59">
        <f t="shared" si="2"/>
        <v>2406.2747771203158</v>
      </c>
      <c r="J9" s="59">
        <f t="shared" si="2"/>
        <v>0</v>
      </c>
      <c r="K9" s="59">
        <f t="shared" si="2"/>
        <v>0</v>
      </c>
      <c r="L9" s="59">
        <f t="shared" si="2"/>
        <v>14206.225222879682</v>
      </c>
      <c r="O9" s="44"/>
    </row>
    <row r="10" spans="1:16" ht="21.95" customHeight="1" x14ac:dyDescent="0.2">
      <c r="B10" s="38"/>
      <c r="C10" s="35"/>
      <c r="D10" s="35"/>
      <c r="E10" s="38"/>
      <c r="F10" s="18"/>
      <c r="J10" s="18"/>
      <c r="O10" s="44"/>
    </row>
    <row r="11" spans="1:16" x14ac:dyDescent="0.2">
      <c r="B11" s="38"/>
      <c r="C11" s="35"/>
      <c r="D11" s="35"/>
      <c r="E11" s="38"/>
      <c r="F11" s="18"/>
      <c r="J11" s="18"/>
      <c r="O11" s="59"/>
      <c r="P11" s="59"/>
    </row>
    <row r="12" spans="1:16" x14ac:dyDescent="0.2">
      <c r="B12" s="38"/>
      <c r="C12" s="35"/>
      <c r="D12" s="35"/>
      <c r="E12" s="38"/>
      <c r="F12" s="18"/>
      <c r="J12" s="18"/>
      <c r="O12" s="44"/>
    </row>
    <row r="13" spans="1:16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293</v>
      </c>
      <c r="G2" s="44"/>
      <c r="H2" s="44"/>
      <c r="I2" s="44"/>
      <c r="J2" s="44"/>
      <c r="K2" s="44"/>
      <c r="L2" s="44"/>
      <c r="M2" s="44"/>
      <c r="N2" s="47" t="str">
        <f>PRESIDENCIA!M2</f>
        <v>30 DE ABRIL DE 2018</v>
      </c>
    </row>
    <row r="3" spans="2:17" x14ac:dyDescent="0.2"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99" t="s">
        <v>253</v>
      </c>
      <c r="I5" s="49" t="s">
        <v>4</v>
      </c>
      <c r="J5" s="49" t="s">
        <v>204</v>
      </c>
      <c r="K5" s="100" t="s">
        <v>253</v>
      </c>
      <c r="L5" s="51" t="s">
        <v>192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425</v>
      </c>
      <c r="C7" s="41" t="s">
        <v>415</v>
      </c>
      <c r="D7" s="52"/>
      <c r="E7" s="69" t="s">
        <v>124</v>
      </c>
      <c r="F7" s="64">
        <v>12521.2</v>
      </c>
      <c r="G7" s="64">
        <v>1381.0729999999999</v>
      </c>
      <c r="H7" s="64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57"/>
      <c r="Q7" s="59"/>
    </row>
    <row r="8" spans="2:17" ht="24.95" customHeight="1" x14ac:dyDescent="0.2">
      <c r="B8" s="38" t="s">
        <v>207</v>
      </c>
      <c r="C8" s="41" t="s">
        <v>206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6" t="s">
        <v>176</v>
      </c>
      <c r="C9" s="107" t="s">
        <v>171</v>
      </c>
      <c r="D9" s="52"/>
      <c r="E9" s="69" t="s">
        <v>294</v>
      </c>
      <c r="F9" s="64">
        <v>6306</v>
      </c>
      <c r="G9" s="64">
        <v>186.65412799999999</v>
      </c>
      <c r="H9" s="64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332</v>
      </c>
      <c r="C10" s="41" t="s">
        <v>330</v>
      </c>
      <c r="D10" s="52"/>
      <c r="E10" s="69" t="s">
        <v>295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57"/>
    </row>
    <row r="11" spans="2:17" ht="24.95" customHeight="1" x14ac:dyDescent="0.2">
      <c r="B11" s="38" t="s">
        <v>333</v>
      </c>
      <c r="C11" s="41" t="s">
        <v>331</v>
      </c>
      <c r="D11" s="52"/>
      <c r="E11" s="69" t="s">
        <v>296</v>
      </c>
      <c r="F11" s="64">
        <v>6306</v>
      </c>
      <c r="G11" s="64">
        <v>186.65412799999999</v>
      </c>
      <c r="H11" s="64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19922.682445759368</v>
      </c>
      <c r="J13" s="59">
        <f t="shared" si="3"/>
        <v>1325.2277041420118</v>
      </c>
      <c r="K13" s="59">
        <f t="shared" si="3"/>
        <v>0</v>
      </c>
      <c r="L13" s="59">
        <f t="shared" si="3"/>
        <v>0</v>
      </c>
      <c r="M13" s="59">
        <f t="shared" si="3"/>
        <v>18597.454741617359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K18" sqref="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30 DE ABRIL DE 2018</v>
      </c>
    </row>
    <row r="3" spans="2:14" x14ac:dyDescent="0.2">
      <c r="F3" s="17" t="str">
        <f>PRESIDENCIA!F3</f>
        <v>SEGUNDA QUINCENA DE ABRIL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60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3"/>
      <c r="G6" s="63"/>
      <c r="H6" s="63"/>
    </row>
    <row r="7" spans="2:14" ht="24.95" customHeight="1" x14ac:dyDescent="0.2">
      <c r="B7" s="9" t="s">
        <v>364</v>
      </c>
      <c r="C7" s="8" t="s">
        <v>362</v>
      </c>
      <c r="D7" s="13"/>
      <c r="E7" s="70" t="s">
        <v>245</v>
      </c>
      <c r="F7" s="61">
        <v>4725</v>
      </c>
      <c r="G7" s="61"/>
      <c r="H7" s="61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365</v>
      </c>
      <c r="C8" s="10" t="s">
        <v>363</v>
      </c>
      <c r="D8" s="13"/>
      <c r="E8" s="70" t="s">
        <v>246</v>
      </c>
      <c r="F8" s="61">
        <v>4725</v>
      </c>
      <c r="G8" s="61"/>
      <c r="H8" s="61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493</v>
      </c>
      <c r="C9" s="8" t="s">
        <v>494</v>
      </c>
      <c r="D9" s="13"/>
      <c r="E9" s="70" t="s">
        <v>247</v>
      </c>
      <c r="F9" s="61">
        <v>4725</v>
      </c>
      <c r="G9" s="61"/>
      <c r="H9" s="61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413</v>
      </c>
      <c r="D16" s="13"/>
      <c r="E16" s="70" t="s">
        <v>248</v>
      </c>
      <c r="F16" s="61">
        <v>2929.5</v>
      </c>
      <c r="G16" s="61"/>
      <c r="H16" s="61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N14" sqref="N14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30 DE ABRIL DE 2018</v>
      </c>
    </row>
    <row r="3" spans="2:22" x14ac:dyDescent="0.2">
      <c r="F3" s="47" t="str">
        <f>PRESIDENCIA!F3</f>
        <v>SEGUNDA QUINCENA DE ABRIL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358</v>
      </c>
      <c r="C7" s="41" t="s">
        <v>356</v>
      </c>
      <c r="D7" s="52"/>
      <c r="E7" s="110" t="s">
        <v>131</v>
      </c>
      <c r="F7" s="64">
        <v>36772.71</v>
      </c>
      <c r="G7" s="64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359</v>
      </c>
      <c r="C8" s="41" t="s">
        <v>404</v>
      </c>
      <c r="D8" s="52"/>
      <c r="E8" s="110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509</v>
      </c>
      <c r="F9" s="64">
        <v>16793.669999999998</v>
      </c>
      <c r="G9" s="64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/>
      <c r="I10" s="18"/>
      <c r="J10" s="18"/>
      <c r="K10" s="18"/>
      <c r="L10" s="18">
        <f t="shared" si="2"/>
        <v>0</v>
      </c>
      <c r="M10" s="36"/>
      <c r="N10" s="142" t="s">
        <v>483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496</v>
      </c>
      <c r="C11" s="41" t="s">
        <v>495</v>
      </c>
      <c r="D11" s="52"/>
      <c r="E11" s="110" t="s">
        <v>133</v>
      </c>
      <c r="F11" s="64">
        <v>8964</v>
      </c>
      <c r="G11" s="64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57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4"/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4"/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/>
      <c r="I14" s="18"/>
      <c r="J14" s="18"/>
      <c r="K14" s="18">
        <v>0</v>
      </c>
      <c r="L14" s="18">
        <f t="shared" si="2"/>
        <v>0</v>
      </c>
      <c r="M14" s="36"/>
      <c r="N14" s="142" t="s">
        <v>483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250</v>
      </c>
      <c r="C15" s="41" t="s">
        <v>252</v>
      </c>
      <c r="D15" s="52"/>
      <c r="E15" s="110" t="s">
        <v>118</v>
      </c>
      <c r="F15" s="64">
        <v>8964</v>
      </c>
      <c r="G15" s="64">
        <v>746.52640000000019</v>
      </c>
      <c r="H15" s="18">
        <f t="shared" ref="H15" si="3">+F15/30.42*15</f>
        <v>4420.1183431952659</v>
      </c>
      <c r="I15" s="18">
        <f t="shared" ref="I15" si="4">+G15/30.42*15</f>
        <v>368.10966469428018</v>
      </c>
      <c r="J15" s="18"/>
      <c r="K15" s="18"/>
      <c r="L15" s="18">
        <f t="shared" si="2"/>
        <v>4052.0086785009858</v>
      </c>
      <c r="M15" s="36"/>
      <c r="O15" s="54"/>
    </row>
    <row r="16" spans="2:22" ht="36" x14ac:dyDescent="0.2">
      <c r="B16" s="38" t="s">
        <v>360</v>
      </c>
      <c r="C16" s="41" t="s">
        <v>357</v>
      </c>
      <c r="D16" s="52"/>
      <c r="E16" s="110" t="s">
        <v>509</v>
      </c>
      <c r="F16" s="64">
        <v>16793.669999999998</v>
      </c>
      <c r="G16" s="64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4"/>
      <c r="O16" s="54"/>
    </row>
    <row r="17" spans="1:15" ht="24.75" customHeight="1" x14ac:dyDescent="0.2">
      <c r="B17" s="38" t="s">
        <v>361</v>
      </c>
      <c r="C17" s="41" t="s">
        <v>408</v>
      </c>
      <c r="D17" s="52"/>
      <c r="E17" s="110" t="s">
        <v>231</v>
      </c>
      <c r="F17" s="64">
        <v>12791.05</v>
      </c>
      <c r="G17" s="64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5">SUM(F7:F17)</f>
        <v>179910.7</v>
      </c>
      <c r="G19" s="95">
        <f t="shared" si="5"/>
        <v>25140.770568000004</v>
      </c>
      <c r="H19" s="59">
        <f t="shared" si="5"/>
        <v>79471.942800788936</v>
      </c>
      <c r="I19" s="59">
        <f t="shared" si="5"/>
        <v>11596.420990138067</v>
      </c>
      <c r="J19" s="59">
        <f t="shared" si="5"/>
        <v>0</v>
      </c>
      <c r="K19" s="59">
        <f t="shared" si="5"/>
        <v>7</v>
      </c>
      <c r="L19" s="59">
        <f t="shared" si="5"/>
        <v>67868.521810650884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opLeftCell="A9" zoomScale="80" zoomScaleNormal="80" workbookViewId="0">
      <selection activeCell="I23" sqref="I23:I24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30 DE ABRIL DE 2018</v>
      </c>
    </row>
    <row r="3" spans="2:18" x14ac:dyDescent="0.2">
      <c r="F3" s="47" t="str">
        <f>PRESIDENCIA!F3</f>
        <v>SEGUNDA QUINCENA DE ABRIL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390</v>
      </c>
      <c r="C7" s="41" t="s">
        <v>405</v>
      </c>
      <c r="D7" s="113"/>
      <c r="E7" s="114" t="s">
        <v>151</v>
      </c>
      <c r="F7" s="64">
        <v>23172.400000000001</v>
      </c>
      <c r="G7" s="64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57"/>
      <c r="O7" s="59"/>
      <c r="P7" s="59"/>
    </row>
    <row r="8" spans="2:18" ht="58.5" customHeight="1" x14ac:dyDescent="0.2">
      <c r="B8" s="38" t="s">
        <v>391</v>
      </c>
      <c r="C8" s="41" t="s">
        <v>386</v>
      </c>
      <c r="D8" s="113"/>
      <c r="E8" s="114" t="s">
        <v>306</v>
      </c>
      <c r="F8" s="64">
        <v>17304.02</v>
      </c>
      <c r="G8" s="64">
        <v>2402.683352</v>
      </c>
      <c r="H8" s="18">
        <f t="shared" ref="H8:H22" si="0">+F8/30.42*15</f>
        <v>8532.5542406311633</v>
      </c>
      <c r="I8" s="18">
        <f t="shared" ref="I8:I22" si="1">+G8/30.42*15</f>
        <v>1184.7551045364892</v>
      </c>
      <c r="J8" s="18"/>
      <c r="K8" s="18"/>
      <c r="L8" s="18">
        <f>H8-I8+J8-K8</f>
        <v>7347.7991360946744</v>
      </c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59"/>
      <c r="Q17" s="44"/>
    </row>
    <row r="18" spans="2:18" ht="21.95" customHeight="1" x14ac:dyDescent="0.2">
      <c r="B18" s="38" t="s">
        <v>199</v>
      </c>
      <c r="C18" s="41" t="s">
        <v>200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5"/>
      <c r="O18" s="59"/>
      <c r="Q18" s="44"/>
    </row>
    <row r="19" spans="2:18" ht="21.95" customHeight="1" x14ac:dyDescent="0.2">
      <c r="B19" s="38" t="s">
        <v>392</v>
      </c>
      <c r="C19" s="41" t="s">
        <v>393</v>
      </c>
      <c r="D19" s="113"/>
      <c r="E19" s="114" t="s">
        <v>118</v>
      </c>
      <c r="F19" s="64">
        <v>8964</v>
      </c>
      <c r="G19" s="64">
        <v>746.52640000000019</v>
      </c>
      <c r="H19" s="18"/>
      <c r="I19" s="18"/>
      <c r="J19" s="18"/>
      <c r="K19" s="18"/>
      <c r="L19" s="18">
        <f>H19-I19+J19-K19</f>
        <v>0</v>
      </c>
      <c r="M19" s="115"/>
      <c r="N19" s="141" t="s">
        <v>483</v>
      </c>
      <c r="O19" s="59"/>
      <c r="Q19" s="44"/>
    </row>
    <row r="20" spans="2:18" ht="21.95" customHeight="1" x14ac:dyDescent="0.2">
      <c r="B20" s="38" t="s">
        <v>453</v>
      </c>
      <c r="C20" s="41" t="s">
        <v>397</v>
      </c>
      <c r="D20" s="113"/>
      <c r="E20" s="114" t="s">
        <v>411</v>
      </c>
      <c r="F20" s="64">
        <v>12791.05</v>
      </c>
      <c r="G20" s="64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5"/>
      <c r="N20" s="57"/>
      <c r="O20" s="59"/>
      <c r="Q20" s="44"/>
    </row>
    <row r="21" spans="2:18" ht="21.95" customHeight="1" x14ac:dyDescent="0.2">
      <c r="B21" s="38" t="s">
        <v>394</v>
      </c>
      <c r="C21" s="41" t="s">
        <v>395</v>
      </c>
      <c r="D21" s="113"/>
      <c r="E21" s="114" t="s">
        <v>388</v>
      </c>
      <c r="F21" s="64">
        <v>12791.05</v>
      </c>
      <c r="G21" s="64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5"/>
      <c r="N21" s="57"/>
      <c r="O21" s="59"/>
      <c r="Q21" s="44"/>
    </row>
    <row r="22" spans="2:18" ht="21.95" customHeight="1" x14ac:dyDescent="0.2">
      <c r="B22" s="38" t="s">
        <v>396</v>
      </c>
      <c r="C22" s="41" t="s">
        <v>387</v>
      </c>
      <c r="D22" s="113"/>
      <c r="E22" s="114" t="s">
        <v>389</v>
      </c>
      <c r="F22" s="64">
        <v>12791.05</v>
      </c>
      <c r="G22" s="64">
        <v>1438.7129599999996</v>
      </c>
      <c r="H22" s="18"/>
      <c r="I22" s="18"/>
      <c r="J22" s="18"/>
      <c r="K22" s="18"/>
      <c r="L22" s="18">
        <f>H22-I22+J22-K22</f>
        <v>0</v>
      </c>
      <c r="M22" s="115"/>
      <c r="N22" s="141" t="s">
        <v>483</v>
      </c>
      <c r="O22" s="59"/>
      <c r="Q22" s="44"/>
      <c r="R22" s="57"/>
    </row>
    <row r="23" spans="2:18" ht="21.95" customHeight="1" x14ac:dyDescent="0.2">
      <c r="B23" s="38" t="s">
        <v>520</v>
      </c>
      <c r="C23" s="41" t="s">
        <v>517</v>
      </c>
      <c r="D23" s="113"/>
      <c r="E23" s="114" t="s">
        <v>519</v>
      </c>
      <c r="F23" s="64">
        <f>4842.01*2</f>
        <v>9684.02</v>
      </c>
      <c r="G23" s="64">
        <f>430.86*2</f>
        <v>861.72</v>
      </c>
      <c r="H23" s="18">
        <f t="shared" ref="H23:H24" si="3">+F23/30.42*15</f>
        <v>4775.1577909270218</v>
      </c>
      <c r="I23" s="18">
        <f t="shared" ref="I23:I24" si="4">+G23/30.42*15</f>
        <v>424.91124260355025</v>
      </c>
      <c r="J23" s="18"/>
      <c r="K23" s="18"/>
      <c r="L23" s="18">
        <f t="shared" ref="L23:L24" si="5">H23-I23+J23-K23</f>
        <v>4350.2465483234719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521</v>
      </c>
      <c r="C24" s="41" t="s">
        <v>518</v>
      </c>
      <c r="D24" s="113"/>
      <c r="E24" s="114" t="s">
        <v>519</v>
      </c>
      <c r="F24" s="64">
        <f>4842.01*2</f>
        <v>9684.02</v>
      </c>
      <c r="G24" s="64">
        <f>430.86*2</f>
        <v>861.72</v>
      </c>
      <c r="H24" s="18">
        <f t="shared" si="3"/>
        <v>4775.1577909270218</v>
      </c>
      <c r="I24" s="18">
        <f t="shared" si="4"/>
        <v>424.91124260355025</v>
      </c>
      <c r="J24" s="18"/>
      <c r="K24" s="18"/>
      <c r="L24" s="18">
        <f t="shared" si="5"/>
        <v>4350.2465483234719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150789.42000000004</v>
      </c>
      <c r="G26" s="95">
        <f>SUM(G7:G18)</f>
        <v>18483.981071999999</v>
      </c>
      <c r="H26" s="59">
        <f>SUM(H7:H25)</f>
        <v>96518.52071005918</v>
      </c>
      <c r="I26" s="59">
        <f>SUM(I7:I25)</f>
        <v>11383.0606469428</v>
      </c>
      <c r="J26" s="59">
        <f t="shared" ref="I26:L26" si="6">SUM(J7:J25)</f>
        <v>0</v>
      </c>
      <c r="K26" s="59">
        <f>SUM(K7:K25)</f>
        <v>13</v>
      </c>
      <c r="L26" s="59">
        <f>SUM(L7:L25)</f>
        <v>85122.460063116363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5" workbookViewId="0">
      <selection activeCell="I11" sqref="I1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30 DE ABRIL DE 2018</v>
      </c>
    </row>
    <row r="3" spans="2:14" x14ac:dyDescent="0.2">
      <c r="F3" s="17" t="str">
        <f>+O.PUB!F3</f>
        <v>SEGUNDA QUINCENA DE ABRIL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251</v>
      </c>
      <c r="C7" s="8" t="s">
        <v>249</v>
      </c>
      <c r="D7" s="13"/>
      <c r="E7" s="70" t="s">
        <v>138</v>
      </c>
      <c r="F7" s="61">
        <v>8828</v>
      </c>
      <c r="G7" s="61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38"/>
    </row>
    <row r="8" spans="2:14" ht="24.95" customHeight="1" x14ac:dyDescent="0.2">
      <c r="B8" s="9" t="s">
        <v>195</v>
      </c>
      <c r="C8" s="8" t="s">
        <v>196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38"/>
    </row>
    <row r="12" spans="2:14" ht="24.95" customHeight="1" x14ac:dyDescent="0.2">
      <c r="B12" s="25" t="s">
        <v>197</v>
      </c>
      <c r="C12" s="8" t="s">
        <v>198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38"/>
    </row>
    <row r="13" spans="2:14" ht="24.95" customHeight="1" x14ac:dyDescent="0.2">
      <c r="B13" s="25" t="s">
        <v>208</v>
      </c>
      <c r="C13" s="8" t="s">
        <v>183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38"/>
    </row>
    <row r="14" spans="2:14" ht="24.95" customHeight="1" x14ac:dyDescent="0.2">
      <c r="B14" s="25" t="s">
        <v>257</v>
      </c>
      <c r="C14" s="8" t="s">
        <v>256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38"/>
    </row>
    <row r="15" spans="2:14" ht="24.95" customHeight="1" x14ac:dyDescent="0.2">
      <c r="B15" s="25" t="s">
        <v>259</v>
      </c>
      <c r="C15" s="8" t="s">
        <v>258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38"/>
    </row>
    <row r="16" spans="2:14" ht="24.95" customHeight="1" x14ac:dyDescent="0.2">
      <c r="B16" s="25" t="s">
        <v>260</v>
      </c>
      <c r="C16" s="8" t="s">
        <v>261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38"/>
    </row>
    <row r="17" spans="2:14" ht="24.95" customHeight="1" x14ac:dyDescent="0.2">
      <c r="B17" s="25" t="s">
        <v>189</v>
      </c>
      <c r="C17" s="8" t="s">
        <v>190</v>
      </c>
      <c r="D17" s="13"/>
      <c r="E17" s="70" t="s">
        <v>209</v>
      </c>
      <c r="F17" s="61">
        <v>10117.799999999999</v>
      </c>
      <c r="G17" s="61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38"/>
    </row>
    <row r="18" spans="2:14" ht="24.95" customHeight="1" x14ac:dyDescent="0.2">
      <c r="B18" s="9" t="s">
        <v>227</v>
      </c>
      <c r="C18" s="8" t="s">
        <v>228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38"/>
    </row>
    <row r="20" spans="2:14" ht="21.95" customHeight="1" x14ac:dyDescent="0.2">
      <c r="B20" s="9" t="s">
        <v>454</v>
      </c>
      <c r="C20" s="8" t="s">
        <v>233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38"/>
    </row>
    <row r="21" spans="2:14" ht="21.95" customHeight="1" x14ac:dyDescent="0.2">
      <c r="B21" s="9" t="s">
        <v>463</v>
      </c>
      <c r="C21" s="8" t="s">
        <v>420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297</v>
      </c>
      <c r="G2" s="44"/>
      <c r="H2" s="44"/>
      <c r="I2" s="44"/>
      <c r="J2" s="46"/>
      <c r="K2" s="44"/>
      <c r="L2" s="44"/>
      <c r="M2" s="47" t="str">
        <f>+O.PUB!M2</f>
        <v>30 DE ABRIL DE 2018</v>
      </c>
    </row>
    <row r="3" spans="2:18" x14ac:dyDescent="0.2">
      <c r="F3" s="47" t="str">
        <f>+O.PUB!F3</f>
        <v>SEGUNDA QUINCENA DE ABRIL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374</v>
      </c>
      <c r="C7" s="25" t="s">
        <v>375</v>
      </c>
      <c r="D7" s="52"/>
      <c r="E7" s="117" t="s">
        <v>191</v>
      </c>
      <c r="F7" s="64">
        <v>16605.2</v>
      </c>
      <c r="G7" s="64">
        <v>2253.42</v>
      </c>
      <c r="H7" s="18">
        <f>+F7/30.42*15</f>
        <v>8187.9684418145953</v>
      </c>
      <c r="I7" s="18">
        <f>+G7/30.42*15</f>
        <v>1111.1538461538462</v>
      </c>
      <c r="J7" s="18"/>
      <c r="K7" s="18"/>
      <c r="L7" s="18">
        <f>H7-I7+J7-K7</f>
        <v>7076.8145956607495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16605.2</v>
      </c>
      <c r="G9" s="95">
        <f t="shared" si="0"/>
        <v>2253.42</v>
      </c>
      <c r="H9" s="59">
        <f>SUM(H7:H8)</f>
        <v>8187.9684418145953</v>
      </c>
      <c r="I9" s="59">
        <f>SUM(I7:I8)</f>
        <v>1111.1538461538462</v>
      </c>
      <c r="J9" s="59">
        <f t="shared" si="0"/>
        <v>0</v>
      </c>
      <c r="K9" s="59">
        <f t="shared" si="0"/>
        <v>0</v>
      </c>
      <c r="L9" s="59">
        <f>SUM(L7:L8)</f>
        <v>7076.8145956607495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3" zoomScale="80" zoomScaleNormal="80" workbookViewId="0">
      <selection activeCell="K15" sqref="K1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30 DE ABRIL DE 2018</v>
      </c>
    </row>
    <row r="3" spans="2:26" x14ac:dyDescent="0.2"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26" ht="24.75" customHeight="1" x14ac:dyDescent="0.2">
      <c r="B5" s="38" t="s">
        <v>398</v>
      </c>
      <c r="C5" s="41" t="s">
        <v>399</v>
      </c>
      <c r="D5" s="52"/>
      <c r="E5" s="69" t="s">
        <v>135</v>
      </c>
      <c r="F5" s="64">
        <v>13144.89</v>
      </c>
      <c r="G5" s="64">
        <v>1514.2931839999997</v>
      </c>
      <c r="H5" s="64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3"/>
      <c r="M5" s="18">
        <f>I5-J5+K5-L5</f>
        <v>5735.0082919132146</v>
      </c>
      <c r="N5" s="36"/>
      <c r="O5" s="57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3">
        <v>1</v>
      </c>
      <c r="M6" s="18">
        <f t="shared" ref="M6:M18" si="3">I6-J6+K6-L6</f>
        <v>5522.7156410256412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4"/>
    </row>
    <row r="9" spans="2:26" ht="24.75" customHeight="1" x14ac:dyDescent="0.2">
      <c r="B9" s="41" t="s">
        <v>265</v>
      </c>
      <c r="C9" s="35" t="s">
        <v>266</v>
      </c>
      <c r="D9" s="41"/>
      <c r="E9" s="119" t="s">
        <v>267</v>
      </c>
      <c r="F9" s="64">
        <v>10716</v>
      </c>
      <c r="G9" s="64">
        <v>1039.997664</v>
      </c>
      <c r="H9" s="64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4"/>
    </row>
    <row r="10" spans="2:26" ht="24.75" customHeight="1" x14ac:dyDescent="0.2">
      <c r="B10" s="38" t="s">
        <v>458</v>
      </c>
      <c r="C10" s="41" t="s">
        <v>194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4"/>
    </row>
    <row r="12" spans="2:26" ht="24.75" customHeight="1" x14ac:dyDescent="0.2">
      <c r="B12" s="38" t="s">
        <v>498</v>
      </c>
      <c r="C12" s="41" t="s">
        <v>497</v>
      </c>
      <c r="D12" s="52"/>
      <c r="E12" s="69" t="s">
        <v>389</v>
      </c>
      <c r="F12" s="64">
        <v>13849.04</v>
      </c>
      <c r="G12" s="64">
        <v>1664.6996239999999</v>
      </c>
      <c r="H12" s="64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3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222</v>
      </c>
      <c r="C13" s="41" t="s">
        <v>220</v>
      </c>
      <c r="D13" s="41"/>
      <c r="E13" s="119" t="s">
        <v>221</v>
      </c>
      <c r="F13" s="64">
        <v>6730.12</v>
      </c>
      <c r="G13" s="64">
        <v>232.79838400000003</v>
      </c>
      <c r="H13" s="64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4"/>
    </row>
    <row r="14" spans="2:26" ht="24.75" customHeight="1" x14ac:dyDescent="0.2">
      <c r="B14" s="41" t="s">
        <v>401</v>
      </c>
      <c r="C14" s="35" t="s">
        <v>400</v>
      </c>
      <c r="D14" s="41"/>
      <c r="E14" s="119" t="s">
        <v>268</v>
      </c>
      <c r="F14" s="64">
        <v>8807.4</v>
      </c>
      <c r="G14" s="64">
        <v>721.47040000000015</v>
      </c>
      <c r="H14" s="64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4"/>
      <c r="Q19" s="57"/>
    </row>
    <row r="20" spans="2:17" ht="31.5" customHeight="1" x14ac:dyDescent="0.2">
      <c r="B20" s="34" t="s">
        <v>503</v>
      </c>
      <c r="C20" s="35" t="s">
        <v>504</v>
      </c>
      <c r="D20" s="120"/>
      <c r="E20" s="139" t="s">
        <v>505</v>
      </c>
      <c r="F20" s="64">
        <f>6298.32*2</f>
        <v>12596.64</v>
      </c>
      <c r="G20" s="64">
        <f>688.5*2</f>
        <v>1377</v>
      </c>
      <c r="H20" s="64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57"/>
      <c r="P20" s="44"/>
      <c r="Q20" s="57"/>
    </row>
    <row r="21" spans="2:17" ht="24.75" customHeight="1" x14ac:dyDescent="0.2">
      <c r="B21" s="34" t="s">
        <v>402</v>
      </c>
      <c r="C21" s="35" t="s">
        <v>414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80763.185404339238</v>
      </c>
      <c r="J22" s="59">
        <f>SUM(J5:J21)</f>
        <v>7055.728568047336</v>
      </c>
      <c r="K22" s="59">
        <f>SUM(K5:K21)</f>
        <v>47.085798816568044</v>
      </c>
      <c r="L22" s="59">
        <f>SUM(L5:L21)</f>
        <v>1</v>
      </c>
      <c r="M22" s="59">
        <f>SUM(M5:M21)</f>
        <v>73753.542635108475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477</v>
      </c>
      <c r="G2" s="44"/>
      <c r="H2" s="44"/>
      <c r="I2" s="44"/>
      <c r="J2" s="44"/>
      <c r="K2" s="44"/>
      <c r="L2" s="44"/>
      <c r="M2" s="44"/>
      <c r="N2" s="47" t="str">
        <f>+O.PUB2!M2</f>
        <v>30 DE ABRIL DE 2018</v>
      </c>
    </row>
    <row r="3" spans="2:16" x14ac:dyDescent="0.2"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19" t="s">
        <v>219</v>
      </c>
      <c r="F5" s="64">
        <v>5546.1</v>
      </c>
      <c r="G5" s="64">
        <v>62.887008000000037</v>
      </c>
      <c r="H5" s="64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4"/>
    </row>
    <row r="7" spans="2:16" ht="24.75" customHeight="1" x14ac:dyDescent="0.2">
      <c r="B7" s="38" t="s">
        <v>305</v>
      </c>
      <c r="C7" s="41" t="s">
        <v>303</v>
      </c>
      <c r="D7" s="52"/>
      <c r="E7" s="69" t="s">
        <v>304</v>
      </c>
      <c r="F7" s="64">
        <v>5040</v>
      </c>
      <c r="G7" s="64"/>
      <c r="H7" s="64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4"/>
    </row>
    <row r="8" spans="2:16" ht="24.75" customHeight="1" x14ac:dyDescent="0.2">
      <c r="B8" s="38" t="s">
        <v>276</v>
      </c>
      <c r="C8" s="41" t="s">
        <v>275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7"/>
      <c r="P9" s="54"/>
    </row>
    <row r="10" spans="2:16" ht="24.75" customHeight="1" x14ac:dyDescent="0.2">
      <c r="B10" s="41" t="s">
        <v>211</v>
      </c>
      <c r="C10" s="41" t="s">
        <v>210</v>
      </c>
      <c r="D10" s="41"/>
      <c r="E10" s="119" t="s">
        <v>212</v>
      </c>
      <c r="F10" s="64">
        <v>6757.8</v>
      </c>
      <c r="G10" s="64">
        <v>235.80996800000005</v>
      </c>
      <c r="H10" s="64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7"/>
      <c r="P10" s="54"/>
    </row>
    <row r="11" spans="2:16" ht="24.75" customHeight="1" x14ac:dyDescent="0.2">
      <c r="B11" s="41" t="s">
        <v>213</v>
      </c>
      <c r="C11" s="41" t="s">
        <v>406</v>
      </c>
      <c r="D11" s="41"/>
      <c r="E11" s="119" t="s">
        <v>214</v>
      </c>
      <c r="F11" s="64">
        <v>5546.1</v>
      </c>
      <c r="G11" s="64">
        <v>62.887008000000037</v>
      </c>
      <c r="H11" s="64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7"/>
      <c r="P11" s="54"/>
    </row>
    <row r="12" spans="2:16" ht="24.75" customHeight="1" x14ac:dyDescent="0.2">
      <c r="B12" s="41" t="s">
        <v>216</v>
      </c>
      <c r="C12" s="41" t="s">
        <v>215</v>
      </c>
      <c r="D12" s="41"/>
      <c r="E12" s="119" t="s">
        <v>214</v>
      </c>
      <c r="F12" s="64">
        <v>5546.1</v>
      </c>
      <c r="G12" s="64">
        <v>62.887008000000037</v>
      </c>
      <c r="H12" s="64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7"/>
      <c r="P12" s="54"/>
    </row>
    <row r="13" spans="2:16" ht="24.75" customHeight="1" x14ac:dyDescent="0.2">
      <c r="B13" s="41" t="s">
        <v>218</v>
      </c>
      <c r="C13" s="41" t="s">
        <v>217</v>
      </c>
      <c r="D13" s="41"/>
      <c r="E13" s="119" t="s">
        <v>214</v>
      </c>
      <c r="F13" s="64">
        <v>5546.1</v>
      </c>
      <c r="G13" s="64">
        <v>62.887008000000037</v>
      </c>
      <c r="H13" s="64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28859.664694280076</v>
      </c>
      <c r="J14" s="59">
        <f t="shared" si="4"/>
        <v>1094.9013570019727</v>
      </c>
      <c r="K14" s="59">
        <f t="shared" si="4"/>
        <v>11.055226824457595</v>
      </c>
      <c r="L14" s="59">
        <f t="shared" si="4"/>
        <v>0</v>
      </c>
      <c r="M14" s="59">
        <f t="shared" si="4"/>
        <v>27775.818564102567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N1" sqref="N1:P104857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478</v>
      </c>
      <c r="G2" s="44"/>
      <c r="H2" s="44"/>
      <c r="I2" s="44"/>
      <c r="J2" s="44"/>
      <c r="K2" s="44"/>
      <c r="L2" s="44"/>
      <c r="M2" s="47" t="str">
        <f>+O.PUB2!M2</f>
        <v>30 DE ABRIL DE 2018</v>
      </c>
    </row>
    <row r="3" spans="2:15" x14ac:dyDescent="0.2">
      <c r="F3" s="47" t="str">
        <f>PRESIDENCIA!F3</f>
        <v>SEGUNDA QUINCENA DE ABRIL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49" t="s">
        <v>4</v>
      </c>
      <c r="I4" s="49" t="s">
        <v>204</v>
      </c>
      <c r="J4" s="50" t="s">
        <v>253</v>
      </c>
      <c r="K4" s="51" t="s">
        <v>192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455</v>
      </c>
      <c r="C6" s="41" t="s">
        <v>456</v>
      </c>
      <c r="D6" s="52"/>
      <c r="E6" s="69" t="s">
        <v>418</v>
      </c>
      <c r="F6" s="64">
        <v>12791.05</v>
      </c>
      <c r="G6" s="64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57"/>
    </row>
    <row r="7" spans="2:15" ht="24.95" customHeight="1" x14ac:dyDescent="0.2">
      <c r="B7" s="38" t="s">
        <v>180</v>
      </c>
      <c r="C7" s="41" t="s">
        <v>179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10490.655818540432</v>
      </c>
      <c r="I8" s="59">
        <f t="shared" si="1"/>
        <v>1043.3301222879682</v>
      </c>
      <c r="J8" s="59">
        <f t="shared" si="1"/>
        <v>0</v>
      </c>
      <c r="K8" s="59">
        <f t="shared" si="1"/>
        <v>0</v>
      </c>
      <c r="L8" s="59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30 DE ABRIL DE 2018</v>
      </c>
    </row>
    <row r="3" spans="1:19" x14ac:dyDescent="0.2">
      <c r="B3" s="38"/>
      <c r="C3" s="41"/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355</v>
      </c>
      <c r="C5" s="35" t="s">
        <v>354</v>
      </c>
      <c r="D5" s="120"/>
      <c r="E5" s="117" t="s">
        <v>172</v>
      </c>
      <c r="F5" s="64">
        <v>17948.73</v>
      </c>
      <c r="G5" s="64">
        <v>2540.3934079999999</v>
      </c>
      <c r="H5" s="64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0"/>
      <c r="E8" s="117" t="s">
        <v>264</v>
      </c>
      <c r="F8" s="64">
        <v>13757.1</v>
      </c>
      <c r="G8" s="64">
        <v>1645.0612399999998</v>
      </c>
      <c r="H8" s="64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4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19" t="s">
        <v>225</v>
      </c>
      <c r="F14" s="64">
        <v>6757.8</v>
      </c>
      <c r="G14" s="64">
        <v>235.80996800000005</v>
      </c>
      <c r="H14" s="64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4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4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61315.251479289953</v>
      </c>
      <c r="J18" s="125">
        <f t="shared" si="5"/>
        <v>6022.2403668639054</v>
      </c>
      <c r="K18" s="125">
        <f t="shared" si="5"/>
        <v>7.223865877712031</v>
      </c>
      <c r="L18" s="125">
        <f t="shared" si="5"/>
        <v>1</v>
      </c>
      <c r="M18" s="125">
        <f>SUM(M5:M17)</f>
        <v>55299.234978303743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O8" sqref="O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30 DE ABRIL DE 2018</v>
      </c>
    </row>
    <row r="3" spans="1:19" x14ac:dyDescent="0.2">
      <c r="B3" s="38"/>
      <c r="C3" s="41"/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485</v>
      </c>
      <c r="C5" s="35" t="s">
        <v>484</v>
      </c>
      <c r="D5" s="120"/>
      <c r="E5" s="117" t="s">
        <v>201</v>
      </c>
      <c r="F5" s="64">
        <v>8716.5</v>
      </c>
      <c r="G5" s="64">
        <v>706.92640000000017</v>
      </c>
      <c r="H5" s="64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57"/>
      <c r="P5" s="54"/>
      <c r="S5" s="59"/>
    </row>
    <row r="6" spans="1:19" ht="21.95" customHeight="1" x14ac:dyDescent="0.2">
      <c r="B6" s="34" t="s">
        <v>403</v>
      </c>
      <c r="C6" s="35" t="s">
        <v>407</v>
      </c>
      <c r="D6" s="120"/>
      <c r="E6" s="117" t="s">
        <v>135</v>
      </c>
      <c r="F6" s="64">
        <v>11451.2</v>
      </c>
      <c r="G6" s="64">
        <v>1171.7455040000002</v>
      </c>
      <c r="H6" s="64"/>
      <c r="I6" s="18"/>
      <c r="J6" s="18"/>
      <c r="K6" s="18">
        <f>+H6/30.42*15</f>
        <v>0</v>
      </c>
      <c r="L6" s="18"/>
      <c r="M6" s="18">
        <f>I6-J6+K6-L6</f>
        <v>0</v>
      </c>
      <c r="N6" s="36"/>
      <c r="O6" s="141" t="s">
        <v>483</v>
      </c>
      <c r="P6" s="54"/>
      <c r="S6" s="44"/>
    </row>
    <row r="7" spans="1:19" ht="21.95" customHeight="1" x14ac:dyDescent="0.2">
      <c r="B7" s="41" t="s">
        <v>278</v>
      </c>
      <c r="C7" s="35" t="s">
        <v>277</v>
      </c>
      <c r="D7" s="126"/>
      <c r="E7" s="127" t="s">
        <v>279</v>
      </c>
      <c r="F7" s="88">
        <v>7952.7</v>
      </c>
      <c r="G7" s="88">
        <v>619.35508800000002</v>
      </c>
      <c r="H7" s="64"/>
      <c r="I7" s="18">
        <f t="shared" ref="I6:I8" si="0">+F7/30.42*15</f>
        <v>3921.4497041420109</v>
      </c>
      <c r="J7" s="18">
        <f t="shared" ref="J6:J8" si="1">+G7/30.42*15</f>
        <v>305.40191715976329</v>
      </c>
      <c r="K7" s="18"/>
      <c r="L7" s="18"/>
      <c r="M7" s="18">
        <f>I7-J7+K7-L7</f>
        <v>3616.0477869822475</v>
      </c>
      <c r="N7" s="36"/>
      <c r="P7" s="54"/>
      <c r="S7" s="44"/>
    </row>
    <row r="8" spans="1:19" ht="21.95" customHeight="1" x14ac:dyDescent="0.2">
      <c r="B8" s="41" t="s">
        <v>426</v>
      </c>
      <c r="C8" s="35" t="s">
        <v>412</v>
      </c>
      <c r="D8" s="126"/>
      <c r="E8" s="127" t="s">
        <v>279</v>
      </c>
      <c r="F8" s="88">
        <v>7664</v>
      </c>
      <c r="G8" s="88">
        <v>587.94452799999999</v>
      </c>
      <c r="H8" s="64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11998.619329388557</v>
      </c>
      <c r="J10" s="125">
        <f t="shared" si="2"/>
        <v>943.89842998027621</v>
      </c>
      <c r="K10" s="125">
        <f t="shared" si="2"/>
        <v>0</v>
      </c>
      <c r="L10" s="125">
        <f t="shared" si="2"/>
        <v>0</v>
      </c>
      <c r="M10" s="125">
        <f t="shared" si="2"/>
        <v>11054.720899408283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7"/>
  <sheetViews>
    <sheetView zoomScale="80" zoomScaleNormal="80" workbookViewId="0">
      <selection activeCell="I5" sqref="I5:J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5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5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30 DE ABRIL DE 2018</v>
      </c>
    </row>
    <row r="3" spans="1:15" x14ac:dyDescent="0.2">
      <c r="B3" s="38"/>
      <c r="C3" s="41"/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1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5" ht="33.75" x14ac:dyDescent="0.2">
      <c r="B5" s="34" t="s">
        <v>244</v>
      </c>
      <c r="C5" s="35" t="s">
        <v>235</v>
      </c>
      <c r="D5" s="120"/>
      <c r="E5" s="117" t="s">
        <v>232</v>
      </c>
      <c r="F5" s="64">
        <v>14416.5</v>
      </c>
      <c r="G5" s="64">
        <v>1785.9090799999999</v>
      </c>
      <c r="H5" s="64"/>
      <c r="I5" s="18"/>
      <c r="J5" s="18"/>
      <c r="K5" s="18"/>
      <c r="L5" s="18"/>
      <c r="M5" s="18">
        <f t="shared" ref="M5:M10" si="0">I5-J5+K5-L5</f>
        <v>0</v>
      </c>
      <c r="N5" s="36"/>
      <c r="O5" s="141" t="s">
        <v>483</v>
      </c>
    </row>
    <row r="6" spans="1:15" ht="21.95" customHeight="1" x14ac:dyDescent="0.2">
      <c r="B6" s="34" t="s">
        <v>349</v>
      </c>
      <c r="C6" s="35" t="s">
        <v>346</v>
      </c>
      <c r="D6" s="120"/>
      <c r="E6" s="117" t="s">
        <v>150</v>
      </c>
      <c r="F6" s="64">
        <v>12791.05</v>
      </c>
      <c r="G6" s="64">
        <v>1438.7129599999996</v>
      </c>
      <c r="H6" s="64"/>
      <c r="I6" s="18"/>
      <c r="J6" s="18"/>
      <c r="K6" s="18"/>
      <c r="L6" s="18"/>
      <c r="M6" s="18">
        <f t="shared" si="0"/>
        <v>0</v>
      </c>
      <c r="N6" s="36"/>
      <c r="O6" s="141" t="s">
        <v>483</v>
      </c>
    </row>
    <row r="7" spans="1:15" ht="24" x14ac:dyDescent="0.2">
      <c r="B7" s="41" t="s">
        <v>188</v>
      </c>
      <c r="C7" s="35" t="s">
        <v>223</v>
      </c>
      <c r="D7" s="41"/>
      <c r="E7" s="119" t="s">
        <v>224</v>
      </c>
      <c r="F7" s="64">
        <v>5546.1</v>
      </c>
      <c r="G7" s="64">
        <v>62.887008000000037</v>
      </c>
      <c r="H7" s="64"/>
      <c r="I7" s="18">
        <f t="shared" ref="I6:I11" si="1">+F7/30.42*15</f>
        <v>2734.7633136094673</v>
      </c>
      <c r="J7" s="18">
        <f t="shared" ref="J6:J11" si="2">+G7/30.42*15</f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</row>
    <row r="8" spans="1:15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</row>
    <row r="9" spans="1:15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</row>
    <row r="10" spans="1:15" ht="21.95" customHeight="1" x14ac:dyDescent="0.2">
      <c r="B10" s="38" t="s">
        <v>312</v>
      </c>
      <c r="C10" s="35" t="s">
        <v>311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</row>
    <row r="11" spans="1:15" ht="24" x14ac:dyDescent="0.2">
      <c r="B11" s="38" t="s">
        <v>347</v>
      </c>
      <c r="C11" s="35" t="s">
        <v>508</v>
      </c>
      <c r="D11" s="52"/>
      <c r="E11" s="69" t="s">
        <v>348</v>
      </c>
      <c r="F11" s="64">
        <v>8964</v>
      </c>
      <c r="G11" s="64">
        <v>746.52640000000019</v>
      </c>
      <c r="H11" s="64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</row>
    <row r="12" spans="1:15" x14ac:dyDescent="0.2">
      <c r="F12" s="88"/>
      <c r="G12" s="88"/>
      <c r="H12" s="88"/>
      <c r="N12" s="89"/>
    </row>
    <row r="13" spans="1:15" x14ac:dyDescent="0.2">
      <c r="E13" s="58" t="s">
        <v>89</v>
      </c>
      <c r="F13" s="124">
        <f t="shared" ref="F13:L13" si="3">SUM(F5:F12)</f>
        <v>68017.75</v>
      </c>
      <c r="G13" s="124">
        <f t="shared" si="3"/>
        <v>6062.9185999999991</v>
      </c>
      <c r="H13" s="124">
        <f t="shared" si="3"/>
        <v>0</v>
      </c>
      <c r="I13" s="125">
        <f>SUM(I5:I12)</f>
        <v>20123.372781065085</v>
      </c>
      <c r="J13" s="125">
        <f>SUM(J5:J12)</f>
        <v>1399.5545167652858</v>
      </c>
      <c r="K13" s="125">
        <f t="shared" si="3"/>
        <v>0</v>
      </c>
      <c r="L13" s="125">
        <f t="shared" si="3"/>
        <v>0</v>
      </c>
      <c r="M13" s="125">
        <f>SUM(M5:M12)</f>
        <v>18723.8182642998</v>
      </c>
    </row>
    <row r="15" spans="1:15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O1" sqref="O1:S1048576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0" ht="15" x14ac:dyDescent="0.25">
      <c r="F2" s="46" t="s">
        <v>301</v>
      </c>
      <c r="G2" s="44"/>
      <c r="H2" s="44"/>
      <c r="I2" s="44"/>
      <c r="J2" s="44"/>
      <c r="K2" s="44"/>
      <c r="L2" s="44"/>
      <c r="M2" s="44"/>
      <c r="N2" s="47" t="str">
        <f>PRESIDENCIA!M2</f>
        <v>30 DE ABRIL DE 2018</v>
      </c>
    </row>
    <row r="3" spans="1:20" x14ac:dyDescent="0.2">
      <c r="B3" s="38"/>
      <c r="C3" s="41"/>
      <c r="F3" s="47" t="str">
        <f>PRESIDENCIA!F3</f>
        <v>SEGUNDA QUINCENA DE ABRIL DE 2018</v>
      </c>
      <c r="G3" s="44"/>
      <c r="H3" s="44"/>
      <c r="I3" s="44"/>
      <c r="J3" s="44"/>
      <c r="K3" s="44"/>
      <c r="L3" s="44"/>
      <c r="M3" s="44"/>
    </row>
    <row r="4" spans="1:20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20" ht="21.95" customHeight="1" x14ac:dyDescent="0.2">
      <c r="B5" s="34"/>
      <c r="C5" s="35"/>
      <c r="D5" s="120"/>
      <c r="E5" s="117" t="s">
        <v>351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0" ht="21.95" customHeight="1" x14ac:dyDescent="0.2">
      <c r="B6" s="34" t="s">
        <v>238</v>
      </c>
      <c r="C6" s="35" t="s">
        <v>237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57"/>
      <c r="P6" s="54"/>
      <c r="S6" s="44"/>
    </row>
    <row r="7" spans="1:20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57"/>
      <c r="P7" s="54"/>
      <c r="S7" s="44"/>
    </row>
    <row r="8" spans="1:20" ht="21.95" customHeight="1" x14ac:dyDescent="0.2">
      <c r="B8" s="34" t="s">
        <v>353</v>
      </c>
      <c r="C8" s="35" t="s">
        <v>350</v>
      </c>
      <c r="D8" s="120"/>
      <c r="E8" s="117" t="s">
        <v>352</v>
      </c>
      <c r="F8" s="64">
        <v>17948.73</v>
      </c>
      <c r="G8" s="64">
        <v>2540.3934079999999</v>
      </c>
      <c r="H8" s="64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57"/>
      <c r="P8" s="54"/>
      <c r="S8" s="44"/>
      <c r="T8" s="57">
        <f>F8/30.42*50/12*5</f>
        <v>12292.303583168967</v>
      </c>
    </row>
    <row r="9" spans="1:20" x14ac:dyDescent="0.2">
      <c r="F9" s="88"/>
      <c r="G9" s="88"/>
      <c r="H9" s="88"/>
      <c r="N9" s="89"/>
      <c r="S9" s="44"/>
    </row>
    <row r="10" spans="1:20" x14ac:dyDescent="0.2">
      <c r="E10" s="58" t="s">
        <v>89</v>
      </c>
      <c r="F10" s="124">
        <f t="shared" ref="F10:L10" si="2">SUM(F5:F9)</f>
        <v>35876.729999999996</v>
      </c>
      <c r="G10" s="124">
        <f t="shared" si="2"/>
        <v>4033.4462080000003</v>
      </c>
      <c r="H10" s="124">
        <f t="shared" si="2"/>
        <v>0</v>
      </c>
      <c r="I10" s="125">
        <f t="shared" si="2"/>
        <v>17690.695266272189</v>
      </c>
      <c r="J10" s="125">
        <f t="shared" si="2"/>
        <v>1988.8788007889548</v>
      </c>
      <c r="K10" s="125">
        <f t="shared" si="2"/>
        <v>0</v>
      </c>
      <c r="L10" s="125">
        <f t="shared" si="2"/>
        <v>0</v>
      </c>
      <c r="M10" s="125">
        <f>SUM(M5:M9)</f>
        <v>15701.816465483233</v>
      </c>
      <c r="S10" s="59"/>
    </row>
    <row r="11" spans="1:20" x14ac:dyDescent="0.2">
      <c r="S11" s="44"/>
    </row>
    <row r="12" spans="1:20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6" sqref="I6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30 DE ABRIL DE 2018</v>
      </c>
    </row>
    <row r="3" spans="1:19" x14ac:dyDescent="0.2">
      <c r="B3" s="9"/>
      <c r="C3" s="8"/>
      <c r="F3" s="17" t="str">
        <f>PRESIDENCIA!F3</f>
        <v>SEGUNDA QUINCENA DE ABRIL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204</v>
      </c>
      <c r="H4" s="66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8" t="s">
        <v>173</v>
      </c>
      <c r="F5" s="61">
        <v>5059.95</v>
      </c>
      <c r="G5" s="61"/>
      <c r="H5" s="61">
        <v>20.25</v>
      </c>
      <c r="I5" s="11"/>
      <c r="J5" s="11"/>
      <c r="K5" s="11"/>
      <c r="L5" s="11"/>
      <c r="M5" s="11">
        <f>I5-J5+K5-L5</f>
        <v>0</v>
      </c>
      <c r="N5" s="12"/>
      <c r="O5" s="141" t="s">
        <v>483</v>
      </c>
      <c r="P5" s="54"/>
    </row>
    <row r="6" spans="1:19" ht="21.95" customHeight="1" x14ac:dyDescent="0.2">
      <c r="B6" s="20" t="s">
        <v>242</v>
      </c>
      <c r="C6" s="10" t="s">
        <v>241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 t="shared" ref="K6:K9" si="2">+H6/30.42*15</f>
        <v>0</v>
      </c>
      <c r="L6" s="11">
        <v>0</v>
      </c>
      <c r="M6" s="11">
        <f>I6-J6+K6-L6</f>
        <v>4098.8134122287966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si="0"/>
        <v>4045.710059171598</v>
      </c>
      <c r="J7" s="11">
        <f t="shared" si="1"/>
        <v>318.92144378698225</v>
      </c>
      <c r="K7" s="11">
        <f t="shared" si="2"/>
        <v>0</v>
      </c>
      <c r="L7" s="11"/>
      <c r="M7" s="11">
        <f>I7-J7+K7-L7</f>
        <v>3726.7886153846157</v>
      </c>
      <c r="N7" s="12"/>
      <c r="P7" s="54"/>
      <c r="Q7" s="18"/>
      <c r="R7" s="18"/>
    </row>
    <row r="8" spans="1:19" ht="27.75" customHeight="1" x14ac:dyDescent="0.2">
      <c r="B8" s="41" t="s">
        <v>492</v>
      </c>
      <c r="C8" s="41" t="s">
        <v>491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0"/>
        <v>5028.5996055226824</v>
      </c>
      <c r="J8" s="11">
        <f t="shared" si="1"/>
        <v>467.04736883629187</v>
      </c>
      <c r="K8" s="11">
        <f t="shared" si="2"/>
        <v>0</v>
      </c>
      <c r="L8" s="11"/>
      <c r="M8" s="11">
        <f>I8-J8+K8-L8</f>
        <v>4561.5522366863906</v>
      </c>
      <c r="N8" s="12"/>
      <c r="P8" s="54"/>
      <c r="Q8" s="41"/>
      <c r="S8" s="57"/>
    </row>
    <row r="9" spans="1:19" ht="21.95" customHeight="1" x14ac:dyDescent="0.2">
      <c r="B9" s="41" t="s">
        <v>368</v>
      </c>
      <c r="C9" s="41" t="s">
        <v>369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0"/>
        <v>4475.8382642998022</v>
      </c>
      <c r="J9" s="11">
        <f t="shared" si="1"/>
        <v>377.02485207100597</v>
      </c>
      <c r="K9" s="11">
        <f t="shared" si="2"/>
        <v>0</v>
      </c>
      <c r="L9" s="11">
        <v>0</v>
      </c>
      <c r="M9" s="11">
        <f>I9-J9+K9-L9</f>
        <v>4098.8134122287966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3">SUM(F5:F10)</f>
        <v>41616.65</v>
      </c>
      <c r="G11" s="67">
        <f t="shared" si="3"/>
        <v>3123.1575520000001</v>
      </c>
      <c r="H11" s="67">
        <f t="shared" si="3"/>
        <v>20.25</v>
      </c>
      <c r="I11" s="22">
        <f t="shared" si="3"/>
        <v>18025.986193293887</v>
      </c>
      <c r="J11" s="22">
        <f t="shared" si="3"/>
        <v>1540.0185167652862</v>
      </c>
      <c r="K11" s="22">
        <f t="shared" si="3"/>
        <v>0</v>
      </c>
      <c r="L11" s="22">
        <f t="shared" si="3"/>
        <v>0</v>
      </c>
      <c r="M11" s="22">
        <f t="shared" si="3"/>
        <v>16485.967676528599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N1" sqref="N1:P1048576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468</v>
      </c>
      <c r="G2" s="44"/>
      <c r="H2" s="44"/>
      <c r="I2" s="44"/>
      <c r="J2" s="46"/>
      <c r="K2" s="44"/>
      <c r="L2" s="44"/>
      <c r="M2" s="47" t="str">
        <f>+O.PUB!M2</f>
        <v>30 DE ABRIL DE 2018</v>
      </c>
    </row>
    <row r="3" spans="2:16" x14ac:dyDescent="0.2">
      <c r="F3" s="47" t="str">
        <f>+O.PUB!F3</f>
        <v>SEGUNDA QUINCENA DE ABRIL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471</v>
      </c>
      <c r="C7" s="41" t="s">
        <v>470</v>
      </c>
      <c r="E7" s="69" t="s">
        <v>510</v>
      </c>
      <c r="F7" s="64">
        <v>17930.3</v>
      </c>
      <c r="G7" s="64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8841.3708086784991</v>
      </c>
      <c r="I9" s="59">
        <f>SUM(I7:I8)</f>
        <v>1250.7199211045363</v>
      </c>
      <c r="J9" s="59">
        <f t="shared" si="0"/>
        <v>0</v>
      </c>
      <c r="K9" s="59">
        <f t="shared" si="0"/>
        <v>0</v>
      </c>
      <c r="L9" s="59">
        <f>SUM(L7:L8)</f>
        <v>7590.6508875739628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B7" sqref="B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30 DE ABRIL DE 2018</v>
      </c>
    </row>
    <row r="3" spans="1:19" x14ac:dyDescent="0.2">
      <c r="B3" s="9"/>
      <c r="C3" s="8"/>
      <c r="F3" s="17" t="str">
        <f>PRESIDENCIA!F3</f>
        <v>SEGUNDA QUINCENA DE ABRIL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4" zoomScale="90" zoomScaleNormal="9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30 DE ABRIL DE 2018</v>
      </c>
    </row>
    <row r="3" spans="1:17" x14ac:dyDescent="0.2">
      <c r="B3" s="89"/>
      <c r="C3" s="89"/>
      <c r="D3" s="89"/>
      <c r="E3" s="89"/>
      <c r="F3" s="131" t="str">
        <f>PRESIDENCIA!F3</f>
        <v>SEGUNDA QUINCENA DE ABRIL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51" t="s">
        <v>192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465</v>
      </c>
      <c r="C7" s="35" t="s">
        <v>466</v>
      </c>
      <c r="D7" s="34"/>
      <c r="E7" s="117" t="s">
        <v>467</v>
      </c>
      <c r="F7" s="90">
        <v>31108</v>
      </c>
      <c r="G7" s="91">
        <v>5499.9519360000004</v>
      </c>
      <c r="H7" s="53">
        <f>+F7/30.42*15</f>
        <v>15339.250493096646</v>
      </c>
      <c r="I7" s="53">
        <f>+G7/30.42*15</f>
        <v>2712.0078579881656</v>
      </c>
      <c r="J7" s="53"/>
      <c r="K7" s="53"/>
      <c r="L7" s="53">
        <f>H7-I7+J7-K7</f>
        <v>12627.24263510848</v>
      </c>
      <c r="M7" s="36"/>
    </row>
    <row r="8" spans="1:17" ht="24.75" customHeight="1" x14ac:dyDescent="0.2">
      <c r="B8" s="21" t="s">
        <v>373</v>
      </c>
      <c r="C8" s="41" t="s">
        <v>370</v>
      </c>
      <c r="D8" s="38"/>
      <c r="E8" s="69" t="s">
        <v>135</v>
      </c>
      <c r="F8" s="90">
        <v>18606.16</v>
      </c>
      <c r="G8" s="91">
        <v>2680.8204559999995</v>
      </c>
      <c r="H8" s="53">
        <f t="shared" ref="H8:H25" si="0">+F8/30.42*15</f>
        <v>9174.6351084812632</v>
      </c>
      <c r="I8" s="53">
        <f t="shared" ref="I8:I25" si="1">+G8/30.42*15</f>
        <v>1321.9035779092699</v>
      </c>
      <c r="J8" s="53"/>
      <c r="K8" s="53"/>
      <c r="L8" s="53">
        <f>H8-I8+J8-K8</f>
        <v>7852.7315305719931</v>
      </c>
      <c r="M8" s="36"/>
      <c r="N8" s="94"/>
      <c r="O8" s="59"/>
      <c r="P8" s="59"/>
    </row>
    <row r="9" spans="1:17" s="109" customFormat="1" ht="24.75" customHeight="1" x14ac:dyDescent="0.2">
      <c r="B9" s="21" t="s">
        <v>464</v>
      </c>
      <c r="C9" s="41" t="s">
        <v>462</v>
      </c>
      <c r="D9" s="38"/>
      <c r="E9" s="69" t="s">
        <v>419</v>
      </c>
      <c r="F9" s="18">
        <v>24480</v>
      </c>
      <c r="G9" s="18">
        <v>3941.0463360000003</v>
      </c>
      <c r="H9" s="53">
        <f t="shared" si="0"/>
        <v>12071.005917159762</v>
      </c>
      <c r="I9" s="53">
        <f t="shared" si="1"/>
        <v>1943.3167337278107</v>
      </c>
      <c r="J9" s="53"/>
      <c r="K9" s="53"/>
      <c r="L9" s="53">
        <f>H9-I9+J9-K9</f>
        <v>10127.689183431952</v>
      </c>
      <c r="M9" s="36"/>
      <c r="N9" s="94"/>
      <c r="O9" s="44"/>
      <c r="P9" s="44"/>
    </row>
    <row r="10" spans="1:17" ht="24.95" customHeight="1" x14ac:dyDescent="0.2">
      <c r="B10" s="71" t="s">
        <v>240</v>
      </c>
      <c r="C10" s="25" t="s">
        <v>410</v>
      </c>
      <c r="D10" s="71"/>
      <c r="E10" s="133" t="s">
        <v>239</v>
      </c>
      <c r="F10" s="64">
        <v>14062</v>
      </c>
      <c r="G10" s="64">
        <v>1710.1878799999997</v>
      </c>
      <c r="H10" s="53"/>
      <c r="I10" s="53"/>
      <c r="J10" s="18"/>
      <c r="K10" s="18"/>
      <c r="L10" s="53">
        <f t="shared" ref="L10:L25" si="2">H10-I10+J10-K10</f>
        <v>0</v>
      </c>
      <c r="M10" s="36"/>
      <c r="N10" s="144" t="s">
        <v>483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239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5793.6390532544374</v>
      </c>
      <c r="I12" s="53">
        <f t="shared" si="1"/>
        <v>604.1424378698224</v>
      </c>
      <c r="J12" s="53"/>
      <c r="K12" s="53">
        <v>4</v>
      </c>
      <c r="L12" s="53">
        <f t="shared" si="2"/>
        <v>5185.4966153846153</v>
      </c>
      <c r="M12" s="36"/>
      <c r="N12" s="94"/>
      <c r="O12" s="44"/>
      <c r="P12" s="44"/>
    </row>
    <row r="13" spans="1:17" ht="24.95" customHeight="1" x14ac:dyDescent="0.2">
      <c r="B13" s="21" t="s">
        <v>271</v>
      </c>
      <c r="C13" s="21" t="s">
        <v>269</v>
      </c>
      <c r="D13" s="71"/>
      <c r="E13" s="34" t="s">
        <v>379</v>
      </c>
      <c r="F13" s="90">
        <v>13087.2</v>
      </c>
      <c r="G13" s="91">
        <v>1501.9705999999999</v>
      </c>
      <c r="H13" s="53">
        <f t="shared" si="0"/>
        <v>6453.2544378698221</v>
      </c>
      <c r="I13" s="53">
        <f t="shared" si="1"/>
        <v>740.61666666666656</v>
      </c>
      <c r="J13" s="53"/>
      <c r="K13" s="53"/>
      <c r="L13" s="53">
        <f t="shared" si="2"/>
        <v>5712.6377712031554</v>
      </c>
      <c r="M13" s="36"/>
      <c r="N13" s="94"/>
      <c r="O13" s="44"/>
      <c r="P13" s="44"/>
    </row>
    <row r="14" spans="1:17" ht="24.95" customHeight="1" x14ac:dyDescent="0.2">
      <c r="B14" s="71" t="s">
        <v>376</v>
      </c>
      <c r="C14" s="25" t="s">
        <v>371</v>
      </c>
      <c r="D14" s="71"/>
      <c r="E14" s="133" t="s">
        <v>236</v>
      </c>
      <c r="F14" s="90">
        <v>11749.5</v>
      </c>
      <c r="G14" s="91">
        <v>1225.2008639999999</v>
      </c>
      <c r="H14" s="53">
        <f t="shared" si="0"/>
        <v>5793.6390532544374</v>
      </c>
      <c r="I14" s="53">
        <f t="shared" si="1"/>
        <v>604.1424378698224</v>
      </c>
      <c r="J14" s="53"/>
      <c r="K14" s="53"/>
      <c r="L14" s="53">
        <f t="shared" si="2"/>
        <v>5189.4966153846153</v>
      </c>
      <c r="M14" s="36"/>
      <c r="N14" s="94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5793.6390532544374</v>
      </c>
      <c r="I15" s="53">
        <f t="shared" si="1"/>
        <v>604.1424378698224</v>
      </c>
      <c r="J15" s="53"/>
      <c r="K15" s="53">
        <v>4</v>
      </c>
      <c r="L15" s="53">
        <f t="shared" si="2"/>
        <v>5185.4966153846153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5793.6390532544374</v>
      </c>
      <c r="I16" s="53">
        <f t="shared" si="1"/>
        <v>604.1424378698224</v>
      </c>
      <c r="J16" s="53"/>
      <c r="K16" s="53"/>
      <c r="L16" s="53">
        <f t="shared" si="2"/>
        <v>5189.4966153846153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284</v>
      </c>
      <c r="C17" s="21" t="s">
        <v>281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5793.6390532544374</v>
      </c>
      <c r="I17" s="53">
        <f t="shared" si="1"/>
        <v>604.1424378698224</v>
      </c>
      <c r="J17" s="53"/>
      <c r="K17" s="53"/>
      <c r="L17" s="53">
        <f t="shared" si="2"/>
        <v>5189.4966153846153</v>
      </c>
      <c r="M17" s="36"/>
      <c r="N17" s="94"/>
      <c r="O17" s="44"/>
    </row>
    <row r="18" spans="2:16" ht="24.95" customHeight="1" x14ac:dyDescent="0.2">
      <c r="B18" s="21" t="s">
        <v>285</v>
      </c>
      <c r="C18" s="21" t="s">
        <v>282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5793.6390532544374</v>
      </c>
      <c r="I18" s="53">
        <f t="shared" si="1"/>
        <v>604.1424378698224</v>
      </c>
      <c r="J18" s="53"/>
      <c r="K18" s="53"/>
      <c r="L18" s="53">
        <f t="shared" si="2"/>
        <v>5189.4966153846153</v>
      </c>
      <c r="M18" s="36"/>
      <c r="N18" s="94"/>
      <c r="O18" s="44"/>
    </row>
    <row r="19" spans="2:16" ht="24.95" customHeight="1" x14ac:dyDescent="0.2">
      <c r="B19" s="21" t="s">
        <v>315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5793.6390532544374</v>
      </c>
      <c r="I19" s="53">
        <f t="shared" si="1"/>
        <v>604.1424378698224</v>
      </c>
      <c r="J19" s="53"/>
      <c r="K19" s="53">
        <v>4</v>
      </c>
      <c r="L19" s="53">
        <f t="shared" si="2"/>
        <v>5185.4966153846153</v>
      </c>
      <c r="M19" s="36"/>
      <c r="N19" s="94"/>
      <c r="O19" s="44"/>
    </row>
    <row r="20" spans="2:16" ht="21.95" customHeight="1" x14ac:dyDescent="0.2">
      <c r="B20" s="21" t="s">
        <v>286</v>
      </c>
      <c r="C20" s="21" t="s">
        <v>283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5793.6390532544374</v>
      </c>
      <c r="I20" s="53">
        <f t="shared" si="1"/>
        <v>604.1424378698224</v>
      </c>
      <c r="J20" s="53"/>
      <c r="K20" s="53"/>
      <c r="L20" s="53">
        <f t="shared" si="2"/>
        <v>5189.4966153846153</v>
      </c>
      <c r="M20" s="36"/>
      <c r="N20" s="94"/>
      <c r="O20" s="44"/>
    </row>
    <row r="21" spans="2:16" ht="21.95" customHeight="1" x14ac:dyDescent="0.2">
      <c r="B21" s="21" t="s">
        <v>287</v>
      </c>
      <c r="C21" s="21" t="s">
        <v>288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5793.6390532544374</v>
      </c>
      <c r="I21" s="53">
        <f t="shared" si="1"/>
        <v>604.1424378698224</v>
      </c>
      <c r="J21" s="53"/>
      <c r="K21" s="53"/>
      <c r="L21" s="53">
        <f t="shared" si="2"/>
        <v>5189.4966153846153</v>
      </c>
      <c r="M21" s="36"/>
      <c r="N21" s="94"/>
      <c r="O21" s="44"/>
    </row>
    <row r="22" spans="2:16" ht="25.5" customHeight="1" x14ac:dyDescent="0.2">
      <c r="B22" s="21" t="s">
        <v>480</v>
      </c>
      <c r="C22" s="21" t="s">
        <v>481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5793.6390532544374</v>
      </c>
      <c r="I22" s="53">
        <f t="shared" si="1"/>
        <v>604.1424378698224</v>
      </c>
      <c r="J22" s="53"/>
      <c r="K22" s="53"/>
      <c r="L22" s="53">
        <f t="shared" si="2"/>
        <v>5189.4966153846153</v>
      </c>
      <c r="M22" s="36"/>
      <c r="N22" s="94"/>
      <c r="O22" s="94"/>
      <c r="P22" s="118"/>
    </row>
    <row r="23" spans="2:16" ht="24.75" customHeight="1" x14ac:dyDescent="0.2">
      <c r="B23" s="134" t="s">
        <v>472</v>
      </c>
      <c r="C23" s="21" t="s">
        <v>459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5793.6390532544374</v>
      </c>
      <c r="I23" s="53">
        <f t="shared" si="1"/>
        <v>604.1424378698224</v>
      </c>
      <c r="J23" s="53"/>
      <c r="K23" s="53"/>
      <c r="L23" s="53">
        <f t="shared" si="2"/>
        <v>5189.4966153846153</v>
      </c>
      <c r="M23" s="36"/>
      <c r="N23" s="94"/>
      <c r="O23" s="44"/>
    </row>
    <row r="24" spans="2:16" ht="24.75" customHeight="1" x14ac:dyDescent="0.2">
      <c r="B24" s="25" t="s">
        <v>272</v>
      </c>
      <c r="C24" s="21" t="s">
        <v>270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5793.6390532544374</v>
      </c>
      <c r="I24" s="53">
        <f t="shared" si="1"/>
        <v>604.1424378698224</v>
      </c>
      <c r="J24" s="53"/>
      <c r="K24" s="53">
        <v>4</v>
      </c>
      <c r="L24" s="53">
        <f t="shared" si="2"/>
        <v>5185.4966153846153</v>
      </c>
      <c r="M24" s="36"/>
      <c r="N24" s="94"/>
      <c r="O24" s="44"/>
    </row>
    <row r="25" spans="2:16" ht="18.75" customHeight="1" x14ac:dyDescent="0.2">
      <c r="B25" s="89" t="s">
        <v>377</v>
      </c>
      <c r="C25" s="21" t="s">
        <v>372</v>
      </c>
      <c r="D25" s="89"/>
      <c r="E25" s="71" t="s">
        <v>236</v>
      </c>
      <c r="F25" s="90">
        <v>11749.5</v>
      </c>
      <c r="G25" s="91">
        <v>1225.2008639999999</v>
      </c>
      <c r="H25" s="53">
        <f t="shared" si="0"/>
        <v>5793.6390532544374</v>
      </c>
      <c r="I25" s="53">
        <f t="shared" si="1"/>
        <v>604.1424378698224</v>
      </c>
      <c r="J25" s="89"/>
      <c r="K25" s="89"/>
      <c r="L25" s="53">
        <f t="shared" si="2"/>
        <v>5189.4966153846153</v>
      </c>
      <c r="M25" s="36"/>
      <c r="N25" s="94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118355.45364891514</v>
      </c>
      <c r="I26" s="137">
        <f t="shared" si="3"/>
        <v>14571.69652859961</v>
      </c>
      <c r="J26" s="137">
        <f t="shared" si="3"/>
        <v>0</v>
      </c>
      <c r="K26" s="137">
        <f t="shared" si="3"/>
        <v>16</v>
      </c>
      <c r="L26" s="137">
        <f t="shared" si="3"/>
        <v>103767.75712031561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opLeftCell="A14" workbookViewId="0">
      <selection activeCell="I14" sqref="I14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30 DE ABRIL DE 2018</v>
      </c>
    </row>
    <row r="3" spans="2:16" x14ac:dyDescent="0.2">
      <c r="F3" s="47" t="str">
        <f>PRESIDENCIA!F3</f>
        <v>SEGUNDA QUINCENA DE ABRIL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204</v>
      </c>
      <c r="H5" s="85" t="s">
        <v>4</v>
      </c>
      <c r="I5" s="86" t="s">
        <v>204</v>
      </c>
      <c r="J5" s="87" t="s">
        <v>253</v>
      </c>
      <c r="K5" s="51" t="s">
        <v>192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+F7/30.42*15</f>
        <v>0</v>
      </c>
      <c r="I7" s="92">
        <f>+G7/30.42*15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0">
        <v>11749.5</v>
      </c>
      <c r="G8" s="91">
        <v>1225.2008639999999</v>
      </c>
      <c r="H8" s="92">
        <f t="shared" ref="H8:H26" si="0">+F8/30.42*15</f>
        <v>5793.6390532544374</v>
      </c>
      <c r="I8" s="92">
        <f t="shared" ref="I8:I26" si="1">+G8/30.42*15</f>
        <v>604.1424378698224</v>
      </c>
      <c r="J8" s="93"/>
      <c r="K8" s="93">
        <v>4</v>
      </c>
      <c r="L8" s="92">
        <f t="shared" ref="L8:L13" si="2">H8-I8+J8-K8</f>
        <v>5185.4966153846153</v>
      </c>
      <c r="M8" s="36"/>
    </row>
    <row r="9" spans="2:16" ht="24.95" customHeight="1" x14ac:dyDescent="0.2">
      <c r="B9" s="42" t="s">
        <v>308</v>
      </c>
      <c r="C9" s="42" t="s">
        <v>416</v>
      </c>
      <c r="D9" s="34"/>
      <c r="E9" s="34" t="s">
        <v>152</v>
      </c>
      <c r="F9" s="90">
        <v>11749.5</v>
      </c>
      <c r="G9" s="91">
        <v>1225.2008639999999</v>
      </c>
      <c r="H9" s="92">
        <f t="shared" ref="H9" si="3">+F9/30.42*15</f>
        <v>5793.6390532544374</v>
      </c>
      <c r="I9" s="92">
        <f t="shared" ref="I9" si="4">+G9/30.42*15</f>
        <v>604.1424378698224</v>
      </c>
      <c r="J9" s="93"/>
      <c r="K9" s="93"/>
      <c r="L9" s="92">
        <f t="shared" si="2"/>
        <v>5189.4966153846153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378</v>
      </c>
      <c r="F10" s="90">
        <v>11749.5</v>
      </c>
      <c r="G10" s="91">
        <v>1225.2008639999999</v>
      </c>
      <c r="H10" s="92">
        <f t="shared" si="0"/>
        <v>5793.6390532544374</v>
      </c>
      <c r="I10" s="92">
        <f t="shared" si="1"/>
        <v>604.1424378698224</v>
      </c>
      <c r="J10" s="93"/>
      <c r="K10" s="93"/>
      <c r="L10" s="92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379</v>
      </c>
      <c r="F11" s="90">
        <v>13087.2</v>
      </c>
      <c r="G11" s="91">
        <v>1501.9705999999999</v>
      </c>
      <c r="H11" s="92">
        <f t="shared" si="0"/>
        <v>6453.2544378698221</v>
      </c>
      <c r="I11" s="92">
        <f t="shared" si="1"/>
        <v>740.61666666666656</v>
      </c>
      <c r="J11" s="93"/>
      <c r="K11" s="93">
        <v>4</v>
      </c>
      <c r="L11" s="92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5793.6390532544374</v>
      </c>
      <c r="I12" s="92">
        <f t="shared" si="1"/>
        <v>604.1424378698224</v>
      </c>
      <c r="J12" s="93"/>
      <c r="K12" s="93"/>
      <c r="L12" s="92">
        <f t="shared" si="2"/>
        <v>5189.4966153846153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380</v>
      </c>
      <c r="F13" s="90">
        <v>11749.5</v>
      </c>
      <c r="G13" s="91">
        <v>1225.2008639999999</v>
      </c>
      <c r="H13" s="92">
        <f t="shared" si="0"/>
        <v>5793.6390532544374</v>
      </c>
      <c r="I13" s="92">
        <f t="shared" si="1"/>
        <v>604.1424378698224</v>
      </c>
      <c r="J13" s="93"/>
      <c r="K13" s="93"/>
      <c r="L13" s="92">
        <f t="shared" si="2"/>
        <v>5189.4966153846153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5793.6390532544374</v>
      </c>
      <c r="I14" s="92">
        <f t="shared" si="1"/>
        <v>604.1424378698224</v>
      </c>
      <c r="J14" s="93"/>
      <c r="K14" s="93"/>
      <c r="L14" s="92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378</v>
      </c>
      <c r="F15" s="90">
        <v>11749.5</v>
      </c>
      <c r="G15" s="91">
        <v>1225.2008639999999</v>
      </c>
      <c r="H15" s="92">
        <f t="shared" si="0"/>
        <v>5793.6390532544374</v>
      </c>
      <c r="I15" s="92">
        <f t="shared" si="1"/>
        <v>604.1424378698224</v>
      </c>
      <c r="J15" s="93"/>
      <c r="K15" s="93"/>
      <c r="L15" s="92">
        <f t="shared" ref="L15:L25" si="5">H15-I15+J15-K15</f>
        <v>5189.4966153846153</v>
      </c>
      <c r="M15" s="36"/>
      <c r="O15" s="44"/>
    </row>
    <row r="16" spans="2:16" ht="21.95" customHeight="1" x14ac:dyDescent="0.2">
      <c r="B16" s="42" t="s">
        <v>489</v>
      </c>
      <c r="C16" s="35" t="s">
        <v>488</v>
      </c>
      <c r="D16" s="34"/>
      <c r="E16" s="34" t="s">
        <v>273</v>
      </c>
      <c r="F16" s="90">
        <v>11749.5</v>
      </c>
      <c r="G16" s="91">
        <v>1225.2008639999999</v>
      </c>
      <c r="H16" s="92">
        <f t="shared" si="0"/>
        <v>5793.6390532544374</v>
      </c>
      <c r="I16" s="92">
        <f t="shared" si="1"/>
        <v>604.1424378698224</v>
      </c>
      <c r="J16" s="93"/>
      <c r="K16" s="93"/>
      <c r="L16" s="92">
        <f t="shared" si="5"/>
        <v>5189.4966153846153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384</v>
      </c>
      <c r="C17" s="35" t="s">
        <v>381</v>
      </c>
      <c r="D17" s="34"/>
      <c r="E17" s="34" t="s">
        <v>417</v>
      </c>
      <c r="F17" s="90">
        <v>15369.89</v>
      </c>
      <c r="G17" s="91">
        <v>1989.5531839999996</v>
      </c>
      <c r="H17" s="92">
        <f t="shared" si="0"/>
        <v>7578.8412228796842</v>
      </c>
      <c r="I17" s="92">
        <f t="shared" si="1"/>
        <v>981.042003944773</v>
      </c>
      <c r="J17" s="93"/>
      <c r="K17" s="93"/>
      <c r="L17" s="92">
        <f t="shared" si="5"/>
        <v>6597.7992189349116</v>
      </c>
      <c r="M17" s="36"/>
      <c r="N17" s="94"/>
      <c r="O17" s="44"/>
    </row>
    <row r="18" spans="2:16" ht="21.95" customHeight="1" x14ac:dyDescent="0.2">
      <c r="B18" s="42" t="s">
        <v>385</v>
      </c>
      <c r="C18" s="35" t="s">
        <v>382</v>
      </c>
      <c r="D18" s="34"/>
      <c r="E18" s="34" t="s">
        <v>383</v>
      </c>
      <c r="F18" s="90">
        <v>11749.5</v>
      </c>
      <c r="G18" s="91">
        <v>1225.2008639999999</v>
      </c>
      <c r="H18" s="92">
        <f t="shared" si="0"/>
        <v>5793.6390532544374</v>
      </c>
      <c r="I18" s="92">
        <f t="shared" si="1"/>
        <v>604.1424378698224</v>
      </c>
      <c r="J18" s="93"/>
      <c r="K18" s="93"/>
      <c r="L18" s="92">
        <f t="shared" si="5"/>
        <v>5189.4966153846153</v>
      </c>
      <c r="M18" s="36"/>
      <c r="O18" s="44"/>
    </row>
    <row r="19" spans="2:16" ht="21.95" customHeight="1" x14ac:dyDescent="0.2">
      <c r="B19" s="42"/>
      <c r="C19" s="35" t="s">
        <v>409</v>
      </c>
      <c r="D19" s="34"/>
      <c r="E19" s="34" t="s">
        <v>152</v>
      </c>
      <c r="F19" s="90">
        <v>11749.5</v>
      </c>
      <c r="G19" s="91">
        <v>1225.2008639999999</v>
      </c>
      <c r="H19" s="92">
        <f t="shared" si="0"/>
        <v>5793.6390532544374</v>
      </c>
      <c r="I19" s="92">
        <f t="shared" si="1"/>
        <v>604.1424378698224</v>
      </c>
      <c r="J19" s="93"/>
      <c r="K19" s="93"/>
      <c r="L19" s="92">
        <f t="shared" si="5"/>
        <v>5189.4966153846153</v>
      </c>
      <c r="M19" s="36"/>
      <c r="O19" s="44"/>
    </row>
    <row r="20" spans="2:16" ht="21.95" customHeight="1" x14ac:dyDescent="0.2">
      <c r="B20" s="42" t="s">
        <v>427</v>
      </c>
      <c r="C20" s="35" t="s">
        <v>421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5793.6390532544374</v>
      </c>
      <c r="I20" s="92">
        <f t="shared" si="1"/>
        <v>604.1424378698224</v>
      </c>
      <c r="J20" s="93"/>
      <c r="K20" s="93"/>
      <c r="L20" s="92">
        <f t="shared" si="5"/>
        <v>5189.4966153846153</v>
      </c>
      <c r="M20" s="36"/>
    </row>
    <row r="21" spans="2:16" ht="21.95" customHeight="1" x14ac:dyDescent="0.2">
      <c r="B21" s="42" t="s">
        <v>460</v>
      </c>
      <c r="C21" s="35" t="s">
        <v>461</v>
      </c>
      <c r="D21" s="34"/>
      <c r="E21" s="34" t="s">
        <v>152</v>
      </c>
      <c r="F21" s="90">
        <v>11749.5</v>
      </c>
      <c r="G21" s="91">
        <v>1225.2008639999999</v>
      </c>
      <c r="H21" s="92">
        <f t="shared" si="0"/>
        <v>5793.6390532544374</v>
      </c>
      <c r="I21" s="92">
        <f t="shared" si="1"/>
        <v>604.1424378698224</v>
      </c>
      <c r="J21" s="93"/>
      <c r="K21" s="93"/>
      <c r="L21" s="92">
        <f t="shared" si="5"/>
        <v>5189.4966153846153</v>
      </c>
      <c r="M21" s="36"/>
    </row>
    <row r="22" spans="2:16" ht="21.95" customHeight="1" x14ac:dyDescent="0.2">
      <c r="B22" s="42" t="s">
        <v>473</v>
      </c>
      <c r="C22" s="35" t="s">
        <v>474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5793.6390532544374</v>
      </c>
      <c r="I22" s="92">
        <f t="shared" si="1"/>
        <v>604.1424378698224</v>
      </c>
      <c r="J22" s="93"/>
      <c r="K22" s="93"/>
      <c r="L22" s="92">
        <f t="shared" si="5"/>
        <v>5189.4966153846153</v>
      </c>
      <c r="M22" s="36"/>
    </row>
    <row r="23" spans="2:16" ht="21.95" customHeight="1" x14ac:dyDescent="0.2">
      <c r="B23" s="42" t="s">
        <v>487</v>
      </c>
      <c r="C23" s="35" t="s">
        <v>486</v>
      </c>
      <c r="D23" s="34"/>
      <c r="E23" s="34" t="s">
        <v>236</v>
      </c>
      <c r="F23" s="90">
        <v>11749.5</v>
      </c>
      <c r="G23" s="91">
        <v>1225.2008639999999</v>
      </c>
      <c r="H23" s="92">
        <f t="shared" si="0"/>
        <v>5793.6390532544374</v>
      </c>
      <c r="I23" s="92">
        <f t="shared" si="1"/>
        <v>604.1424378698224</v>
      </c>
      <c r="J23" s="93"/>
      <c r="K23" s="93"/>
      <c r="L23" s="92">
        <f t="shared" si="5"/>
        <v>5189.4966153846153</v>
      </c>
      <c r="M23" s="36"/>
      <c r="N23" s="94"/>
      <c r="O23" s="57"/>
      <c r="P23" s="94"/>
    </row>
    <row r="24" spans="2:16" ht="21.95" customHeight="1" x14ac:dyDescent="0.2">
      <c r="B24" s="42" t="s">
        <v>499</v>
      </c>
      <c r="C24" s="35" t="s">
        <v>500</v>
      </c>
      <c r="D24" s="34"/>
      <c r="E24" s="34" t="s">
        <v>152</v>
      </c>
      <c r="F24" s="90">
        <v>11749.5</v>
      </c>
      <c r="G24" s="91">
        <v>1225.2008639999999</v>
      </c>
      <c r="H24" s="92">
        <f t="shared" si="0"/>
        <v>5793.6390532544374</v>
      </c>
      <c r="I24" s="92">
        <f t="shared" si="1"/>
        <v>604.1424378698224</v>
      </c>
      <c r="J24" s="93"/>
      <c r="K24" s="93"/>
      <c r="L24" s="92">
        <f t="shared" si="5"/>
        <v>5189.4966153846153</v>
      </c>
      <c r="M24" s="36"/>
      <c r="N24" s="94"/>
      <c r="O24" s="57"/>
      <c r="P24" s="94"/>
    </row>
    <row r="25" spans="2:16" ht="21.95" customHeight="1" x14ac:dyDescent="0.2">
      <c r="B25" s="42" t="s">
        <v>501</v>
      </c>
      <c r="C25" s="35" t="s">
        <v>502</v>
      </c>
      <c r="E25" s="34" t="s">
        <v>152</v>
      </c>
      <c r="F25" s="90">
        <v>11749.5</v>
      </c>
      <c r="G25" s="91">
        <v>1225.2008639999999</v>
      </c>
      <c r="H25" s="92">
        <f t="shared" si="0"/>
        <v>5793.6390532544374</v>
      </c>
      <c r="I25" s="92">
        <f t="shared" si="1"/>
        <v>604.1424378698224</v>
      </c>
      <c r="J25" s="93"/>
      <c r="K25" s="93"/>
      <c r="L25" s="92">
        <f t="shared" si="5"/>
        <v>5189.4966153846153</v>
      </c>
      <c r="M25" s="36"/>
    </row>
    <row r="26" spans="2:16" ht="21.95" customHeight="1" x14ac:dyDescent="0.2">
      <c r="B26" s="42" t="s">
        <v>506</v>
      </c>
      <c r="C26" s="35" t="s">
        <v>507</v>
      </c>
      <c r="E26" s="34" t="s">
        <v>152</v>
      </c>
      <c r="F26" s="90">
        <v>11749.5</v>
      </c>
      <c r="G26" s="91">
        <v>1225.2008639999999</v>
      </c>
      <c r="H26" s="92">
        <f t="shared" si="0"/>
        <v>5793.6390532544374</v>
      </c>
      <c r="I26" s="92">
        <f t="shared" si="1"/>
        <v>604.1424378698224</v>
      </c>
      <c r="J26" s="93"/>
      <c r="K26" s="93"/>
      <c r="L26" s="92">
        <f t="shared" ref="L26" si="6">H26-I26+J26-K26</f>
        <v>5189.4966153846153</v>
      </c>
      <c r="M26" s="36"/>
    </row>
    <row r="27" spans="2:16" ht="21.95" customHeight="1" x14ac:dyDescent="0.2">
      <c r="B27" s="42" t="s">
        <v>512</v>
      </c>
      <c r="C27" s="35" t="s">
        <v>511</v>
      </c>
      <c r="D27" s="34"/>
      <c r="E27" s="34" t="s">
        <v>152</v>
      </c>
      <c r="F27" s="90">
        <v>11749.5</v>
      </c>
      <c r="G27" s="91">
        <v>1225.2008639999999</v>
      </c>
      <c r="H27" s="92">
        <f t="shared" ref="H27" si="7">+F27/30.42*15</f>
        <v>5793.6390532544374</v>
      </c>
      <c r="I27" s="92">
        <f t="shared" ref="I27" si="8">+G27/30.42*15</f>
        <v>604.1424378698224</v>
      </c>
      <c r="J27" s="93"/>
      <c r="K27" s="93"/>
      <c r="L27" s="92">
        <f t="shared" ref="L27" si="9">H27-I27+J27-K27</f>
        <v>5189.4966153846153</v>
      </c>
      <c r="M27" s="36"/>
    </row>
    <row r="28" spans="2:16" x14ac:dyDescent="0.2">
      <c r="E28" s="58" t="s">
        <v>89</v>
      </c>
      <c r="F28" s="95">
        <f>SUM(F7:F16)</f>
        <v>107083.2</v>
      </c>
      <c r="G28" s="95">
        <f>SUM(G7:G16)</f>
        <v>11303.577512000002</v>
      </c>
      <c r="H28" s="59">
        <f>SUM(H7:H27)</f>
        <v>118317.59861932934</v>
      </c>
      <c r="I28" s="59">
        <f>SUM(I7:I27)</f>
        <v>12596.222552268246</v>
      </c>
      <c r="J28" s="59">
        <f>SUM(J7:J27)</f>
        <v>0</v>
      </c>
      <c r="K28" s="59">
        <f>SUM(K7:K27)</f>
        <v>8</v>
      </c>
      <c r="L28" s="59">
        <f>SUM(L7:L27)</f>
        <v>105713.37606706117</v>
      </c>
    </row>
    <row r="29" spans="2:16" x14ac:dyDescent="0.2">
      <c r="F29" s="88"/>
      <c r="G29" s="88"/>
      <c r="J29" s="89"/>
      <c r="K29" s="96" t="s">
        <v>193</v>
      </c>
    </row>
    <row r="30" spans="2:16" x14ac:dyDescent="0.2">
      <c r="F30" s="88"/>
      <c r="G30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" workbookViewId="0">
      <selection activeCell="A2" sqref="A2:F2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0" t="str">
        <f>+PRESIDENCIA!F1</f>
        <v>MUNICIPIO IXTLAHUACAN DEL RIO, JALISCO.</v>
      </c>
      <c r="B2" s="140"/>
      <c r="C2" s="140"/>
      <c r="D2" s="140"/>
      <c r="E2" s="140"/>
      <c r="F2" s="140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0" t="str">
        <f>+PRESIDENCIA!F3</f>
        <v>SEGUNDA QUINCENA DE ABRIL DE 2018</v>
      </c>
      <c r="B4" s="140"/>
      <c r="C4" s="140"/>
      <c r="D4" s="140"/>
      <c r="E4" s="140"/>
      <c r="F4" s="140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449</v>
      </c>
      <c r="B8" s="74" t="s">
        <v>4</v>
      </c>
      <c r="C8" s="74" t="s">
        <v>204</v>
      </c>
      <c r="D8" s="74" t="s">
        <v>253</v>
      </c>
      <c r="E8" s="74" t="s">
        <v>192</v>
      </c>
      <c r="F8" s="74" t="s">
        <v>5</v>
      </c>
    </row>
    <row r="9" spans="1:6" x14ac:dyDescent="0.2">
      <c r="A9" s="75" t="s">
        <v>428</v>
      </c>
      <c r="B9" s="76">
        <f>+DIETAS!H17</f>
        <v>127351.88856015779</v>
      </c>
      <c r="C9" s="76">
        <f>+DIETAS!I17</f>
        <v>21027.4672504931</v>
      </c>
      <c r="D9" s="76">
        <f>+DIETAS!J17</f>
        <v>0</v>
      </c>
      <c r="E9" s="76">
        <f>+DIETAS!K17</f>
        <v>0</v>
      </c>
      <c r="F9" s="76">
        <f>B9-C9+D9-E9</f>
        <v>106324.4213096647</v>
      </c>
    </row>
    <row r="10" spans="1:6" x14ac:dyDescent="0.2">
      <c r="A10" s="75" t="s">
        <v>429</v>
      </c>
      <c r="B10" s="76">
        <f>+PRESIDENCIA!H15</f>
        <v>59185.636094674555</v>
      </c>
      <c r="C10" s="76">
        <f>+PRESIDENCIA!I15</f>
        <v>11536.061214990135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47649.57487968442</v>
      </c>
    </row>
    <row r="11" spans="1:6" x14ac:dyDescent="0.2">
      <c r="A11" s="75" t="s">
        <v>430</v>
      </c>
      <c r="B11" s="76">
        <f>+'SECRETARIA GENERAL'!H9</f>
        <v>22552.618343195267</v>
      </c>
      <c r="C11" s="76">
        <f>+'SECRETARIA GENERAL'!I9</f>
        <v>3737.0898067061144</v>
      </c>
      <c r="D11" s="76">
        <f>+'SECRETARIA GENERAL'!J9</f>
        <v>0</v>
      </c>
      <c r="E11" s="76">
        <f>+'SECRETARIA GENERAL'!K9</f>
        <v>0</v>
      </c>
      <c r="F11" s="76">
        <f t="shared" si="0"/>
        <v>18815.528536489153</v>
      </c>
    </row>
    <row r="12" spans="1:6" x14ac:dyDescent="0.2">
      <c r="A12" s="75" t="s">
        <v>431</v>
      </c>
      <c r="B12" s="76">
        <f>+'OFICIALIA MAYOR'!H9</f>
        <v>16612.5</v>
      </c>
      <c r="C12" s="76">
        <f>+'OFICIALIA MAYOR'!I9</f>
        <v>2406.2747771203158</v>
      </c>
      <c r="D12" s="76">
        <f>+'OFICIALIA MAYOR'!J9</f>
        <v>0</v>
      </c>
      <c r="E12" s="76">
        <f>+'OFICIALIA MAYOR'!K9</f>
        <v>0</v>
      </c>
      <c r="F12" s="76">
        <f t="shared" si="0"/>
        <v>14206.225222879684</v>
      </c>
    </row>
    <row r="13" spans="1:6" x14ac:dyDescent="0.2">
      <c r="A13" s="75" t="s">
        <v>432</v>
      </c>
      <c r="B13" s="76">
        <f>+'REGISTRO CIVIL'!I13</f>
        <v>19922.682445759368</v>
      </c>
      <c r="C13" s="76">
        <f>+'REGISTRO CIVIL'!J13</f>
        <v>1325.2277041420118</v>
      </c>
      <c r="D13" s="76">
        <f>+'REGISTRO CIVIL'!K13</f>
        <v>0</v>
      </c>
      <c r="E13" s="76">
        <f>+'REGISTRO CIVIL'!L13</f>
        <v>0</v>
      </c>
      <c r="F13" s="76">
        <f t="shared" si="0"/>
        <v>18597.454741617355</v>
      </c>
    </row>
    <row r="14" spans="1:6" x14ac:dyDescent="0.2">
      <c r="A14" s="75" t="s">
        <v>433</v>
      </c>
      <c r="B14" s="76">
        <f>+DEL!I19</f>
        <v>24132.396449704142</v>
      </c>
      <c r="C14" s="76">
        <f>+DEL!J19</f>
        <v>314.82512031558178</v>
      </c>
      <c r="D14" s="76">
        <f>+DEL!K19</f>
        <v>632.55727810650865</v>
      </c>
      <c r="E14" s="76">
        <f>+DEL!L19</f>
        <v>0</v>
      </c>
      <c r="F14" s="76">
        <f t="shared" si="0"/>
        <v>24450.128607495069</v>
      </c>
    </row>
    <row r="15" spans="1:6" x14ac:dyDescent="0.2">
      <c r="A15" s="75" t="s">
        <v>434</v>
      </c>
      <c r="B15" s="76">
        <f>+H.MPAL!H19</f>
        <v>79471.942800788936</v>
      </c>
      <c r="C15" s="76">
        <f>+H.MPAL!I19</f>
        <v>11596.420990138067</v>
      </c>
      <c r="D15" s="76">
        <f>+H.MPAL!J19</f>
        <v>0</v>
      </c>
      <c r="E15" s="76">
        <f>+H.MPAL!K19</f>
        <v>7</v>
      </c>
      <c r="F15" s="76">
        <f t="shared" si="0"/>
        <v>67868.521810650869</v>
      </c>
    </row>
    <row r="16" spans="1:6" x14ac:dyDescent="0.2">
      <c r="A16" s="75" t="s">
        <v>435</v>
      </c>
      <c r="B16" s="76">
        <f>+O.PUB!H26</f>
        <v>96518.52071005918</v>
      </c>
      <c r="C16" s="76">
        <f>+O.PUB!I26</f>
        <v>11383.0606469428</v>
      </c>
      <c r="D16" s="76">
        <f>+O.PUB!J26</f>
        <v>0</v>
      </c>
      <c r="E16" s="76">
        <f>+O.PUB!K26</f>
        <v>13</v>
      </c>
      <c r="F16" s="76">
        <f t="shared" si="0"/>
        <v>85122.460063116378</v>
      </c>
    </row>
    <row r="17" spans="1:6" x14ac:dyDescent="0.2">
      <c r="A17" s="75" t="s">
        <v>436</v>
      </c>
      <c r="B17" s="76">
        <f>+O.PUB2!H22</f>
        <v>81108.994082840218</v>
      </c>
      <c r="C17" s="76">
        <f>+O.PUB2!I22</f>
        <v>8218.1368599605521</v>
      </c>
      <c r="D17" s="76">
        <f>+O.PUB2!J22</f>
        <v>0</v>
      </c>
      <c r="E17" s="76">
        <f>+O.PUB2!K22</f>
        <v>4</v>
      </c>
      <c r="F17" s="76">
        <f t="shared" si="0"/>
        <v>72886.857222879669</v>
      </c>
    </row>
    <row r="18" spans="1:6" x14ac:dyDescent="0.2">
      <c r="A18" s="75" t="s">
        <v>437</v>
      </c>
      <c r="B18" s="76">
        <f>+'DESARROLLO SOCIAL'!H9</f>
        <v>8187.9684418145953</v>
      </c>
      <c r="C18" s="76">
        <f>+'DESARROLLO SOCIAL'!I9</f>
        <v>1111.1538461538462</v>
      </c>
      <c r="D18" s="76">
        <f>+'DESARROLLO SOCIAL'!J9</f>
        <v>0</v>
      </c>
      <c r="E18" s="76">
        <f>+'DESARROLLO SOCIAL'!K9</f>
        <v>0</v>
      </c>
      <c r="F18" s="76">
        <f t="shared" si="0"/>
        <v>7076.8145956607495</v>
      </c>
    </row>
    <row r="19" spans="1:6" x14ac:dyDescent="0.2">
      <c r="A19" s="75" t="s">
        <v>438</v>
      </c>
      <c r="B19" s="76">
        <f>+'SERVICIOS PUBLICOS'!I22</f>
        <v>80763.185404339238</v>
      </c>
      <c r="C19" s="76">
        <f>+'SERVICIOS PUBLICOS'!J22</f>
        <v>7055.728568047336</v>
      </c>
      <c r="D19" s="76">
        <f>+'SERVICIOS PUBLICOS'!K22</f>
        <v>47.085798816568044</v>
      </c>
      <c r="E19" s="76">
        <f>+'SERVICIOS PUBLICOS'!L22</f>
        <v>1</v>
      </c>
      <c r="F19" s="76">
        <f t="shared" si="0"/>
        <v>73753.542635108475</v>
      </c>
    </row>
    <row r="20" spans="1:6" x14ac:dyDescent="0.2">
      <c r="A20" s="75" t="s">
        <v>479</v>
      </c>
      <c r="B20" s="76">
        <f>+'S.P. ASEO PUBLICO'!I14</f>
        <v>28859.664694280076</v>
      </c>
      <c r="C20" s="76">
        <f>+'S.P. ASEO PUBLICO'!J14</f>
        <v>1094.9013570019727</v>
      </c>
      <c r="D20" s="76">
        <f>+'S.P. ASEO PUBLICO'!K14</f>
        <v>11.055226824457595</v>
      </c>
      <c r="E20" s="76">
        <f>+'S.P. ASEO PUBLICO'!L14</f>
        <v>0</v>
      </c>
      <c r="F20" s="76">
        <f t="shared" si="0"/>
        <v>27775.818564102559</v>
      </c>
    </row>
    <row r="21" spans="1:6" x14ac:dyDescent="0.2">
      <c r="A21" s="75" t="s">
        <v>439</v>
      </c>
      <c r="B21" s="76">
        <f>+'s.p. rastro'!H8</f>
        <v>10490.655818540432</v>
      </c>
      <c r="C21" s="76">
        <f>+'s.p. rastro'!I8</f>
        <v>1043.3301222879682</v>
      </c>
      <c r="D21" s="76">
        <f>+'s.p. rastro'!J8</f>
        <v>0</v>
      </c>
      <c r="E21" s="76">
        <f>+'s.p. rastro'!K8</f>
        <v>0</v>
      </c>
      <c r="F21" s="76">
        <f t="shared" si="0"/>
        <v>9447.3256962524647</v>
      </c>
    </row>
    <row r="22" spans="1:6" x14ac:dyDescent="0.2">
      <c r="A22" s="75" t="s">
        <v>440</v>
      </c>
      <c r="B22" s="76">
        <f>+'AGUA POTABLE'!I18</f>
        <v>61315.251479289953</v>
      </c>
      <c r="C22" s="76">
        <f>+'AGUA POTABLE'!J18</f>
        <v>6022.2403668639054</v>
      </c>
      <c r="D22" s="76">
        <f>+'AGUA POTABLE'!K18</f>
        <v>7.223865877712031</v>
      </c>
      <c r="E22" s="76">
        <f>+'AGUA POTABLE'!L18</f>
        <v>1</v>
      </c>
      <c r="F22" s="76">
        <f t="shared" si="0"/>
        <v>55299.234978303757</v>
      </c>
    </row>
    <row r="23" spans="1:6" x14ac:dyDescent="0.2">
      <c r="A23" s="75" t="s">
        <v>441</v>
      </c>
      <c r="B23" s="76">
        <f>+'PROTECCION CIVIL'!I10</f>
        <v>11998.619329388557</v>
      </c>
      <c r="C23" s="76">
        <f>+'PROTECCION CIVIL'!J10</f>
        <v>943.89842998027621</v>
      </c>
      <c r="D23" s="76">
        <f>+'PROTECCION CIVIL'!K10</f>
        <v>0</v>
      </c>
      <c r="E23" s="76">
        <f>+'PROTECCION CIVIL'!L10</f>
        <v>0</v>
      </c>
      <c r="F23" s="76">
        <f t="shared" si="0"/>
        <v>11054.720899408281</v>
      </c>
    </row>
    <row r="24" spans="1:6" x14ac:dyDescent="0.2">
      <c r="A24" s="75" t="s">
        <v>442</v>
      </c>
      <c r="B24" s="76">
        <f>+'DEPARTAMENTO AGROPECUARIO'!I13</f>
        <v>20123.372781065085</v>
      </c>
      <c r="C24" s="76">
        <f>+'DEPARTAMENTO AGROPECUARIO'!J13</f>
        <v>1399.5545167652858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18723.8182642998</v>
      </c>
    </row>
    <row r="25" spans="1:6" x14ac:dyDescent="0.2">
      <c r="A25" s="75" t="s">
        <v>443</v>
      </c>
      <c r="B25" s="76">
        <f>+CULTURA!I10</f>
        <v>17690.695266272189</v>
      </c>
      <c r="C25" s="76">
        <f>+CULTURA!J10</f>
        <v>1988.8788007889548</v>
      </c>
      <c r="D25" s="76">
        <f>+CULTURA!K10</f>
        <v>0</v>
      </c>
      <c r="E25" s="76">
        <f>+CULTURA!L10</f>
        <v>0</v>
      </c>
      <c r="F25" s="76">
        <f t="shared" si="0"/>
        <v>15701.816465483234</v>
      </c>
    </row>
    <row r="26" spans="1:6" x14ac:dyDescent="0.2">
      <c r="A26" s="75" t="s">
        <v>444</v>
      </c>
      <c r="B26" s="76">
        <f>+DEPORTE!I11</f>
        <v>18025.986193293887</v>
      </c>
      <c r="C26" s="76">
        <f>+DEPORTE!J11</f>
        <v>1540.0185167652862</v>
      </c>
      <c r="D26" s="76">
        <f>+DEPORTE!K11</f>
        <v>0</v>
      </c>
      <c r="E26" s="76">
        <f>+DEPORTE!L11</f>
        <v>0</v>
      </c>
      <c r="F26" s="76">
        <f t="shared" si="0"/>
        <v>16485.967676528602</v>
      </c>
    </row>
    <row r="27" spans="1:6" x14ac:dyDescent="0.2">
      <c r="A27" s="75" t="s">
        <v>469</v>
      </c>
      <c r="B27" s="76">
        <f>+'PROMOCION ECONOMICA'!H9</f>
        <v>8841.3708086784991</v>
      </c>
      <c r="C27" s="76">
        <f>+'PROMOCION ECONOMICA'!I9</f>
        <v>1250.7199211045363</v>
      </c>
      <c r="D27" s="76"/>
      <c r="E27" s="76"/>
      <c r="F27" s="76">
        <f t="shared" si="0"/>
        <v>7590.6508875739628</v>
      </c>
    </row>
    <row r="28" spans="1:6" x14ac:dyDescent="0.2">
      <c r="A28" s="77" t="s">
        <v>451</v>
      </c>
      <c r="B28" s="78">
        <f>SUM(B9:B27)</f>
        <v>793153.94970414217</v>
      </c>
      <c r="C28" s="78">
        <f>SUM(C9:C27)</f>
        <v>94994.988816568031</v>
      </c>
      <c r="D28" s="78">
        <f>SUM(D9:D27)</f>
        <v>697.92216962524628</v>
      </c>
      <c r="E28" s="78">
        <f>SUM(E9:E27)</f>
        <v>26</v>
      </c>
      <c r="F28" s="78">
        <f>SUM(F9:F27)</f>
        <v>698830.8830571993</v>
      </c>
    </row>
    <row r="29" spans="1:6" x14ac:dyDescent="0.2">
      <c r="A29" s="75" t="s">
        <v>452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447</v>
      </c>
      <c r="B30" s="78">
        <f>+B28+B29</f>
        <v>808987.73970414221</v>
      </c>
      <c r="C30" s="78">
        <f>+C28+C29</f>
        <v>94994.988816568031</v>
      </c>
      <c r="D30" s="78">
        <f>+D28+D29</f>
        <v>697.92216962524628</v>
      </c>
      <c r="E30" s="78">
        <f>+E28+E29</f>
        <v>26</v>
      </c>
      <c r="F30" s="78">
        <f>+F28+F29</f>
        <v>714664.67305719934</v>
      </c>
    </row>
    <row r="31" spans="1:6" x14ac:dyDescent="0.2">
      <c r="A31" s="75" t="s">
        <v>445</v>
      </c>
      <c r="B31" s="76">
        <f>+SEG.P.!H26</f>
        <v>118355.45364891514</v>
      </c>
      <c r="C31" s="76">
        <f>+SEG.P.!I26</f>
        <v>14571.69652859961</v>
      </c>
      <c r="D31" s="76">
        <f>+SEG.P.!J26</f>
        <v>0</v>
      </c>
      <c r="E31" s="76">
        <f>+SEG.P.!K26</f>
        <v>16</v>
      </c>
      <c r="F31" s="76">
        <f t="shared" si="0"/>
        <v>103767.75712031552</v>
      </c>
    </row>
    <row r="32" spans="1:6" x14ac:dyDescent="0.2">
      <c r="A32" s="75" t="s">
        <v>446</v>
      </c>
      <c r="B32" s="76">
        <f>+SEG.P.2!H28</f>
        <v>118317.59861932934</v>
      </c>
      <c r="C32" s="76">
        <f>+SEG.P.2!I28</f>
        <v>12596.222552268246</v>
      </c>
      <c r="D32" s="76">
        <f>+SEG.P.2!J28</f>
        <v>0</v>
      </c>
      <c r="E32" s="76">
        <f>+SEG.P.2!K28</f>
        <v>8</v>
      </c>
      <c r="F32" s="76">
        <f t="shared" si="0"/>
        <v>105713.37606706109</v>
      </c>
    </row>
    <row r="33" spans="1:6" x14ac:dyDescent="0.2">
      <c r="A33" s="77" t="s">
        <v>448</v>
      </c>
      <c r="B33" s="78">
        <f>SUM(B31:B32)</f>
        <v>236673.05226824447</v>
      </c>
      <c r="C33" s="78">
        <f>SUM(C31:C32)</f>
        <v>27167.919080867854</v>
      </c>
      <c r="D33" s="78">
        <f>SUM(D31:D32)</f>
        <v>0</v>
      </c>
      <c r="E33" s="78">
        <f>SUM(E31:E32)</f>
        <v>24</v>
      </c>
      <c r="F33" s="78">
        <f>SUM(F31:F32)</f>
        <v>209481.1331873766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450</v>
      </c>
      <c r="B35" s="78">
        <f>+B30+B33</f>
        <v>1045660.7919723867</v>
      </c>
      <c r="C35" s="78">
        <f>+C30+C33</f>
        <v>122162.90789743589</v>
      </c>
      <c r="D35" s="78">
        <f>+D30+D33</f>
        <v>697.92216962524628</v>
      </c>
      <c r="E35" s="78">
        <f>+E30+E33</f>
        <v>50</v>
      </c>
      <c r="F35" s="78">
        <f>+F30+F33</f>
        <v>924145.80624457588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2018-04-27T17:16:48Z</cp:lastPrinted>
  <dcterms:created xsi:type="dcterms:W3CDTF">2004-03-09T14:35:28Z</dcterms:created>
  <dcterms:modified xsi:type="dcterms:W3CDTF">2018-04-27T18:21:57Z</dcterms:modified>
</cp:coreProperties>
</file>