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135" windowHeight="8385" activeTab="1"/>
  </bookViews>
  <sheets>
    <sheet name="Ingresos " sheetId="1" r:id="rId1"/>
    <sheet name="Egresos" sheetId="2" r:id="rId2"/>
    <sheet name="Distribucion Aportacion Estatal" sheetId="3" r:id="rId3"/>
  </sheets>
  <externalReferences>
    <externalReference r:id="rId4"/>
    <externalReference r:id="rId5"/>
  </externalReferences>
  <definedNames>
    <definedName name="_xlnm.Print_Area" localSheetId="2">'Distribucion Aportacion Estatal'!$A$1:$P$32</definedName>
    <definedName name="_xlnm.Print_Area" localSheetId="1">Egresos!$A$2:$O$108</definedName>
    <definedName name="_xlnm.Print_Area" localSheetId="0">'Ingresos '!$A$1:$O$41</definedName>
  </definedNames>
  <calcPr calcId="124519"/>
</workbook>
</file>

<file path=xl/calcChain.xml><?xml version="1.0" encoding="utf-8"?>
<calcChain xmlns="http://schemas.openxmlformats.org/spreadsheetml/2006/main">
  <c r="C103" i="2"/>
  <c r="C102"/>
  <c r="O97"/>
  <c r="N97"/>
  <c r="M97"/>
  <c r="L97"/>
  <c r="K97"/>
  <c r="J97"/>
  <c r="I97"/>
  <c r="H97"/>
  <c r="G97"/>
  <c r="F97"/>
  <c r="E97"/>
  <c r="D97"/>
  <c r="C96"/>
  <c r="C95"/>
  <c r="C94"/>
  <c r="C93"/>
  <c r="C92"/>
  <c r="C97"/>
  <c r="O91"/>
  <c r="N91"/>
  <c r="M91"/>
  <c r="L91"/>
  <c r="K91"/>
  <c r="J91"/>
  <c r="I91"/>
  <c r="H91"/>
  <c r="G91"/>
  <c r="F91"/>
  <c r="E91"/>
  <c r="D91"/>
  <c r="C90"/>
  <c r="C91"/>
  <c r="O89"/>
  <c r="N89"/>
  <c r="M89"/>
  <c r="L89"/>
  <c r="K89"/>
  <c r="J89"/>
  <c r="I89"/>
  <c r="H89"/>
  <c r="G89"/>
  <c r="F89"/>
  <c r="E89"/>
  <c r="D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89"/>
  <c r="O61"/>
  <c r="N61"/>
  <c r="M61"/>
  <c r="L61"/>
  <c r="K61"/>
  <c r="J61"/>
  <c r="I61"/>
  <c r="H61"/>
  <c r="G61"/>
  <c r="F61"/>
  <c r="E61"/>
  <c r="D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61"/>
  <c r="O30"/>
  <c r="O99"/>
  <c r="N30"/>
  <c r="N99"/>
  <c r="M30"/>
  <c r="M99"/>
  <c r="L30"/>
  <c r="L99"/>
  <c r="K30"/>
  <c r="K99"/>
  <c r="J30"/>
  <c r="J99"/>
  <c r="I30"/>
  <c r="I99"/>
  <c r="H30"/>
  <c r="H99"/>
  <c r="G30"/>
  <c r="G99"/>
  <c r="F30"/>
  <c r="F99"/>
  <c r="E30"/>
  <c r="E99"/>
  <c r="D30"/>
  <c r="D99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P19" i="3"/>
  <c r="P21"/>
  <c r="O19"/>
  <c r="O21"/>
  <c r="N19"/>
  <c r="N21"/>
  <c r="M19"/>
  <c r="M21"/>
  <c r="L19"/>
  <c r="L21"/>
  <c r="K19"/>
  <c r="K21"/>
  <c r="J19"/>
  <c r="J21"/>
  <c r="I19"/>
  <c r="I21"/>
  <c r="H19"/>
  <c r="H21"/>
  <c r="G19"/>
  <c r="G21"/>
  <c r="F19"/>
  <c r="F21"/>
  <c r="E19"/>
  <c r="E21"/>
  <c r="D16"/>
  <c r="D19"/>
  <c r="D21"/>
  <c r="C99" i="2"/>
  <c r="C30"/>
  <c r="O28" i="1"/>
  <c r="N28"/>
  <c r="M28"/>
  <c r="L28"/>
  <c r="K28"/>
  <c r="J28"/>
  <c r="I28"/>
  <c r="H28"/>
  <c r="G28"/>
  <c r="F28"/>
  <c r="E28"/>
  <c r="C27"/>
  <c r="C28"/>
  <c r="C21"/>
  <c r="O20"/>
  <c r="M20"/>
  <c r="C20"/>
  <c r="D19"/>
  <c r="O19"/>
  <c r="D18"/>
  <c r="N18"/>
  <c r="O17"/>
  <c r="N17"/>
  <c r="M17"/>
  <c r="L17"/>
  <c r="K17"/>
  <c r="J17"/>
  <c r="I17"/>
  <c r="H17"/>
  <c r="G17"/>
  <c r="F17"/>
  <c r="E17"/>
  <c r="D17"/>
  <c r="C17"/>
  <c r="C16"/>
  <c r="C15"/>
  <c r="O14"/>
  <c r="N14"/>
  <c r="M14"/>
  <c r="L14"/>
  <c r="K14"/>
  <c r="J14"/>
  <c r="I14"/>
  <c r="H14"/>
  <c r="G14"/>
  <c r="F14"/>
  <c r="E14"/>
  <c r="D14"/>
  <c r="C14"/>
  <c r="C13"/>
  <c r="C12"/>
  <c r="E11"/>
  <c r="C11"/>
  <c r="O10"/>
  <c r="N10"/>
  <c r="M10"/>
  <c r="L10"/>
  <c r="K10"/>
  <c r="J10"/>
  <c r="I10"/>
  <c r="H10"/>
  <c r="G10"/>
  <c r="F10"/>
  <c r="E10"/>
  <c r="D10"/>
  <c r="C10"/>
  <c r="O9"/>
  <c r="N9"/>
  <c r="M9"/>
  <c r="L9"/>
  <c r="K9"/>
  <c r="J9"/>
  <c r="I9"/>
  <c r="H9"/>
  <c r="G9"/>
  <c r="F9"/>
  <c r="E9"/>
  <c r="C9"/>
  <c r="D9"/>
  <c r="D24"/>
  <c r="O8"/>
  <c r="N8"/>
  <c r="M8"/>
  <c r="L8"/>
  <c r="K8"/>
  <c r="J8"/>
  <c r="I8"/>
  <c r="H8"/>
  <c r="G8"/>
  <c r="F8"/>
  <c r="E8"/>
  <c r="D8"/>
  <c r="C8"/>
  <c r="O7"/>
  <c r="N7"/>
  <c r="M7"/>
  <c r="L7"/>
  <c r="K7"/>
  <c r="J7"/>
  <c r="I7"/>
  <c r="H7"/>
  <c r="G7"/>
  <c r="F7"/>
  <c r="E7"/>
  <c r="D7"/>
  <c r="D22"/>
  <c r="D30"/>
  <c r="C7"/>
  <c r="D25"/>
  <c r="E18"/>
  <c r="G18"/>
  <c r="I18"/>
  <c r="K18"/>
  <c r="M18"/>
  <c r="M22"/>
  <c r="O18"/>
  <c r="F19"/>
  <c r="H19"/>
  <c r="J19"/>
  <c r="L19"/>
  <c r="N19"/>
  <c r="N24"/>
  <c r="N25"/>
  <c r="N30"/>
  <c r="D28"/>
  <c r="F18"/>
  <c r="F24"/>
  <c r="F25"/>
  <c r="H18"/>
  <c r="H22"/>
  <c r="J18"/>
  <c r="L18"/>
  <c r="E19"/>
  <c r="E22"/>
  <c r="G19"/>
  <c r="G22"/>
  <c r="I19"/>
  <c r="I22"/>
  <c r="K19"/>
  <c r="K24"/>
  <c r="K25"/>
  <c r="M19"/>
  <c r="G24"/>
  <c r="G25"/>
  <c r="N22"/>
  <c r="J22"/>
  <c r="L24"/>
  <c r="L25"/>
  <c r="H24"/>
  <c r="H25"/>
  <c r="J24"/>
  <c r="J25"/>
  <c r="C18"/>
  <c r="M24"/>
  <c r="M25"/>
  <c r="I24"/>
  <c r="I25"/>
  <c r="I30"/>
  <c r="E24"/>
  <c r="E25"/>
  <c r="G30"/>
  <c r="H30"/>
  <c r="L22"/>
  <c r="M30"/>
  <c r="J30"/>
  <c r="F22"/>
  <c r="F30"/>
  <c r="O22"/>
  <c r="O30"/>
  <c r="O24"/>
  <c r="O25"/>
  <c r="L30"/>
  <c r="E30"/>
  <c r="C19"/>
  <c r="C22"/>
  <c r="C30"/>
  <c r="K22"/>
  <c r="K30"/>
  <c r="C24"/>
  <c r="C25"/>
</calcChain>
</file>

<file path=xl/sharedStrings.xml><?xml version="1.0" encoding="utf-8"?>
<sst xmlns="http://schemas.openxmlformats.org/spreadsheetml/2006/main" count="196" uniqueCount="163">
  <si>
    <r>
      <t xml:space="preserve">          PRESUPUESTO DE INGRESOS </t>
    </r>
    <r>
      <rPr>
        <b/>
        <sz val="36"/>
        <rFont val="Arial"/>
        <family val="2"/>
      </rPr>
      <t>2015</t>
    </r>
  </si>
  <si>
    <t>ORGANISMO OPERADOR DEL PARQUE DE LA SOLIDARIDAD</t>
  </si>
  <si>
    <t>Descripción</t>
  </si>
  <si>
    <t>Presupuesto 2015</t>
  </si>
  <si>
    <t xml:space="preserve"> Presupuesto de Ingresos 2015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</si>
  <si>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</si>
  <si>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</si>
  <si>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</si>
  <si>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</si>
  <si>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</si>
  <si>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</si>
  <si>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</si>
  <si>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</si>
  <si>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</si>
  <si>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</si>
  <si>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</si>
  <si>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</si>
  <si>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</t>
  </si>
  <si>
    <t>Taquilla Solidaridad</t>
  </si>
  <si>
    <t>Taquilla Montenegro</t>
  </si>
  <si>
    <t>Estacionamiento Solidaridad</t>
  </si>
  <si>
    <t>Estacionamiento Montenegro</t>
  </si>
  <si>
    <t>Renta auditorio</t>
  </si>
  <si>
    <t>Renta campos de fútbol</t>
  </si>
  <si>
    <t>Escuela de fútbol</t>
  </si>
  <si>
    <t>Liga deportivas</t>
  </si>
  <si>
    <t>Torneo de fútbol</t>
  </si>
  <si>
    <t>Curso de verano</t>
  </si>
  <si>
    <t>Tren escénico</t>
  </si>
  <si>
    <t>Concesiones Solidaridad</t>
  </si>
  <si>
    <t>Concesiones Montenegro</t>
  </si>
  <si>
    <t>Otros Ingresos</t>
  </si>
  <si>
    <t>Productos  financieros</t>
  </si>
  <si>
    <t>Total Ingresos Propios</t>
  </si>
  <si>
    <t>Ingresos transferibles (I.V.A. Trasladado)</t>
  </si>
  <si>
    <t>Subtotal Ingresos Transferibles</t>
  </si>
  <si>
    <t>Subsidio</t>
  </si>
  <si>
    <t>Subtotal Subsidio</t>
  </si>
  <si>
    <t>Total Ingresos</t>
  </si>
  <si>
    <r>
      <t xml:space="preserve">PRESUPUESTO DE EGRESOS </t>
    </r>
    <r>
      <rPr>
        <b/>
        <sz val="36"/>
        <color indexed="8"/>
        <rFont val="Arial"/>
        <family val="2"/>
      </rPr>
      <t>2015</t>
    </r>
  </si>
  <si>
    <t>PRESUPUESTACIÓN Y DISTRIBUCIÓN DE RECURSOS (APLICACIÓN SUBSIDIO)</t>
  </si>
  <si>
    <t>DEPENDENCIA / ORGANISMO</t>
  </si>
  <si>
    <t>CAPÍTULO</t>
  </si>
  <si>
    <t>PARTIDA</t>
  </si>
  <si>
    <t>DESCRIPCIÓN</t>
  </si>
  <si>
    <t>IMPORTE ANUAL</t>
  </si>
  <si>
    <t>CALENDARIZACIÓN 2015</t>
  </si>
  <si>
    <t>SERVICIOS PERSONALES</t>
  </si>
  <si>
    <t>REMUNERACIONES AL PERSONAL DE CARÁCTER PERMANENTE</t>
  </si>
  <si>
    <t>Sueldo base al personal permanente</t>
  </si>
  <si>
    <t xml:space="preserve">Sueldo base  </t>
  </si>
  <si>
    <t>TOTAL CAPÍTULO 1000 Servicios Presonales</t>
  </si>
  <si>
    <t>SUMAS</t>
  </si>
  <si>
    <t>FORMULO</t>
  </si>
  <si>
    <t>REVISÓ</t>
  </si>
  <si>
    <t>L.C.P. LIZZETH HARO SPENCE</t>
  </si>
  <si>
    <t>DIRECTOR ADMINISTRATIVO</t>
  </si>
  <si>
    <t>DIRECTOR GENERAL</t>
  </si>
  <si>
    <t>NOTA.</t>
  </si>
  <si>
    <t>LIC. EFRAÍN NAVARRO DURÁN</t>
  </si>
  <si>
    <t>Calendarización basada en la información proporcionada por SEPAF.</t>
  </si>
  <si>
    <t>FORMULÓ</t>
  </si>
  <si>
    <t>CONCEPTO PARTIDA</t>
  </si>
  <si>
    <t>Asignación</t>
  </si>
  <si>
    <t>GASTO MENSUAL</t>
  </si>
  <si>
    <t>Inicial</t>
  </si>
  <si>
    <t>Sueldo base</t>
  </si>
  <si>
    <t>Salarios al personal eventual</t>
  </si>
  <si>
    <t>Retribuciones por servicios de carácter social</t>
  </si>
  <si>
    <t>Prima quinquenal por años de servicios efectivos prestados</t>
  </si>
  <si>
    <t>Prima vacacional y dominical</t>
  </si>
  <si>
    <t>Aguinaldo</t>
  </si>
  <si>
    <t>Remuneraciones por horas extraordinarias</t>
  </si>
  <si>
    <t>Cuotas al IMSS por enfermedades y maternidad</t>
  </si>
  <si>
    <t>Cuotas para la vivienda</t>
  </si>
  <si>
    <t>Cuotas a pensiones</t>
  </si>
  <si>
    <t>Cuotas para el sistema de ahorro para el retiro</t>
  </si>
  <si>
    <t>Cuotas para el seguro de vida del personal</t>
  </si>
  <si>
    <t>Indemnizaciones por separación</t>
  </si>
  <si>
    <t>Fondo de retiro</t>
  </si>
  <si>
    <t>Estímulos al personal</t>
  </si>
  <si>
    <t>Prestación salarial complementaria por fallecimiento</t>
  </si>
  <si>
    <t>Impacto al salario en el transcurso del año</t>
  </si>
  <si>
    <t>Otras medidas de carácter laboral y económicas</t>
  </si>
  <si>
    <t>Ayuda para despensa</t>
  </si>
  <si>
    <t>Ayuda para pasajes</t>
  </si>
  <si>
    <t>Estímulo por el día del servidor público</t>
  </si>
  <si>
    <t>Capítulo 1000 (Servicios Personales)</t>
  </si>
  <si>
    <t>Materiales, útiles y equipos menores de oficina</t>
  </si>
  <si>
    <t>Materiales y útiles de impresión y reproducción</t>
  </si>
  <si>
    <t>Materiales, útiles y equipos menores de tecnologías de la información y comunicaciones</t>
  </si>
  <si>
    <t>Material de limpieza</t>
  </si>
  <si>
    <t>Productos alimenticios para el personal en las instalaciones de las dependencias y entidades</t>
  </si>
  <si>
    <t>Productos alimenticios para animales</t>
  </si>
  <si>
    <t>Utensilios para el servicio de alimentación</t>
  </si>
  <si>
    <t>Productos minerales no metálicos</t>
  </si>
  <si>
    <t>Cemento y productos de concreto</t>
  </si>
  <si>
    <t>Cal, yeso y productos de yeso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</si>
  <si>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</si>
  <si>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</si>
  <si>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</si>
  <si>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</si>
  <si>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</si>
  <si>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Fertilizantes, pesticidas y otros agroquímicos</t>
  </si>
  <si>
    <t>Medicinas y productos farmacéuticos</t>
  </si>
  <si>
    <t>Materiales, accesorios y suministros médicos</t>
  </si>
  <si>
    <t>Fibras sintéticas, hules, plásticos y derivados</t>
  </si>
  <si>
    <t>Combustibles, lubricantes y aditivos para vehículos terrestres, aéreos, marítimos, lacustres y fluviales destinados a servicios públicos y la operación de programas públicos</t>
  </si>
  <si>
    <t>Vestuario y uniformes</t>
  </si>
  <si>
    <t>Prendas de seguridad y protección personal</t>
  </si>
  <si>
    <t>Artículos deportivos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</si>
  <si>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</si>
  <si>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</si>
  <si>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</si>
  <si>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</si>
  <si>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de transporte</t>
  </si>
  <si>
    <t>Refacciones y accesorios menores de maquinaria y otros equipos</t>
  </si>
  <si>
    <t>Refacciones y accesorios menores otros bienes muebles</t>
  </si>
  <si>
    <t>Capítulo 2000 (Materiales y Suministros)</t>
  </si>
  <si>
    <t>Servicio de energía eléctrica</t>
  </si>
  <si>
    <t>Servicio telefónico tradicional</t>
  </si>
  <si>
    <t>Servicio de telefonía celular</t>
  </si>
  <si>
    <t>Servicios de acceso de internet, redes y procesamiento de información</t>
  </si>
  <si>
    <t>Arrendamiento de maquinaria, otros equipos y herramientas</t>
  </si>
  <si>
    <t>Arrendamientos especiales</t>
  </si>
  <si>
    <t>Servicios legales, de contabilidad, auditoría y relacionados</t>
  </si>
  <si>
    <t>Servicio de Impresión de documentos y papelería oficial</t>
  </si>
  <si>
    <t>Servicios de vigilancia</t>
  </si>
  <si>
    <t>Servicios profesionales, científicos y técnicos integrales</t>
  </si>
  <si>
    <t>Servicios bancarios y financieros</t>
  </si>
  <si>
    <t>Seguros de bienes patrimoniales</t>
  </si>
  <si>
    <t>Mantenimiento y conservación de inmuebles para la prestación de servicios administrativos</t>
  </si>
  <si>
    <t>Mantenimiento y conservación de inmuebles para la prestación de servicios públicos</t>
  </si>
  <si>
    <t>Mantenimiento y conservación de mobiliario y equipo de administración, educacional y recreativo</t>
  </si>
  <si>
    <t>Instalación, reparación y mantenimiento de equipo de cómputo y tecnologías de la información</t>
  </si>
  <si>
    <t>Mantenimiento y conservación de vehículos terrestres, aéreos, marítimos, lacustres y fluviales</t>
  </si>
  <si>
    <t>Instalación, reparación y mantenimiento de maquinaria y otros equipos</t>
  </si>
  <si>
    <t>Mantenimiento y conservación de maquinaria y equipo de trabajo específico</t>
  </si>
  <si>
    <t>Difusión por radio, televisión y otros medios de mensajes comerciales para promover la venta de bienes o servicios</t>
  </si>
  <si>
    <t>Otros servicios de traslado y hospedaje</t>
  </si>
  <si>
    <t>Gastos de orden cultural</t>
  </si>
  <si>
    <t>Gastos de representación</t>
  </si>
  <si>
    <t>Otros impuestos y derechos</t>
  </si>
  <si>
    <t>Laudos Laborales</t>
  </si>
  <si>
    <t>Penas, multas, accesorios y actualizaciones</t>
  </si>
  <si>
    <t>Gastos menores</t>
  </si>
  <si>
    <t>Capítulo 3000 (Servicios Generales)</t>
  </si>
  <si>
    <t>Aportación para Erogaciones Contingentes</t>
  </si>
  <si>
    <t>Capítulo 4000 (Transferencias, Asignaciones, Subsidios y Otras Ayudas))</t>
  </si>
  <si>
    <t>Equipo de cómputo y de tecnología de la información</t>
  </si>
  <si>
    <t>Equipos de comunicación y telecomunicación</t>
  </si>
  <si>
    <t>Equipos de generación eléctrica, aparatos y accesorios eléctricos</t>
  </si>
  <si>
    <t>Herramientas y máquinas herramienta</t>
  </si>
  <si>
    <t>Refacciones y accesorios mayores</t>
  </si>
  <si>
    <t>Capítulo 5000 (Bienes Muebles e Inmuebles)</t>
  </si>
  <si>
    <t xml:space="preserve">Total Presupuesto </t>
  </si>
  <si>
    <t xml:space="preserve">Formuló </t>
  </si>
  <si>
    <t>Revisó</t>
  </si>
  <si>
    <t>L.C.P. Lizzeth Haro Spence</t>
  </si>
  <si>
    <t>Lic. Efraín Navarro Durán</t>
  </si>
  <si>
    <t>Director Administrativo</t>
  </si>
  <si>
    <t>Director General</t>
  </si>
  <si>
    <r>
      <t xml:space="preserve">PRESUPESTO DE EGRESOS </t>
    </r>
    <r>
      <rPr>
        <b/>
        <sz val="36"/>
        <rFont val="Arial"/>
        <family val="2"/>
      </rPr>
      <t>2015</t>
    </r>
  </si>
</sst>
</file>

<file path=xl/styles.xml><?xml version="1.0" encoding="utf-8"?>
<styleSheet xmlns="http://schemas.openxmlformats.org/spreadsheetml/2006/main">
  <numFmts count="3">
    <numFmt numFmtId="164" formatCode="00"/>
    <numFmt numFmtId="165" formatCode="0000"/>
    <numFmt numFmtId="166" formatCode="#,##0_ ;[Red]\-#,##0\ 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Arial"/>
      <family val="2"/>
    </font>
    <font>
      <b/>
      <sz val="3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indexed="9"/>
      <name val="Arial"/>
      <family val="2"/>
    </font>
    <font>
      <b/>
      <i/>
      <sz val="9"/>
      <color indexed="9"/>
      <name val="Arial"/>
      <family val="2"/>
    </font>
    <font>
      <b/>
      <sz val="26"/>
      <name val="Arial"/>
      <family val="2"/>
    </font>
    <font>
      <b/>
      <sz val="36"/>
      <color indexed="8"/>
      <name val="Arial"/>
      <family val="2"/>
    </font>
    <font>
      <sz val="10"/>
      <name val="MS Sans Serif"/>
      <family val="2"/>
    </font>
    <font>
      <b/>
      <sz val="10"/>
      <color indexed="9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9"/>
      <color theme="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rgb="FF99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066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</borders>
  <cellStyleXfs count="2">
    <xf numFmtId="0" fontId="0" fillId="0" borderId="0"/>
    <xf numFmtId="0" fontId="19" fillId="0" borderId="0"/>
  </cellStyleXfs>
  <cellXfs count="15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Fill="1" applyAlignment="1"/>
    <xf numFmtId="0" fontId="4" fillId="0" borderId="0" xfId="0" applyFont="1" applyAlignme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/>
    </xf>
    <xf numFmtId="164" fontId="7" fillId="0" borderId="0" xfId="0" applyNumberFormat="1" applyFont="1" applyFill="1" applyAlignment="1"/>
    <xf numFmtId="0" fontId="4" fillId="0" borderId="0" xfId="0" applyFont="1" applyFill="1" applyAlignment="1"/>
    <xf numFmtId="0" fontId="7" fillId="0" borderId="0" xfId="0" applyFont="1" applyFill="1" applyAlignment="1"/>
    <xf numFmtId="0" fontId="4" fillId="0" borderId="0" xfId="0" applyFont="1"/>
    <xf numFmtId="0" fontId="4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64" fontId="12" fillId="0" borderId="2" xfId="0" applyNumberFormat="1" applyFont="1" applyFill="1" applyBorder="1" applyAlignment="1">
      <alignment horizontal="center" vertical="center"/>
    </xf>
    <xf numFmtId="0" fontId="12" fillId="0" borderId="1" xfId="0" applyFont="1" applyFill="1" applyBorder="1"/>
    <xf numFmtId="3" fontId="12" fillId="0" borderId="1" xfId="0" applyNumberFormat="1" applyFont="1" applyBorder="1" applyAlignment="1">
      <alignment vertical="center" wrapText="1"/>
    </xf>
    <xf numFmtId="3" fontId="12" fillId="0" borderId="1" xfId="0" applyNumberFormat="1" applyFont="1" applyFill="1" applyBorder="1"/>
    <xf numFmtId="0" fontId="11" fillId="0" borderId="0" xfId="0" applyFont="1"/>
    <xf numFmtId="3" fontId="11" fillId="0" borderId="0" xfId="0" applyNumberFormat="1" applyFont="1"/>
    <xf numFmtId="164" fontId="12" fillId="0" borderId="3" xfId="0" applyNumberFormat="1" applyFont="1" applyFill="1" applyBorder="1" applyAlignment="1">
      <alignment horizontal="center" vertical="center"/>
    </xf>
    <xf numFmtId="3" fontId="12" fillId="0" borderId="1" xfId="0" applyNumberFormat="1" applyFont="1" applyBorder="1"/>
    <xf numFmtId="3" fontId="12" fillId="0" borderId="1" xfId="0" applyNumberFormat="1" applyFont="1" applyFill="1" applyBorder="1" applyAlignment="1">
      <alignment horizontal="right" vertical="center"/>
    </xf>
    <xf numFmtId="3" fontId="12" fillId="0" borderId="1" xfId="0" applyNumberFormat="1" applyFont="1" applyBorder="1" applyAlignment="1">
      <alignment horizontal="right" vertical="center"/>
    </xf>
    <xf numFmtId="164" fontId="12" fillId="0" borderId="4" xfId="0" applyNumberFormat="1" applyFont="1" applyFill="1" applyBorder="1" applyAlignment="1">
      <alignment horizontal="center" vertical="center"/>
    </xf>
    <xf numFmtId="164" fontId="12" fillId="0" borderId="5" xfId="0" applyNumberFormat="1" applyFont="1" applyFill="1" applyBorder="1" applyAlignment="1">
      <alignment horizontal="center" vertical="center"/>
    </xf>
    <xf numFmtId="165" fontId="13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right" wrapText="1"/>
    </xf>
    <xf numFmtId="3" fontId="13" fillId="2" borderId="1" xfId="0" applyNumberFormat="1" applyFont="1" applyFill="1" applyBorder="1" applyAlignment="1">
      <alignment horizontal="right"/>
    </xf>
    <xf numFmtId="3" fontId="13" fillId="2" borderId="1" xfId="0" applyNumberFormat="1" applyFont="1" applyFill="1" applyBorder="1"/>
    <xf numFmtId="4" fontId="12" fillId="0" borderId="1" xfId="0" applyNumberFormat="1" applyFont="1" applyBorder="1"/>
    <xf numFmtId="0" fontId="10" fillId="0" borderId="0" xfId="0" applyFont="1"/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15" fillId="4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right" vertical="center"/>
    </xf>
    <xf numFmtId="3" fontId="15" fillId="3" borderId="1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11" fillId="0" borderId="0" xfId="0" applyFont="1" applyAlignment="1">
      <alignment horizontal="center"/>
    </xf>
    <xf numFmtId="4" fontId="11" fillId="0" borderId="0" xfId="0" applyNumberFormat="1" applyFo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7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5" fillId="0" borderId="6" xfId="0" applyFont="1" applyBorder="1" applyAlignment="1">
      <alignment vertical="center"/>
    </xf>
    <xf numFmtId="166" fontId="23" fillId="5" borderId="1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0" fillId="0" borderId="5" xfId="1" applyNumberFormat="1" applyFont="1" applyFill="1" applyBorder="1" applyAlignment="1">
      <alignment horizontal="center" vertical="center" wrapText="1"/>
    </xf>
    <xf numFmtId="0" fontId="20" fillId="0" borderId="7" xfId="1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horizontal="right" vertical="center"/>
    </xf>
    <xf numFmtId="165" fontId="0" fillId="0" borderId="1" xfId="0" quotePrefix="1" applyNumberFormat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65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/>
    </xf>
    <xf numFmtId="3" fontId="5" fillId="2" borderId="1" xfId="0" applyNumberFormat="1" applyFont="1" applyFill="1" applyBorder="1" applyAlignment="1">
      <alignment vertical="center"/>
    </xf>
    <xf numFmtId="165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vertical="center"/>
    </xf>
    <xf numFmtId="166" fontId="23" fillId="5" borderId="14" xfId="0" applyNumberFormat="1" applyFont="1" applyFill="1" applyBorder="1" applyAlignment="1">
      <alignment horizontal="center" vertical="center"/>
    </xf>
    <xf numFmtId="166" fontId="23" fillId="5" borderId="15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vertical="center"/>
    </xf>
    <xf numFmtId="3" fontId="0" fillId="0" borderId="6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24" fillId="0" borderId="0" xfId="0" applyFont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Fill="1" applyBorder="1" applyAlignment="1"/>
    <xf numFmtId="0" fontId="1" fillId="0" borderId="0" xfId="0" applyFont="1" applyFill="1" applyBorder="1"/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center"/>
    </xf>
    <xf numFmtId="0" fontId="26" fillId="0" borderId="0" xfId="0" applyFont="1"/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vertical="center" wrapText="1"/>
    </xf>
    <xf numFmtId="0" fontId="0" fillId="0" borderId="0" xfId="0" applyFill="1" applyBorder="1" applyAlignment="1">
      <alignment horizontal="left" vertical="center"/>
    </xf>
    <xf numFmtId="164" fontId="7" fillId="0" borderId="0" xfId="0" applyNumberFormat="1" applyFont="1" applyFill="1" applyAlignment="1">
      <alignment vertical="center" wrapText="1"/>
    </xf>
    <xf numFmtId="0" fontId="21" fillId="0" borderId="0" xfId="0" applyFont="1" applyFill="1" applyBorder="1" applyAlignment="1"/>
    <xf numFmtId="4" fontId="0" fillId="0" borderId="0" xfId="0" applyNumberFormat="1" applyAlignment="1">
      <alignment vertical="center"/>
    </xf>
    <xf numFmtId="0" fontId="27" fillId="0" borderId="6" xfId="0" applyFont="1" applyBorder="1" applyAlignment="1">
      <alignment horizontal="left"/>
    </xf>
    <xf numFmtId="0" fontId="28" fillId="0" borderId="6" xfId="0" applyFont="1" applyBorder="1" applyAlignment="1">
      <alignment horizontal="center" vertical="center"/>
    </xf>
    <xf numFmtId="0" fontId="28" fillId="0" borderId="6" xfId="0" applyFont="1" applyBorder="1" applyAlignment="1">
      <alignment vertical="center"/>
    </xf>
    <xf numFmtId="0" fontId="29" fillId="0" borderId="6" xfId="0" applyFont="1" applyBorder="1" applyAlignment="1">
      <alignment vertical="center"/>
    </xf>
    <xf numFmtId="0" fontId="29" fillId="0" borderId="0" xfId="0" applyFont="1" applyAlignment="1">
      <alignment vertical="center"/>
    </xf>
    <xf numFmtId="4" fontId="5" fillId="0" borderId="0" xfId="0" applyNumberFormat="1" applyFont="1" applyAlignment="1">
      <alignment horizontal="center" vertical="center"/>
    </xf>
    <xf numFmtId="3" fontId="0" fillId="0" borderId="0" xfId="0" applyNumberFormat="1"/>
    <xf numFmtId="4" fontId="0" fillId="0" borderId="0" xfId="0" applyNumberFormat="1"/>
    <xf numFmtId="166" fontId="23" fillId="5" borderId="16" xfId="0" applyNumberFormat="1" applyFont="1" applyFill="1" applyBorder="1" applyAlignment="1">
      <alignment horizontal="center" vertical="center"/>
    </xf>
    <xf numFmtId="166" fontId="23" fillId="5" borderId="15" xfId="0" applyNumberFormat="1" applyFont="1" applyFill="1" applyBorder="1" applyAlignment="1">
      <alignment horizontal="center" vertical="center"/>
    </xf>
    <xf numFmtId="166" fontId="23" fillId="5" borderId="17" xfId="0" applyNumberFormat="1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justify" vertical="center" wrapText="1"/>
    </xf>
    <xf numFmtId="166" fontId="29" fillId="0" borderId="1" xfId="0" applyNumberFormat="1" applyFont="1" applyBorder="1" applyAlignment="1">
      <alignment vertical="center"/>
    </xf>
    <xf numFmtId="166" fontId="29" fillId="0" borderId="1" xfId="0" applyNumberFormat="1" applyFont="1" applyFill="1" applyBorder="1" applyAlignment="1">
      <alignment vertical="center"/>
    </xf>
    <xf numFmtId="0" fontId="29" fillId="0" borderId="1" xfId="0" applyFont="1" applyFill="1" applyBorder="1" applyAlignment="1">
      <alignment horizontal="justify" vertical="center" wrapText="1"/>
    </xf>
    <xf numFmtId="3" fontId="0" fillId="0" borderId="0" xfId="0" applyNumberFormat="1" applyFill="1"/>
    <xf numFmtId="4" fontId="0" fillId="0" borderId="0" xfId="0" applyNumberFormat="1" applyFill="1"/>
    <xf numFmtId="0" fontId="0" fillId="0" borderId="0" xfId="0" applyFill="1"/>
    <xf numFmtId="0" fontId="5" fillId="0" borderId="0" xfId="0" applyFont="1"/>
    <xf numFmtId="166" fontId="23" fillId="5" borderId="8" xfId="0" applyNumberFormat="1" applyFont="1" applyFill="1" applyBorder="1" applyAlignment="1">
      <alignment horizontal="right" vertical="center"/>
    </xf>
    <xf numFmtId="166" fontId="29" fillId="0" borderId="1" xfId="0" applyNumberFormat="1" applyFont="1" applyBorder="1" applyAlignment="1" applyProtection="1">
      <alignment vertical="center"/>
    </xf>
    <xf numFmtId="166" fontId="29" fillId="0" borderId="1" xfId="0" applyNumberFormat="1" applyFont="1" applyFill="1" applyBorder="1" applyAlignment="1" applyProtection="1">
      <alignment vertical="center"/>
    </xf>
    <xf numFmtId="166" fontId="23" fillId="5" borderId="18" xfId="0" applyNumberFormat="1" applyFont="1" applyFill="1" applyBorder="1" applyAlignment="1">
      <alignment horizontal="right" vertical="center"/>
    </xf>
    <xf numFmtId="4" fontId="5" fillId="0" borderId="0" xfId="0" applyNumberFormat="1" applyFont="1"/>
    <xf numFmtId="166" fontId="23" fillId="5" borderId="19" xfId="0" applyNumberFormat="1" applyFont="1" applyFill="1" applyBorder="1" applyAlignment="1">
      <alignment horizontal="right" vertical="center"/>
    </xf>
    <xf numFmtId="0" fontId="29" fillId="0" borderId="0" xfId="0" applyFont="1" applyBorder="1" applyAlignment="1">
      <alignment vertical="center"/>
    </xf>
    <xf numFmtId="0" fontId="11" fillId="0" borderId="0" xfId="0" applyFont="1" applyAlignment="1">
      <alignment vertical="center" wrapText="1"/>
    </xf>
    <xf numFmtId="4" fontId="0" fillId="0" borderId="0" xfId="0" applyNumberFormat="1" applyBorder="1"/>
    <xf numFmtId="166" fontId="11" fillId="0" borderId="0" xfId="0" applyNumberFormat="1" applyFont="1" applyAlignment="1">
      <alignment vertical="center" wrapText="1"/>
    </xf>
    <xf numFmtId="4" fontId="0" fillId="0" borderId="6" xfId="0" applyNumberFormat="1" applyBorder="1"/>
    <xf numFmtId="0" fontId="11" fillId="0" borderId="6" xfId="0" applyFont="1" applyBorder="1"/>
    <xf numFmtId="4" fontId="12" fillId="0" borderId="0" xfId="0" applyNumberFormat="1" applyFont="1"/>
    <xf numFmtId="0" fontId="12" fillId="0" borderId="0" xfId="0" applyFont="1" applyAlignment="1">
      <alignment vertical="center"/>
    </xf>
    <xf numFmtId="0" fontId="22" fillId="0" borderId="0" xfId="0" applyFont="1" applyFill="1" applyAlignment="1">
      <alignment horizontal="right" vertical="center"/>
    </xf>
    <xf numFmtId="0" fontId="30" fillId="0" borderId="0" xfId="0" applyFont="1" applyAlignment="1">
      <alignment vertical="center" wrapText="1"/>
    </xf>
    <xf numFmtId="3" fontId="0" fillId="0" borderId="0" xfId="0" applyNumberFormat="1" applyAlignment="1">
      <alignment horizontal="center" vertical="center"/>
    </xf>
    <xf numFmtId="0" fontId="9" fillId="4" borderId="7" xfId="0" applyFont="1" applyFill="1" applyBorder="1" applyAlignment="1">
      <alignment horizontal="center" vertical="center" textRotation="90"/>
    </xf>
    <xf numFmtId="0" fontId="9" fillId="4" borderId="9" xfId="0" applyFont="1" applyFill="1" applyBorder="1" applyAlignment="1">
      <alignment horizontal="center" vertical="center" textRotation="90"/>
    </xf>
    <xf numFmtId="0" fontId="9" fillId="3" borderId="7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4" fontId="12" fillId="0" borderId="0" xfId="0" applyNumberFormat="1" applyFont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6" fontId="23" fillId="5" borderId="14" xfId="0" applyNumberFormat="1" applyFont="1" applyFill="1" applyBorder="1" applyAlignment="1">
      <alignment horizontal="center" vertical="center"/>
    </xf>
    <xf numFmtId="166" fontId="23" fillId="5" borderId="20" xfId="0" applyNumberFormat="1" applyFont="1" applyFill="1" applyBorder="1" applyAlignment="1">
      <alignment horizontal="center" vertical="center"/>
    </xf>
    <xf numFmtId="166" fontId="23" fillId="5" borderId="13" xfId="0" applyNumberFormat="1" applyFont="1" applyFill="1" applyBorder="1" applyAlignment="1">
      <alignment horizontal="center" vertical="center"/>
    </xf>
    <xf numFmtId="166" fontId="23" fillId="5" borderId="16" xfId="0" applyNumberFormat="1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1" fillId="0" borderId="6" xfId="0" applyFont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</cellXfs>
  <cellStyles count="2">
    <cellStyle name="Normal" xfId="0" builtinId="0"/>
    <cellStyle name="Normal_~9885111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114300</xdr:rowOff>
    </xdr:from>
    <xdr:to>
      <xdr:col>2</xdr:col>
      <xdr:colOff>190500</xdr:colOff>
      <xdr:row>2</xdr:row>
      <xdr:rowOff>161925</xdr:rowOff>
    </xdr:to>
    <xdr:pic>
      <xdr:nvPicPr>
        <xdr:cNvPr id="1063" name="1 Imagen" descr="GOBJAL.bmp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0" y="114300"/>
          <a:ext cx="265747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28575</xdr:colOff>
      <xdr:row>0</xdr:row>
      <xdr:rowOff>85725</xdr:rowOff>
    </xdr:from>
    <xdr:to>
      <xdr:col>14</xdr:col>
      <xdr:colOff>485775</xdr:colOff>
      <xdr:row>3</xdr:row>
      <xdr:rowOff>85725</xdr:rowOff>
    </xdr:to>
    <xdr:pic>
      <xdr:nvPicPr>
        <xdr:cNvPr id="1064" name="2 Imagen" descr="logo2013.JPG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001250" y="85725"/>
          <a:ext cx="11430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228600</xdr:colOff>
      <xdr:row>0</xdr:row>
      <xdr:rowOff>190500</xdr:rowOff>
    </xdr:from>
    <xdr:to>
      <xdr:col>14</xdr:col>
      <xdr:colOff>381000</xdr:colOff>
      <xdr:row>5</xdr:row>
      <xdr:rowOff>114300</xdr:rowOff>
    </xdr:to>
    <xdr:pic>
      <xdr:nvPicPr>
        <xdr:cNvPr id="3099" name="1 Imagen" descr="logo2013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15500" y="190500"/>
          <a:ext cx="1419225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1</xdr:row>
      <xdr:rowOff>133350</xdr:rowOff>
    </xdr:from>
    <xdr:to>
      <xdr:col>2</xdr:col>
      <xdr:colOff>438150</xdr:colOff>
      <xdr:row>3</xdr:row>
      <xdr:rowOff>66675</xdr:rowOff>
    </xdr:to>
    <xdr:pic>
      <xdr:nvPicPr>
        <xdr:cNvPr id="3100" name="2 Imagen" descr="GOBJAL.bmp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6200" y="361950"/>
          <a:ext cx="34099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304800</xdr:rowOff>
    </xdr:from>
    <xdr:to>
      <xdr:col>2</xdr:col>
      <xdr:colOff>1114425</xdr:colOff>
      <xdr:row>3</xdr:row>
      <xdr:rowOff>104775</xdr:rowOff>
    </xdr:to>
    <xdr:pic>
      <xdr:nvPicPr>
        <xdr:cNvPr id="2085" name="1 Imagen" descr="GOBJAL.bmp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304800"/>
          <a:ext cx="23431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1428750</xdr:colOff>
      <xdr:row>0</xdr:row>
      <xdr:rowOff>219075</xdr:rowOff>
    </xdr:from>
    <xdr:to>
      <xdr:col>2</xdr:col>
      <xdr:colOff>2457450</xdr:colOff>
      <xdr:row>4</xdr:row>
      <xdr:rowOff>85725</xdr:rowOff>
    </xdr:to>
    <xdr:pic>
      <xdr:nvPicPr>
        <xdr:cNvPr id="2086" name="2 Imagen" descr="logo2013.JPG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24150" y="219075"/>
          <a:ext cx="102870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FFICINA/Downloads/Bases%20presupuesto%20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UARIO%20FINAL/Mis%20documentos/Concesiones/Concesiones%20201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arativo 2013-2014-2015"/>
      <sheetName val="Avance dic14"/>
      <sheetName val="Estimado Taq-Estac.2015"/>
      <sheetName val="Estimado Ligas 2015"/>
      <sheetName val="Estimado Concesiones 2015"/>
      <sheetName val="Estimado 2015"/>
      <sheetName val="Hoja1"/>
      <sheetName val="Estimado egresos 2015"/>
      <sheetName val="Hoja4"/>
      <sheetName val="Hoja3"/>
      <sheetName val="Hoja2"/>
      <sheetName val="Hoja5"/>
    </sheetNames>
    <sheetDataSet>
      <sheetData sheetId="0" refreshError="1"/>
      <sheetData sheetId="1" refreshError="1"/>
      <sheetData sheetId="2">
        <row r="4">
          <cell r="C4">
            <v>266742</v>
          </cell>
          <cell r="D4">
            <v>325576.47499999998</v>
          </cell>
          <cell r="E4">
            <v>563324.51</v>
          </cell>
          <cell r="F4">
            <v>650659.24</v>
          </cell>
          <cell r="G4">
            <v>378835.03</v>
          </cell>
          <cell r="H4">
            <v>345697.87</v>
          </cell>
          <cell r="I4">
            <v>464886.38</v>
          </cell>
          <cell r="J4">
            <v>512991.5</v>
          </cell>
          <cell r="K4">
            <v>369600</v>
          </cell>
          <cell r="L4">
            <v>386477.63</v>
          </cell>
          <cell r="M4">
            <v>396268.81</v>
          </cell>
          <cell r="N4">
            <v>298852.39999999997</v>
          </cell>
        </row>
        <row r="7">
          <cell r="C7">
            <v>95069.974999999991</v>
          </cell>
          <cell r="D7">
            <v>124170.02500000001</v>
          </cell>
          <cell r="E7">
            <v>193754.33</v>
          </cell>
          <cell r="F7">
            <v>178534.02000000002</v>
          </cell>
          <cell r="G7">
            <v>106491.7</v>
          </cell>
          <cell r="H7">
            <v>95438.77</v>
          </cell>
          <cell r="I7">
            <v>148980.22999999998</v>
          </cell>
          <cell r="J7">
            <v>175758.17</v>
          </cell>
          <cell r="K7">
            <v>106806.7</v>
          </cell>
          <cell r="L7">
            <v>129296.93000000001</v>
          </cell>
          <cell r="M7">
            <v>132411.65</v>
          </cell>
          <cell r="N7">
            <v>108901.09999999999</v>
          </cell>
        </row>
        <row r="11">
          <cell r="C11">
            <v>64111.236700000001</v>
          </cell>
          <cell r="D11">
            <v>90365.632700000002</v>
          </cell>
          <cell r="E11">
            <v>146737.49439999997</v>
          </cell>
          <cell r="F11">
            <v>209177.49299999999</v>
          </cell>
          <cell r="G11">
            <v>103670.00233333332</v>
          </cell>
          <cell r="H11">
            <v>107065.01493333331</v>
          </cell>
          <cell r="I11">
            <v>124722.55039999998</v>
          </cell>
          <cell r="J11">
            <v>130550.01726666666</v>
          </cell>
          <cell r="K11">
            <v>123094.99113333333</v>
          </cell>
          <cell r="L11">
            <v>117635.02193333332</v>
          </cell>
          <cell r="M11">
            <v>122657.48553333333</v>
          </cell>
          <cell r="N11">
            <v>88130.013999999996</v>
          </cell>
        </row>
        <row r="13">
          <cell r="C13">
            <v>34852.988799999992</v>
          </cell>
          <cell r="D13">
            <v>41383.123250000004</v>
          </cell>
          <cell r="E13">
            <v>63078.600799999993</v>
          </cell>
          <cell r="F13">
            <v>52032.74346666666</v>
          </cell>
          <cell r="G13">
            <v>34576.056266666666</v>
          </cell>
          <cell r="H13">
            <v>29816.714666666667</v>
          </cell>
          <cell r="I13">
            <v>40045.685866666659</v>
          </cell>
          <cell r="J13">
            <v>54554.458133333334</v>
          </cell>
          <cell r="K13">
            <v>49873.314133333319</v>
          </cell>
          <cell r="L13">
            <v>35481.700933333326</v>
          </cell>
          <cell r="M13">
            <v>41945.857333333333</v>
          </cell>
          <cell r="N13">
            <v>39157.770933333326</v>
          </cell>
        </row>
        <row r="62">
          <cell r="D62">
            <v>7530</v>
          </cell>
        </row>
        <row r="63">
          <cell r="D63">
            <v>8730</v>
          </cell>
        </row>
        <row r="64">
          <cell r="D64">
            <v>8130</v>
          </cell>
        </row>
        <row r="65">
          <cell r="D65">
            <v>21580</v>
          </cell>
        </row>
        <row r="66">
          <cell r="D66">
            <v>9330</v>
          </cell>
        </row>
        <row r="67">
          <cell r="D67">
            <v>9560</v>
          </cell>
        </row>
        <row r="68">
          <cell r="D68">
            <v>9570</v>
          </cell>
        </row>
        <row r="69">
          <cell r="D69">
            <v>7290</v>
          </cell>
        </row>
        <row r="70">
          <cell r="D70">
            <v>8180</v>
          </cell>
        </row>
        <row r="71">
          <cell r="D71">
            <v>8350</v>
          </cell>
        </row>
        <row r="72">
          <cell r="D72">
            <v>6850</v>
          </cell>
        </row>
        <row r="73">
          <cell r="D73">
            <v>7400</v>
          </cell>
        </row>
      </sheetData>
      <sheetData sheetId="3">
        <row r="49">
          <cell r="B49">
            <v>77000</v>
          </cell>
          <cell r="C49">
            <v>57000</v>
          </cell>
          <cell r="D49">
            <v>82200</v>
          </cell>
          <cell r="E49">
            <v>48000</v>
          </cell>
          <cell r="F49">
            <v>77000</v>
          </cell>
          <cell r="G49">
            <v>60800</v>
          </cell>
          <cell r="H49">
            <v>16000</v>
          </cell>
          <cell r="I49">
            <v>71000</v>
          </cell>
          <cell r="J49">
            <v>65000</v>
          </cell>
          <cell r="K49">
            <v>74800</v>
          </cell>
          <cell r="L49">
            <v>72200</v>
          </cell>
          <cell r="M49">
            <v>21400</v>
          </cell>
        </row>
      </sheetData>
      <sheetData sheetId="4">
        <row r="35">
          <cell r="C35">
            <v>47157.93</v>
          </cell>
        </row>
      </sheetData>
      <sheetData sheetId="5">
        <row r="27">
          <cell r="C27">
            <v>11428469.989999998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lidaridad"/>
      <sheetName val="Montenegro"/>
      <sheetName val="Hoja3"/>
    </sheetNames>
    <sheetDataSet>
      <sheetData sheetId="0"/>
      <sheetData sheetId="1">
        <row r="26">
          <cell r="C26">
            <v>17945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3"/>
  <sheetViews>
    <sheetView workbookViewId="0">
      <selection activeCell="D14" sqref="D14:I14"/>
    </sheetView>
  </sheetViews>
  <sheetFormatPr baseColWidth="10" defaultColWidth="4.7109375" defaultRowHeight="12.75"/>
  <cols>
    <col min="1" max="1" width="4.7109375" style="9" customWidth="1"/>
    <col min="2" max="2" width="34" style="2" customWidth="1"/>
    <col min="3" max="3" width="12" style="2" customWidth="1"/>
    <col min="4" max="4" width="10.85546875" style="2" bestFit="1" customWidth="1"/>
    <col min="5" max="6" width="8.85546875" style="2" bestFit="1" customWidth="1"/>
    <col min="7" max="7" width="10.28515625" style="2" customWidth="1"/>
    <col min="8" max="8" width="8.85546875" style="2" bestFit="1" customWidth="1"/>
    <col min="9" max="9" width="10.85546875" style="2" customWidth="1"/>
    <col min="10" max="10" width="9.42578125" style="2" customWidth="1"/>
    <col min="11" max="14" width="10.28515625" style="2" customWidth="1"/>
    <col min="15" max="15" width="10.85546875" style="2" customWidth="1"/>
    <col min="16" max="250" width="11.42578125" style="2" customWidth="1"/>
    <col min="251" max="16384" width="4.7109375" style="2"/>
  </cols>
  <sheetData>
    <row r="1" spans="1:251" ht="45">
      <c r="A1" s="1"/>
      <c r="C1" s="3" t="s">
        <v>0</v>
      </c>
      <c r="D1"/>
      <c r="G1"/>
      <c r="K1"/>
      <c r="M1" s="4"/>
      <c r="N1" s="4"/>
      <c r="O1" s="4"/>
      <c r="P1" s="4"/>
      <c r="Q1" s="4"/>
      <c r="R1" s="4"/>
      <c r="S1" s="5"/>
      <c r="T1" s="5"/>
    </row>
    <row r="2" spans="1:251" ht="18">
      <c r="A2" s="6"/>
      <c r="D2" s="7" t="s">
        <v>1</v>
      </c>
      <c r="F2" s="4"/>
      <c r="I2" s="8"/>
      <c r="J2" s="8"/>
      <c r="L2" s="8"/>
      <c r="M2" s="8"/>
      <c r="N2" s="8"/>
      <c r="O2" s="8"/>
      <c r="P2" s="8"/>
      <c r="Q2" s="8"/>
      <c r="R2"/>
      <c r="S2"/>
      <c r="T2"/>
    </row>
    <row r="3" spans="1:251" ht="20.25">
      <c r="C3" s="10"/>
      <c r="D3" s="11"/>
      <c r="E3" s="11"/>
      <c r="F3" s="11"/>
      <c r="G3" s="11"/>
      <c r="H3" s="11"/>
      <c r="I3" s="12"/>
      <c r="L3" s="11"/>
      <c r="M3" s="5"/>
      <c r="N3" s="13"/>
      <c r="O3" s="14"/>
      <c r="P3" s="15"/>
    </row>
    <row r="4" spans="1:251">
      <c r="A4" s="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251" ht="12.75" customHeight="1">
      <c r="A5" s="133"/>
      <c r="B5" s="135" t="s">
        <v>2</v>
      </c>
      <c r="C5" s="137" t="s">
        <v>3</v>
      </c>
      <c r="D5" s="139" t="s">
        <v>4</v>
      </c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</row>
    <row r="6" spans="1:251">
      <c r="A6" s="134"/>
      <c r="B6" s="136"/>
      <c r="C6" s="138"/>
      <c r="D6" s="18" t="s">
        <v>5</v>
      </c>
      <c r="E6" s="18" t="s">
        <v>6</v>
      </c>
      <c r="F6" s="18" t="s">
        <v>7</v>
      </c>
      <c r="G6" s="18" t="s">
        <v>8</v>
      </c>
      <c r="H6" s="18" t="s">
        <v>9</v>
      </c>
      <c r="I6" s="18" t="s">
        <v>10</v>
      </c>
      <c r="J6" s="18" t="s">
        <v>11</v>
      </c>
      <c r="K6" s="18" t="s">
        <v>12</v>
      </c>
      <c r="L6" s="18" t="s">
        <v>13</v>
      </c>
      <c r="M6" s="18" t="s">
        <v>14</v>
      </c>
      <c r="N6" s="18" t="s">
        <v>15</v>
      </c>
      <c r="O6" s="18" t="s">
        <v>16</v>
      </c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</row>
    <row r="7" spans="1:251" s="24" customFormat="1" ht="12">
      <c r="A7" s="20" t="s">
        <v>17</v>
      </c>
      <c r="B7" s="21" t="s">
        <v>18</v>
      </c>
      <c r="C7" s="22">
        <f>SUM(D7:O7)</f>
        <v>4959911.8449999997</v>
      </c>
      <c r="D7" s="23">
        <f>'[1]Estimado Taq-Estac.2015'!C4</f>
        <v>266742</v>
      </c>
      <c r="E7" s="23">
        <f>'[1]Estimado Taq-Estac.2015'!D4</f>
        <v>325576.47499999998</v>
      </c>
      <c r="F7" s="23">
        <f>'[1]Estimado Taq-Estac.2015'!E4</f>
        <v>563324.51</v>
      </c>
      <c r="G7" s="23">
        <f>'[1]Estimado Taq-Estac.2015'!F4</f>
        <v>650659.24</v>
      </c>
      <c r="H7" s="23">
        <f>'[1]Estimado Taq-Estac.2015'!G4</f>
        <v>378835.03</v>
      </c>
      <c r="I7" s="23">
        <f>'[1]Estimado Taq-Estac.2015'!H4</f>
        <v>345697.87</v>
      </c>
      <c r="J7" s="23">
        <f>'[1]Estimado Taq-Estac.2015'!I4</f>
        <v>464886.38</v>
      </c>
      <c r="K7" s="23">
        <f>'[1]Estimado Taq-Estac.2015'!J4</f>
        <v>512991.5</v>
      </c>
      <c r="L7" s="23">
        <f>'[1]Estimado Taq-Estac.2015'!K4</f>
        <v>369600</v>
      </c>
      <c r="M7" s="23">
        <f>'[1]Estimado Taq-Estac.2015'!L4</f>
        <v>386477.63</v>
      </c>
      <c r="N7" s="23">
        <f>'[1]Estimado Taq-Estac.2015'!M4</f>
        <v>396268.81</v>
      </c>
      <c r="O7" s="23">
        <f>'[1]Estimado Taq-Estac.2015'!N4</f>
        <v>298852.39999999997</v>
      </c>
      <c r="Q7" s="25"/>
    </row>
    <row r="8" spans="1:251" s="24" customFormat="1" ht="12">
      <c r="A8" s="26" t="s">
        <v>17</v>
      </c>
      <c r="B8" s="21" t="s">
        <v>19</v>
      </c>
      <c r="C8" s="22">
        <f t="shared" ref="C8:C21" si="0">SUM(D8:O8)</f>
        <v>1595613.5999999999</v>
      </c>
      <c r="D8" s="23">
        <f>'[1]Estimado Taq-Estac.2015'!C7</f>
        <v>95069.974999999991</v>
      </c>
      <c r="E8" s="23">
        <f>'[1]Estimado Taq-Estac.2015'!D7</f>
        <v>124170.02500000001</v>
      </c>
      <c r="F8" s="23">
        <f>'[1]Estimado Taq-Estac.2015'!E7</f>
        <v>193754.33</v>
      </c>
      <c r="G8" s="23">
        <f>'[1]Estimado Taq-Estac.2015'!F7</f>
        <v>178534.02000000002</v>
      </c>
      <c r="H8" s="23">
        <f>'[1]Estimado Taq-Estac.2015'!G7</f>
        <v>106491.7</v>
      </c>
      <c r="I8" s="23">
        <f>'[1]Estimado Taq-Estac.2015'!H7</f>
        <v>95438.77</v>
      </c>
      <c r="J8" s="23">
        <f>'[1]Estimado Taq-Estac.2015'!I7</f>
        <v>148980.22999999998</v>
      </c>
      <c r="K8" s="23">
        <f>'[1]Estimado Taq-Estac.2015'!J7</f>
        <v>175758.17</v>
      </c>
      <c r="L8" s="23">
        <f>'[1]Estimado Taq-Estac.2015'!K7</f>
        <v>106806.7</v>
      </c>
      <c r="M8" s="23">
        <f>'[1]Estimado Taq-Estac.2015'!L7</f>
        <v>129296.93000000001</v>
      </c>
      <c r="N8" s="23">
        <f>'[1]Estimado Taq-Estac.2015'!M7</f>
        <v>132411.65</v>
      </c>
      <c r="O8" s="23">
        <f>'[1]Estimado Taq-Estac.2015'!N7</f>
        <v>108901.09999999999</v>
      </c>
      <c r="Q8" s="25"/>
    </row>
    <row r="9" spans="1:251" s="24" customFormat="1" ht="12">
      <c r="A9" s="26"/>
      <c r="B9" s="21" t="s">
        <v>20</v>
      </c>
      <c r="C9" s="22">
        <f t="shared" si="0"/>
        <v>1427916.9543333331</v>
      </c>
      <c r="D9" s="23">
        <f>'[1]Estimado Taq-Estac.2015'!C11</f>
        <v>64111.236700000001</v>
      </c>
      <c r="E9" s="23">
        <f>'[1]Estimado Taq-Estac.2015'!D11</f>
        <v>90365.632700000002</v>
      </c>
      <c r="F9" s="23">
        <f>'[1]Estimado Taq-Estac.2015'!E11</f>
        <v>146737.49439999997</v>
      </c>
      <c r="G9" s="23">
        <f>'[1]Estimado Taq-Estac.2015'!F11</f>
        <v>209177.49299999999</v>
      </c>
      <c r="H9" s="23">
        <f>'[1]Estimado Taq-Estac.2015'!G11</f>
        <v>103670.00233333332</v>
      </c>
      <c r="I9" s="23">
        <f>'[1]Estimado Taq-Estac.2015'!H11</f>
        <v>107065.01493333331</v>
      </c>
      <c r="J9" s="23">
        <f>'[1]Estimado Taq-Estac.2015'!I11</f>
        <v>124722.55039999998</v>
      </c>
      <c r="K9" s="23">
        <f>'[1]Estimado Taq-Estac.2015'!J11</f>
        <v>130550.01726666666</v>
      </c>
      <c r="L9" s="23">
        <f>'[1]Estimado Taq-Estac.2015'!K11</f>
        <v>123094.99113333333</v>
      </c>
      <c r="M9" s="23">
        <f>'[1]Estimado Taq-Estac.2015'!L11</f>
        <v>117635.02193333332</v>
      </c>
      <c r="N9" s="23">
        <f>'[1]Estimado Taq-Estac.2015'!M11</f>
        <v>122657.48553333333</v>
      </c>
      <c r="O9" s="23">
        <f>'[1]Estimado Taq-Estac.2015'!N11</f>
        <v>88130.013999999996</v>
      </c>
      <c r="Q9" s="25"/>
    </row>
    <row r="10" spans="1:251" s="24" customFormat="1" ht="12">
      <c r="A10" s="26"/>
      <c r="B10" s="21" t="s">
        <v>21</v>
      </c>
      <c r="C10" s="22">
        <f t="shared" si="0"/>
        <v>516799.01458333328</v>
      </c>
      <c r="D10" s="23">
        <f>'[1]Estimado Taq-Estac.2015'!C13</f>
        <v>34852.988799999992</v>
      </c>
      <c r="E10" s="23">
        <f>'[1]Estimado Taq-Estac.2015'!D13</f>
        <v>41383.123250000004</v>
      </c>
      <c r="F10" s="23">
        <f>'[1]Estimado Taq-Estac.2015'!E13</f>
        <v>63078.600799999993</v>
      </c>
      <c r="G10" s="23">
        <f>'[1]Estimado Taq-Estac.2015'!F13</f>
        <v>52032.74346666666</v>
      </c>
      <c r="H10" s="23">
        <f>'[1]Estimado Taq-Estac.2015'!G13</f>
        <v>34576.056266666666</v>
      </c>
      <c r="I10" s="23">
        <f>'[1]Estimado Taq-Estac.2015'!H13</f>
        <v>29816.714666666667</v>
      </c>
      <c r="J10" s="23">
        <f>'[1]Estimado Taq-Estac.2015'!I13</f>
        <v>40045.685866666659</v>
      </c>
      <c r="K10" s="23">
        <f>'[1]Estimado Taq-Estac.2015'!J13</f>
        <v>54554.458133333334</v>
      </c>
      <c r="L10" s="23">
        <f>'[1]Estimado Taq-Estac.2015'!K13</f>
        <v>49873.314133333319</v>
      </c>
      <c r="M10" s="23">
        <f>'[1]Estimado Taq-Estac.2015'!L13</f>
        <v>35481.700933333326</v>
      </c>
      <c r="N10" s="23">
        <f>'[1]Estimado Taq-Estac.2015'!M13</f>
        <v>41945.857333333333</v>
      </c>
      <c r="O10" s="23">
        <f>'[1]Estimado Taq-Estac.2015'!N13</f>
        <v>39157.770933333326</v>
      </c>
      <c r="Q10" s="25"/>
    </row>
    <row r="11" spans="1:251" s="24" customFormat="1" ht="12">
      <c r="A11" s="26"/>
      <c r="B11" s="21" t="s">
        <v>22</v>
      </c>
      <c r="C11" s="22">
        <f t="shared" si="0"/>
        <v>210000</v>
      </c>
      <c r="D11" s="23">
        <v>12500</v>
      </c>
      <c r="E11" s="23">
        <f>12500+25000</f>
        <v>37500</v>
      </c>
      <c r="F11" s="23">
        <v>25000</v>
      </c>
      <c r="G11" s="23">
        <v>25000</v>
      </c>
      <c r="H11" s="27">
        <v>25000</v>
      </c>
      <c r="I11" s="23">
        <v>0</v>
      </c>
      <c r="J11" s="28">
        <v>0</v>
      </c>
      <c r="K11" s="29">
        <v>0</v>
      </c>
      <c r="L11" s="29">
        <v>25000</v>
      </c>
      <c r="M11" s="29">
        <v>0</v>
      </c>
      <c r="N11" s="29">
        <v>35000</v>
      </c>
      <c r="O11" s="29">
        <v>25000</v>
      </c>
      <c r="Q11" s="25"/>
    </row>
    <row r="12" spans="1:251" s="24" customFormat="1" ht="12">
      <c r="A12" s="26"/>
      <c r="B12" s="21" t="s">
        <v>23</v>
      </c>
      <c r="C12" s="22">
        <f t="shared" si="0"/>
        <v>54100</v>
      </c>
      <c r="D12" s="23">
        <v>3200</v>
      </c>
      <c r="E12" s="23">
        <v>4200</v>
      </c>
      <c r="F12" s="23">
        <v>6200</v>
      </c>
      <c r="G12" s="23">
        <v>15500</v>
      </c>
      <c r="H12" s="27">
        <v>1000</v>
      </c>
      <c r="I12" s="23">
        <v>3200</v>
      </c>
      <c r="J12" s="28">
        <v>2600</v>
      </c>
      <c r="K12" s="29">
        <v>3200</v>
      </c>
      <c r="L12" s="29">
        <v>5900</v>
      </c>
      <c r="M12" s="29">
        <v>4300</v>
      </c>
      <c r="N12" s="29">
        <v>1600</v>
      </c>
      <c r="O12" s="29">
        <v>3200</v>
      </c>
      <c r="Q12" s="25"/>
    </row>
    <row r="13" spans="1:251" s="24" customFormat="1" ht="12">
      <c r="A13" s="26"/>
      <c r="B13" s="21" t="s">
        <v>24</v>
      </c>
      <c r="C13" s="22">
        <f t="shared" si="0"/>
        <v>912000</v>
      </c>
      <c r="D13" s="23">
        <v>61500</v>
      </c>
      <c r="E13" s="23">
        <v>61500</v>
      </c>
      <c r="F13" s="23">
        <v>76500</v>
      </c>
      <c r="G13" s="23">
        <v>75000</v>
      </c>
      <c r="H13" s="23">
        <v>76500</v>
      </c>
      <c r="I13" s="23">
        <v>76500</v>
      </c>
      <c r="J13" s="23">
        <v>75000</v>
      </c>
      <c r="K13" s="23">
        <v>105000</v>
      </c>
      <c r="L13" s="23">
        <v>76500</v>
      </c>
      <c r="M13" s="23">
        <v>76500</v>
      </c>
      <c r="N13" s="23">
        <v>76500</v>
      </c>
      <c r="O13" s="23">
        <v>75000</v>
      </c>
      <c r="Q13" s="25"/>
    </row>
    <row r="14" spans="1:251" s="24" customFormat="1" ht="12">
      <c r="A14" s="26"/>
      <c r="B14" s="21" t="s">
        <v>25</v>
      </c>
      <c r="C14" s="22">
        <f t="shared" si="0"/>
        <v>722400</v>
      </c>
      <c r="D14" s="23">
        <f>'[1]Estimado Ligas 2015'!B49</f>
        <v>77000</v>
      </c>
      <c r="E14" s="23">
        <f>'[1]Estimado Ligas 2015'!C49</f>
        <v>57000</v>
      </c>
      <c r="F14" s="23">
        <f>'[1]Estimado Ligas 2015'!D49</f>
        <v>82200</v>
      </c>
      <c r="G14" s="23">
        <f>'[1]Estimado Ligas 2015'!E49</f>
        <v>48000</v>
      </c>
      <c r="H14" s="23">
        <f>'[1]Estimado Ligas 2015'!F49</f>
        <v>77000</v>
      </c>
      <c r="I14" s="23">
        <f>'[1]Estimado Ligas 2015'!G49</f>
        <v>60800</v>
      </c>
      <c r="J14" s="23">
        <f>'[1]Estimado Ligas 2015'!H49</f>
        <v>16000</v>
      </c>
      <c r="K14" s="23">
        <f>'[1]Estimado Ligas 2015'!I49</f>
        <v>71000</v>
      </c>
      <c r="L14" s="23">
        <f>'[1]Estimado Ligas 2015'!J49</f>
        <v>65000</v>
      </c>
      <c r="M14" s="23">
        <f>'[1]Estimado Ligas 2015'!K49</f>
        <v>74800</v>
      </c>
      <c r="N14" s="23">
        <f>'[1]Estimado Ligas 2015'!L49</f>
        <v>72200</v>
      </c>
      <c r="O14" s="23">
        <f>'[1]Estimado Ligas 2015'!M49</f>
        <v>21400</v>
      </c>
      <c r="Q14" s="25"/>
    </row>
    <row r="15" spans="1:251" s="24" customFormat="1" ht="12">
      <c r="A15" s="26"/>
      <c r="B15" s="21" t="s">
        <v>26</v>
      </c>
      <c r="C15" s="22">
        <f t="shared" si="0"/>
        <v>108000</v>
      </c>
      <c r="D15" s="23">
        <v>0</v>
      </c>
      <c r="E15" s="23">
        <v>0</v>
      </c>
      <c r="F15" s="23">
        <v>0</v>
      </c>
      <c r="G15" s="23">
        <v>0</v>
      </c>
      <c r="H15" s="27">
        <v>0</v>
      </c>
      <c r="I15" s="23">
        <v>0</v>
      </c>
      <c r="J15" s="28">
        <v>108000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Q15" s="25"/>
    </row>
    <row r="16" spans="1:251" s="24" customFormat="1" ht="12">
      <c r="A16" s="26"/>
      <c r="B16" s="21" t="s">
        <v>27</v>
      </c>
      <c r="C16" s="22">
        <f t="shared" si="0"/>
        <v>30000</v>
      </c>
      <c r="D16" s="23">
        <v>0</v>
      </c>
      <c r="E16" s="23">
        <v>0</v>
      </c>
      <c r="F16" s="23">
        <v>0</v>
      </c>
      <c r="G16" s="23">
        <v>0</v>
      </c>
      <c r="H16" s="27">
        <v>0</v>
      </c>
      <c r="I16" s="23">
        <v>0</v>
      </c>
      <c r="J16" s="28">
        <v>20000</v>
      </c>
      <c r="K16" s="29">
        <v>10000</v>
      </c>
      <c r="L16" s="29">
        <v>0</v>
      </c>
      <c r="M16" s="29">
        <v>0</v>
      </c>
      <c r="N16" s="29">
        <v>0</v>
      </c>
      <c r="O16" s="29">
        <v>0</v>
      </c>
      <c r="Q16" s="25"/>
    </row>
    <row r="17" spans="1:251" s="24" customFormat="1" ht="12">
      <c r="A17" s="30"/>
      <c r="B17" s="21" t="s">
        <v>28</v>
      </c>
      <c r="C17" s="22">
        <f t="shared" si="0"/>
        <v>112500</v>
      </c>
      <c r="D17" s="23">
        <f>'[1]Estimado Taq-Estac.2015'!D62</f>
        <v>7530</v>
      </c>
      <c r="E17" s="23">
        <f>'[1]Estimado Taq-Estac.2015'!D63</f>
        <v>8730</v>
      </c>
      <c r="F17" s="23">
        <f>'[1]Estimado Taq-Estac.2015'!D64</f>
        <v>8130</v>
      </c>
      <c r="G17" s="23">
        <f>'[1]Estimado Taq-Estac.2015'!D65</f>
        <v>21580</v>
      </c>
      <c r="H17" s="27">
        <f>'[1]Estimado Taq-Estac.2015'!D66</f>
        <v>9330</v>
      </c>
      <c r="I17" s="23">
        <f>'[1]Estimado Taq-Estac.2015'!D67</f>
        <v>9560</v>
      </c>
      <c r="J17" s="28">
        <f>'[1]Estimado Taq-Estac.2015'!D68</f>
        <v>9570</v>
      </c>
      <c r="K17" s="29">
        <f>'[1]Estimado Taq-Estac.2015'!D69</f>
        <v>7290</v>
      </c>
      <c r="L17" s="29">
        <f>'[1]Estimado Taq-Estac.2015'!D70</f>
        <v>8180</v>
      </c>
      <c r="M17" s="29">
        <f>'[1]Estimado Taq-Estac.2015'!D71</f>
        <v>8350</v>
      </c>
      <c r="N17" s="29">
        <f>'[1]Estimado Taq-Estac.2015'!D72</f>
        <v>6850</v>
      </c>
      <c r="O17" s="29">
        <f>'[1]Estimado Taq-Estac.2015'!D73</f>
        <v>7400</v>
      </c>
      <c r="Q17" s="25"/>
    </row>
    <row r="18" spans="1:251" s="24" customFormat="1" ht="12">
      <c r="A18" s="30"/>
      <c r="B18" s="21" t="s">
        <v>29</v>
      </c>
      <c r="C18" s="22">
        <f t="shared" si="0"/>
        <v>565895.16</v>
      </c>
      <c r="D18" s="23">
        <f>'[1]Estimado Concesiones 2015'!C35</f>
        <v>47157.93</v>
      </c>
      <c r="E18" s="23">
        <f>$D$18</f>
        <v>47157.93</v>
      </c>
      <c r="F18" s="23">
        <f t="shared" ref="F18:O18" si="1">$D$18</f>
        <v>47157.93</v>
      </c>
      <c r="G18" s="23">
        <f t="shared" si="1"/>
        <v>47157.93</v>
      </c>
      <c r="H18" s="23">
        <f t="shared" si="1"/>
        <v>47157.93</v>
      </c>
      <c r="I18" s="23">
        <f t="shared" si="1"/>
        <v>47157.93</v>
      </c>
      <c r="J18" s="23">
        <f t="shared" si="1"/>
        <v>47157.93</v>
      </c>
      <c r="K18" s="23">
        <f t="shared" si="1"/>
        <v>47157.93</v>
      </c>
      <c r="L18" s="23">
        <f t="shared" si="1"/>
        <v>47157.93</v>
      </c>
      <c r="M18" s="23">
        <f t="shared" si="1"/>
        <v>47157.93</v>
      </c>
      <c r="N18" s="23">
        <f t="shared" si="1"/>
        <v>47157.93</v>
      </c>
      <c r="O18" s="23">
        <f t="shared" si="1"/>
        <v>47157.93</v>
      </c>
      <c r="Q18" s="25"/>
    </row>
    <row r="19" spans="1:251" s="24" customFormat="1" ht="12">
      <c r="A19" s="30"/>
      <c r="B19" s="21" t="s">
        <v>30</v>
      </c>
      <c r="C19" s="22">
        <f t="shared" si="0"/>
        <v>215340</v>
      </c>
      <c r="D19" s="23">
        <f>[2]Montenegro!C26</f>
        <v>17945</v>
      </c>
      <c r="E19" s="23">
        <f>$D$19</f>
        <v>17945</v>
      </c>
      <c r="F19" s="23">
        <f t="shared" ref="F19:O19" si="2">$D$19</f>
        <v>17945</v>
      </c>
      <c r="G19" s="23">
        <f t="shared" si="2"/>
        <v>17945</v>
      </c>
      <c r="H19" s="23">
        <f t="shared" si="2"/>
        <v>17945</v>
      </c>
      <c r="I19" s="23">
        <f t="shared" si="2"/>
        <v>17945</v>
      </c>
      <c r="J19" s="23">
        <f t="shared" si="2"/>
        <v>17945</v>
      </c>
      <c r="K19" s="23">
        <f t="shared" si="2"/>
        <v>17945</v>
      </c>
      <c r="L19" s="23">
        <f t="shared" si="2"/>
        <v>17945</v>
      </c>
      <c r="M19" s="23">
        <f t="shared" si="2"/>
        <v>17945</v>
      </c>
      <c r="N19" s="23">
        <f t="shared" si="2"/>
        <v>17945</v>
      </c>
      <c r="O19" s="23">
        <f t="shared" si="2"/>
        <v>17945</v>
      </c>
      <c r="Q19" s="25"/>
    </row>
    <row r="20" spans="1:251" s="24" customFormat="1" ht="12">
      <c r="A20" s="30"/>
      <c r="B20" s="21" t="s">
        <v>31</v>
      </c>
      <c r="C20" s="22">
        <f t="shared" si="0"/>
        <v>74300</v>
      </c>
      <c r="D20" s="23">
        <v>5000</v>
      </c>
      <c r="E20" s="23">
        <v>5000</v>
      </c>
      <c r="F20" s="23">
        <v>5000</v>
      </c>
      <c r="G20" s="23">
        <v>5000</v>
      </c>
      <c r="H20" s="23">
        <v>5000</v>
      </c>
      <c r="I20" s="23">
        <v>5000</v>
      </c>
      <c r="J20" s="23">
        <v>5000</v>
      </c>
      <c r="K20" s="23">
        <v>5000</v>
      </c>
      <c r="L20" s="23">
        <v>5000</v>
      </c>
      <c r="M20" s="23">
        <f>5000+7800</f>
        <v>12800</v>
      </c>
      <c r="N20" s="23">
        <v>5000</v>
      </c>
      <c r="O20" s="23">
        <f>5000+6500</f>
        <v>11500</v>
      </c>
      <c r="Q20" s="25"/>
    </row>
    <row r="21" spans="1:251" s="24" customFormat="1" ht="12">
      <c r="A21" s="31"/>
      <c r="B21" s="21" t="s">
        <v>32</v>
      </c>
      <c r="C21" s="22">
        <f t="shared" si="0"/>
        <v>600</v>
      </c>
      <c r="D21" s="23">
        <v>50</v>
      </c>
      <c r="E21" s="23">
        <v>50</v>
      </c>
      <c r="F21" s="23">
        <v>50</v>
      </c>
      <c r="G21" s="23">
        <v>50</v>
      </c>
      <c r="H21" s="23">
        <v>50</v>
      </c>
      <c r="I21" s="23">
        <v>50</v>
      </c>
      <c r="J21" s="23">
        <v>50</v>
      </c>
      <c r="K21" s="23">
        <v>50</v>
      </c>
      <c r="L21" s="23">
        <v>50</v>
      </c>
      <c r="M21" s="23">
        <v>50</v>
      </c>
      <c r="N21" s="23">
        <v>50</v>
      </c>
      <c r="O21" s="23">
        <v>50</v>
      </c>
      <c r="Q21" s="25"/>
    </row>
    <row r="22" spans="1:251">
      <c r="A22" s="32"/>
      <c r="B22" s="33" t="s">
        <v>33</v>
      </c>
      <c r="C22" s="34">
        <f t="shared" ref="C22:I22" si="3">SUM(C7:C21)</f>
        <v>11505376.573916666</v>
      </c>
      <c r="D22" s="35">
        <f t="shared" si="3"/>
        <v>692659.13050000009</v>
      </c>
      <c r="E22" s="35">
        <f t="shared" si="3"/>
        <v>820578.18594999996</v>
      </c>
      <c r="F22" s="35">
        <f t="shared" si="3"/>
        <v>1235077.8651999999</v>
      </c>
      <c r="G22" s="35">
        <f t="shared" si="3"/>
        <v>1345636.4264666666</v>
      </c>
      <c r="H22" s="35">
        <f t="shared" si="3"/>
        <v>882555.71860000002</v>
      </c>
      <c r="I22" s="35">
        <f t="shared" si="3"/>
        <v>798231.29960000003</v>
      </c>
      <c r="J22" s="35">
        <f>SUM(J7:J20)</f>
        <v>1079907.7762666666</v>
      </c>
      <c r="K22" s="35">
        <f>SUM(K7:K21)</f>
        <v>1140497.0754</v>
      </c>
      <c r="L22" s="35">
        <f>SUM(L7:L21)</f>
        <v>900107.9352666667</v>
      </c>
      <c r="M22" s="35">
        <f>SUM(M7:M21)</f>
        <v>910794.21286666673</v>
      </c>
      <c r="N22" s="35">
        <f>SUM(N7:N21)</f>
        <v>955586.73286666675</v>
      </c>
      <c r="O22" s="35">
        <f>SUM(O7:O21)</f>
        <v>743694.21493333334</v>
      </c>
      <c r="P22" s="24"/>
      <c r="Q22" s="25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</row>
    <row r="23" spans="1:251">
      <c r="A23" s="26"/>
      <c r="B23" s="36"/>
      <c r="C23" s="27"/>
      <c r="D23" s="23"/>
      <c r="E23" s="23"/>
      <c r="F23" s="23"/>
      <c r="G23" s="29"/>
      <c r="H23" s="23"/>
      <c r="I23" s="23"/>
      <c r="J23" s="29"/>
      <c r="K23" s="29"/>
      <c r="L23" s="29"/>
      <c r="M23" s="29"/>
      <c r="N23" s="29"/>
      <c r="O23" s="29"/>
      <c r="P23" s="24"/>
      <c r="Q23" s="25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4"/>
      <c r="IM23" s="24"/>
      <c r="IN23" s="24"/>
      <c r="IO23" s="24"/>
      <c r="IP23" s="24"/>
      <c r="IQ23" s="24"/>
    </row>
    <row r="24" spans="1:251" s="24" customFormat="1" ht="12">
      <c r="A24" s="26"/>
      <c r="B24" s="36" t="s">
        <v>34</v>
      </c>
      <c r="C24" s="22">
        <f>SUM(D24:O24)</f>
        <v>490296.1806266667</v>
      </c>
      <c r="D24" s="23">
        <f>(D9+D10+D11+D12+D18+D19+D20)*0.16</f>
        <v>29562.744879999998</v>
      </c>
      <c r="E24" s="23">
        <f t="shared" ref="E24:O24" si="4">(E9+E10+E11+E12+E18+E19+E20)*0.16</f>
        <v>38968.269752</v>
      </c>
      <c r="F24" s="23">
        <f t="shared" si="4"/>
        <v>49779.044031999998</v>
      </c>
      <c r="G24" s="23">
        <f t="shared" si="4"/>
        <v>59490.10663466667</v>
      </c>
      <c r="H24" s="23">
        <f t="shared" si="4"/>
        <v>37495.838175999997</v>
      </c>
      <c r="I24" s="23">
        <f t="shared" si="4"/>
        <v>33629.545535999991</v>
      </c>
      <c r="J24" s="23">
        <f t="shared" si="4"/>
        <v>37995.386602666666</v>
      </c>
      <c r="K24" s="23">
        <f t="shared" si="4"/>
        <v>41345.184864000003</v>
      </c>
      <c r="L24" s="23">
        <f t="shared" si="4"/>
        <v>43835.397642666663</v>
      </c>
      <c r="M24" s="23">
        <f t="shared" si="4"/>
        <v>37651.144458666662</v>
      </c>
      <c r="N24" s="23">
        <f t="shared" si="4"/>
        <v>43409.003658666668</v>
      </c>
      <c r="O24" s="23">
        <f t="shared" si="4"/>
        <v>37134.51438933333</v>
      </c>
      <c r="Q24" s="25"/>
    </row>
    <row r="25" spans="1:251">
      <c r="A25" s="32"/>
      <c r="B25" s="33" t="s">
        <v>35</v>
      </c>
      <c r="C25" s="34">
        <f>SUM(C24)</f>
        <v>490296.1806266667</v>
      </c>
      <c r="D25" s="35">
        <f t="shared" ref="D25:O25" si="5">SUM(D24)</f>
        <v>29562.744879999998</v>
      </c>
      <c r="E25" s="35">
        <f t="shared" si="5"/>
        <v>38968.269752</v>
      </c>
      <c r="F25" s="35">
        <f t="shared" si="5"/>
        <v>49779.044031999998</v>
      </c>
      <c r="G25" s="35">
        <f t="shared" si="5"/>
        <v>59490.10663466667</v>
      </c>
      <c r="H25" s="35">
        <f t="shared" si="5"/>
        <v>37495.838175999997</v>
      </c>
      <c r="I25" s="35">
        <f t="shared" si="5"/>
        <v>33629.545535999991</v>
      </c>
      <c r="J25" s="35">
        <f t="shared" si="5"/>
        <v>37995.386602666666</v>
      </c>
      <c r="K25" s="35">
        <f t="shared" si="5"/>
        <v>41345.184864000003</v>
      </c>
      <c r="L25" s="35">
        <f t="shared" si="5"/>
        <v>43835.397642666663</v>
      </c>
      <c r="M25" s="35">
        <f t="shared" si="5"/>
        <v>37651.144458666662</v>
      </c>
      <c r="N25" s="35">
        <f t="shared" si="5"/>
        <v>43409.003658666668</v>
      </c>
      <c r="O25" s="35">
        <f t="shared" si="5"/>
        <v>37134.51438933333</v>
      </c>
      <c r="P25" s="24"/>
      <c r="Q25" s="25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</row>
    <row r="26" spans="1:251">
      <c r="A26" s="26"/>
      <c r="B26" s="36"/>
      <c r="C26" s="27"/>
      <c r="D26" s="23"/>
      <c r="E26" s="23"/>
      <c r="F26" s="23"/>
      <c r="G26" s="29"/>
      <c r="H26" s="23"/>
      <c r="I26" s="23"/>
      <c r="J26" s="29"/>
      <c r="K26" s="29"/>
      <c r="L26" s="29"/>
      <c r="M26" s="29"/>
      <c r="N26" s="29"/>
      <c r="O26" s="29"/>
      <c r="P26" s="24"/>
      <c r="Q26" s="25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  <c r="IM26" s="24"/>
      <c r="IN26" s="24"/>
      <c r="IO26" s="24"/>
      <c r="IP26" s="24"/>
      <c r="IQ26" s="24"/>
    </row>
    <row r="27" spans="1:251">
      <c r="A27" s="26"/>
      <c r="B27" s="36" t="s">
        <v>36</v>
      </c>
      <c r="C27" s="22">
        <f>SUM(D27:O27)</f>
        <v>11428469.999999998</v>
      </c>
      <c r="D27" s="27">
        <v>857135.25</v>
      </c>
      <c r="E27" s="27">
        <v>876563.64999999991</v>
      </c>
      <c r="F27" s="27">
        <v>894849.20000000007</v>
      </c>
      <c r="G27" s="27">
        <v>909706.21</v>
      </c>
      <c r="H27" s="27">
        <v>930277.46</v>
      </c>
      <c r="I27" s="27">
        <v>948563.01</v>
      </c>
      <c r="J27" s="27">
        <v>948563.01</v>
      </c>
      <c r="K27" s="27">
        <v>962277.17999999993</v>
      </c>
      <c r="L27" s="27">
        <v>999991.13</v>
      </c>
      <c r="M27" s="27">
        <v>1009133.8999999999</v>
      </c>
      <c r="N27" s="27">
        <v>1034276.53</v>
      </c>
      <c r="O27" s="27">
        <v>1057133.47</v>
      </c>
      <c r="P27" s="24"/>
      <c r="Q27" s="25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</row>
    <row r="28" spans="1:251">
      <c r="A28" s="32"/>
      <c r="B28" s="33" t="s">
        <v>37</v>
      </c>
      <c r="C28" s="34">
        <f t="shared" ref="C28:O28" si="6">SUM(C27:C27)</f>
        <v>11428469.999999998</v>
      </c>
      <c r="D28" s="34">
        <f t="shared" si="6"/>
        <v>857135.25</v>
      </c>
      <c r="E28" s="34">
        <f t="shared" si="6"/>
        <v>876563.64999999991</v>
      </c>
      <c r="F28" s="34">
        <f t="shared" si="6"/>
        <v>894849.20000000007</v>
      </c>
      <c r="G28" s="34">
        <f t="shared" si="6"/>
        <v>909706.21</v>
      </c>
      <c r="H28" s="34">
        <f t="shared" si="6"/>
        <v>930277.46</v>
      </c>
      <c r="I28" s="34">
        <f t="shared" si="6"/>
        <v>948563.01</v>
      </c>
      <c r="J28" s="34">
        <f t="shared" si="6"/>
        <v>948563.01</v>
      </c>
      <c r="K28" s="34">
        <f t="shared" si="6"/>
        <v>962277.17999999993</v>
      </c>
      <c r="L28" s="34">
        <f t="shared" si="6"/>
        <v>999991.13</v>
      </c>
      <c r="M28" s="34">
        <f t="shared" si="6"/>
        <v>1009133.8999999999</v>
      </c>
      <c r="N28" s="34">
        <f t="shared" si="6"/>
        <v>1034276.53</v>
      </c>
      <c r="O28" s="34">
        <f t="shared" si="6"/>
        <v>1057133.47</v>
      </c>
      <c r="P28" s="37"/>
      <c r="Q28" s="25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  <c r="HZ28" s="37"/>
      <c r="IA28" s="37"/>
      <c r="IB28" s="37"/>
      <c r="IC28" s="37"/>
      <c r="ID28" s="37"/>
      <c r="IE28" s="37"/>
      <c r="IF28" s="37"/>
      <c r="IG28" s="37"/>
      <c r="IH28" s="37"/>
      <c r="II28" s="37"/>
      <c r="IJ28" s="37"/>
      <c r="IK28" s="37"/>
      <c r="IL28" s="37"/>
      <c r="IM28" s="37"/>
      <c r="IN28" s="37"/>
      <c r="IO28" s="37"/>
      <c r="IP28" s="37"/>
      <c r="IQ28" s="37"/>
    </row>
    <row r="29" spans="1:251">
      <c r="A29" s="38"/>
      <c r="B29" s="39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4"/>
      <c r="Q29" s="25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  <c r="IL29" s="24"/>
      <c r="IM29" s="24"/>
      <c r="IN29" s="24"/>
      <c r="IO29" s="24"/>
      <c r="IP29" s="24"/>
      <c r="IQ29" s="24"/>
    </row>
    <row r="30" spans="1:251">
      <c r="A30" s="40"/>
      <c r="B30" s="41" t="s">
        <v>38</v>
      </c>
      <c r="C30" s="42">
        <f t="shared" ref="C30:O30" si="7">C22+C25+C28</f>
        <v>23424142.754543331</v>
      </c>
      <c r="D30" s="42">
        <f t="shared" si="7"/>
        <v>1579357.1253800001</v>
      </c>
      <c r="E30" s="42">
        <f t="shared" si="7"/>
        <v>1736110.1057019997</v>
      </c>
      <c r="F30" s="42">
        <f t="shared" si="7"/>
        <v>2179706.1092320001</v>
      </c>
      <c r="G30" s="42">
        <f t="shared" si="7"/>
        <v>2314832.7431013333</v>
      </c>
      <c r="H30" s="42">
        <f t="shared" si="7"/>
        <v>1850329.0167760001</v>
      </c>
      <c r="I30" s="42">
        <f t="shared" si="7"/>
        <v>1780423.8551360001</v>
      </c>
      <c r="J30" s="42">
        <f t="shared" si="7"/>
        <v>2066466.1728693333</v>
      </c>
      <c r="K30" s="42">
        <f t="shared" si="7"/>
        <v>2144119.4402639996</v>
      </c>
      <c r="L30" s="42">
        <f t="shared" si="7"/>
        <v>1943934.4629093334</v>
      </c>
      <c r="M30" s="42">
        <f t="shared" si="7"/>
        <v>1957579.2573253333</v>
      </c>
      <c r="N30" s="42">
        <f t="shared" si="7"/>
        <v>2033272.2665253333</v>
      </c>
      <c r="O30" s="42">
        <f t="shared" si="7"/>
        <v>1837962.1993226665</v>
      </c>
      <c r="P30" s="43"/>
      <c r="Q30" s="25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</row>
    <row r="31" spans="1:251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4"/>
      <c r="IP31" s="24"/>
      <c r="IQ31" s="24"/>
    </row>
    <row r="32" spans="1:251">
      <c r="A32" s="46"/>
      <c r="B32" s="24"/>
      <c r="D32" s="24"/>
      <c r="E32" s="24"/>
      <c r="F32" s="24"/>
      <c r="G32" s="24"/>
      <c r="H32" s="24"/>
      <c r="I32" s="25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</row>
    <row r="33" spans="1:251">
      <c r="A33" s="46"/>
      <c r="B33" s="24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  <c r="IL33" s="24"/>
      <c r="IM33" s="24"/>
      <c r="IN33" s="24"/>
      <c r="IO33" s="24"/>
      <c r="IP33" s="24"/>
      <c r="IQ33" s="24"/>
    </row>
    <row r="34" spans="1:251" s="49" customFormat="1" ht="15">
      <c r="A34" s="48"/>
      <c r="B34" s="48"/>
      <c r="D34" s="132" t="s">
        <v>61</v>
      </c>
      <c r="E34" s="132"/>
      <c r="F34" s="132"/>
      <c r="G34" s="79"/>
      <c r="H34" s="79"/>
      <c r="I34" s="79"/>
      <c r="J34" s="79"/>
      <c r="L34" s="132" t="s">
        <v>54</v>
      </c>
      <c r="M34" s="132"/>
      <c r="N34" s="132"/>
      <c r="O34" s="132"/>
      <c r="P34" s="79"/>
    </row>
    <row r="35" spans="1:251" s="49" customFormat="1" ht="15">
      <c r="A35" s="48"/>
      <c r="B35" s="48"/>
      <c r="D35" s="79"/>
      <c r="F35" s="79"/>
      <c r="G35" s="79"/>
      <c r="H35" s="79"/>
      <c r="I35" s="79"/>
      <c r="J35" s="79"/>
      <c r="L35" s="79"/>
      <c r="N35" s="79"/>
      <c r="O35" s="79"/>
      <c r="P35" s="79"/>
    </row>
    <row r="36" spans="1:251" s="49" customFormat="1" ht="15">
      <c r="A36" s="48"/>
      <c r="B36" s="48"/>
      <c r="D36" s="79"/>
      <c r="F36" s="79"/>
      <c r="G36" s="79"/>
      <c r="H36" s="79"/>
      <c r="I36" s="79"/>
      <c r="J36" s="79"/>
      <c r="L36" s="79"/>
      <c r="N36" s="79"/>
      <c r="O36" s="79"/>
      <c r="P36" s="79"/>
    </row>
    <row r="37" spans="1:251" s="49" customFormat="1" ht="15">
      <c r="A37" s="48"/>
      <c r="B37" s="48"/>
      <c r="D37" s="79"/>
      <c r="F37" s="79"/>
      <c r="G37" s="79"/>
      <c r="H37" s="79"/>
      <c r="I37" s="79"/>
      <c r="J37" s="79"/>
      <c r="L37" s="79"/>
      <c r="N37" s="79"/>
      <c r="O37" s="79"/>
      <c r="P37" s="79"/>
    </row>
    <row r="38" spans="1:251" s="49" customFormat="1" ht="15">
      <c r="A38" s="48"/>
      <c r="B38" s="48"/>
      <c r="D38" s="80"/>
      <c r="E38" s="81"/>
      <c r="F38" s="80"/>
      <c r="G38" s="79"/>
      <c r="H38" s="79"/>
      <c r="I38" s="79"/>
      <c r="J38" s="79"/>
      <c r="L38" s="80"/>
      <c r="M38" s="81"/>
      <c r="N38" s="80"/>
      <c r="O38" s="80"/>
      <c r="P38" s="79"/>
    </row>
    <row r="39" spans="1:251" s="49" customFormat="1" ht="15">
      <c r="A39" s="48"/>
      <c r="B39" s="48"/>
      <c r="D39" s="132" t="s">
        <v>55</v>
      </c>
      <c r="E39" s="132"/>
      <c r="F39" s="132"/>
      <c r="G39" s="79"/>
      <c r="H39" s="79"/>
      <c r="I39" s="79"/>
      <c r="J39" s="79"/>
      <c r="L39" s="132" t="s">
        <v>59</v>
      </c>
      <c r="M39" s="132"/>
      <c r="N39" s="132"/>
      <c r="O39" s="132"/>
      <c r="P39" s="79"/>
    </row>
    <row r="40" spans="1:251" s="49" customFormat="1" ht="15">
      <c r="A40" s="48"/>
      <c r="B40" s="48"/>
      <c r="D40" s="132" t="s">
        <v>56</v>
      </c>
      <c r="E40" s="132"/>
      <c r="F40" s="132"/>
      <c r="G40" s="79"/>
      <c r="H40" s="79"/>
      <c r="I40" s="79"/>
      <c r="J40" s="79"/>
      <c r="L40" s="132" t="s">
        <v>57</v>
      </c>
      <c r="M40" s="132"/>
      <c r="N40" s="132"/>
      <c r="O40" s="132"/>
      <c r="P40" s="79"/>
    </row>
    <row r="41" spans="1:251">
      <c r="A41" s="46"/>
      <c r="B41" s="24"/>
      <c r="C41" s="24"/>
      <c r="D41" s="24"/>
      <c r="E41" s="24"/>
      <c r="F41" s="25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  <c r="IL41" s="24"/>
      <c r="IM41" s="24"/>
      <c r="IN41" s="24"/>
      <c r="IO41" s="24"/>
      <c r="IP41" s="24"/>
      <c r="IQ41" s="24"/>
    </row>
    <row r="42" spans="1:251">
      <c r="A42" s="46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  <c r="IJ42" s="24"/>
      <c r="IK42" s="24"/>
      <c r="IL42" s="24"/>
      <c r="IM42" s="24"/>
      <c r="IN42" s="24"/>
      <c r="IO42" s="24"/>
      <c r="IP42" s="24"/>
      <c r="IQ42" s="24"/>
    </row>
    <row r="43" spans="1:251">
      <c r="A43" s="46"/>
      <c r="B43" s="24"/>
      <c r="C43" s="25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  <c r="IL43" s="24"/>
      <c r="IM43" s="24"/>
      <c r="IN43" s="24"/>
      <c r="IO43" s="24"/>
      <c r="IP43" s="24"/>
      <c r="IQ43" s="24"/>
    </row>
    <row r="44" spans="1:251">
      <c r="A44" s="46"/>
      <c r="B44" s="24"/>
      <c r="C44" s="24"/>
      <c r="D44" s="24"/>
      <c r="E44" s="24"/>
      <c r="F44" s="25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4"/>
      <c r="IF44" s="24"/>
      <c r="IG44" s="24"/>
      <c r="IH44" s="24"/>
      <c r="II44" s="24"/>
      <c r="IJ44" s="24"/>
      <c r="IK44" s="24"/>
      <c r="IL44" s="24"/>
      <c r="IM44" s="24"/>
      <c r="IN44" s="24"/>
      <c r="IO44" s="24"/>
      <c r="IP44" s="24"/>
      <c r="IQ44" s="24"/>
    </row>
    <row r="45" spans="1:251">
      <c r="A45" s="46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</row>
    <row r="46" spans="1:251">
      <c r="A46" s="46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4"/>
      <c r="HZ46" s="24"/>
      <c r="IA46" s="24"/>
      <c r="IB46" s="24"/>
      <c r="IC46" s="24"/>
      <c r="ID46" s="24"/>
      <c r="IE46" s="24"/>
      <c r="IF46" s="24"/>
      <c r="IG46" s="24"/>
      <c r="IH46" s="24"/>
      <c r="II46" s="24"/>
      <c r="IJ46" s="24"/>
      <c r="IK46" s="24"/>
      <c r="IL46" s="24"/>
      <c r="IM46" s="24"/>
      <c r="IN46" s="24"/>
      <c r="IO46" s="24"/>
      <c r="IP46" s="24"/>
      <c r="IQ46" s="24"/>
    </row>
    <row r="47" spans="1:251">
      <c r="A47" s="46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4"/>
      <c r="HZ47" s="24"/>
      <c r="IA47" s="24"/>
      <c r="IB47" s="24"/>
      <c r="IC47" s="24"/>
      <c r="ID47" s="24"/>
      <c r="IE47" s="24"/>
      <c r="IF47" s="24"/>
      <c r="IG47" s="24"/>
      <c r="IH47" s="24"/>
      <c r="II47" s="24"/>
      <c r="IJ47" s="24"/>
      <c r="IK47" s="24"/>
      <c r="IL47" s="24"/>
      <c r="IM47" s="24"/>
      <c r="IN47" s="24"/>
      <c r="IO47" s="24"/>
      <c r="IP47" s="24"/>
      <c r="IQ47" s="24"/>
    </row>
    <row r="48" spans="1:251">
      <c r="A48" s="46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  <c r="HI48" s="24"/>
      <c r="HJ48" s="24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4"/>
      <c r="HV48" s="24"/>
      <c r="HW48" s="24"/>
      <c r="HX48" s="24"/>
      <c r="HY48" s="24"/>
      <c r="HZ48" s="24"/>
      <c r="IA48" s="24"/>
      <c r="IB48" s="24"/>
      <c r="IC48" s="24"/>
      <c r="ID48" s="24"/>
      <c r="IE48" s="24"/>
      <c r="IF48" s="24"/>
      <c r="IG48" s="24"/>
      <c r="IH48" s="24"/>
      <c r="II48" s="24"/>
      <c r="IJ48" s="24"/>
      <c r="IK48" s="24"/>
      <c r="IL48" s="24"/>
      <c r="IM48" s="24"/>
      <c r="IN48" s="24"/>
      <c r="IO48" s="24"/>
      <c r="IP48" s="24"/>
      <c r="IQ48" s="24"/>
    </row>
    <row r="49" spans="1:251">
      <c r="A49" s="46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/>
      <c r="HV49" s="24"/>
      <c r="HW49" s="24"/>
      <c r="HX49" s="24"/>
      <c r="HY49" s="24"/>
      <c r="HZ49" s="24"/>
      <c r="IA49" s="24"/>
      <c r="IB49" s="24"/>
      <c r="IC49" s="24"/>
      <c r="ID49" s="24"/>
      <c r="IE49" s="24"/>
      <c r="IF49" s="24"/>
      <c r="IG49" s="24"/>
      <c r="IH49" s="24"/>
      <c r="II49" s="24"/>
      <c r="IJ49" s="24"/>
      <c r="IK49" s="24"/>
      <c r="IL49" s="24"/>
      <c r="IM49" s="24"/>
      <c r="IN49" s="24"/>
      <c r="IO49" s="24"/>
      <c r="IP49" s="24"/>
      <c r="IQ49" s="24"/>
    </row>
    <row r="50" spans="1:251">
      <c r="A50" s="46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4"/>
      <c r="HZ50" s="24"/>
      <c r="IA50" s="24"/>
      <c r="IB50" s="24"/>
      <c r="IC50" s="24"/>
      <c r="ID50" s="24"/>
      <c r="IE50" s="24"/>
      <c r="IF50" s="24"/>
      <c r="IG50" s="24"/>
      <c r="IH50" s="24"/>
      <c r="II50" s="24"/>
      <c r="IJ50" s="24"/>
      <c r="IK50" s="24"/>
      <c r="IL50" s="24"/>
      <c r="IM50" s="24"/>
      <c r="IN50" s="24"/>
      <c r="IO50" s="24"/>
      <c r="IP50" s="24"/>
      <c r="IQ50" s="24"/>
    </row>
    <row r="51" spans="1:251">
      <c r="A51" s="46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4"/>
      <c r="HN51" s="24"/>
      <c r="HO51" s="24"/>
      <c r="HP51" s="24"/>
      <c r="HQ51" s="24"/>
      <c r="HR51" s="24"/>
      <c r="HS51" s="24"/>
      <c r="HT51" s="24"/>
      <c r="HU51" s="24"/>
      <c r="HV51" s="24"/>
      <c r="HW51" s="24"/>
      <c r="HX51" s="24"/>
      <c r="HY51" s="24"/>
      <c r="HZ51" s="24"/>
      <c r="IA51" s="24"/>
      <c r="IB51" s="24"/>
      <c r="IC51" s="24"/>
      <c r="ID51" s="24"/>
      <c r="IE51" s="24"/>
      <c r="IF51" s="24"/>
      <c r="IG51" s="24"/>
      <c r="IH51" s="24"/>
      <c r="II51" s="24"/>
      <c r="IJ51" s="24"/>
      <c r="IK51" s="24"/>
      <c r="IL51" s="24"/>
      <c r="IM51" s="24"/>
      <c r="IN51" s="24"/>
      <c r="IO51" s="24"/>
      <c r="IP51" s="24"/>
      <c r="IQ51" s="24"/>
    </row>
    <row r="52" spans="1:251">
      <c r="A52" s="46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  <c r="HW52" s="24"/>
      <c r="HX52" s="24"/>
      <c r="HY52" s="24"/>
      <c r="HZ52" s="24"/>
      <c r="IA52" s="24"/>
      <c r="IB52" s="24"/>
      <c r="IC52" s="24"/>
      <c r="ID52" s="24"/>
      <c r="IE52" s="24"/>
      <c r="IF52" s="24"/>
      <c r="IG52" s="24"/>
      <c r="IH52" s="24"/>
      <c r="II52" s="24"/>
      <c r="IJ52" s="24"/>
      <c r="IK52" s="24"/>
      <c r="IL52" s="24"/>
      <c r="IM52" s="24"/>
      <c r="IN52" s="24"/>
      <c r="IO52" s="24"/>
      <c r="IP52" s="24"/>
      <c r="IQ52" s="24"/>
    </row>
    <row r="53" spans="1:251">
      <c r="A53" s="46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24"/>
      <c r="GU53" s="24"/>
      <c r="GV53" s="24"/>
      <c r="GW53" s="24"/>
      <c r="GX53" s="24"/>
      <c r="GY53" s="24"/>
      <c r="GZ53" s="24"/>
      <c r="HA53" s="24"/>
      <c r="HB53" s="24"/>
      <c r="HC53" s="24"/>
      <c r="HD53" s="24"/>
      <c r="HE53" s="24"/>
      <c r="HF53" s="24"/>
      <c r="HG53" s="24"/>
      <c r="HH53" s="24"/>
      <c r="HI53" s="24"/>
      <c r="HJ53" s="24"/>
      <c r="HK53" s="24"/>
      <c r="HL53" s="24"/>
      <c r="HM53" s="24"/>
      <c r="HN53" s="24"/>
      <c r="HO53" s="24"/>
      <c r="HP53" s="24"/>
      <c r="HQ53" s="24"/>
      <c r="HR53" s="24"/>
      <c r="HS53" s="24"/>
      <c r="HT53" s="24"/>
      <c r="HU53" s="24"/>
      <c r="HV53" s="24"/>
      <c r="HW53" s="24"/>
      <c r="HX53" s="24"/>
      <c r="HY53" s="24"/>
      <c r="HZ53" s="24"/>
      <c r="IA53" s="24"/>
      <c r="IB53" s="24"/>
      <c r="IC53" s="24"/>
      <c r="ID53" s="24"/>
      <c r="IE53" s="24"/>
      <c r="IF53" s="24"/>
      <c r="IG53" s="24"/>
      <c r="IH53" s="24"/>
      <c r="II53" s="24"/>
      <c r="IJ53" s="24"/>
      <c r="IK53" s="24"/>
      <c r="IL53" s="24"/>
      <c r="IM53" s="24"/>
      <c r="IN53" s="24"/>
      <c r="IO53" s="24"/>
      <c r="IP53" s="24"/>
      <c r="IQ53" s="24"/>
    </row>
  </sheetData>
  <mergeCells count="10">
    <mergeCell ref="D39:F39"/>
    <mergeCell ref="L39:O39"/>
    <mergeCell ref="D40:F40"/>
    <mergeCell ref="L40:O40"/>
    <mergeCell ref="A5:A6"/>
    <mergeCell ref="B5:B6"/>
    <mergeCell ref="C5:C6"/>
    <mergeCell ref="D5:O5"/>
    <mergeCell ref="D34:F34"/>
    <mergeCell ref="L34:O34"/>
  </mergeCells>
  <pageMargins left="0.39370078740157483" right="0.23622047244094491" top="0.74803149606299213" bottom="0.74803149606299213" header="0.31496062992125984" footer="0.31496062992125984"/>
  <pageSetup scale="76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I108"/>
  <sheetViews>
    <sheetView tabSelected="1" topLeftCell="A7" workbookViewId="0">
      <selection activeCell="C10" sqref="C10"/>
    </sheetView>
  </sheetViews>
  <sheetFormatPr baseColWidth="10" defaultRowHeight="15"/>
  <cols>
    <col min="1" max="1" width="8.140625" style="84" bestFit="1" customWidth="1"/>
    <col min="2" max="2" width="37.5703125" style="84" customWidth="1"/>
    <col min="3" max="3" width="10.28515625" style="84" bestFit="1" customWidth="1"/>
    <col min="4" max="7" width="9.28515625" style="129" bestFit="1" customWidth="1"/>
    <col min="8" max="8" width="10.5703125" style="129" customWidth="1"/>
    <col min="9" max="9" width="9.5703125" style="129" customWidth="1"/>
    <col min="10" max="11" width="9.28515625" style="129" bestFit="1" customWidth="1"/>
    <col min="12" max="12" width="10.42578125" style="129" bestFit="1" customWidth="1"/>
    <col min="13" max="13" width="9.28515625" style="129" bestFit="1" customWidth="1"/>
    <col min="14" max="14" width="9.7109375" style="129" bestFit="1" customWidth="1"/>
    <col min="15" max="15" width="9.28515625" style="129" bestFit="1" customWidth="1"/>
    <col min="17" max="17" width="11.42578125" style="103"/>
  </cols>
  <sheetData>
    <row r="1" spans="1:243" ht="18">
      <c r="A1" s="1"/>
      <c r="C1" s="1"/>
      <c r="D1" s="2"/>
      <c r="E1" s="2"/>
      <c r="F1"/>
      <c r="G1"/>
      <c r="H1" s="144"/>
      <c r="I1" s="144"/>
      <c r="J1" s="13"/>
      <c r="K1"/>
      <c r="L1" s="2"/>
      <c r="M1" s="4"/>
      <c r="N1" s="4"/>
      <c r="O1" s="4"/>
      <c r="Q1"/>
    </row>
    <row r="2" spans="1:243" ht="45">
      <c r="A2" s="1"/>
      <c r="C2"/>
      <c r="D2" s="3" t="s">
        <v>162</v>
      </c>
      <c r="E2"/>
      <c r="F2"/>
      <c r="G2"/>
      <c r="H2"/>
      <c r="I2"/>
      <c r="J2"/>
      <c r="K2" s="85"/>
      <c r="L2" s="86"/>
      <c r="M2" s="87"/>
      <c r="N2" s="87"/>
      <c r="O2" s="88"/>
      <c r="Q2"/>
    </row>
    <row r="3" spans="1:243" ht="18.75">
      <c r="A3" s="1"/>
      <c r="B3"/>
      <c r="C3"/>
      <c r="D3" s="89" t="s">
        <v>1</v>
      </c>
      <c r="E3"/>
      <c r="F3"/>
      <c r="G3"/>
      <c r="H3"/>
      <c r="I3"/>
      <c r="J3"/>
      <c r="K3" s="85"/>
      <c r="L3" s="90"/>
      <c r="M3" s="88"/>
      <c r="N3" s="145"/>
      <c r="O3" s="145"/>
      <c r="Q3"/>
    </row>
    <row r="4" spans="1:243">
      <c r="A4" s="6"/>
      <c r="B4" s="6"/>
      <c r="C4" s="91"/>
      <c r="D4" s="8"/>
      <c r="E4" s="8"/>
      <c r="F4" s="8"/>
      <c r="G4" s="8"/>
      <c r="H4" s="92"/>
      <c r="I4" s="92"/>
      <c r="J4" s="92"/>
      <c r="K4" s="92"/>
      <c r="L4" s="92"/>
      <c r="M4" s="92"/>
      <c r="N4" s="92"/>
      <c r="O4" s="92"/>
      <c r="Q4"/>
    </row>
    <row r="5" spans="1:243" ht="15" customHeight="1">
      <c r="A5" s="9"/>
      <c r="B5" s="2"/>
      <c r="C5" s="93"/>
      <c r="D5" s="11"/>
      <c r="E5" s="11"/>
      <c r="F5" s="11"/>
      <c r="G5" s="11"/>
      <c r="H5" s="94"/>
      <c r="I5" s="86"/>
      <c r="J5" s="85"/>
      <c r="K5" s="146"/>
      <c r="L5" s="146"/>
      <c r="M5" s="146"/>
      <c r="N5" s="146"/>
      <c r="O5" s="146"/>
      <c r="P5" s="49"/>
      <c r="Q5" s="95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</row>
    <row r="6" spans="1:243">
      <c r="A6" s="96"/>
      <c r="B6" s="97"/>
      <c r="C6" s="97"/>
      <c r="D6" s="98"/>
      <c r="E6" s="98"/>
      <c r="F6" s="98"/>
      <c r="G6" s="98"/>
      <c r="H6" s="98"/>
      <c r="I6" s="98"/>
      <c r="J6" s="99"/>
      <c r="K6" s="99"/>
      <c r="L6" s="99"/>
      <c r="M6" s="99"/>
      <c r="N6" s="99"/>
      <c r="O6" s="100"/>
      <c r="P6" s="62"/>
      <c r="Q6" s="101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</row>
    <row r="7" spans="1:243">
      <c r="A7" s="147" t="s">
        <v>43</v>
      </c>
      <c r="B7" s="149" t="s">
        <v>62</v>
      </c>
      <c r="C7" s="61" t="s">
        <v>63</v>
      </c>
      <c r="D7" s="151" t="s">
        <v>64</v>
      </c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3"/>
      <c r="P7" s="102"/>
    </row>
    <row r="8" spans="1:243">
      <c r="A8" s="148"/>
      <c r="B8" s="150"/>
      <c r="C8" s="104" t="s">
        <v>65</v>
      </c>
      <c r="D8" s="105" t="s">
        <v>5</v>
      </c>
      <c r="E8" s="105" t="s">
        <v>6</v>
      </c>
      <c r="F8" s="105" t="s">
        <v>7</v>
      </c>
      <c r="G8" s="105" t="s">
        <v>8</v>
      </c>
      <c r="H8" s="105" t="s">
        <v>9</v>
      </c>
      <c r="I8" s="105" t="s">
        <v>10</v>
      </c>
      <c r="J8" s="105" t="s">
        <v>11</v>
      </c>
      <c r="K8" s="105" t="s">
        <v>12</v>
      </c>
      <c r="L8" s="105" t="s">
        <v>13</v>
      </c>
      <c r="M8" s="105" t="s">
        <v>14</v>
      </c>
      <c r="N8" s="105" t="s">
        <v>15</v>
      </c>
      <c r="O8" s="106" t="s">
        <v>16</v>
      </c>
      <c r="P8" s="102"/>
      <c r="R8" s="2"/>
    </row>
    <row r="9" spans="1:243">
      <c r="A9" s="107">
        <v>1131</v>
      </c>
      <c r="B9" s="108" t="s">
        <v>66</v>
      </c>
      <c r="C9" s="109">
        <f>SUM(D9:O9)</f>
        <v>11880000</v>
      </c>
      <c r="D9" s="110">
        <v>990000</v>
      </c>
      <c r="E9" s="110">
        <v>990000</v>
      </c>
      <c r="F9" s="110">
        <v>990000</v>
      </c>
      <c r="G9" s="110">
        <v>990000</v>
      </c>
      <c r="H9" s="110">
        <v>990000</v>
      </c>
      <c r="I9" s="110">
        <v>990000</v>
      </c>
      <c r="J9" s="110">
        <v>990000</v>
      </c>
      <c r="K9" s="110">
        <v>990000</v>
      </c>
      <c r="L9" s="110">
        <v>990000</v>
      </c>
      <c r="M9" s="110">
        <v>990000</v>
      </c>
      <c r="N9" s="110">
        <v>990000</v>
      </c>
      <c r="O9" s="110">
        <v>990000</v>
      </c>
      <c r="P9" s="102"/>
    </row>
    <row r="10" spans="1:243">
      <c r="A10" s="107">
        <v>1221</v>
      </c>
      <c r="B10" s="111" t="s">
        <v>67</v>
      </c>
      <c r="C10" s="109">
        <f t="shared" ref="C10:C29" si="0">SUM(D10:O10)</f>
        <v>472000</v>
      </c>
      <c r="D10" s="110">
        <v>33500</v>
      </c>
      <c r="E10" s="109">
        <v>33500</v>
      </c>
      <c r="F10" s="109">
        <v>40500</v>
      </c>
      <c r="G10" s="109">
        <v>40500</v>
      </c>
      <c r="H10" s="109">
        <v>40500</v>
      </c>
      <c r="I10" s="109">
        <v>40500</v>
      </c>
      <c r="J10" s="109">
        <v>40500</v>
      </c>
      <c r="K10" s="109">
        <v>40500</v>
      </c>
      <c r="L10" s="109">
        <v>40500</v>
      </c>
      <c r="M10" s="109">
        <v>40500</v>
      </c>
      <c r="N10" s="109">
        <v>40500</v>
      </c>
      <c r="O10" s="109">
        <v>40500</v>
      </c>
      <c r="P10" s="102"/>
    </row>
    <row r="11" spans="1:243">
      <c r="A11" s="107">
        <v>1231</v>
      </c>
      <c r="B11" s="108" t="s">
        <v>68</v>
      </c>
      <c r="C11" s="109">
        <f t="shared" si="0"/>
        <v>5000</v>
      </c>
      <c r="D11" s="110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  <c r="J11" s="109">
        <v>0</v>
      </c>
      <c r="K11" s="109">
        <v>5000</v>
      </c>
      <c r="L11" s="109">
        <v>0</v>
      </c>
      <c r="M11" s="109">
        <v>0</v>
      </c>
      <c r="N11" s="109">
        <v>0</v>
      </c>
      <c r="O11" s="109">
        <v>0</v>
      </c>
      <c r="P11" s="102"/>
    </row>
    <row r="12" spans="1:243" ht="24">
      <c r="A12" s="107">
        <v>1311</v>
      </c>
      <c r="B12" s="108" t="s">
        <v>69</v>
      </c>
      <c r="C12" s="109">
        <f t="shared" si="0"/>
        <v>266400</v>
      </c>
      <c r="D12" s="110">
        <v>22200</v>
      </c>
      <c r="E12" s="110">
        <v>22200</v>
      </c>
      <c r="F12" s="110">
        <v>22200</v>
      </c>
      <c r="G12" s="110">
        <v>22200</v>
      </c>
      <c r="H12" s="110">
        <v>22200</v>
      </c>
      <c r="I12" s="110">
        <v>22200</v>
      </c>
      <c r="J12" s="110">
        <v>22200</v>
      </c>
      <c r="K12" s="110">
        <v>22200</v>
      </c>
      <c r="L12" s="110">
        <v>22200</v>
      </c>
      <c r="M12" s="110">
        <v>22200</v>
      </c>
      <c r="N12" s="110">
        <v>22200</v>
      </c>
      <c r="O12" s="110">
        <v>22200</v>
      </c>
      <c r="P12" s="102"/>
    </row>
    <row r="13" spans="1:243">
      <c r="A13" s="107">
        <v>1321</v>
      </c>
      <c r="B13" s="108" t="s">
        <v>70</v>
      </c>
      <c r="C13" s="109">
        <f t="shared" si="0"/>
        <v>275000</v>
      </c>
      <c r="D13" s="110">
        <v>9000</v>
      </c>
      <c r="E13" s="109">
        <v>9000</v>
      </c>
      <c r="F13" s="109">
        <v>9000</v>
      </c>
      <c r="G13" s="109">
        <v>9000</v>
      </c>
      <c r="H13" s="109">
        <v>9000</v>
      </c>
      <c r="I13" s="109">
        <v>9000</v>
      </c>
      <c r="J13" s="109">
        <v>9000</v>
      </c>
      <c r="K13" s="109">
        <v>176000</v>
      </c>
      <c r="L13" s="109">
        <v>9000</v>
      </c>
      <c r="M13" s="109">
        <v>9000</v>
      </c>
      <c r="N13" s="109">
        <v>9000</v>
      </c>
      <c r="O13" s="109">
        <v>9000</v>
      </c>
      <c r="P13" s="102"/>
    </row>
    <row r="14" spans="1:243">
      <c r="A14" s="107">
        <v>1322</v>
      </c>
      <c r="B14" s="108" t="s">
        <v>71</v>
      </c>
      <c r="C14" s="109">
        <f t="shared" si="0"/>
        <v>1662500</v>
      </c>
      <c r="D14" s="110">
        <v>0</v>
      </c>
      <c r="E14" s="109">
        <v>0</v>
      </c>
      <c r="F14" s="109">
        <v>400000</v>
      </c>
      <c r="G14" s="109">
        <v>0</v>
      </c>
      <c r="H14" s="109">
        <v>0</v>
      </c>
      <c r="I14" s="109">
        <v>0</v>
      </c>
      <c r="J14" s="109">
        <v>0</v>
      </c>
      <c r="K14" s="109">
        <v>0</v>
      </c>
      <c r="L14" s="109">
        <v>0</v>
      </c>
      <c r="M14" s="109">
        <v>0</v>
      </c>
      <c r="N14" s="109">
        <v>0</v>
      </c>
      <c r="O14" s="109">
        <v>1262500</v>
      </c>
      <c r="P14" s="102"/>
    </row>
    <row r="15" spans="1:243">
      <c r="A15" s="107">
        <v>1331</v>
      </c>
      <c r="B15" s="108" t="s">
        <v>72</v>
      </c>
      <c r="C15" s="109">
        <f t="shared" si="0"/>
        <v>350000</v>
      </c>
      <c r="D15" s="110">
        <v>25500</v>
      </c>
      <c r="E15" s="109">
        <v>22500</v>
      </c>
      <c r="F15" s="109">
        <v>22500</v>
      </c>
      <c r="G15" s="109">
        <v>67000</v>
      </c>
      <c r="H15" s="109">
        <v>35500</v>
      </c>
      <c r="I15" s="109">
        <v>13500</v>
      </c>
      <c r="J15" s="109">
        <v>33000</v>
      </c>
      <c r="K15" s="109">
        <v>35000</v>
      </c>
      <c r="L15" s="109">
        <v>22500</v>
      </c>
      <c r="M15" s="109">
        <v>22500</v>
      </c>
      <c r="N15" s="109">
        <v>22500</v>
      </c>
      <c r="O15" s="109">
        <v>28000</v>
      </c>
      <c r="P15" s="102"/>
    </row>
    <row r="16" spans="1:243" ht="24">
      <c r="A16" s="107">
        <v>1411</v>
      </c>
      <c r="B16" s="108" t="s">
        <v>73</v>
      </c>
      <c r="C16" s="109">
        <f t="shared" si="0"/>
        <v>876000</v>
      </c>
      <c r="D16" s="110">
        <v>73000</v>
      </c>
      <c r="E16" s="109">
        <v>73000</v>
      </c>
      <c r="F16" s="109">
        <v>73000</v>
      </c>
      <c r="G16" s="109">
        <v>73000</v>
      </c>
      <c r="H16" s="109">
        <v>73000</v>
      </c>
      <c r="I16" s="109">
        <v>73000</v>
      </c>
      <c r="J16" s="109">
        <v>73000</v>
      </c>
      <c r="K16" s="109">
        <v>73000</v>
      </c>
      <c r="L16" s="109">
        <v>73000</v>
      </c>
      <c r="M16" s="109">
        <v>73000</v>
      </c>
      <c r="N16" s="109">
        <v>73000</v>
      </c>
      <c r="O16" s="109">
        <v>73000</v>
      </c>
      <c r="P16" s="102"/>
    </row>
    <row r="17" spans="1:243">
      <c r="A17" s="107">
        <v>1421</v>
      </c>
      <c r="B17" s="108" t="s">
        <v>74</v>
      </c>
      <c r="C17" s="109">
        <f t="shared" si="0"/>
        <v>366000</v>
      </c>
      <c r="D17" s="110">
        <v>30500</v>
      </c>
      <c r="E17" s="109">
        <v>30500</v>
      </c>
      <c r="F17" s="109">
        <v>30500</v>
      </c>
      <c r="G17" s="109">
        <v>30500</v>
      </c>
      <c r="H17" s="109">
        <v>30500</v>
      </c>
      <c r="I17" s="109">
        <v>30500</v>
      </c>
      <c r="J17" s="109">
        <v>30500</v>
      </c>
      <c r="K17" s="109">
        <v>30500</v>
      </c>
      <c r="L17" s="109">
        <v>30500</v>
      </c>
      <c r="M17" s="109">
        <v>30500</v>
      </c>
      <c r="N17" s="109">
        <v>30500</v>
      </c>
      <c r="O17" s="109">
        <v>30500</v>
      </c>
      <c r="P17" s="102"/>
    </row>
    <row r="18" spans="1:243">
      <c r="A18" s="107">
        <v>1431</v>
      </c>
      <c r="B18" s="108" t="s">
        <v>75</v>
      </c>
      <c r="C18" s="109">
        <f t="shared" si="0"/>
        <v>1620000</v>
      </c>
      <c r="D18" s="110">
        <v>135000</v>
      </c>
      <c r="E18" s="109">
        <v>135000</v>
      </c>
      <c r="F18" s="109">
        <v>135000</v>
      </c>
      <c r="G18" s="109">
        <v>135000</v>
      </c>
      <c r="H18" s="109">
        <v>135000</v>
      </c>
      <c r="I18" s="109">
        <v>135000</v>
      </c>
      <c r="J18" s="109">
        <v>135000</v>
      </c>
      <c r="K18" s="109">
        <v>135000</v>
      </c>
      <c r="L18" s="109">
        <v>135000</v>
      </c>
      <c r="M18" s="109">
        <v>135000</v>
      </c>
      <c r="N18" s="109">
        <v>135000</v>
      </c>
      <c r="O18" s="109">
        <v>135000</v>
      </c>
      <c r="P18" s="102"/>
    </row>
    <row r="19" spans="1:243" ht="24">
      <c r="A19" s="107">
        <v>1432</v>
      </c>
      <c r="B19" s="108" t="s">
        <v>76</v>
      </c>
      <c r="C19" s="109">
        <f t="shared" si="0"/>
        <v>240000</v>
      </c>
      <c r="D19" s="110">
        <v>20000</v>
      </c>
      <c r="E19" s="110">
        <v>20000</v>
      </c>
      <c r="F19" s="110">
        <v>20000</v>
      </c>
      <c r="G19" s="110">
        <v>20000</v>
      </c>
      <c r="H19" s="110">
        <v>20000</v>
      </c>
      <c r="I19" s="110">
        <v>20000</v>
      </c>
      <c r="J19" s="110">
        <v>20000</v>
      </c>
      <c r="K19" s="110">
        <v>20000</v>
      </c>
      <c r="L19" s="110">
        <v>20000</v>
      </c>
      <c r="M19" s="110">
        <v>20000</v>
      </c>
      <c r="N19" s="110">
        <v>20000</v>
      </c>
      <c r="O19" s="110">
        <v>20000</v>
      </c>
      <c r="P19" s="112"/>
      <c r="Q19" s="113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  <c r="DM19" s="114"/>
      <c r="DN19" s="114"/>
      <c r="DO19" s="114"/>
      <c r="DP19" s="114"/>
      <c r="DQ19" s="114"/>
      <c r="DR19" s="114"/>
      <c r="DS19" s="114"/>
      <c r="DT19" s="114"/>
      <c r="DU19" s="114"/>
      <c r="DV19" s="114"/>
      <c r="DW19" s="114"/>
      <c r="DX19" s="114"/>
      <c r="DY19" s="114"/>
      <c r="DZ19" s="114"/>
      <c r="EA19" s="114"/>
      <c r="EB19" s="114"/>
      <c r="EC19" s="114"/>
      <c r="ED19" s="114"/>
      <c r="EE19" s="114"/>
      <c r="EF19" s="114"/>
      <c r="EG19" s="114"/>
      <c r="EH19" s="114"/>
      <c r="EI19" s="114"/>
      <c r="EJ19" s="114"/>
      <c r="EK19" s="114"/>
      <c r="EL19" s="114"/>
      <c r="EM19" s="114"/>
      <c r="EN19" s="114"/>
      <c r="EO19" s="114"/>
      <c r="EP19" s="114"/>
      <c r="EQ19" s="114"/>
      <c r="ER19" s="114"/>
      <c r="ES19" s="114"/>
      <c r="ET19" s="114"/>
      <c r="EU19" s="114"/>
      <c r="EV19" s="114"/>
      <c r="EW19" s="114"/>
      <c r="EX19" s="114"/>
      <c r="EY19" s="114"/>
      <c r="EZ19" s="114"/>
      <c r="FA19" s="114"/>
      <c r="FB19" s="114"/>
      <c r="FC19" s="114"/>
      <c r="FD19" s="114"/>
      <c r="FE19" s="114"/>
      <c r="FF19" s="114"/>
      <c r="FG19" s="114"/>
      <c r="FH19" s="114"/>
      <c r="FI19" s="114"/>
      <c r="FJ19" s="114"/>
      <c r="FK19" s="114"/>
      <c r="FL19" s="114"/>
      <c r="FM19" s="114"/>
      <c r="FN19" s="114"/>
      <c r="FO19" s="114"/>
      <c r="FP19" s="114"/>
      <c r="FQ19" s="114"/>
      <c r="FR19" s="114"/>
      <c r="FS19" s="114"/>
      <c r="FT19" s="114"/>
      <c r="FU19" s="114"/>
      <c r="FV19" s="114"/>
      <c r="FW19" s="114"/>
      <c r="FX19" s="114"/>
      <c r="FY19" s="114"/>
      <c r="FZ19" s="114"/>
      <c r="GA19" s="114"/>
      <c r="GB19" s="114"/>
      <c r="GC19" s="114"/>
      <c r="GD19" s="114"/>
      <c r="GE19" s="114"/>
      <c r="GF19" s="114"/>
      <c r="GG19" s="114"/>
      <c r="GH19" s="114"/>
      <c r="GI19" s="114"/>
      <c r="GJ19" s="114"/>
      <c r="GK19" s="114"/>
      <c r="GL19" s="114"/>
      <c r="GM19" s="114"/>
      <c r="GN19" s="114"/>
      <c r="GO19" s="114"/>
      <c r="GP19" s="114"/>
      <c r="GQ19" s="114"/>
      <c r="GR19" s="114"/>
      <c r="GS19" s="114"/>
      <c r="GT19" s="114"/>
      <c r="GU19" s="114"/>
      <c r="GV19" s="114"/>
      <c r="GW19" s="114"/>
      <c r="GX19" s="114"/>
      <c r="GY19" s="114"/>
      <c r="GZ19" s="114"/>
      <c r="HA19" s="114"/>
      <c r="HB19" s="114"/>
      <c r="HC19" s="114"/>
      <c r="HD19" s="114"/>
      <c r="HE19" s="114"/>
      <c r="HF19" s="114"/>
      <c r="HG19" s="114"/>
      <c r="HH19" s="114"/>
      <c r="HI19" s="114"/>
      <c r="HJ19" s="114"/>
      <c r="HK19" s="114"/>
      <c r="HL19" s="114"/>
      <c r="HM19" s="114"/>
      <c r="HN19" s="114"/>
      <c r="HO19" s="114"/>
      <c r="HP19" s="114"/>
      <c r="HQ19" s="114"/>
      <c r="HR19" s="114"/>
      <c r="HS19" s="114"/>
      <c r="HT19" s="114"/>
      <c r="HU19" s="114"/>
      <c r="HV19" s="114"/>
      <c r="HW19" s="114"/>
      <c r="HX19" s="114"/>
      <c r="HY19" s="114"/>
      <c r="HZ19" s="114"/>
      <c r="IA19" s="114"/>
      <c r="IB19" s="114"/>
      <c r="IC19" s="114"/>
      <c r="ID19" s="114"/>
      <c r="IE19" s="114"/>
      <c r="IF19" s="114"/>
      <c r="IG19" s="114"/>
      <c r="IH19" s="114"/>
      <c r="II19" s="114"/>
    </row>
    <row r="20" spans="1:243">
      <c r="A20" s="107">
        <v>1441</v>
      </c>
      <c r="B20" s="108" t="s">
        <v>77</v>
      </c>
      <c r="C20" s="109">
        <f t="shared" si="0"/>
        <v>157500</v>
      </c>
      <c r="D20" s="110">
        <v>0</v>
      </c>
      <c r="E20" s="109">
        <v>0</v>
      </c>
      <c r="F20" s="109">
        <v>52500</v>
      </c>
      <c r="G20" s="109">
        <v>0</v>
      </c>
      <c r="H20" s="109">
        <v>0</v>
      </c>
      <c r="I20" s="109">
        <v>0</v>
      </c>
      <c r="J20" s="109">
        <v>52500</v>
      </c>
      <c r="K20" s="109">
        <v>0</v>
      </c>
      <c r="L20" s="109">
        <v>0</v>
      </c>
      <c r="M20" s="109">
        <v>0</v>
      </c>
      <c r="N20" s="109">
        <v>52500</v>
      </c>
      <c r="O20" s="109">
        <v>0</v>
      </c>
      <c r="P20" s="112"/>
      <c r="Q20" s="113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4"/>
      <c r="DE20" s="114"/>
      <c r="DF20" s="114"/>
      <c r="DG20" s="114"/>
      <c r="DH20" s="114"/>
      <c r="DI20" s="114"/>
      <c r="DJ20" s="114"/>
      <c r="DK20" s="114"/>
      <c r="DL20" s="114"/>
      <c r="DM20" s="114"/>
      <c r="DN20" s="114"/>
      <c r="DO20" s="114"/>
      <c r="DP20" s="114"/>
      <c r="DQ20" s="114"/>
      <c r="DR20" s="114"/>
      <c r="DS20" s="114"/>
      <c r="DT20" s="114"/>
      <c r="DU20" s="114"/>
      <c r="DV20" s="114"/>
      <c r="DW20" s="114"/>
      <c r="DX20" s="114"/>
      <c r="DY20" s="114"/>
      <c r="DZ20" s="114"/>
      <c r="EA20" s="114"/>
      <c r="EB20" s="114"/>
      <c r="EC20" s="114"/>
      <c r="ED20" s="114"/>
      <c r="EE20" s="114"/>
      <c r="EF20" s="114"/>
      <c r="EG20" s="114"/>
      <c r="EH20" s="114"/>
      <c r="EI20" s="114"/>
      <c r="EJ20" s="114"/>
      <c r="EK20" s="114"/>
      <c r="EL20" s="114"/>
      <c r="EM20" s="114"/>
      <c r="EN20" s="114"/>
      <c r="EO20" s="114"/>
      <c r="EP20" s="114"/>
      <c r="EQ20" s="114"/>
      <c r="ER20" s="114"/>
      <c r="ES20" s="114"/>
      <c r="ET20" s="114"/>
      <c r="EU20" s="114"/>
      <c r="EV20" s="114"/>
      <c r="EW20" s="114"/>
      <c r="EX20" s="114"/>
      <c r="EY20" s="114"/>
      <c r="EZ20" s="114"/>
      <c r="FA20" s="114"/>
      <c r="FB20" s="114"/>
      <c r="FC20" s="114"/>
      <c r="FD20" s="114"/>
      <c r="FE20" s="114"/>
      <c r="FF20" s="114"/>
      <c r="FG20" s="114"/>
      <c r="FH20" s="114"/>
      <c r="FI20" s="114"/>
      <c r="FJ20" s="114"/>
      <c r="FK20" s="114"/>
      <c r="FL20" s="114"/>
      <c r="FM20" s="114"/>
      <c r="FN20" s="114"/>
      <c r="FO20" s="114"/>
      <c r="FP20" s="114"/>
      <c r="FQ20" s="114"/>
      <c r="FR20" s="114"/>
      <c r="FS20" s="114"/>
      <c r="FT20" s="114"/>
      <c r="FU20" s="114"/>
      <c r="FV20" s="114"/>
      <c r="FW20" s="114"/>
      <c r="FX20" s="114"/>
      <c r="FY20" s="114"/>
      <c r="FZ20" s="114"/>
      <c r="GA20" s="114"/>
      <c r="GB20" s="114"/>
      <c r="GC20" s="114"/>
      <c r="GD20" s="114"/>
      <c r="GE20" s="114"/>
      <c r="GF20" s="114"/>
      <c r="GG20" s="114"/>
      <c r="GH20" s="114"/>
      <c r="GI20" s="114"/>
      <c r="GJ20" s="114"/>
      <c r="GK20" s="114"/>
      <c r="GL20" s="114"/>
      <c r="GM20" s="114"/>
      <c r="GN20" s="114"/>
      <c r="GO20" s="114"/>
      <c r="GP20" s="114"/>
      <c r="GQ20" s="114"/>
      <c r="GR20" s="114"/>
      <c r="GS20" s="114"/>
      <c r="GT20" s="114"/>
      <c r="GU20" s="114"/>
      <c r="GV20" s="114"/>
      <c r="GW20" s="114"/>
      <c r="GX20" s="114"/>
      <c r="GY20" s="114"/>
      <c r="GZ20" s="114"/>
      <c r="HA20" s="114"/>
      <c r="HB20" s="114"/>
      <c r="HC20" s="114"/>
      <c r="HD20" s="114"/>
      <c r="HE20" s="114"/>
      <c r="HF20" s="114"/>
      <c r="HG20" s="114"/>
      <c r="HH20" s="114"/>
      <c r="HI20" s="114"/>
      <c r="HJ20" s="114"/>
      <c r="HK20" s="114"/>
      <c r="HL20" s="114"/>
      <c r="HM20" s="114"/>
      <c r="HN20" s="114"/>
      <c r="HO20" s="114"/>
      <c r="HP20" s="114"/>
      <c r="HQ20" s="114"/>
      <c r="HR20" s="114"/>
      <c r="HS20" s="114"/>
      <c r="HT20" s="114"/>
      <c r="HU20" s="114"/>
      <c r="HV20" s="114"/>
      <c r="HW20" s="114"/>
      <c r="HX20" s="114"/>
      <c r="HY20" s="114"/>
      <c r="HZ20" s="114"/>
      <c r="IA20" s="114"/>
      <c r="IB20" s="114"/>
      <c r="IC20" s="114"/>
      <c r="ID20" s="114"/>
      <c r="IE20" s="114"/>
      <c r="IF20" s="114"/>
      <c r="IG20" s="114"/>
      <c r="IH20" s="114"/>
      <c r="II20" s="114"/>
    </row>
    <row r="21" spans="1:243">
      <c r="A21" s="107">
        <v>1521</v>
      </c>
      <c r="B21" s="108" t="s">
        <v>78</v>
      </c>
      <c r="C21" s="109">
        <f t="shared" si="0"/>
        <v>15000</v>
      </c>
      <c r="D21" s="110">
        <v>0</v>
      </c>
      <c r="E21" s="109">
        <v>15000</v>
      </c>
      <c r="F21" s="109">
        <v>0</v>
      </c>
      <c r="G21" s="109">
        <v>0</v>
      </c>
      <c r="H21" s="109">
        <v>0</v>
      </c>
      <c r="I21" s="109">
        <v>0</v>
      </c>
      <c r="J21" s="109">
        <v>0</v>
      </c>
      <c r="K21" s="109">
        <v>0</v>
      </c>
      <c r="L21" s="109">
        <v>0</v>
      </c>
      <c r="M21" s="109">
        <v>0</v>
      </c>
      <c r="N21" s="109">
        <v>0</v>
      </c>
      <c r="O21" s="109">
        <v>0</v>
      </c>
      <c r="P21" s="102"/>
    </row>
    <row r="22" spans="1:243">
      <c r="A22" s="107">
        <v>1531</v>
      </c>
      <c r="B22" s="111" t="s">
        <v>79</v>
      </c>
      <c r="C22" s="109">
        <f t="shared" si="0"/>
        <v>100000</v>
      </c>
      <c r="D22" s="110">
        <v>0</v>
      </c>
      <c r="E22" s="109">
        <v>50000</v>
      </c>
      <c r="F22" s="109">
        <v>50000</v>
      </c>
      <c r="G22" s="109">
        <v>0</v>
      </c>
      <c r="H22" s="109">
        <v>0</v>
      </c>
      <c r="I22" s="109">
        <v>0</v>
      </c>
      <c r="J22" s="109">
        <v>0</v>
      </c>
      <c r="K22" s="109">
        <v>0</v>
      </c>
      <c r="L22" s="109">
        <v>0</v>
      </c>
      <c r="M22" s="109">
        <v>0</v>
      </c>
      <c r="N22" s="109">
        <v>0</v>
      </c>
      <c r="O22" s="109">
        <v>0</v>
      </c>
      <c r="P22" s="102"/>
    </row>
    <row r="23" spans="1:243">
      <c r="A23" s="107">
        <v>1543</v>
      </c>
      <c r="B23" s="108" t="s">
        <v>80</v>
      </c>
      <c r="C23" s="109">
        <f t="shared" si="0"/>
        <v>54000</v>
      </c>
      <c r="D23" s="110">
        <v>9000</v>
      </c>
      <c r="E23" s="109">
        <v>0</v>
      </c>
      <c r="F23" s="109">
        <v>9000</v>
      </c>
      <c r="G23" s="109">
        <v>0</v>
      </c>
      <c r="H23" s="109">
        <v>9000</v>
      </c>
      <c r="I23" s="109">
        <v>0</v>
      </c>
      <c r="J23" s="109">
        <v>9000</v>
      </c>
      <c r="K23" s="109">
        <v>0</v>
      </c>
      <c r="L23" s="109">
        <v>9000</v>
      </c>
      <c r="M23" s="109">
        <v>0</v>
      </c>
      <c r="N23" s="109">
        <v>9000</v>
      </c>
      <c r="O23" s="109">
        <v>0</v>
      </c>
      <c r="P23" s="102"/>
    </row>
    <row r="24" spans="1:243" ht="24">
      <c r="A24" s="107">
        <v>1593</v>
      </c>
      <c r="B24" s="108" t="s">
        <v>81</v>
      </c>
      <c r="C24" s="109">
        <f t="shared" si="0"/>
        <v>15000</v>
      </c>
      <c r="D24" s="110">
        <v>15000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  <c r="J24" s="109">
        <v>0</v>
      </c>
      <c r="K24" s="109">
        <v>0</v>
      </c>
      <c r="L24" s="109">
        <v>0</v>
      </c>
      <c r="M24" s="109">
        <v>0</v>
      </c>
      <c r="N24" s="109">
        <v>0</v>
      </c>
      <c r="O24" s="109">
        <v>0</v>
      </c>
      <c r="P24" s="102"/>
    </row>
    <row r="25" spans="1:243">
      <c r="A25" s="107">
        <v>1611</v>
      </c>
      <c r="B25" s="108" t="s">
        <v>82</v>
      </c>
      <c r="C25" s="109">
        <f t="shared" si="0"/>
        <v>5000</v>
      </c>
      <c r="D25" s="109">
        <v>0</v>
      </c>
      <c r="E25" s="109">
        <v>0</v>
      </c>
      <c r="F25" s="109">
        <v>0</v>
      </c>
      <c r="G25" s="109">
        <v>5000</v>
      </c>
      <c r="H25" s="109">
        <v>0</v>
      </c>
      <c r="I25" s="109">
        <v>0</v>
      </c>
      <c r="J25" s="109">
        <v>0</v>
      </c>
      <c r="K25" s="109">
        <v>0</v>
      </c>
      <c r="L25" s="109">
        <v>0</v>
      </c>
      <c r="M25" s="109">
        <v>0</v>
      </c>
      <c r="N25" s="109">
        <v>0</v>
      </c>
      <c r="O25" s="109">
        <v>0</v>
      </c>
      <c r="P25" s="102"/>
      <c r="R25" s="2"/>
    </row>
    <row r="26" spans="1:243" ht="24">
      <c r="A26" s="107">
        <v>1612</v>
      </c>
      <c r="B26" s="108" t="s">
        <v>83</v>
      </c>
      <c r="C26" s="109">
        <f t="shared" si="0"/>
        <v>320000</v>
      </c>
      <c r="D26" s="109">
        <v>0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  <c r="J26" s="109">
        <v>0</v>
      </c>
      <c r="K26" s="109">
        <v>0</v>
      </c>
      <c r="L26" s="109">
        <v>0</v>
      </c>
      <c r="M26" s="109">
        <v>0</v>
      </c>
      <c r="N26" s="109">
        <v>0</v>
      </c>
      <c r="O26" s="109">
        <v>320000</v>
      </c>
      <c r="P26" s="102"/>
      <c r="R26" s="2"/>
    </row>
    <row r="27" spans="1:243">
      <c r="A27" s="107">
        <v>1712</v>
      </c>
      <c r="B27" s="108" t="s">
        <v>84</v>
      </c>
      <c r="C27" s="109">
        <f t="shared" si="0"/>
        <v>780000</v>
      </c>
      <c r="D27" s="109">
        <v>65000</v>
      </c>
      <c r="E27" s="109">
        <v>65000</v>
      </c>
      <c r="F27" s="109">
        <v>65000</v>
      </c>
      <c r="G27" s="109">
        <v>65000</v>
      </c>
      <c r="H27" s="109">
        <v>65000</v>
      </c>
      <c r="I27" s="109">
        <v>65000</v>
      </c>
      <c r="J27" s="109">
        <v>65000</v>
      </c>
      <c r="K27" s="109">
        <v>65000</v>
      </c>
      <c r="L27" s="109">
        <v>65000</v>
      </c>
      <c r="M27" s="109">
        <v>65000</v>
      </c>
      <c r="N27" s="109">
        <v>65000</v>
      </c>
      <c r="O27" s="109">
        <v>65000</v>
      </c>
      <c r="P27" s="102"/>
      <c r="R27" s="2"/>
    </row>
    <row r="28" spans="1:243">
      <c r="A28" s="107">
        <v>1713</v>
      </c>
      <c r="B28" s="108" t="s">
        <v>85</v>
      </c>
      <c r="C28" s="109">
        <f t="shared" si="0"/>
        <v>540000</v>
      </c>
      <c r="D28" s="109">
        <v>45000</v>
      </c>
      <c r="E28" s="109">
        <v>45000</v>
      </c>
      <c r="F28" s="109">
        <v>45000</v>
      </c>
      <c r="G28" s="109">
        <v>45000</v>
      </c>
      <c r="H28" s="109">
        <v>45000</v>
      </c>
      <c r="I28" s="109">
        <v>45000</v>
      </c>
      <c r="J28" s="109">
        <v>45000</v>
      </c>
      <c r="K28" s="109">
        <v>45000</v>
      </c>
      <c r="L28" s="109">
        <v>45000</v>
      </c>
      <c r="M28" s="109">
        <v>45000</v>
      </c>
      <c r="N28" s="109">
        <v>45000</v>
      </c>
      <c r="O28" s="109">
        <v>45000</v>
      </c>
      <c r="P28" s="102"/>
      <c r="R28" s="2"/>
    </row>
    <row r="29" spans="1:243">
      <c r="A29" s="107">
        <v>1715</v>
      </c>
      <c r="B29" s="108" t="s">
        <v>86</v>
      </c>
      <c r="C29" s="109">
        <f t="shared" si="0"/>
        <v>460000</v>
      </c>
      <c r="D29" s="109">
        <v>0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  <c r="J29" s="109">
        <v>0</v>
      </c>
      <c r="K29" s="109">
        <v>0</v>
      </c>
      <c r="L29" s="109">
        <v>460000</v>
      </c>
      <c r="M29" s="109">
        <v>0</v>
      </c>
      <c r="N29" s="109">
        <v>0</v>
      </c>
      <c r="O29" s="109">
        <v>0</v>
      </c>
      <c r="P29" s="102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115"/>
      <c r="BY29" s="115"/>
      <c r="BZ29" s="115"/>
      <c r="CA29" s="115"/>
      <c r="CB29" s="115"/>
      <c r="CC29" s="115"/>
      <c r="CD29" s="115"/>
      <c r="CE29" s="115"/>
      <c r="CF29" s="115"/>
      <c r="CG29" s="115"/>
      <c r="CH29" s="115"/>
      <c r="CI29" s="115"/>
      <c r="CJ29" s="115"/>
      <c r="CK29" s="115"/>
      <c r="CL29" s="115"/>
      <c r="CM29" s="115"/>
      <c r="CN29" s="115"/>
      <c r="CO29" s="115"/>
      <c r="CP29" s="115"/>
      <c r="CQ29" s="115"/>
      <c r="CR29" s="115"/>
      <c r="CS29" s="115"/>
      <c r="CT29" s="115"/>
      <c r="CU29" s="115"/>
      <c r="CV29" s="115"/>
      <c r="CW29" s="115"/>
      <c r="CX29" s="115"/>
      <c r="CY29" s="115"/>
      <c r="CZ29" s="115"/>
      <c r="DA29" s="115"/>
      <c r="DB29" s="115"/>
      <c r="DC29" s="115"/>
      <c r="DD29" s="115"/>
      <c r="DE29" s="115"/>
      <c r="DF29" s="115"/>
      <c r="DG29" s="115"/>
      <c r="DH29" s="115"/>
      <c r="DI29" s="115"/>
      <c r="DJ29" s="115"/>
      <c r="DK29" s="115"/>
      <c r="DL29" s="115"/>
      <c r="DM29" s="115"/>
      <c r="DN29" s="115"/>
      <c r="DO29" s="115"/>
      <c r="DP29" s="115"/>
      <c r="DQ29" s="115"/>
      <c r="DR29" s="115"/>
      <c r="DS29" s="115"/>
      <c r="DT29" s="115"/>
      <c r="DU29" s="115"/>
      <c r="DV29" s="115"/>
      <c r="DW29" s="115"/>
      <c r="DX29" s="115"/>
      <c r="DY29" s="115"/>
      <c r="DZ29" s="115"/>
      <c r="EA29" s="115"/>
      <c r="EB29" s="115"/>
      <c r="EC29" s="115"/>
      <c r="ED29" s="115"/>
      <c r="EE29" s="115"/>
      <c r="EF29" s="115"/>
      <c r="EG29" s="115"/>
      <c r="EH29" s="115"/>
      <c r="EI29" s="115"/>
      <c r="EJ29" s="115"/>
      <c r="EK29" s="115"/>
      <c r="EL29" s="115"/>
      <c r="EM29" s="115"/>
      <c r="EN29" s="115"/>
      <c r="EO29" s="115"/>
      <c r="EP29" s="115"/>
      <c r="EQ29" s="115"/>
      <c r="ER29" s="115"/>
      <c r="ES29" s="115"/>
      <c r="ET29" s="115"/>
      <c r="EU29" s="115"/>
      <c r="EV29" s="115"/>
      <c r="EW29" s="115"/>
      <c r="EX29" s="115"/>
      <c r="EY29" s="115"/>
      <c r="EZ29" s="115"/>
      <c r="FA29" s="115"/>
      <c r="FB29" s="115"/>
      <c r="FC29" s="115"/>
      <c r="FD29" s="115"/>
      <c r="FE29" s="115"/>
      <c r="FF29" s="115"/>
      <c r="FG29" s="115"/>
      <c r="FH29" s="115"/>
      <c r="FI29" s="115"/>
      <c r="FJ29" s="115"/>
      <c r="FK29" s="115"/>
      <c r="FL29" s="115"/>
      <c r="FM29" s="115"/>
      <c r="FN29" s="115"/>
      <c r="FO29" s="115"/>
      <c r="FP29" s="115"/>
      <c r="FQ29" s="115"/>
      <c r="FR29" s="115"/>
      <c r="FS29" s="115"/>
      <c r="FT29" s="115"/>
      <c r="FU29" s="115"/>
      <c r="FV29" s="115"/>
      <c r="FW29" s="115"/>
      <c r="FX29" s="115"/>
      <c r="FY29" s="115"/>
      <c r="FZ29" s="115"/>
      <c r="GA29" s="115"/>
      <c r="GB29" s="115"/>
      <c r="GC29" s="115"/>
      <c r="GD29" s="115"/>
      <c r="GE29" s="115"/>
      <c r="GF29" s="115"/>
      <c r="GG29" s="115"/>
      <c r="GH29" s="115"/>
      <c r="GI29" s="115"/>
      <c r="GJ29" s="115"/>
      <c r="GK29" s="115"/>
      <c r="GL29" s="115"/>
      <c r="GM29" s="115"/>
      <c r="GN29" s="115"/>
      <c r="GO29" s="115"/>
      <c r="GP29" s="115"/>
      <c r="GQ29" s="115"/>
      <c r="GR29" s="115"/>
      <c r="GS29" s="115"/>
      <c r="GT29" s="115"/>
      <c r="GU29" s="115"/>
      <c r="GV29" s="115"/>
      <c r="GW29" s="115"/>
      <c r="GX29" s="115"/>
      <c r="GY29" s="115"/>
      <c r="GZ29" s="115"/>
      <c r="HA29" s="115"/>
      <c r="HB29" s="115"/>
      <c r="HC29" s="115"/>
      <c r="HD29" s="115"/>
      <c r="HE29" s="115"/>
      <c r="HF29" s="115"/>
      <c r="HG29" s="115"/>
      <c r="HH29" s="115"/>
      <c r="HI29" s="115"/>
      <c r="HJ29" s="115"/>
      <c r="HK29" s="115"/>
      <c r="HL29" s="115"/>
      <c r="HM29" s="115"/>
      <c r="HN29" s="115"/>
      <c r="HO29" s="115"/>
      <c r="HP29" s="115"/>
      <c r="HQ29" s="115"/>
      <c r="HR29" s="115"/>
      <c r="HS29" s="115"/>
      <c r="HT29" s="115"/>
      <c r="HU29" s="115"/>
      <c r="HV29" s="115"/>
      <c r="HW29" s="115"/>
      <c r="HX29" s="115"/>
      <c r="HY29" s="115"/>
      <c r="HZ29" s="115"/>
      <c r="IA29" s="115"/>
      <c r="IB29" s="115"/>
      <c r="IC29" s="115"/>
      <c r="ID29" s="115"/>
      <c r="IE29" s="115"/>
      <c r="IF29" s="115"/>
      <c r="IG29" s="115"/>
      <c r="IH29" s="115"/>
      <c r="II29" s="115"/>
    </row>
    <row r="30" spans="1:243">
      <c r="A30" s="116"/>
      <c r="B30" s="116" t="s">
        <v>87</v>
      </c>
      <c r="C30" s="116">
        <f>SUM(C9:C29)</f>
        <v>20459400</v>
      </c>
      <c r="D30" s="78">
        <f>SUM(D9:D29)</f>
        <v>1472700</v>
      </c>
      <c r="E30" s="78">
        <f t="shared" ref="E30:O30" si="1">SUM(E9:E29)</f>
        <v>1510700</v>
      </c>
      <c r="F30" s="78">
        <f t="shared" si="1"/>
        <v>1964200</v>
      </c>
      <c r="G30" s="78">
        <f t="shared" si="1"/>
        <v>1502200</v>
      </c>
      <c r="H30" s="78">
        <f t="shared" si="1"/>
        <v>1474700</v>
      </c>
      <c r="I30" s="78">
        <f t="shared" si="1"/>
        <v>1443700</v>
      </c>
      <c r="J30" s="78">
        <f t="shared" si="1"/>
        <v>1524700</v>
      </c>
      <c r="K30" s="78">
        <f t="shared" si="1"/>
        <v>1637200</v>
      </c>
      <c r="L30" s="78">
        <f t="shared" si="1"/>
        <v>1921700</v>
      </c>
      <c r="M30" s="78">
        <f t="shared" si="1"/>
        <v>1452700</v>
      </c>
      <c r="N30" s="78">
        <f t="shared" si="1"/>
        <v>1514200</v>
      </c>
      <c r="O30" s="78">
        <f t="shared" si="1"/>
        <v>3040700</v>
      </c>
      <c r="P30" s="102"/>
    </row>
    <row r="31" spans="1:243" ht="24">
      <c r="A31" s="107">
        <v>2111</v>
      </c>
      <c r="B31" s="108" t="s">
        <v>88</v>
      </c>
      <c r="C31" s="109">
        <f>SUM(D31:O31)</f>
        <v>19000</v>
      </c>
      <c r="D31" s="109">
        <v>2000</v>
      </c>
      <c r="E31" s="109">
        <v>2000</v>
      </c>
      <c r="F31" s="109">
        <v>1000</v>
      </c>
      <c r="G31" s="109">
        <v>1200</v>
      </c>
      <c r="H31" s="109">
        <v>2500</v>
      </c>
      <c r="I31" s="109">
        <v>1000</v>
      </c>
      <c r="J31" s="110">
        <v>3000</v>
      </c>
      <c r="K31" s="109">
        <v>2000</v>
      </c>
      <c r="L31" s="109">
        <v>1200</v>
      </c>
      <c r="M31" s="109">
        <v>1000</v>
      </c>
      <c r="N31" s="110">
        <v>1600</v>
      </c>
      <c r="O31" s="109">
        <v>500</v>
      </c>
      <c r="P31" s="102"/>
    </row>
    <row r="32" spans="1:243" ht="24">
      <c r="A32" s="107">
        <v>2121</v>
      </c>
      <c r="B32" s="108" t="s">
        <v>89</v>
      </c>
      <c r="C32" s="109">
        <f>SUM(D32:O32)</f>
        <v>4500</v>
      </c>
      <c r="D32" s="109">
        <v>1000</v>
      </c>
      <c r="E32" s="109">
        <v>0</v>
      </c>
      <c r="F32" s="109">
        <v>500</v>
      </c>
      <c r="G32" s="109">
        <v>0</v>
      </c>
      <c r="H32" s="109">
        <v>500</v>
      </c>
      <c r="I32" s="109">
        <v>0</v>
      </c>
      <c r="J32" s="109">
        <v>500</v>
      </c>
      <c r="K32" s="109">
        <v>500</v>
      </c>
      <c r="L32" s="109">
        <v>500</v>
      </c>
      <c r="M32" s="109">
        <v>500</v>
      </c>
      <c r="N32" s="109">
        <v>500</v>
      </c>
      <c r="O32" s="109">
        <v>0</v>
      </c>
      <c r="P32" s="102"/>
    </row>
    <row r="33" spans="1:17" ht="36">
      <c r="A33" s="107">
        <v>2141</v>
      </c>
      <c r="B33" s="108" t="s">
        <v>90</v>
      </c>
      <c r="C33" s="109">
        <f t="shared" ref="C33:C60" si="2">SUM(D33:O33)</f>
        <v>12000</v>
      </c>
      <c r="D33" s="109">
        <v>1000</v>
      </c>
      <c r="E33" s="109">
        <v>1000</v>
      </c>
      <c r="F33" s="109">
        <v>1000</v>
      </c>
      <c r="G33" s="109">
        <v>1000</v>
      </c>
      <c r="H33" s="109">
        <v>1000</v>
      </c>
      <c r="I33" s="109">
        <v>1000</v>
      </c>
      <c r="J33" s="109">
        <v>1000</v>
      </c>
      <c r="K33" s="109">
        <v>1000</v>
      </c>
      <c r="L33" s="109">
        <v>1000</v>
      </c>
      <c r="M33" s="109">
        <v>1000</v>
      </c>
      <c r="N33" s="109">
        <v>1000</v>
      </c>
      <c r="O33" s="109">
        <v>1000</v>
      </c>
      <c r="P33" s="102"/>
    </row>
    <row r="34" spans="1:17">
      <c r="A34" s="107">
        <v>2161</v>
      </c>
      <c r="B34" s="108" t="s">
        <v>91</v>
      </c>
      <c r="C34" s="109">
        <f t="shared" si="2"/>
        <v>25000</v>
      </c>
      <c r="D34" s="109">
        <v>2000</v>
      </c>
      <c r="E34" s="109">
        <v>2800</v>
      </c>
      <c r="F34" s="109">
        <v>1700</v>
      </c>
      <c r="G34" s="109">
        <v>2000</v>
      </c>
      <c r="H34" s="109">
        <v>2500</v>
      </c>
      <c r="I34" s="109">
        <v>2000</v>
      </c>
      <c r="J34" s="109">
        <v>3000</v>
      </c>
      <c r="K34" s="109">
        <v>1700</v>
      </c>
      <c r="L34" s="109">
        <v>1500</v>
      </c>
      <c r="M34" s="109">
        <v>1700</v>
      </c>
      <c r="N34" s="109">
        <v>2500</v>
      </c>
      <c r="O34" s="109">
        <v>1600</v>
      </c>
      <c r="P34" s="102"/>
      <c r="Q34"/>
    </row>
    <row r="35" spans="1:17" ht="36">
      <c r="A35" s="107">
        <v>2214</v>
      </c>
      <c r="B35" s="108" t="s">
        <v>92</v>
      </c>
      <c r="C35" s="109">
        <f t="shared" si="2"/>
        <v>35000</v>
      </c>
      <c r="D35" s="109">
        <v>3000</v>
      </c>
      <c r="E35" s="109">
        <v>3000</v>
      </c>
      <c r="F35" s="109">
        <v>3000</v>
      </c>
      <c r="G35" s="109">
        <v>2000</v>
      </c>
      <c r="H35" s="109">
        <v>3000</v>
      </c>
      <c r="I35" s="109">
        <v>3000</v>
      </c>
      <c r="J35" s="109">
        <v>3000</v>
      </c>
      <c r="K35" s="109">
        <v>3000</v>
      </c>
      <c r="L35" s="109">
        <v>3000</v>
      </c>
      <c r="M35" s="109">
        <v>3000</v>
      </c>
      <c r="N35" s="109">
        <v>3000</v>
      </c>
      <c r="O35" s="109">
        <v>3000</v>
      </c>
      <c r="P35" s="102"/>
      <c r="Q35"/>
    </row>
    <row r="36" spans="1:17">
      <c r="A36" s="107">
        <v>2221</v>
      </c>
      <c r="B36" s="108" t="s">
        <v>93</v>
      </c>
      <c r="C36" s="109">
        <f t="shared" si="2"/>
        <v>66000</v>
      </c>
      <c r="D36" s="109">
        <v>5000</v>
      </c>
      <c r="E36" s="109">
        <v>8000</v>
      </c>
      <c r="F36" s="109">
        <v>5000</v>
      </c>
      <c r="G36" s="109">
        <v>8000</v>
      </c>
      <c r="H36" s="109">
        <v>8000</v>
      </c>
      <c r="I36" s="109">
        <v>8000</v>
      </c>
      <c r="J36" s="109">
        <v>5000</v>
      </c>
      <c r="K36" s="109">
        <v>3000</v>
      </c>
      <c r="L36" s="109">
        <v>3000</v>
      </c>
      <c r="M36" s="109">
        <v>3000</v>
      </c>
      <c r="N36" s="109">
        <v>5000</v>
      </c>
      <c r="O36" s="109">
        <v>5000</v>
      </c>
      <c r="P36" s="102"/>
      <c r="Q36"/>
    </row>
    <row r="37" spans="1:17">
      <c r="A37" s="107">
        <v>2231</v>
      </c>
      <c r="B37" s="108" t="s">
        <v>94</v>
      </c>
      <c r="C37" s="109">
        <f t="shared" si="2"/>
        <v>500</v>
      </c>
      <c r="D37" s="109">
        <v>0</v>
      </c>
      <c r="E37" s="109">
        <v>0</v>
      </c>
      <c r="F37" s="109">
        <v>500</v>
      </c>
      <c r="G37" s="109">
        <v>0</v>
      </c>
      <c r="H37" s="109">
        <v>0</v>
      </c>
      <c r="I37" s="109">
        <v>0</v>
      </c>
      <c r="J37" s="109">
        <v>0</v>
      </c>
      <c r="K37" s="109">
        <v>0</v>
      </c>
      <c r="L37" s="109">
        <v>0</v>
      </c>
      <c r="M37" s="109">
        <v>0</v>
      </c>
      <c r="N37" s="109">
        <v>0</v>
      </c>
      <c r="O37" s="109">
        <v>0</v>
      </c>
      <c r="P37" s="102"/>
      <c r="Q37"/>
    </row>
    <row r="38" spans="1:17">
      <c r="A38" s="107">
        <v>2411</v>
      </c>
      <c r="B38" s="108" t="s">
        <v>95</v>
      </c>
      <c r="C38" s="109">
        <f t="shared" si="2"/>
        <v>2000</v>
      </c>
      <c r="D38" s="109">
        <v>500</v>
      </c>
      <c r="E38" s="109">
        <v>500</v>
      </c>
      <c r="F38" s="109">
        <v>0</v>
      </c>
      <c r="G38" s="117">
        <v>0</v>
      </c>
      <c r="H38" s="117">
        <v>0</v>
      </c>
      <c r="I38" s="117">
        <v>500</v>
      </c>
      <c r="J38" s="117">
        <v>0</v>
      </c>
      <c r="K38" s="117">
        <v>500</v>
      </c>
      <c r="L38" s="117">
        <v>0</v>
      </c>
      <c r="M38" s="117">
        <v>0</v>
      </c>
      <c r="N38" s="117">
        <v>0</v>
      </c>
      <c r="O38" s="117">
        <v>0</v>
      </c>
      <c r="P38" s="102"/>
      <c r="Q38"/>
    </row>
    <row r="39" spans="1:17">
      <c r="A39" s="107">
        <v>2421</v>
      </c>
      <c r="B39" s="108" t="s">
        <v>96</v>
      </c>
      <c r="C39" s="109">
        <f t="shared" si="2"/>
        <v>10000</v>
      </c>
      <c r="D39" s="109">
        <v>1000</v>
      </c>
      <c r="E39" s="109">
        <v>1000</v>
      </c>
      <c r="F39" s="109">
        <v>1000</v>
      </c>
      <c r="G39" s="109">
        <v>1000</v>
      </c>
      <c r="H39" s="109">
        <v>1000</v>
      </c>
      <c r="I39" s="109">
        <v>1000</v>
      </c>
      <c r="J39" s="109">
        <v>1000</v>
      </c>
      <c r="K39" s="109">
        <v>500</v>
      </c>
      <c r="L39" s="109">
        <v>1000</v>
      </c>
      <c r="M39" s="109">
        <v>500</v>
      </c>
      <c r="N39" s="109">
        <v>500</v>
      </c>
      <c r="O39" s="109">
        <v>500</v>
      </c>
      <c r="P39" s="102"/>
      <c r="Q39"/>
    </row>
    <row r="40" spans="1:17">
      <c r="A40" s="107">
        <v>2431</v>
      </c>
      <c r="B40" s="108" t="s">
        <v>97</v>
      </c>
      <c r="C40" s="109">
        <f t="shared" si="2"/>
        <v>4000</v>
      </c>
      <c r="D40" s="109">
        <v>500</v>
      </c>
      <c r="E40" s="109">
        <v>1000</v>
      </c>
      <c r="F40" s="109">
        <v>0</v>
      </c>
      <c r="G40" s="109">
        <v>0</v>
      </c>
      <c r="H40" s="109">
        <v>1000</v>
      </c>
      <c r="I40" s="109">
        <v>0</v>
      </c>
      <c r="J40" s="109">
        <v>1000</v>
      </c>
      <c r="K40" s="109">
        <v>0</v>
      </c>
      <c r="L40" s="109">
        <v>0</v>
      </c>
      <c r="M40" s="109">
        <v>500</v>
      </c>
      <c r="N40" s="109">
        <v>0</v>
      </c>
      <c r="O40" s="109">
        <v>0</v>
      </c>
      <c r="P40" s="102"/>
      <c r="Q40"/>
    </row>
    <row r="41" spans="1:17">
      <c r="A41" s="107">
        <v>2451</v>
      </c>
      <c r="B41" s="108" t="s">
        <v>98</v>
      </c>
      <c r="C41" s="109">
        <f t="shared" si="2"/>
        <v>4000</v>
      </c>
      <c r="D41" s="109">
        <v>500</v>
      </c>
      <c r="E41" s="109">
        <v>1000</v>
      </c>
      <c r="F41" s="109">
        <v>0</v>
      </c>
      <c r="G41" s="109">
        <v>0</v>
      </c>
      <c r="H41" s="109">
        <v>1000</v>
      </c>
      <c r="I41" s="109">
        <v>0</v>
      </c>
      <c r="J41" s="109">
        <v>1000</v>
      </c>
      <c r="K41" s="109">
        <v>0</v>
      </c>
      <c r="L41" s="109">
        <v>0</v>
      </c>
      <c r="M41" s="109">
        <v>500</v>
      </c>
      <c r="N41" s="109">
        <v>0</v>
      </c>
      <c r="O41" s="109">
        <v>0</v>
      </c>
      <c r="P41" s="102"/>
      <c r="Q41"/>
    </row>
    <row r="42" spans="1:17">
      <c r="A42" s="107">
        <v>2461</v>
      </c>
      <c r="B42" s="108" t="s">
        <v>99</v>
      </c>
      <c r="C42" s="109">
        <f t="shared" si="2"/>
        <v>21500</v>
      </c>
      <c r="D42" s="109">
        <v>2000</v>
      </c>
      <c r="E42" s="109">
        <v>1000</v>
      </c>
      <c r="F42" s="109">
        <v>2000</v>
      </c>
      <c r="G42" s="109">
        <v>6000</v>
      </c>
      <c r="H42" s="109">
        <v>1000</v>
      </c>
      <c r="I42" s="109">
        <v>1500</v>
      </c>
      <c r="J42" s="109">
        <v>1000</v>
      </c>
      <c r="K42" s="109">
        <v>500</v>
      </c>
      <c r="L42" s="109">
        <v>0</v>
      </c>
      <c r="M42" s="109">
        <v>1000</v>
      </c>
      <c r="N42" s="109">
        <v>5000</v>
      </c>
      <c r="O42" s="109">
        <v>500</v>
      </c>
      <c r="P42" s="102"/>
      <c r="Q42"/>
    </row>
    <row r="43" spans="1:17">
      <c r="A43" s="107">
        <v>2471</v>
      </c>
      <c r="B43" s="108" t="s">
        <v>100</v>
      </c>
      <c r="C43" s="109">
        <f t="shared" si="2"/>
        <v>8000</v>
      </c>
      <c r="D43" s="109">
        <v>500</v>
      </c>
      <c r="E43" s="109">
        <v>2000</v>
      </c>
      <c r="F43" s="109">
        <v>1000</v>
      </c>
      <c r="G43" s="109">
        <v>500</v>
      </c>
      <c r="H43" s="109">
        <v>500</v>
      </c>
      <c r="I43" s="109">
        <v>500</v>
      </c>
      <c r="J43" s="109">
        <v>500</v>
      </c>
      <c r="K43" s="109">
        <v>500</v>
      </c>
      <c r="L43" s="109">
        <v>500</v>
      </c>
      <c r="M43" s="109">
        <v>500</v>
      </c>
      <c r="N43" s="109">
        <v>500</v>
      </c>
      <c r="O43" s="109">
        <v>500</v>
      </c>
      <c r="P43" s="102"/>
      <c r="Q43"/>
    </row>
    <row r="44" spans="1:17">
      <c r="A44" s="107">
        <v>2481</v>
      </c>
      <c r="B44" s="108" t="s">
        <v>101</v>
      </c>
      <c r="C44" s="109">
        <f t="shared" si="2"/>
        <v>8000</v>
      </c>
      <c r="D44" s="109">
        <v>500</v>
      </c>
      <c r="E44" s="109">
        <v>1000</v>
      </c>
      <c r="F44" s="109">
        <v>1500</v>
      </c>
      <c r="G44" s="109">
        <v>500</v>
      </c>
      <c r="H44" s="109">
        <v>1000</v>
      </c>
      <c r="I44" s="109">
        <v>500</v>
      </c>
      <c r="J44" s="109">
        <v>500</v>
      </c>
      <c r="K44" s="109">
        <v>500</v>
      </c>
      <c r="L44" s="109">
        <v>500</v>
      </c>
      <c r="M44" s="109">
        <v>500</v>
      </c>
      <c r="N44" s="109">
        <v>500</v>
      </c>
      <c r="O44" s="109">
        <v>500</v>
      </c>
      <c r="P44" s="102"/>
      <c r="Q44"/>
    </row>
    <row r="45" spans="1:17" ht="24">
      <c r="A45" s="107">
        <v>2491</v>
      </c>
      <c r="B45" s="108" t="s">
        <v>102</v>
      </c>
      <c r="C45" s="109">
        <f t="shared" si="2"/>
        <v>54000</v>
      </c>
      <c r="D45" s="109">
        <v>5000</v>
      </c>
      <c r="E45" s="109">
        <v>5000</v>
      </c>
      <c r="F45" s="109">
        <v>5000</v>
      </c>
      <c r="G45" s="109">
        <v>5000</v>
      </c>
      <c r="H45" s="109">
        <v>5000</v>
      </c>
      <c r="I45" s="109">
        <v>5000</v>
      </c>
      <c r="J45" s="109">
        <v>5000</v>
      </c>
      <c r="K45" s="109">
        <v>2000</v>
      </c>
      <c r="L45" s="109">
        <v>5000</v>
      </c>
      <c r="M45" s="109">
        <v>5000</v>
      </c>
      <c r="N45" s="109">
        <v>5000</v>
      </c>
      <c r="O45" s="109">
        <v>2000</v>
      </c>
      <c r="P45" s="102"/>
      <c r="Q45"/>
    </row>
    <row r="46" spans="1:17">
      <c r="A46" s="107">
        <v>2521</v>
      </c>
      <c r="B46" s="108" t="s">
        <v>103</v>
      </c>
      <c r="C46" s="109">
        <f t="shared" si="2"/>
        <v>16250</v>
      </c>
      <c r="D46" s="109">
        <v>2500</v>
      </c>
      <c r="E46" s="109">
        <v>1250</v>
      </c>
      <c r="F46" s="109">
        <v>1250</v>
      </c>
      <c r="G46" s="109">
        <v>1250</v>
      </c>
      <c r="H46" s="109">
        <v>1250</v>
      </c>
      <c r="I46" s="109">
        <v>1250</v>
      </c>
      <c r="J46" s="109">
        <v>1250</v>
      </c>
      <c r="K46" s="109">
        <v>1250</v>
      </c>
      <c r="L46" s="109">
        <v>1250</v>
      </c>
      <c r="M46" s="109">
        <v>1250</v>
      </c>
      <c r="N46" s="109">
        <v>1250</v>
      </c>
      <c r="O46" s="109">
        <v>1250</v>
      </c>
      <c r="P46" s="102"/>
      <c r="Q46"/>
    </row>
    <row r="47" spans="1:17">
      <c r="A47" s="107">
        <v>2531</v>
      </c>
      <c r="B47" s="108" t="s">
        <v>104</v>
      </c>
      <c r="C47" s="109">
        <f t="shared" si="2"/>
        <v>1000</v>
      </c>
      <c r="D47" s="109">
        <v>1000</v>
      </c>
      <c r="E47" s="109">
        <v>0</v>
      </c>
      <c r="F47" s="109">
        <v>0</v>
      </c>
      <c r="G47" s="109">
        <v>0</v>
      </c>
      <c r="H47" s="109">
        <v>0</v>
      </c>
      <c r="I47" s="109">
        <v>0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109">
        <v>0</v>
      </c>
      <c r="P47" s="102"/>
      <c r="Q47"/>
    </row>
    <row r="48" spans="1:17" ht="24">
      <c r="A48" s="107">
        <v>2541</v>
      </c>
      <c r="B48" s="108" t="s">
        <v>105</v>
      </c>
      <c r="C48" s="109">
        <f t="shared" si="2"/>
        <v>1000</v>
      </c>
      <c r="D48" s="109">
        <v>1000</v>
      </c>
      <c r="E48" s="109">
        <v>0</v>
      </c>
      <c r="F48" s="109">
        <v>0</v>
      </c>
      <c r="G48" s="109">
        <v>0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  <c r="M48" s="109">
        <v>0</v>
      </c>
      <c r="N48" s="109">
        <v>0</v>
      </c>
      <c r="O48" s="109">
        <v>0</v>
      </c>
      <c r="P48" s="102"/>
      <c r="Q48"/>
    </row>
    <row r="49" spans="1:243">
      <c r="A49" s="107">
        <v>2561</v>
      </c>
      <c r="B49" s="108" t="s">
        <v>106</v>
      </c>
      <c r="C49" s="109">
        <f t="shared" si="2"/>
        <v>5500</v>
      </c>
      <c r="D49" s="109">
        <v>1000</v>
      </c>
      <c r="E49" s="109">
        <v>0</v>
      </c>
      <c r="F49" s="109">
        <v>2000</v>
      </c>
      <c r="G49" s="109">
        <v>0</v>
      </c>
      <c r="H49" s="109">
        <v>500</v>
      </c>
      <c r="I49" s="109">
        <v>0</v>
      </c>
      <c r="J49" s="109">
        <v>0</v>
      </c>
      <c r="K49" s="109">
        <v>0</v>
      </c>
      <c r="L49" s="109">
        <v>500</v>
      </c>
      <c r="M49" s="109">
        <v>500</v>
      </c>
      <c r="N49" s="109">
        <v>500</v>
      </c>
      <c r="O49" s="109">
        <v>500</v>
      </c>
      <c r="P49" s="102"/>
      <c r="Q49"/>
    </row>
    <row r="50" spans="1:243" ht="60">
      <c r="A50" s="107">
        <v>2611</v>
      </c>
      <c r="B50" s="108" t="s">
        <v>107</v>
      </c>
      <c r="C50" s="109">
        <f t="shared" si="2"/>
        <v>605000</v>
      </c>
      <c r="D50" s="109">
        <v>55000</v>
      </c>
      <c r="E50" s="109">
        <v>45000</v>
      </c>
      <c r="F50" s="109">
        <v>35000</v>
      </c>
      <c r="G50" s="109">
        <v>35000</v>
      </c>
      <c r="H50" s="109">
        <v>40000</v>
      </c>
      <c r="I50" s="109">
        <v>45000</v>
      </c>
      <c r="J50" s="109">
        <v>65000</v>
      </c>
      <c r="K50" s="109">
        <v>65000</v>
      </c>
      <c r="L50" s="109">
        <v>65000</v>
      </c>
      <c r="M50" s="109">
        <v>60000</v>
      </c>
      <c r="N50" s="109">
        <v>50000</v>
      </c>
      <c r="O50" s="109">
        <v>45000</v>
      </c>
      <c r="P50" s="102"/>
    </row>
    <row r="51" spans="1:243">
      <c r="A51" s="107">
        <v>2711</v>
      </c>
      <c r="B51" s="108" t="s">
        <v>108</v>
      </c>
      <c r="C51" s="109">
        <f t="shared" si="2"/>
        <v>140000</v>
      </c>
      <c r="D51" s="109">
        <v>0</v>
      </c>
      <c r="E51" s="109">
        <v>8000</v>
      </c>
      <c r="F51" s="109">
        <v>0</v>
      </c>
      <c r="G51" s="109">
        <v>0</v>
      </c>
      <c r="H51" s="109">
        <v>0</v>
      </c>
      <c r="I51" s="109">
        <v>0</v>
      </c>
      <c r="J51" s="109">
        <v>0</v>
      </c>
      <c r="K51" s="109">
        <v>32000</v>
      </c>
      <c r="L51" s="109">
        <v>0</v>
      </c>
      <c r="M51" s="109">
        <v>0</v>
      </c>
      <c r="N51" s="109">
        <v>0</v>
      </c>
      <c r="O51" s="109">
        <v>100000</v>
      </c>
      <c r="P51" s="102"/>
    </row>
    <row r="52" spans="1:243">
      <c r="A52" s="107">
        <v>2721</v>
      </c>
      <c r="B52" s="108" t="s">
        <v>109</v>
      </c>
      <c r="C52" s="109">
        <f t="shared" si="2"/>
        <v>6000</v>
      </c>
      <c r="D52" s="109">
        <v>500</v>
      </c>
      <c r="E52" s="109">
        <v>500</v>
      </c>
      <c r="F52" s="109">
        <v>500</v>
      </c>
      <c r="G52" s="109">
        <v>500</v>
      </c>
      <c r="H52" s="109">
        <v>500</v>
      </c>
      <c r="I52" s="109">
        <v>500</v>
      </c>
      <c r="J52" s="109">
        <v>500</v>
      </c>
      <c r="K52" s="109">
        <v>500</v>
      </c>
      <c r="L52" s="109">
        <v>500</v>
      </c>
      <c r="M52" s="109">
        <v>500</v>
      </c>
      <c r="N52" s="109">
        <v>500</v>
      </c>
      <c r="O52" s="109">
        <v>500</v>
      </c>
      <c r="P52" s="102"/>
    </row>
    <row r="53" spans="1:243">
      <c r="A53" s="107">
        <v>2731</v>
      </c>
      <c r="B53" s="108" t="s">
        <v>110</v>
      </c>
      <c r="C53" s="109">
        <f t="shared" si="2"/>
        <v>75000</v>
      </c>
      <c r="D53" s="109">
        <v>0</v>
      </c>
      <c r="E53" s="109">
        <v>0</v>
      </c>
      <c r="F53" s="109">
        <v>5000</v>
      </c>
      <c r="G53" s="109">
        <v>0</v>
      </c>
      <c r="H53" s="109">
        <v>0</v>
      </c>
      <c r="I53" s="109">
        <v>0</v>
      </c>
      <c r="J53" s="109">
        <v>35000</v>
      </c>
      <c r="K53" s="109">
        <v>0</v>
      </c>
      <c r="L53" s="109">
        <v>0</v>
      </c>
      <c r="M53" s="109">
        <v>0</v>
      </c>
      <c r="N53" s="109">
        <v>0</v>
      </c>
      <c r="O53" s="109">
        <v>35000</v>
      </c>
      <c r="P53" s="102"/>
    </row>
    <row r="54" spans="1:243">
      <c r="A54" s="107">
        <v>2911</v>
      </c>
      <c r="B54" s="108" t="s">
        <v>111</v>
      </c>
      <c r="C54" s="109">
        <f t="shared" si="2"/>
        <v>8300</v>
      </c>
      <c r="D54" s="109">
        <v>1000</v>
      </c>
      <c r="E54" s="109">
        <v>1000</v>
      </c>
      <c r="F54" s="110">
        <v>1000</v>
      </c>
      <c r="G54" s="117">
        <v>500</v>
      </c>
      <c r="H54" s="117">
        <v>500</v>
      </c>
      <c r="I54" s="117">
        <v>300</v>
      </c>
      <c r="J54" s="117">
        <v>2500</v>
      </c>
      <c r="K54" s="117">
        <v>300</v>
      </c>
      <c r="L54" s="117">
        <v>300</v>
      </c>
      <c r="M54" s="117">
        <v>300</v>
      </c>
      <c r="N54" s="117">
        <v>300</v>
      </c>
      <c r="O54" s="117">
        <v>300</v>
      </c>
      <c r="P54" s="102"/>
    </row>
    <row r="55" spans="1:243" ht="24">
      <c r="A55" s="107">
        <v>2921</v>
      </c>
      <c r="B55" s="108" t="s">
        <v>112</v>
      </c>
      <c r="C55" s="109">
        <f t="shared" si="2"/>
        <v>7500</v>
      </c>
      <c r="D55" s="109">
        <v>1500</v>
      </c>
      <c r="E55" s="109">
        <v>1000</v>
      </c>
      <c r="F55" s="110">
        <v>500</v>
      </c>
      <c r="G55" s="110">
        <v>500</v>
      </c>
      <c r="H55" s="110">
        <v>500</v>
      </c>
      <c r="I55" s="110">
        <v>500</v>
      </c>
      <c r="J55" s="110">
        <v>500</v>
      </c>
      <c r="K55" s="110">
        <v>500</v>
      </c>
      <c r="L55" s="110">
        <v>500</v>
      </c>
      <c r="M55" s="110">
        <v>500</v>
      </c>
      <c r="N55" s="110">
        <v>500</v>
      </c>
      <c r="O55" s="110">
        <v>500</v>
      </c>
      <c r="P55" s="102"/>
    </row>
    <row r="56" spans="1:243" ht="36">
      <c r="A56" s="107">
        <v>2931</v>
      </c>
      <c r="B56" s="108" t="s">
        <v>113</v>
      </c>
      <c r="C56" s="109">
        <f t="shared" si="2"/>
        <v>3000</v>
      </c>
      <c r="D56" s="109">
        <v>250</v>
      </c>
      <c r="E56" s="109">
        <v>250</v>
      </c>
      <c r="F56" s="109">
        <v>250</v>
      </c>
      <c r="G56" s="109">
        <v>250</v>
      </c>
      <c r="H56" s="109">
        <v>250</v>
      </c>
      <c r="I56" s="109">
        <v>250</v>
      </c>
      <c r="J56" s="109">
        <v>250</v>
      </c>
      <c r="K56" s="109">
        <v>250</v>
      </c>
      <c r="L56" s="109">
        <v>250</v>
      </c>
      <c r="M56" s="109">
        <v>250</v>
      </c>
      <c r="N56" s="109">
        <v>250</v>
      </c>
      <c r="O56" s="109">
        <v>250</v>
      </c>
      <c r="P56" s="102"/>
    </row>
    <row r="57" spans="1:243" ht="36">
      <c r="A57" s="107">
        <v>2941</v>
      </c>
      <c r="B57" s="108" t="s">
        <v>114</v>
      </c>
      <c r="C57" s="109">
        <f t="shared" si="2"/>
        <v>3000</v>
      </c>
      <c r="D57" s="109">
        <v>0</v>
      </c>
      <c r="E57" s="109">
        <v>1000</v>
      </c>
      <c r="F57" s="110">
        <v>200</v>
      </c>
      <c r="G57" s="110">
        <v>200</v>
      </c>
      <c r="H57" s="110">
        <v>200</v>
      </c>
      <c r="I57" s="110">
        <v>200</v>
      </c>
      <c r="J57" s="110">
        <v>200</v>
      </c>
      <c r="K57" s="110">
        <v>200</v>
      </c>
      <c r="L57" s="110">
        <v>200</v>
      </c>
      <c r="M57" s="110">
        <v>200</v>
      </c>
      <c r="N57" s="110">
        <v>200</v>
      </c>
      <c r="O57" s="110">
        <v>200</v>
      </c>
      <c r="P57" s="102"/>
    </row>
    <row r="58" spans="1:243" ht="24">
      <c r="A58" s="107">
        <v>2961</v>
      </c>
      <c r="B58" s="108" t="s">
        <v>115</v>
      </c>
      <c r="C58" s="109">
        <f t="shared" si="2"/>
        <v>50000</v>
      </c>
      <c r="D58" s="109">
        <v>2000</v>
      </c>
      <c r="E58" s="109">
        <v>3000</v>
      </c>
      <c r="F58" s="109">
        <v>5000</v>
      </c>
      <c r="G58" s="109">
        <v>3000</v>
      </c>
      <c r="H58" s="109">
        <v>5000</v>
      </c>
      <c r="I58" s="109">
        <v>5000</v>
      </c>
      <c r="J58" s="109">
        <v>5000</v>
      </c>
      <c r="K58" s="109">
        <v>5000</v>
      </c>
      <c r="L58" s="109">
        <v>5000</v>
      </c>
      <c r="M58" s="109">
        <v>5000</v>
      </c>
      <c r="N58" s="109">
        <v>5000</v>
      </c>
      <c r="O58" s="109">
        <v>2000</v>
      </c>
      <c r="P58" s="102"/>
    </row>
    <row r="59" spans="1:243" ht="24">
      <c r="A59" s="107">
        <v>2981</v>
      </c>
      <c r="B59" s="108" t="s">
        <v>116</v>
      </c>
      <c r="C59" s="109">
        <f t="shared" si="2"/>
        <v>130000</v>
      </c>
      <c r="D59" s="110">
        <v>7000</v>
      </c>
      <c r="E59" s="118">
        <v>10000</v>
      </c>
      <c r="F59" s="110">
        <v>7000</v>
      </c>
      <c r="G59" s="117">
        <v>7000</v>
      </c>
      <c r="H59" s="117">
        <v>10000</v>
      </c>
      <c r="I59" s="117">
        <v>5000</v>
      </c>
      <c r="J59" s="118">
        <v>20000</v>
      </c>
      <c r="K59" s="117">
        <v>25000</v>
      </c>
      <c r="L59" s="117">
        <v>10000</v>
      </c>
      <c r="M59" s="117">
        <v>7000</v>
      </c>
      <c r="N59" s="118">
        <v>10000</v>
      </c>
      <c r="O59" s="117">
        <v>12000</v>
      </c>
      <c r="P59" s="102"/>
    </row>
    <row r="60" spans="1:243" ht="24">
      <c r="A60" s="107">
        <v>2991</v>
      </c>
      <c r="B60" s="108" t="s">
        <v>117</v>
      </c>
      <c r="C60" s="109">
        <f t="shared" si="2"/>
        <v>2000</v>
      </c>
      <c r="D60" s="109">
        <v>500</v>
      </c>
      <c r="E60" s="109">
        <v>300</v>
      </c>
      <c r="F60" s="109">
        <v>200</v>
      </c>
      <c r="G60" s="109">
        <v>100</v>
      </c>
      <c r="H60" s="109">
        <v>100</v>
      </c>
      <c r="I60" s="109">
        <v>100</v>
      </c>
      <c r="J60" s="109">
        <v>100</v>
      </c>
      <c r="K60" s="109">
        <v>200</v>
      </c>
      <c r="L60" s="109">
        <v>100</v>
      </c>
      <c r="M60" s="109">
        <v>100</v>
      </c>
      <c r="N60" s="109">
        <v>100</v>
      </c>
      <c r="O60" s="109">
        <v>100</v>
      </c>
      <c r="P60" s="102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115"/>
      <c r="AQ60" s="115"/>
      <c r="AR60" s="115"/>
      <c r="AS60" s="115"/>
      <c r="AT60" s="115"/>
      <c r="AU60" s="115"/>
      <c r="AV60" s="115"/>
      <c r="AW60" s="115"/>
      <c r="AX60" s="115"/>
      <c r="AY60" s="115"/>
      <c r="AZ60" s="115"/>
      <c r="BA60" s="115"/>
      <c r="BB60" s="115"/>
      <c r="BC60" s="115"/>
      <c r="BD60" s="115"/>
      <c r="BE60" s="115"/>
      <c r="BF60" s="115"/>
      <c r="BG60" s="115"/>
      <c r="BH60" s="115"/>
      <c r="BI60" s="115"/>
      <c r="BJ60" s="115"/>
      <c r="BK60" s="115"/>
      <c r="BL60" s="115"/>
      <c r="BM60" s="115"/>
      <c r="BN60" s="115"/>
      <c r="BO60" s="115"/>
      <c r="BP60" s="115"/>
      <c r="BQ60" s="115"/>
      <c r="BR60" s="115"/>
      <c r="BS60" s="115"/>
      <c r="BT60" s="115"/>
      <c r="BU60" s="115"/>
      <c r="BV60" s="115"/>
      <c r="BW60" s="115"/>
      <c r="BX60" s="115"/>
      <c r="BY60" s="115"/>
      <c r="BZ60" s="115"/>
      <c r="CA60" s="115"/>
      <c r="CB60" s="115"/>
      <c r="CC60" s="115"/>
      <c r="CD60" s="115"/>
      <c r="CE60" s="115"/>
      <c r="CF60" s="115"/>
      <c r="CG60" s="115"/>
      <c r="CH60" s="115"/>
      <c r="CI60" s="115"/>
      <c r="CJ60" s="115"/>
      <c r="CK60" s="115"/>
      <c r="CL60" s="115"/>
      <c r="CM60" s="115"/>
      <c r="CN60" s="115"/>
      <c r="CO60" s="115"/>
      <c r="CP60" s="115"/>
      <c r="CQ60" s="115"/>
      <c r="CR60" s="115"/>
      <c r="CS60" s="115"/>
      <c r="CT60" s="115"/>
      <c r="CU60" s="115"/>
      <c r="CV60" s="115"/>
      <c r="CW60" s="115"/>
      <c r="CX60" s="115"/>
      <c r="CY60" s="115"/>
      <c r="CZ60" s="115"/>
      <c r="DA60" s="115"/>
      <c r="DB60" s="115"/>
      <c r="DC60" s="115"/>
      <c r="DD60" s="115"/>
      <c r="DE60" s="115"/>
      <c r="DF60" s="115"/>
      <c r="DG60" s="115"/>
      <c r="DH60" s="115"/>
      <c r="DI60" s="115"/>
      <c r="DJ60" s="115"/>
      <c r="DK60" s="115"/>
      <c r="DL60" s="115"/>
      <c r="DM60" s="115"/>
      <c r="DN60" s="115"/>
      <c r="DO60" s="115"/>
      <c r="DP60" s="115"/>
      <c r="DQ60" s="115"/>
      <c r="DR60" s="115"/>
      <c r="DS60" s="115"/>
      <c r="DT60" s="115"/>
      <c r="DU60" s="115"/>
      <c r="DV60" s="115"/>
      <c r="DW60" s="115"/>
      <c r="DX60" s="115"/>
      <c r="DY60" s="115"/>
      <c r="DZ60" s="115"/>
      <c r="EA60" s="115"/>
      <c r="EB60" s="115"/>
      <c r="EC60" s="115"/>
      <c r="ED60" s="115"/>
      <c r="EE60" s="115"/>
      <c r="EF60" s="115"/>
      <c r="EG60" s="115"/>
      <c r="EH60" s="115"/>
      <c r="EI60" s="115"/>
      <c r="EJ60" s="115"/>
      <c r="EK60" s="115"/>
      <c r="EL60" s="115"/>
      <c r="EM60" s="115"/>
      <c r="EN60" s="115"/>
      <c r="EO60" s="115"/>
      <c r="EP60" s="115"/>
      <c r="EQ60" s="115"/>
      <c r="ER60" s="115"/>
      <c r="ES60" s="115"/>
      <c r="ET60" s="115"/>
      <c r="EU60" s="115"/>
      <c r="EV60" s="115"/>
      <c r="EW60" s="115"/>
      <c r="EX60" s="115"/>
      <c r="EY60" s="115"/>
      <c r="EZ60" s="115"/>
      <c r="FA60" s="115"/>
      <c r="FB60" s="115"/>
      <c r="FC60" s="115"/>
      <c r="FD60" s="115"/>
      <c r="FE60" s="115"/>
      <c r="FF60" s="115"/>
      <c r="FG60" s="115"/>
      <c r="FH60" s="115"/>
      <c r="FI60" s="115"/>
      <c r="FJ60" s="115"/>
      <c r="FK60" s="115"/>
      <c r="FL60" s="115"/>
      <c r="FM60" s="115"/>
      <c r="FN60" s="115"/>
      <c r="FO60" s="115"/>
      <c r="FP60" s="115"/>
      <c r="FQ60" s="115"/>
      <c r="FR60" s="115"/>
      <c r="FS60" s="115"/>
      <c r="FT60" s="115"/>
      <c r="FU60" s="115"/>
      <c r="FV60" s="115"/>
      <c r="FW60" s="115"/>
      <c r="FX60" s="115"/>
      <c r="FY60" s="115"/>
      <c r="FZ60" s="115"/>
      <c r="GA60" s="115"/>
      <c r="GB60" s="115"/>
      <c r="GC60" s="115"/>
      <c r="GD60" s="115"/>
      <c r="GE60" s="115"/>
      <c r="GF60" s="115"/>
      <c r="GG60" s="115"/>
      <c r="GH60" s="115"/>
      <c r="GI60" s="115"/>
      <c r="GJ60" s="115"/>
      <c r="GK60" s="115"/>
      <c r="GL60" s="115"/>
      <c r="GM60" s="115"/>
      <c r="GN60" s="115"/>
      <c r="GO60" s="115"/>
      <c r="GP60" s="115"/>
      <c r="GQ60" s="115"/>
      <c r="GR60" s="115"/>
      <c r="GS60" s="115"/>
      <c r="GT60" s="115"/>
      <c r="GU60" s="115"/>
      <c r="GV60" s="115"/>
      <c r="GW60" s="115"/>
      <c r="GX60" s="115"/>
      <c r="GY60" s="115"/>
      <c r="GZ60" s="115"/>
      <c r="HA60" s="115"/>
      <c r="HB60" s="115"/>
      <c r="HC60" s="115"/>
      <c r="HD60" s="115"/>
      <c r="HE60" s="115"/>
      <c r="HF60" s="115"/>
      <c r="HG60" s="115"/>
      <c r="HH60" s="115"/>
      <c r="HI60" s="115"/>
      <c r="HJ60" s="115"/>
      <c r="HK60" s="115"/>
      <c r="HL60" s="115"/>
      <c r="HM60" s="115"/>
      <c r="HN60" s="115"/>
      <c r="HO60" s="115"/>
      <c r="HP60" s="115"/>
      <c r="HQ60" s="115"/>
      <c r="HR60" s="115"/>
      <c r="HS60" s="115"/>
      <c r="HT60" s="115"/>
      <c r="HU60" s="115"/>
      <c r="HV60" s="115"/>
      <c r="HW60" s="115"/>
      <c r="HX60" s="115"/>
      <c r="HY60" s="115"/>
      <c r="HZ60" s="115"/>
      <c r="IA60" s="115"/>
      <c r="IB60" s="115"/>
      <c r="IC60" s="115"/>
      <c r="ID60" s="115"/>
      <c r="IE60" s="115"/>
      <c r="IF60" s="115"/>
      <c r="IG60" s="115"/>
      <c r="IH60" s="115"/>
      <c r="II60" s="115"/>
    </row>
    <row r="61" spans="1:243">
      <c r="A61" s="116"/>
      <c r="B61" s="119" t="s">
        <v>118</v>
      </c>
      <c r="C61" s="119">
        <f>SUM(C31:C60)</f>
        <v>1327050</v>
      </c>
      <c r="D61" s="78">
        <f>SUM(D31:D60)</f>
        <v>97750</v>
      </c>
      <c r="E61" s="78">
        <f t="shared" ref="E61:O61" si="3">SUM(E31:E60)</f>
        <v>100600</v>
      </c>
      <c r="F61" s="78">
        <f t="shared" si="3"/>
        <v>81100</v>
      </c>
      <c r="G61" s="78">
        <f t="shared" si="3"/>
        <v>75500</v>
      </c>
      <c r="H61" s="78">
        <f t="shared" si="3"/>
        <v>86800</v>
      </c>
      <c r="I61" s="78">
        <f t="shared" si="3"/>
        <v>82100</v>
      </c>
      <c r="J61" s="78">
        <f t="shared" si="3"/>
        <v>155800</v>
      </c>
      <c r="K61" s="78">
        <f t="shared" si="3"/>
        <v>145900</v>
      </c>
      <c r="L61" s="78">
        <f t="shared" si="3"/>
        <v>100800</v>
      </c>
      <c r="M61" s="78">
        <f t="shared" si="3"/>
        <v>94300</v>
      </c>
      <c r="N61" s="78">
        <f t="shared" si="3"/>
        <v>93700</v>
      </c>
      <c r="O61" s="78">
        <f t="shared" si="3"/>
        <v>212700</v>
      </c>
      <c r="P61" s="102"/>
    </row>
    <row r="62" spans="1:243">
      <c r="A62" s="107">
        <v>3111</v>
      </c>
      <c r="B62" s="108" t="s">
        <v>119</v>
      </c>
      <c r="C62" s="109">
        <f>SUM(D62:O62)</f>
        <v>243200.01</v>
      </c>
      <c r="D62" s="109">
        <v>18000</v>
      </c>
      <c r="E62" s="117">
        <v>19000</v>
      </c>
      <c r="F62" s="117">
        <v>18500</v>
      </c>
      <c r="G62" s="117">
        <v>19000</v>
      </c>
      <c r="H62" s="117">
        <v>27000</v>
      </c>
      <c r="I62" s="117">
        <v>22000</v>
      </c>
      <c r="J62" s="117">
        <v>25000</v>
      </c>
      <c r="K62" s="117">
        <v>21000</v>
      </c>
      <c r="L62" s="117">
        <v>22700.01</v>
      </c>
      <c r="M62" s="117">
        <v>18000</v>
      </c>
      <c r="N62" s="117">
        <v>15000</v>
      </c>
      <c r="O62" s="117">
        <v>18000</v>
      </c>
      <c r="P62" s="102"/>
    </row>
    <row r="63" spans="1:243">
      <c r="A63" s="107">
        <v>3141</v>
      </c>
      <c r="B63" s="108" t="s">
        <v>120</v>
      </c>
      <c r="C63" s="109">
        <f t="shared" ref="C63:C88" si="4">SUM(D63:O63)</f>
        <v>33600</v>
      </c>
      <c r="D63" s="109">
        <v>2800</v>
      </c>
      <c r="E63" s="109">
        <v>2800</v>
      </c>
      <c r="F63" s="109">
        <v>2800</v>
      </c>
      <c r="G63" s="109">
        <v>2800</v>
      </c>
      <c r="H63" s="109">
        <v>2800</v>
      </c>
      <c r="I63" s="109">
        <v>2800</v>
      </c>
      <c r="J63" s="109">
        <v>2800</v>
      </c>
      <c r="K63" s="109">
        <v>2800</v>
      </c>
      <c r="L63" s="109">
        <v>2800</v>
      </c>
      <c r="M63" s="109">
        <v>2800</v>
      </c>
      <c r="N63" s="109">
        <v>2800</v>
      </c>
      <c r="O63" s="109">
        <v>2800</v>
      </c>
      <c r="P63" s="102"/>
    </row>
    <row r="64" spans="1:243">
      <c r="A64" s="107">
        <v>3151</v>
      </c>
      <c r="B64" s="108" t="s">
        <v>121</v>
      </c>
      <c r="C64" s="109">
        <f t="shared" si="4"/>
        <v>6204</v>
      </c>
      <c r="D64" s="109">
        <v>517</v>
      </c>
      <c r="E64" s="117">
        <v>517</v>
      </c>
      <c r="F64" s="117">
        <v>517</v>
      </c>
      <c r="G64" s="117">
        <v>517</v>
      </c>
      <c r="H64" s="117">
        <v>517</v>
      </c>
      <c r="I64" s="117">
        <v>517</v>
      </c>
      <c r="J64" s="117">
        <v>517</v>
      </c>
      <c r="K64" s="117">
        <v>517</v>
      </c>
      <c r="L64" s="117">
        <v>517</v>
      </c>
      <c r="M64" s="117">
        <v>517</v>
      </c>
      <c r="N64" s="117">
        <v>517</v>
      </c>
      <c r="O64" s="117">
        <v>517</v>
      </c>
      <c r="P64" s="79"/>
      <c r="Q64" s="95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9"/>
      <c r="CJ64" s="49"/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D64" s="49"/>
      <c r="DE64" s="49"/>
      <c r="DF64" s="49"/>
      <c r="DG64" s="49"/>
      <c r="DH64" s="49"/>
      <c r="DI64" s="49"/>
      <c r="DJ64" s="49"/>
      <c r="DK64" s="49"/>
      <c r="DL64" s="49"/>
      <c r="DM64" s="49"/>
      <c r="DN64" s="49"/>
      <c r="DO64" s="49"/>
      <c r="DP64" s="49"/>
      <c r="DQ64" s="49"/>
      <c r="DR64" s="49"/>
      <c r="DS64" s="49"/>
      <c r="DT64" s="49"/>
      <c r="DU64" s="49"/>
      <c r="DV64" s="49"/>
      <c r="DW64" s="49"/>
      <c r="DX64" s="49"/>
      <c r="DY64" s="49"/>
      <c r="DZ64" s="49"/>
      <c r="EA64" s="49"/>
      <c r="EB64" s="49"/>
      <c r="EC64" s="49"/>
      <c r="ED64" s="49"/>
      <c r="EE64" s="49"/>
      <c r="EF64" s="49"/>
      <c r="EG64" s="49"/>
      <c r="EH64" s="49"/>
      <c r="EI64" s="49"/>
      <c r="EJ64" s="49"/>
      <c r="EK64" s="49"/>
      <c r="EL64" s="49"/>
      <c r="EM64" s="49"/>
      <c r="EN64" s="49"/>
      <c r="EO64" s="49"/>
      <c r="EP64" s="49"/>
      <c r="EQ64" s="49"/>
      <c r="ER64" s="49"/>
      <c r="ES64" s="49"/>
      <c r="ET64" s="49"/>
      <c r="EU64" s="49"/>
      <c r="EV64" s="49"/>
      <c r="EW64" s="49"/>
      <c r="EX64" s="49"/>
      <c r="EY64" s="49"/>
      <c r="EZ64" s="49"/>
      <c r="FA64" s="49"/>
      <c r="FB64" s="49"/>
      <c r="FC64" s="49"/>
      <c r="FD64" s="49"/>
      <c r="FE64" s="49"/>
      <c r="FF64" s="49"/>
      <c r="FG64" s="49"/>
      <c r="FH64" s="49"/>
      <c r="FI64" s="49"/>
      <c r="FJ64" s="49"/>
      <c r="FK64" s="49"/>
      <c r="FL64" s="49"/>
      <c r="FM64" s="49"/>
      <c r="FN64" s="49"/>
      <c r="FO64" s="49"/>
      <c r="FP64" s="49"/>
      <c r="FQ64" s="49"/>
      <c r="FR64" s="49"/>
      <c r="FS64" s="49"/>
      <c r="FT64" s="49"/>
      <c r="FU64" s="49"/>
      <c r="FV64" s="49"/>
      <c r="FW64" s="49"/>
      <c r="FX64" s="49"/>
      <c r="FY64" s="49"/>
      <c r="FZ64" s="49"/>
      <c r="GA64" s="49"/>
      <c r="GB64" s="49"/>
      <c r="GC64" s="49"/>
      <c r="GD64" s="49"/>
      <c r="GE64" s="49"/>
      <c r="GF64" s="49"/>
      <c r="GG64" s="49"/>
      <c r="GH64" s="49"/>
      <c r="GI64" s="49"/>
      <c r="GJ64" s="49"/>
      <c r="GK64" s="49"/>
      <c r="GL64" s="49"/>
      <c r="GM64" s="49"/>
      <c r="GN64" s="49"/>
      <c r="GO64" s="49"/>
      <c r="GP64" s="49"/>
      <c r="GQ64" s="49"/>
      <c r="GR64" s="49"/>
      <c r="GS64" s="49"/>
      <c r="GT64" s="49"/>
      <c r="GU64" s="49"/>
      <c r="GV64" s="49"/>
      <c r="GW64" s="49"/>
      <c r="GX64" s="49"/>
      <c r="GY64" s="49"/>
      <c r="GZ64" s="49"/>
      <c r="HA64" s="49"/>
      <c r="HB64" s="49"/>
      <c r="HC64" s="49"/>
      <c r="HD64" s="49"/>
      <c r="HE64" s="49"/>
      <c r="HF64" s="49"/>
      <c r="HG64" s="49"/>
      <c r="HH64" s="49"/>
      <c r="HI64" s="49"/>
      <c r="HJ64" s="49"/>
      <c r="HK64" s="49"/>
      <c r="HL64" s="49"/>
      <c r="HM64" s="49"/>
      <c r="HN64" s="49"/>
      <c r="HO64" s="49"/>
      <c r="HP64" s="49"/>
      <c r="HQ64" s="49"/>
      <c r="HR64" s="49"/>
      <c r="HS64" s="49"/>
      <c r="HT64" s="49"/>
      <c r="HU64" s="49"/>
      <c r="HV64" s="49"/>
      <c r="HW64" s="49"/>
      <c r="HX64" s="49"/>
      <c r="HY64" s="49"/>
      <c r="HZ64" s="49"/>
      <c r="IA64" s="49"/>
      <c r="IB64" s="49"/>
      <c r="IC64" s="49"/>
      <c r="ID64" s="49"/>
      <c r="IE64" s="49"/>
      <c r="IF64" s="49"/>
      <c r="IG64" s="49"/>
      <c r="IH64" s="49"/>
      <c r="II64" s="49"/>
    </row>
    <row r="65" spans="1:17" ht="24">
      <c r="A65" s="107">
        <v>3171</v>
      </c>
      <c r="B65" s="108" t="s">
        <v>122</v>
      </c>
      <c r="C65" s="109">
        <f t="shared" si="4"/>
        <v>10380</v>
      </c>
      <c r="D65" s="109">
        <v>865</v>
      </c>
      <c r="E65" s="109">
        <v>865</v>
      </c>
      <c r="F65" s="109">
        <v>865</v>
      </c>
      <c r="G65" s="109">
        <v>865</v>
      </c>
      <c r="H65" s="109">
        <v>865</v>
      </c>
      <c r="I65" s="109">
        <v>865</v>
      </c>
      <c r="J65" s="109">
        <v>865</v>
      </c>
      <c r="K65" s="109">
        <v>865</v>
      </c>
      <c r="L65" s="109">
        <v>865</v>
      </c>
      <c r="M65" s="109">
        <v>865</v>
      </c>
      <c r="N65" s="109">
        <v>865</v>
      </c>
      <c r="O65" s="109">
        <v>865</v>
      </c>
      <c r="P65" s="102"/>
    </row>
    <row r="66" spans="1:17" ht="24">
      <c r="A66" s="107">
        <v>3261</v>
      </c>
      <c r="B66" s="108" t="s">
        <v>123</v>
      </c>
      <c r="C66" s="109">
        <f t="shared" si="4"/>
        <v>1000</v>
      </c>
      <c r="D66" s="109">
        <v>0</v>
      </c>
      <c r="E66" s="117">
        <v>0</v>
      </c>
      <c r="F66" s="117">
        <v>1000</v>
      </c>
      <c r="G66" s="117">
        <v>0</v>
      </c>
      <c r="H66" s="117">
        <v>0</v>
      </c>
      <c r="I66" s="117">
        <v>0</v>
      </c>
      <c r="J66" s="117">
        <v>0</v>
      </c>
      <c r="K66" s="117">
        <v>0</v>
      </c>
      <c r="L66" s="117">
        <v>0</v>
      </c>
      <c r="M66" s="117">
        <v>0</v>
      </c>
      <c r="N66" s="117">
        <v>0</v>
      </c>
      <c r="O66" s="117">
        <v>0</v>
      </c>
      <c r="P66" s="102"/>
      <c r="Q66"/>
    </row>
    <row r="67" spans="1:17">
      <c r="A67" s="107">
        <v>3291</v>
      </c>
      <c r="B67" s="108" t="s">
        <v>124</v>
      </c>
      <c r="C67" s="109">
        <f t="shared" si="4"/>
        <v>1000</v>
      </c>
      <c r="D67" s="109">
        <v>0</v>
      </c>
      <c r="E67" s="117">
        <v>0</v>
      </c>
      <c r="F67" s="117">
        <v>0</v>
      </c>
      <c r="G67" s="117">
        <v>1000</v>
      </c>
      <c r="H67" s="117">
        <v>0</v>
      </c>
      <c r="I67" s="117">
        <v>0</v>
      </c>
      <c r="J67" s="117">
        <v>0</v>
      </c>
      <c r="K67" s="117">
        <v>0</v>
      </c>
      <c r="L67" s="117">
        <v>0</v>
      </c>
      <c r="M67" s="117">
        <v>0</v>
      </c>
      <c r="N67" s="117">
        <v>0</v>
      </c>
      <c r="O67" s="117">
        <v>0</v>
      </c>
      <c r="P67" s="102"/>
      <c r="Q67"/>
    </row>
    <row r="68" spans="1:17" ht="24">
      <c r="A68" s="107">
        <v>3311</v>
      </c>
      <c r="B68" s="108" t="s">
        <v>125</v>
      </c>
      <c r="C68" s="109">
        <f t="shared" si="4"/>
        <v>20000</v>
      </c>
      <c r="D68" s="109">
        <v>0</v>
      </c>
      <c r="E68" s="117">
        <v>0</v>
      </c>
      <c r="F68" s="117">
        <v>20000</v>
      </c>
      <c r="G68" s="117">
        <v>0</v>
      </c>
      <c r="H68" s="117">
        <v>0</v>
      </c>
      <c r="I68" s="117">
        <v>0</v>
      </c>
      <c r="J68" s="117">
        <v>0</v>
      </c>
      <c r="K68" s="117">
        <v>0</v>
      </c>
      <c r="L68" s="117">
        <v>0</v>
      </c>
      <c r="M68" s="117">
        <v>0</v>
      </c>
      <c r="N68" s="117">
        <v>0</v>
      </c>
      <c r="O68" s="117">
        <v>0</v>
      </c>
      <c r="P68" s="102"/>
      <c r="Q68"/>
    </row>
    <row r="69" spans="1:17" ht="24">
      <c r="A69" s="107">
        <v>3362</v>
      </c>
      <c r="B69" s="108" t="s">
        <v>126</v>
      </c>
      <c r="C69" s="109">
        <f t="shared" si="4"/>
        <v>45000</v>
      </c>
      <c r="D69" s="109">
        <v>0</v>
      </c>
      <c r="E69" s="117">
        <v>5000</v>
      </c>
      <c r="F69" s="109">
        <v>10000</v>
      </c>
      <c r="G69" s="109">
        <v>0</v>
      </c>
      <c r="H69" s="109">
        <v>0</v>
      </c>
      <c r="I69" s="109">
        <v>0</v>
      </c>
      <c r="J69" s="109">
        <v>10000</v>
      </c>
      <c r="K69" s="109">
        <v>15000</v>
      </c>
      <c r="L69" s="109">
        <v>0</v>
      </c>
      <c r="M69" s="109">
        <v>0</v>
      </c>
      <c r="N69" s="109">
        <v>5000</v>
      </c>
      <c r="O69" s="109">
        <v>0</v>
      </c>
      <c r="P69" s="102"/>
      <c r="Q69"/>
    </row>
    <row r="70" spans="1:17">
      <c r="A70" s="107">
        <v>3381</v>
      </c>
      <c r="B70" s="108" t="s">
        <v>127</v>
      </c>
      <c r="C70" s="109">
        <f t="shared" si="4"/>
        <v>8400</v>
      </c>
      <c r="D70" s="109">
        <v>700</v>
      </c>
      <c r="E70" s="109">
        <v>700</v>
      </c>
      <c r="F70" s="109">
        <v>700</v>
      </c>
      <c r="G70" s="109">
        <v>700</v>
      </c>
      <c r="H70" s="109">
        <v>700</v>
      </c>
      <c r="I70" s="109">
        <v>700</v>
      </c>
      <c r="J70" s="109">
        <v>700</v>
      </c>
      <c r="K70" s="109">
        <v>700</v>
      </c>
      <c r="L70" s="109">
        <v>700</v>
      </c>
      <c r="M70" s="109">
        <v>700</v>
      </c>
      <c r="N70" s="109">
        <v>700</v>
      </c>
      <c r="O70" s="109">
        <v>700</v>
      </c>
      <c r="P70" s="102"/>
      <c r="Q70"/>
    </row>
    <row r="71" spans="1:17" ht="24">
      <c r="A71" s="107">
        <v>3391</v>
      </c>
      <c r="B71" s="108" t="s">
        <v>128</v>
      </c>
      <c r="C71" s="109">
        <f t="shared" si="4"/>
        <v>3400</v>
      </c>
      <c r="D71" s="109">
        <v>0</v>
      </c>
      <c r="E71" s="117">
        <v>0</v>
      </c>
      <c r="F71" s="109">
        <v>0</v>
      </c>
      <c r="G71" s="109">
        <v>0</v>
      </c>
      <c r="H71" s="109">
        <v>0</v>
      </c>
      <c r="I71" s="109">
        <v>0</v>
      </c>
      <c r="J71" s="109">
        <v>0</v>
      </c>
      <c r="K71" s="109">
        <v>3400</v>
      </c>
      <c r="L71" s="109">
        <v>0</v>
      </c>
      <c r="M71" s="109">
        <v>0</v>
      </c>
      <c r="N71" s="109">
        <v>0</v>
      </c>
      <c r="O71" s="109">
        <v>0</v>
      </c>
      <c r="P71" s="102"/>
      <c r="Q71"/>
    </row>
    <row r="72" spans="1:17">
      <c r="A72" s="107">
        <v>3411</v>
      </c>
      <c r="B72" s="108" t="s">
        <v>129</v>
      </c>
      <c r="C72" s="109">
        <f t="shared" si="4"/>
        <v>20000</v>
      </c>
      <c r="D72" s="109">
        <v>1600</v>
      </c>
      <c r="E72" s="117">
        <v>1500</v>
      </c>
      <c r="F72" s="109">
        <v>1600</v>
      </c>
      <c r="G72" s="109">
        <v>1700</v>
      </c>
      <c r="H72" s="109">
        <v>1500</v>
      </c>
      <c r="I72" s="109">
        <v>2000</v>
      </c>
      <c r="J72" s="109">
        <v>2000</v>
      </c>
      <c r="K72" s="109">
        <v>1650</v>
      </c>
      <c r="L72" s="109">
        <v>1600</v>
      </c>
      <c r="M72" s="109">
        <v>1500</v>
      </c>
      <c r="N72" s="109">
        <v>1650</v>
      </c>
      <c r="O72" s="109">
        <v>1700</v>
      </c>
      <c r="P72" s="102"/>
      <c r="Q72"/>
    </row>
    <row r="73" spans="1:17">
      <c r="A73" s="107">
        <v>3451</v>
      </c>
      <c r="B73" s="108" t="s">
        <v>130</v>
      </c>
      <c r="C73" s="109">
        <f t="shared" si="4"/>
        <v>263318</v>
      </c>
      <c r="D73" s="109">
        <v>0</v>
      </c>
      <c r="E73" s="117">
        <v>0</v>
      </c>
      <c r="F73" s="109">
        <v>263318</v>
      </c>
      <c r="G73" s="109">
        <v>0</v>
      </c>
      <c r="H73" s="109">
        <v>0</v>
      </c>
      <c r="I73" s="109">
        <v>0</v>
      </c>
      <c r="J73" s="109">
        <v>0</v>
      </c>
      <c r="K73" s="109">
        <v>0</v>
      </c>
      <c r="L73" s="109">
        <v>0</v>
      </c>
      <c r="M73" s="109">
        <v>0</v>
      </c>
      <c r="N73" s="109">
        <v>0</v>
      </c>
      <c r="O73" s="109">
        <v>0</v>
      </c>
      <c r="P73" s="102"/>
      <c r="Q73"/>
    </row>
    <row r="74" spans="1:17" ht="36">
      <c r="A74" s="107">
        <v>3511</v>
      </c>
      <c r="B74" s="108" t="s">
        <v>131</v>
      </c>
      <c r="C74" s="109">
        <f t="shared" si="4"/>
        <v>6000</v>
      </c>
      <c r="D74" s="109">
        <v>500</v>
      </c>
      <c r="E74" s="109">
        <v>500</v>
      </c>
      <c r="F74" s="109">
        <v>500</v>
      </c>
      <c r="G74" s="109">
        <v>500</v>
      </c>
      <c r="H74" s="109">
        <v>500</v>
      </c>
      <c r="I74" s="109">
        <v>500</v>
      </c>
      <c r="J74" s="109">
        <v>500</v>
      </c>
      <c r="K74" s="109">
        <v>500</v>
      </c>
      <c r="L74" s="109">
        <v>500</v>
      </c>
      <c r="M74" s="109">
        <v>500</v>
      </c>
      <c r="N74" s="109">
        <v>500</v>
      </c>
      <c r="O74" s="109">
        <v>500</v>
      </c>
      <c r="P74" s="102"/>
      <c r="Q74"/>
    </row>
    <row r="75" spans="1:17" ht="24">
      <c r="A75" s="107">
        <v>3512</v>
      </c>
      <c r="B75" s="108" t="s">
        <v>132</v>
      </c>
      <c r="C75" s="109">
        <f t="shared" si="4"/>
        <v>6000</v>
      </c>
      <c r="D75" s="109">
        <v>500</v>
      </c>
      <c r="E75" s="109">
        <v>500</v>
      </c>
      <c r="F75" s="109">
        <v>500</v>
      </c>
      <c r="G75" s="109">
        <v>500</v>
      </c>
      <c r="H75" s="109">
        <v>500</v>
      </c>
      <c r="I75" s="109">
        <v>500</v>
      </c>
      <c r="J75" s="109">
        <v>500</v>
      </c>
      <c r="K75" s="109">
        <v>500</v>
      </c>
      <c r="L75" s="109">
        <v>500</v>
      </c>
      <c r="M75" s="109">
        <v>500</v>
      </c>
      <c r="N75" s="109">
        <v>500</v>
      </c>
      <c r="O75" s="109">
        <v>500</v>
      </c>
      <c r="P75" s="102"/>
      <c r="Q75"/>
    </row>
    <row r="76" spans="1:17" ht="36">
      <c r="A76" s="107">
        <v>3521</v>
      </c>
      <c r="B76" s="108" t="s">
        <v>133</v>
      </c>
      <c r="C76" s="109">
        <f t="shared" si="4"/>
        <v>6000</v>
      </c>
      <c r="D76" s="109">
        <v>500</v>
      </c>
      <c r="E76" s="109">
        <v>500</v>
      </c>
      <c r="F76" s="109">
        <v>500</v>
      </c>
      <c r="G76" s="109">
        <v>500</v>
      </c>
      <c r="H76" s="109">
        <v>500</v>
      </c>
      <c r="I76" s="109">
        <v>500</v>
      </c>
      <c r="J76" s="109">
        <v>500</v>
      </c>
      <c r="K76" s="109">
        <v>500</v>
      </c>
      <c r="L76" s="109">
        <v>500</v>
      </c>
      <c r="M76" s="109">
        <v>500</v>
      </c>
      <c r="N76" s="109">
        <v>500</v>
      </c>
      <c r="O76" s="109">
        <v>500</v>
      </c>
      <c r="P76" s="102"/>
      <c r="Q76"/>
    </row>
    <row r="77" spans="1:17" ht="36">
      <c r="A77" s="107">
        <v>3531</v>
      </c>
      <c r="B77" s="108" t="s">
        <v>134</v>
      </c>
      <c r="C77" s="109">
        <f t="shared" si="4"/>
        <v>10000</v>
      </c>
      <c r="D77" s="109">
        <v>800</v>
      </c>
      <c r="E77" s="109">
        <v>800</v>
      </c>
      <c r="F77" s="109">
        <v>1000</v>
      </c>
      <c r="G77" s="109">
        <v>800</v>
      </c>
      <c r="H77" s="109">
        <v>1000</v>
      </c>
      <c r="I77" s="109">
        <v>800</v>
      </c>
      <c r="J77" s="109">
        <v>800</v>
      </c>
      <c r="K77" s="109">
        <v>800</v>
      </c>
      <c r="L77" s="109">
        <v>800</v>
      </c>
      <c r="M77" s="109">
        <v>800</v>
      </c>
      <c r="N77" s="109">
        <v>800</v>
      </c>
      <c r="O77" s="109">
        <v>800</v>
      </c>
      <c r="P77" s="102"/>
      <c r="Q77"/>
    </row>
    <row r="78" spans="1:17" ht="36">
      <c r="A78" s="107">
        <v>3551</v>
      </c>
      <c r="B78" s="108" t="s">
        <v>135</v>
      </c>
      <c r="C78" s="109">
        <f t="shared" si="4"/>
        <v>33000</v>
      </c>
      <c r="D78" s="109">
        <v>0</v>
      </c>
      <c r="E78" s="109">
        <v>3000</v>
      </c>
      <c r="F78" s="109">
        <v>3000</v>
      </c>
      <c r="G78" s="109">
        <v>3000</v>
      </c>
      <c r="H78" s="109">
        <v>3000</v>
      </c>
      <c r="I78" s="109">
        <v>3000</v>
      </c>
      <c r="J78" s="109">
        <v>3000</v>
      </c>
      <c r="K78" s="109">
        <v>3000</v>
      </c>
      <c r="L78" s="109">
        <v>3000</v>
      </c>
      <c r="M78" s="109">
        <v>3000</v>
      </c>
      <c r="N78" s="109">
        <v>3000</v>
      </c>
      <c r="O78" s="109">
        <v>3000</v>
      </c>
      <c r="P78" s="102"/>
      <c r="Q78"/>
    </row>
    <row r="79" spans="1:17" ht="24">
      <c r="A79" s="107">
        <v>3571</v>
      </c>
      <c r="B79" s="108" t="s">
        <v>136</v>
      </c>
      <c r="C79" s="109">
        <f t="shared" si="4"/>
        <v>50000</v>
      </c>
      <c r="D79" s="109">
        <v>2000</v>
      </c>
      <c r="E79" s="117">
        <v>5000</v>
      </c>
      <c r="F79" s="117">
        <v>3000</v>
      </c>
      <c r="G79" s="117">
        <v>3000</v>
      </c>
      <c r="H79" s="117">
        <v>3000</v>
      </c>
      <c r="I79" s="117">
        <v>3000</v>
      </c>
      <c r="J79" s="117">
        <v>10000</v>
      </c>
      <c r="K79" s="117">
        <v>10000</v>
      </c>
      <c r="L79" s="117">
        <v>3000</v>
      </c>
      <c r="M79" s="117">
        <v>3000</v>
      </c>
      <c r="N79" s="117">
        <v>2500</v>
      </c>
      <c r="O79" s="117">
        <v>2500</v>
      </c>
      <c r="P79" s="102"/>
      <c r="Q79"/>
    </row>
    <row r="80" spans="1:17" ht="24">
      <c r="A80" s="107">
        <v>3572</v>
      </c>
      <c r="B80" s="108" t="s">
        <v>137</v>
      </c>
      <c r="C80" s="109">
        <f t="shared" si="4"/>
        <v>2500</v>
      </c>
      <c r="D80" s="109">
        <v>0</v>
      </c>
      <c r="E80" s="117">
        <v>2500</v>
      </c>
      <c r="F80" s="117">
        <v>0</v>
      </c>
      <c r="G80" s="117">
        <v>0</v>
      </c>
      <c r="H80" s="117">
        <v>0</v>
      </c>
      <c r="I80" s="117">
        <v>0</v>
      </c>
      <c r="J80" s="117">
        <v>0</v>
      </c>
      <c r="K80" s="117">
        <v>0</v>
      </c>
      <c r="L80" s="117">
        <v>0</v>
      </c>
      <c r="M80" s="117">
        <v>0</v>
      </c>
      <c r="N80" s="117">
        <v>0</v>
      </c>
      <c r="O80" s="117">
        <v>0</v>
      </c>
      <c r="P80" s="102"/>
      <c r="Q80"/>
    </row>
    <row r="81" spans="1:243" ht="36">
      <c r="A81" s="107">
        <v>3621</v>
      </c>
      <c r="B81" s="108" t="s">
        <v>138</v>
      </c>
      <c r="C81" s="109">
        <f t="shared" si="4"/>
        <v>3691</v>
      </c>
      <c r="D81" s="109">
        <v>0</v>
      </c>
      <c r="E81" s="117">
        <v>1000</v>
      </c>
      <c r="F81" s="109">
        <v>0</v>
      </c>
      <c r="G81" s="109">
        <v>0</v>
      </c>
      <c r="H81" s="109">
        <v>0</v>
      </c>
      <c r="I81" s="109">
        <v>2000</v>
      </c>
      <c r="J81" s="109">
        <v>0</v>
      </c>
      <c r="K81" s="109">
        <v>691</v>
      </c>
      <c r="L81" s="109">
        <v>0</v>
      </c>
      <c r="M81" s="109">
        <v>0</v>
      </c>
      <c r="N81" s="109">
        <v>0</v>
      </c>
      <c r="O81" s="109">
        <v>0</v>
      </c>
      <c r="P81" s="102"/>
      <c r="Q81"/>
    </row>
    <row r="82" spans="1:243">
      <c r="A82" s="107">
        <v>3791</v>
      </c>
      <c r="B82" s="108" t="s">
        <v>139</v>
      </c>
      <c r="C82" s="109">
        <f t="shared" si="4"/>
        <v>1500</v>
      </c>
      <c r="D82" s="109">
        <v>0</v>
      </c>
      <c r="E82" s="109">
        <v>0</v>
      </c>
      <c r="F82" s="109">
        <v>0</v>
      </c>
      <c r="G82" s="109">
        <v>0</v>
      </c>
      <c r="H82" s="109">
        <v>0</v>
      </c>
      <c r="I82" s="109">
        <v>1500</v>
      </c>
      <c r="J82" s="109">
        <v>0</v>
      </c>
      <c r="K82" s="109">
        <v>0</v>
      </c>
      <c r="L82" s="109">
        <v>0</v>
      </c>
      <c r="M82" s="109">
        <v>0</v>
      </c>
      <c r="N82" s="109">
        <v>0</v>
      </c>
      <c r="O82" s="109">
        <v>0</v>
      </c>
      <c r="P82" s="102"/>
      <c r="Q82" s="120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  <c r="AL82" s="115"/>
      <c r="AM82" s="115"/>
      <c r="AN82" s="115"/>
      <c r="AO82" s="115"/>
      <c r="AP82" s="115"/>
      <c r="AQ82" s="115"/>
      <c r="AR82" s="115"/>
      <c r="AS82" s="115"/>
      <c r="AT82" s="115"/>
      <c r="AU82" s="115"/>
      <c r="AV82" s="115"/>
      <c r="AW82" s="115"/>
      <c r="AX82" s="115"/>
      <c r="AY82" s="115"/>
      <c r="AZ82" s="115"/>
      <c r="BA82" s="115"/>
      <c r="BB82" s="115"/>
      <c r="BC82" s="115"/>
      <c r="BD82" s="115"/>
      <c r="BE82" s="115"/>
      <c r="BF82" s="115"/>
      <c r="BG82" s="115"/>
      <c r="BH82" s="115"/>
      <c r="BI82" s="115"/>
      <c r="BJ82" s="115"/>
      <c r="BK82" s="115"/>
      <c r="BL82" s="115"/>
      <c r="BM82" s="115"/>
      <c r="BN82" s="115"/>
      <c r="BO82" s="115"/>
      <c r="BP82" s="115"/>
      <c r="BQ82" s="115"/>
      <c r="BR82" s="115"/>
      <c r="BS82" s="115"/>
      <c r="BT82" s="115"/>
      <c r="BU82" s="115"/>
      <c r="BV82" s="115"/>
      <c r="BW82" s="115"/>
      <c r="BX82" s="115"/>
      <c r="BY82" s="115"/>
      <c r="BZ82" s="115"/>
      <c r="CA82" s="115"/>
      <c r="CB82" s="115"/>
      <c r="CC82" s="115"/>
      <c r="CD82" s="115"/>
      <c r="CE82" s="115"/>
      <c r="CF82" s="115"/>
      <c r="CG82" s="115"/>
      <c r="CH82" s="115"/>
      <c r="CI82" s="115"/>
      <c r="CJ82" s="115"/>
      <c r="CK82" s="115"/>
      <c r="CL82" s="115"/>
      <c r="CM82" s="115"/>
      <c r="CN82" s="115"/>
      <c r="CO82" s="115"/>
      <c r="CP82" s="115"/>
      <c r="CQ82" s="115"/>
      <c r="CR82" s="115"/>
      <c r="CS82" s="115"/>
      <c r="CT82" s="115"/>
      <c r="CU82" s="115"/>
      <c r="CV82" s="115"/>
      <c r="CW82" s="115"/>
      <c r="CX82" s="115"/>
      <c r="CY82" s="115"/>
      <c r="CZ82" s="115"/>
      <c r="DA82" s="115"/>
      <c r="DB82" s="115"/>
      <c r="DC82" s="115"/>
      <c r="DD82" s="115"/>
      <c r="DE82" s="115"/>
      <c r="DF82" s="115"/>
      <c r="DG82" s="115"/>
      <c r="DH82" s="115"/>
      <c r="DI82" s="115"/>
      <c r="DJ82" s="115"/>
      <c r="DK82" s="115"/>
      <c r="DL82" s="115"/>
      <c r="DM82" s="115"/>
      <c r="DN82" s="115"/>
      <c r="DO82" s="115"/>
      <c r="DP82" s="115"/>
      <c r="DQ82" s="115"/>
      <c r="DR82" s="115"/>
      <c r="DS82" s="115"/>
      <c r="DT82" s="115"/>
      <c r="DU82" s="115"/>
      <c r="DV82" s="115"/>
      <c r="DW82" s="115"/>
      <c r="DX82" s="115"/>
      <c r="DY82" s="115"/>
      <c r="DZ82" s="115"/>
      <c r="EA82" s="115"/>
      <c r="EB82" s="115"/>
      <c r="EC82" s="115"/>
      <c r="ED82" s="115"/>
      <c r="EE82" s="115"/>
      <c r="EF82" s="115"/>
      <c r="EG82" s="115"/>
      <c r="EH82" s="115"/>
      <c r="EI82" s="115"/>
      <c r="EJ82" s="115"/>
      <c r="EK82" s="115"/>
      <c r="EL82" s="115"/>
      <c r="EM82" s="115"/>
      <c r="EN82" s="115"/>
      <c r="EO82" s="115"/>
      <c r="EP82" s="115"/>
      <c r="EQ82" s="115"/>
      <c r="ER82" s="115"/>
      <c r="ES82" s="115"/>
      <c r="ET82" s="115"/>
      <c r="EU82" s="115"/>
      <c r="EV82" s="115"/>
      <c r="EW82" s="115"/>
      <c r="EX82" s="115"/>
      <c r="EY82" s="115"/>
      <c r="EZ82" s="115"/>
      <c r="FA82" s="115"/>
      <c r="FB82" s="115"/>
      <c r="FC82" s="115"/>
      <c r="FD82" s="115"/>
      <c r="FE82" s="115"/>
      <c r="FF82" s="115"/>
      <c r="FG82" s="115"/>
      <c r="FH82" s="115"/>
      <c r="FI82" s="115"/>
      <c r="FJ82" s="115"/>
      <c r="FK82" s="115"/>
      <c r="FL82" s="115"/>
      <c r="FM82" s="115"/>
      <c r="FN82" s="115"/>
      <c r="FO82" s="115"/>
      <c r="FP82" s="115"/>
      <c r="FQ82" s="115"/>
      <c r="FR82" s="115"/>
      <c r="FS82" s="115"/>
      <c r="FT82" s="115"/>
      <c r="FU82" s="115"/>
      <c r="FV82" s="115"/>
      <c r="FW82" s="115"/>
      <c r="FX82" s="115"/>
      <c r="FY82" s="115"/>
      <c r="FZ82" s="115"/>
      <c r="GA82" s="115"/>
      <c r="GB82" s="115"/>
      <c r="GC82" s="115"/>
      <c r="GD82" s="115"/>
      <c r="GE82" s="115"/>
      <c r="GF82" s="115"/>
      <c r="GG82" s="115"/>
      <c r="GH82" s="115"/>
      <c r="GI82" s="115"/>
      <c r="GJ82" s="115"/>
      <c r="GK82" s="115"/>
      <c r="GL82" s="115"/>
      <c r="GM82" s="115"/>
      <c r="GN82" s="115"/>
      <c r="GO82" s="115"/>
      <c r="GP82" s="115"/>
      <c r="GQ82" s="115"/>
      <c r="GR82" s="115"/>
      <c r="GS82" s="115"/>
      <c r="GT82" s="115"/>
      <c r="GU82" s="115"/>
      <c r="GV82" s="115"/>
      <c r="GW82" s="115"/>
      <c r="GX82" s="115"/>
      <c r="GY82" s="115"/>
      <c r="GZ82" s="115"/>
      <c r="HA82" s="115"/>
      <c r="HB82" s="115"/>
      <c r="HC82" s="115"/>
      <c r="HD82" s="115"/>
      <c r="HE82" s="115"/>
      <c r="HF82" s="115"/>
      <c r="HG82" s="115"/>
      <c r="HH82" s="115"/>
      <c r="HI82" s="115"/>
      <c r="HJ82" s="115"/>
      <c r="HK82" s="115"/>
      <c r="HL82" s="115"/>
      <c r="HM82" s="115"/>
      <c r="HN82" s="115"/>
      <c r="HO82" s="115"/>
      <c r="HP82" s="115"/>
      <c r="HQ82" s="115"/>
      <c r="HR82" s="115"/>
      <c r="HS82" s="115"/>
      <c r="HT82" s="115"/>
      <c r="HU82" s="115"/>
      <c r="HV82" s="115"/>
      <c r="HW82" s="115"/>
      <c r="HX82" s="115"/>
      <c r="HY82" s="115"/>
      <c r="HZ82" s="115"/>
      <c r="IA82" s="115"/>
      <c r="IB82" s="115"/>
      <c r="IC82" s="115"/>
      <c r="ID82" s="115"/>
      <c r="IE82" s="115"/>
      <c r="IF82" s="115"/>
      <c r="IG82" s="115"/>
      <c r="IH82" s="115"/>
      <c r="II82" s="115"/>
    </row>
    <row r="83" spans="1:243">
      <c r="A83" s="107">
        <v>3822</v>
      </c>
      <c r="B83" s="108" t="s">
        <v>140</v>
      </c>
      <c r="C83" s="109">
        <f t="shared" si="4"/>
        <v>0</v>
      </c>
      <c r="D83" s="109">
        <v>0</v>
      </c>
      <c r="E83" s="117">
        <v>0</v>
      </c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12"/>
      <c r="Q83" s="113"/>
      <c r="R83" s="114"/>
      <c r="S83" s="114"/>
      <c r="T83" s="114"/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  <c r="AK83" s="114"/>
      <c r="AL83" s="114"/>
      <c r="AM83" s="114"/>
      <c r="AN83" s="114"/>
      <c r="AO83" s="114"/>
      <c r="AP83" s="114"/>
      <c r="AQ83" s="114"/>
      <c r="AR83" s="114"/>
      <c r="AS83" s="114"/>
      <c r="AT83" s="114"/>
      <c r="AU83" s="114"/>
      <c r="AV83" s="114"/>
      <c r="AW83" s="114"/>
      <c r="AX83" s="114"/>
      <c r="AY83" s="114"/>
      <c r="AZ83" s="114"/>
      <c r="BA83" s="114"/>
      <c r="BB83" s="114"/>
      <c r="BC83" s="114"/>
      <c r="BD83" s="114"/>
      <c r="BE83" s="114"/>
      <c r="BF83" s="114"/>
      <c r="BG83" s="114"/>
      <c r="BH83" s="114"/>
      <c r="BI83" s="114"/>
      <c r="BJ83" s="114"/>
      <c r="BK83" s="114"/>
      <c r="BL83" s="114"/>
      <c r="BM83" s="114"/>
      <c r="BN83" s="114"/>
      <c r="BO83" s="114"/>
      <c r="BP83" s="114"/>
      <c r="BQ83" s="114"/>
      <c r="BR83" s="114"/>
      <c r="BS83" s="114"/>
      <c r="BT83" s="114"/>
      <c r="BU83" s="114"/>
      <c r="BV83" s="114"/>
      <c r="BW83" s="114"/>
      <c r="BX83" s="114"/>
      <c r="BY83" s="114"/>
      <c r="BZ83" s="114"/>
      <c r="CA83" s="114"/>
      <c r="CB83" s="114"/>
      <c r="CC83" s="114"/>
      <c r="CD83" s="114"/>
      <c r="CE83" s="114"/>
      <c r="CF83" s="114"/>
      <c r="CG83" s="114"/>
      <c r="CH83" s="114"/>
      <c r="CI83" s="114"/>
      <c r="CJ83" s="114"/>
      <c r="CK83" s="114"/>
      <c r="CL83" s="114"/>
      <c r="CM83" s="114"/>
      <c r="CN83" s="114"/>
      <c r="CO83" s="114"/>
      <c r="CP83" s="114"/>
      <c r="CQ83" s="114"/>
      <c r="CR83" s="114"/>
      <c r="CS83" s="114"/>
      <c r="CT83" s="114"/>
      <c r="CU83" s="114"/>
      <c r="CV83" s="114"/>
      <c r="CW83" s="114"/>
      <c r="CX83" s="114"/>
      <c r="CY83" s="114"/>
      <c r="CZ83" s="114"/>
      <c r="DA83" s="114"/>
      <c r="DB83" s="114"/>
      <c r="DC83" s="114"/>
      <c r="DD83" s="114"/>
      <c r="DE83" s="114"/>
      <c r="DF83" s="114"/>
      <c r="DG83" s="114"/>
      <c r="DH83" s="114"/>
      <c r="DI83" s="114"/>
      <c r="DJ83" s="114"/>
      <c r="DK83" s="114"/>
      <c r="DL83" s="114"/>
      <c r="DM83" s="114"/>
      <c r="DN83" s="114"/>
      <c r="DO83" s="114"/>
      <c r="DP83" s="114"/>
      <c r="DQ83" s="114"/>
      <c r="DR83" s="114"/>
      <c r="DS83" s="114"/>
      <c r="DT83" s="114"/>
      <c r="DU83" s="114"/>
      <c r="DV83" s="114"/>
      <c r="DW83" s="114"/>
      <c r="DX83" s="114"/>
      <c r="DY83" s="114"/>
      <c r="DZ83" s="114"/>
      <c r="EA83" s="114"/>
      <c r="EB83" s="114"/>
      <c r="EC83" s="114"/>
      <c r="ED83" s="114"/>
      <c r="EE83" s="114"/>
      <c r="EF83" s="114"/>
      <c r="EG83" s="114"/>
      <c r="EH83" s="114"/>
      <c r="EI83" s="114"/>
      <c r="EJ83" s="114"/>
      <c r="EK83" s="114"/>
      <c r="EL83" s="114"/>
      <c r="EM83" s="114"/>
      <c r="EN83" s="114"/>
      <c r="EO83" s="114"/>
      <c r="EP83" s="114"/>
      <c r="EQ83" s="114"/>
      <c r="ER83" s="114"/>
      <c r="ES83" s="114"/>
      <c r="ET83" s="114"/>
      <c r="EU83" s="114"/>
      <c r="EV83" s="114"/>
      <c r="EW83" s="114"/>
      <c r="EX83" s="114"/>
      <c r="EY83" s="114"/>
      <c r="EZ83" s="114"/>
      <c r="FA83" s="114"/>
      <c r="FB83" s="114"/>
      <c r="FC83" s="114"/>
      <c r="FD83" s="114"/>
      <c r="FE83" s="114"/>
      <c r="FF83" s="114"/>
      <c r="FG83" s="114"/>
      <c r="FH83" s="114"/>
      <c r="FI83" s="114"/>
      <c r="FJ83" s="114"/>
      <c r="FK83" s="114"/>
      <c r="FL83" s="114"/>
      <c r="FM83" s="114"/>
      <c r="FN83" s="114"/>
      <c r="FO83" s="114"/>
      <c r="FP83" s="114"/>
      <c r="FQ83" s="114"/>
      <c r="FR83" s="114"/>
      <c r="FS83" s="114"/>
      <c r="FT83" s="114"/>
      <c r="FU83" s="114"/>
      <c r="FV83" s="114"/>
      <c r="FW83" s="114"/>
      <c r="FX83" s="114"/>
      <c r="FY83" s="114"/>
      <c r="FZ83" s="114"/>
      <c r="GA83" s="114"/>
      <c r="GB83" s="114"/>
      <c r="GC83" s="114"/>
      <c r="GD83" s="114"/>
      <c r="GE83" s="114"/>
      <c r="GF83" s="114"/>
      <c r="GG83" s="114"/>
      <c r="GH83" s="114"/>
      <c r="GI83" s="114"/>
      <c r="GJ83" s="114"/>
      <c r="GK83" s="114"/>
      <c r="GL83" s="114"/>
      <c r="GM83" s="114"/>
      <c r="GN83" s="114"/>
      <c r="GO83" s="114"/>
      <c r="GP83" s="114"/>
      <c r="GQ83" s="114"/>
      <c r="GR83" s="114"/>
      <c r="GS83" s="114"/>
      <c r="GT83" s="114"/>
      <c r="GU83" s="114"/>
      <c r="GV83" s="114"/>
      <c r="GW83" s="114"/>
      <c r="GX83" s="114"/>
      <c r="GY83" s="114"/>
      <c r="GZ83" s="114"/>
      <c r="HA83" s="114"/>
      <c r="HB83" s="114"/>
      <c r="HC83" s="114"/>
      <c r="HD83" s="114"/>
      <c r="HE83" s="114"/>
      <c r="HF83" s="114"/>
      <c r="HG83" s="114"/>
      <c r="HH83" s="114"/>
      <c r="HI83" s="114"/>
      <c r="HJ83" s="114"/>
      <c r="HK83" s="114"/>
      <c r="HL83" s="114"/>
      <c r="HM83" s="114"/>
      <c r="HN83" s="114"/>
      <c r="HO83" s="114"/>
      <c r="HP83" s="114"/>
      <c r="HQ83" s="114"/>
      <c r="HR83" s="114"/>
      <c r="HS83" s="114"/>
      <c r="HT83" s="114"/>
      <c r="HU83" s="114"/>
      <c r="HV83" s="114"/>
      <c r="HW83" s="114"/>
      <c r="HX83" s="114"/>
      <c r="HY83" s="114"/>
      <c r="HZ83" s="114"/>
      <c r="IA83" s="114"/>
      <c r="IB83" s="114"/>
      <c r="IC83" s="114"/>
      <c r="ID83" s="114"/>
      <c r="IE83" s="114"/>
      <c r="IF83" s="114"/>
      <c r="IG83" s="114"/>
      <c r="IH83" s="114"/>
      <c r="II83" s="114"/>
    </row>
    <row r="84" spans="1:243">
      <c r="A84" s="107">
        <v>3851</v>
      </c>
      <c r="B84" s="108" t="s">
        <v>141</v>
      </c>
      <c r="C84" s="109">
        <f t="shared" si="4"/>
        <v>2500</v>
      </c>
      <c r="D84" s="109">
        <v>0</v>
      </c>
      <c r="E84" s="117">
        <v>0</v>
      </c>
      <c r="F84" s="117">
        <v>2500</v>
      </c>
      <c r="G84" s="117">
        <v>0</v>
      </c>
      <c r="H84" s="117">
        <v>0</v>
      </c>
      <c r="I84" s="117">
        <v>0</v>
      </c>
      <c r="J84" s="117">
        <v>0</v>
      </c>
      <c r="K84" s="117">
        <v>0</v>
      </c>
      <c r="L84" s="117">
        <v>0</v>
      </c>
      <c r="M84" s="117">
        <v>0</v>
      </c>
      <c r="N84" s="117">
        <v>0</v>
      </c>
      <c r="O84" s="117">
        <v>0</v>
      </c>
      <c r="P84" s="102"/>
      <c r="Q84" s="120"/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  <c r="AF84" s="115"/>
      <c r="AG84" s="115"/>
      <c r="AH84" s="115"/>
      <c r="AI84" s="115"/>
      <c r="AJ84" s="115"/>
      <c r="AK84" s="115"/>
      <c r="AL84" s="115"/>
      <c r="AM84" s="115"/>
      <c r="AN84" s="115"/>
      <c r="AO84" s="115"/>
      <c r="AP84" s="115"/>
      <c r="AQ84" s="115"/>
      <c r="AR84" s="115"/>
      <c r="AS84" s="115"/>
      <c r="AT84" s="115"/>
      <c r="AU84" s="115"/>
      <c r="AV84" s="115"/>
      <c r="AW84" s="115"/>
      <c r="AX84" s="115"/>
      <c r="AY84" s="115"/>
      <c r="AZ84" s="115"/>
      <c r="BA84" s="115"/>
      <c r="BB84" s="115"/>
      <c r="BC84" s="115"/>
      <c r="BD84" s="115"/>
      <c r="BE84" s="115"/>
      <c r="BF84" s="115"/>
      <c r="BG84" s="115"/>
      <c r="BH84" s="115"/>
      <c r="BI84" s="115"/>
      <c r="BJ84" s="115"/>
      <c r="BK84" s="115"/>
      <c r="BL84" s="115"/>
      <c r="BM84" s="115"/>
      <c r="BN84" s="115"/>
      <c r="BO84" s="115"/>
      <c r="BP84" s="115"/>
      <c r="BQ84" s="115"/>
      <c r="BR84" s="115"/>
      <c r="BS84" s="115"/>
      <c r="BT84" s="115"/>
      <c r="BU84" s="115"/>
      <c r="BV84" s="115"/>
      <c r="BW84" s="115"/>
      <c r="BX84" s="115"/>
      <c r="BY84" s="115"/>
      <c r="BZ84" s="115"/>
      <c r="CA84" s="115"/>
      <c r="CB84" s="115"/>
      <c r="CC84" s="115"/>
      <c r="CD84" s="115"/>
      <c r="CE84" s="115"/>
      <c r="CF84" s="115"/>
      <c r="CG84" s="115"/>
      <c r="CH84" s="115"/>
      <c r="CI84" s="115"/>
      <c r="CJ84" s="115"/>
      <c r="CK84" s="115"/>
      <c r="CL84" s="115"/>
      <c r="CM84" s="115"/>
      <c r="CN84" s="115"/>
      <c r="CO84" s="115"/>
      <c r="CP84" s="115"/>
      <c r="CQ84" s="115"/>
      <c r="CR84" s="115"/>
      <c r="CS84" s="115"/>
      <c r="CT84" s="115"/>
      <c r="CU84" s="115"/>
      <c r="CV84" s="115"/>
      <c r="CW84" s="115"/>
      <c r="CX84" s="115"/>
      <c r="CY84" s="115"/>
      <c r="CZ84" s="115"/>
      <c r="DA84" s="115"/>
      <c r="DB84" s="115"/>
      <c r="DC84" s="115"/>
      <c r="DD84" s="115"/>
      <c r="DE84" s="115"/>
      <c r="DF84" s="115"/>
      <c r="DG84" s="115"/>
      <c r="DH84" s="115"/>
      <c r="DI84" s="115"/>
      <c r="DJ84" s="115"/>
      <c r="DK84" s="115"/>
      <c r="DL84" s="115"/>
      <c r="DM84" s="115"/>
      <c r="DN84" s="115"/>
      <c r="DO84" s="115"/>
      <c r="DP84" s="115"/>
      <c r="DQ84" s="115"/>
      <c r="DR84" s="115"/>
      <c r="DS84" s="115"/>
      <c r="DT84" s="115"/>
      <c r="DU84" s="115"/>
      <c r="DV84" s="115"/>
      <c r="DW84" s="115"/>
      <c r="DX84" s="115"/>
      <c r="DY84" s="115"/>
      <c r="DZ84" s="115"/>
      <c r="EA84" s="115"/>
      <c r="EB84" s="115"/>
      <c r="EC84" s="115"/>
      <c r="ED84" s="115"/>
      <c r="EE84" s="115"/>
      <c r="EF84" s="115"/>
      <c r="EG84" s="115"/>
      <c r="EH84" s="115"/>
      <c r="EI84" s="115"/>
      <c r="EJ84" s="115"/>
      <c r="EK84" s="115"/>
      <c r="EL84" s="115"/>
      <c r="EM84" s="115"/>
      <c r="EN84" s="115"/>
      <c r="EO84" s="115"/>
      <c r="EP84" s="115"/>
      <c r="EQ84" s="115"/>
      <c r="ER84" s="115"/>
      <c r="ES84" s="115"/>
      <c r="ET84" s="115"/>
      <c r="EU84" s="115"/>
      <c r="EV84" s="115"/>
      <c r="EW84" s="115"/>
      <c r="EX84" s="115"/>
      <c r="EY84" s="115"/>
      <c r="EZ84" s="115"/>
      <c r="FA84" s="115"/>
      <c r="FB84" s="115"/>
      <c r="FC84" s="115"/>
      <c r="FD84" s="115"/>
      <c r="FE84" s="115"/>
      <c r="FF84" s="115"/>
      <c r="FG84" s="115"/>
      <c r="FH84" s="115"/>
      <c r="FI84" s="115"/>
      <c r="FJ84" s="115"/>
      <c r="FK84" s="115"/>
      <c r="FL84" s="115"/>
      <c r="FM84" s="115"/>
      <c r="FN84" s="115"/>
      <c r="FO84" s="115"/>
      <c r="FP84" s="115"/>
      <c r="FQ84" s="115"/>
      <c r="FR84" s="115"/>
      <c r="FS84" s="115"/>
      <c r="FT84" s="115"/>
      <c r="FU84" s="115"/>
      <c r="FV84" s="115"/>
      <c r="FW84" s="115"/>
      <c r="FX84" s="115"/>
      <c r="FY84" s="115"/>
      <c r="FZ84" s="115"/>
      <c r="GA84" s="115"/>
      <c r="GB84" s="115"/>
      <c r="GC84" s="115"/>
      <c r="GD84" s="115"/>
      <c r="GE84" s="115"/>
      <c r="GF84" s="115"/>
      <c r="GG84" s="115"/>
      <c r="GH84" s="115"/>
      <c r="GI84" s="115"/>
      <c r="GJ84" s="115"/>
      <c r="GK84" s="115"/>
      <c r="GL84" s="115"/>
      <c r="GM84" s="115"/>
      <c r="GN84" s="115"/>
      <c r="GO84" s="115"/>
      <c r="GP84" s="115"/>
      <c r="GQ84" s="115"/>
      <c r="GR84" s="115"/>
      <c r="GS84" s="115"/>
      <c r="GT84" s="115"/>
      <c r="GU84" s="115"/>
      <c r="GV84" s="115"/>
      <c r="GW84" s="115"/>
      <c r="GX84" s="115"/>
      <c r="GY84" s="115"/>
      <c r="GZ84" s="115"/>
      <c r="HA84" s="115"/>
      <c r="HB84" s="115"/>
      <c r="HC84" s="115"/>
      <c r="HD84" s="115"/>
      <c r="HE84" s="115"/>
      <c r="HF84" s="115"/>
      <c r="HG84" s="115"/>
      <c r="HH84" s="115"/>
      <c r="HI84" s="115"/>
      <c r="HJ84" s="115"/>
      <c r="HK84" s="115"/>
      <c r="HL84" s="115"/>
      <c r="HM84" s="115"/>
      <c r="HN84" s="115"/>
      <c r="HO84" s="115"/>
      <c r="HP84" s="115"/>
      <c r="HQ84" s="115"/>
      <c r="HR84" s="115"/>
      <c r="HS84" s="115"/>
      <c r="HT84" s="115"/>
      <c r="HU84" s="115"/>
      <c r="HV84" s="115"/>
      <c r="HW84" s="115"/>
      <c r="HX84" s="115"/>
      <c r="HY84" s="115"/>
      <c r="HZ84" s="115"/>
      <c r="IA84" s="115"/>
      <c r="IB84" s="115"/>
      <c r="IC84" s="115"/>
      <c r="ID84" s="115"/>
      <c r="IE84" s="115"/>
      <c r="IF84" s="115"/>
      <c r="IG84" s="115"/>
      <c r="IH84" s="115"/>
      <c r="II84" s="115"/>
    </row>
    <row r="85" spans="1:243">
      <c r="A85" s="107">
        <v>3921</v>
      </c>
      <c r="B85" s="108" t="s">
        <v>142</v>
      </c>
      <c r="C85" s="109">
        <f t="shared" si="4"/>
        <v>645000</v>
      </c>
      <c r="D85" s="109">
        <v>45000</v>
      </c>
      <c r="E85" s="109">
        <v>50000</v>
      </c>
      <c r="F85" s="109">
        <v>60000</v>
      </c>
      <c r="G85" s="109">
        <v>60000</v>
      </c>
      <c r="H85" s="109">
        <v>60000</v>
      </c>
      <c r="I85" s="109">
        <v>50000</v>
      </c>
      <c r="J85" s="109">
        <v>50000</v>
      </c>
      <c r="K85" s="109">
        <v>60000</v>
      </c>
      <c r="L85" s="109">
        <v>50000</v>
      </c>
      <c r="M85" s="109">
        <v>50000</v>
      </c>
      <c r="N85" s="109">
        <v>50000</v>
      </c>
      <c r="O85" s="109">
        <v>60000</v>
      </c>
      <c r="P85" s="102"/>
    </row>
    <row r="86" spans="1:243">
      <c r="A86" s="107">
        <v>3941</v>
      </c>
      <c r="B86" s="108" t="s">
        <v>143</v>
      </c>
      <c r="C86" s="109">
        <f t="shared" si="4"/>
        <v>1000</v>
      </c>
      <c r="D86" s="109">
        <v>1000</v>
      </c>
      <c r="E86" s="117">
        <v>0</v>
      </c>
      <c r="F86" s="117">
        <v>0</v>
      </c>
      <c r="G86" s="117">
        <v>0</v>
      </c>
      <c r="H86" s="117">
        <v>0</v>
      </c>
      <c r="I86" s="117">
        <v>0</v>
      </c>
      <c r="J86" s="117">
        <v>0</v>
      </c>
      <c r="K86" s="117">
        <v>0</v>
      </c>
      <c r="L86" s="117">
        <v>0</v>
      </c>
      <c r="M86" s="117">
        <v>0</v>
      </c>
      <c r="N86" s="117">
        <v>0</v>
      </c>
      <c r="O86" s="117">
        <v>0</v>
      </c>
      <c r="P86" s="102"/>
    </row>
    <row r="87" spans="1:243">
      <c r="A87" s="107">
        <v>3951</v>
      </c>
      <c r="B87" s="108" t="s">
        <v>144</v>
      </c>
      <c r="C87" s="109">
        <f t="shared" si="4"/>
        <v>2500</v>
      </c>
      <c r="D87" s="109">
        <v>2500</v>
      </c>
      <c r="E87" s="117">
        <v>0</v>
      </c>
      <c r="F87" s="117">
        <v>0</v>
      </c>
      <c r="G87" s="117">
        <v>0</v>
      </c>
      <c r="H87" s="117">
        <v>0</v>
      </c>
      <c r="I87" s="117">
        <v>0</v>
      </c>
      <c r="J87" s="117">
        <v>0</v>
      </c>
      <c r="K87" s="117">
        <v>0</v>
      </c>
      <c r="L87" s="117">
        <v>0</v>
      </c>
      <c r="M87" s="117">
        <v>0</v>
      </c>
      <c r="N87" s="117">
        <v>0</v>
      </c>
      <c r="O87" s="117">
        <v>0</v>
      </c>
      <c r="P87" s="102"/>
    </row>
    <row r="88" spans="1:243">
      <c r="A88" s="107">
        <v>3993</v>
      </c>
      <c r="B88" s="108" t="s">
        <v>145</v>
      </c>
      <c r="C88" s="109">
        <f t="shared" si="4"/>
        <v>6000</v>
      </c>
      <c r="D88" s="109">
        <v>500</v>
      </c>
      <c r="E88" s="109">
        <v>500</v>
      </c>
      <c r="F88" s="109">
        <v>500</v>
      </c>
      <c r="G88" s="109">
        <v>500</v>
      </c>
      <c r="H88" s="109">
        <v>500</v>
      </c>
      <c r="I88" s="109">
        <v>500</v>
      </c>
      <c r="J88" s="109">
        <v>500</v>
      </c>
      <c r="K88" s="109">
        <v>500</v>
      </c>
      <c r="L88" s="109">
        <v>500</v>
      </c>
      <c r="M88" s="109">
        <v>500</v>
      </c>
      <c r="N88" s="109">
        <v>500</v>
      </c>
      <c r="O88" s="109">
        <v>500</v>
      </c>
      <c r="P88" s="102"/>
    </row>
    <row r="89" spans="1:243">
      <c r="A89" s="116"/>
      <c r="B89" s="119" t="s">
        <v>146</v>
      </c>
      <c r="C89" s="119">
        <f>SUM(C62:C88)</f>
        <v>1431193.01</v>
      </c>
      <c r="D89" s="78">
        <f>SUM(D62:D88)</f>
        <v>77782</v>
      </c>
      <c r="E89" s="78">
        <f t="shared" ref="E89:O89" si="5">SUM(E62:E88)</f>
        <v>94682</v>
      </c>
      <c r="F89" s="78">
        <f t="shared" si="5"/>
        <v>390800</v>
      </c>
      <c r="G89" s="78">
        <f t="shared" si="5"/>
        <v>95382</v>
      </c>
      <c r="H89" s="78">
        <f t="shared" si="5"/>
        <v>102382</v>
      </c>
      <c r="I89" s="78">
        <f t="shared" si="5"/>
        <v>91182</v>
      </c>
      <c r="J89" s="78">
        <f t="shared" si="5"/>
        <v>107682</v>
      </c>
      <c r="K89" s="78">
        <f t="shared" si="5"/>
        <v>122423</v>
      </c>
      <c r="L89" s="78">
        <f t="shared" si="5"/>
        <v>87982.01</v>
      </c>
      <c r="M89" s="78">
        <f t="shared" si="5"/>
        <v>83182</v>
      </c>
      <c r="N89" s="78">
        <f t="shared" si="5"/>
        <v>84832</v>
      </c>
      <c r="O89" s="78">
        <f t="shared" si="5"/>
        <v>92882</v>
      </c>
      <c r="P89" s="102"/>
    </row>
    <row r="90" spans="1:243">
      <c r="A90" s="107">
        <v>4419</v>
      </c>
      <c r="B90" s="108" t="s">
        <v>147</v>
      </c>
      <c r="C90" s="109">
        <f>SUM(D90:O90)</f>
        <v>167500</v>
      </c>
      <c r="D90" s="109">
        <v>2500</v>
      </c>
      <c r="E90" s="109">
        <v>0</v>
      </c>
      <c r="F90" s="117">
        <v>150000</v>
      </c>
      <c r="G90" s="117">
        <v>0</v>
      </c>
      <c r="H90" s="117">
        <v>0</v>
      </c>
      <c r="I90" s="117">
        <v>0</v>
      </c>
      <c r="J90" s="117">
        <v>0</v>
      </c>
      <c r="K90" s="117">
        <v>15000</v>
      </c>
      <c r="L90" s="117">
        <v>0</v>
      </c>
      <c r="M90" s="117">
        <v>0</v>
      </c>
      <c r="N90" s="117">
        <v>0</v>
      </c>
      <c r="O90" s="117">
        <v>0</v>
      </c>
      <c r="P90" s="102"/>
      <c r="Q90" s="120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  <c r="AG90" s="115"/>
      <c r="AH90" s="115"/>
      <c r="AI90" s="115"/>
      <c r="AJ90" s="115"/>
      <c r="AK90" s="115"/>
      <c r="AL90" s="115"/>
      <c r="AM90" s="115"/>
      <c r="AN90" s="115"/>
      <c r="AO90" s="115"/>
      <c r="AP90" s="115"/>
      <c r="AQ90" s="115"/>
      <c r="AR90" s="115"/>
      <c r="AS90" s="115"/>
      <c r="AT90" s="115"/>
      <c r="AU90" s="115"/>
      <c r="AV90" s="115"/>
      <c r="AW90" s="115"/>
      <c r="AX90" s="115"/>
      <c r="AY90" s="115"/>
      <c r="AZ90" s="115"/>
      <c r="BA90" s="115"/>
      <c r="BB90" s="115"/>
      <c r="BC90" s="115"/>
      <c r="BD90" s="115"/>
      <c r="BE90" s="115"/>
      <c r="BF90" s="115"/>
      <c r="BG90" s="115"/>
      <c r="BH90" s="115"/>
      <c r="BI90" s="115"/>
      <c r="BJ90" s="115"/>
      <c r="BK90" s="115"/>
      <c r="BL90" s="115"/>
      <c r="BM90" s="115"/>
      <c r="BN90" s="115"/>
      <c r="BO90" s="115"/>
      <c r="BP90" s="115"/>
      <c r="BQ90" s="115"/>
      <c r="BR90" s="115"/>
      <c r="BS90" s="115"/>
      <c r="BT90" s="115"/>
      <c r="BU90" s="115"/>
      <c r="BV90" s="115"/>
      <c r="BW90" s="115"/>
      <c r="BX90" s="115"/>
      <c r="BY90" s="115"/>
      <c r="BZ90" s="115"/>
      <c r="CA90" s="115"/>
      <c r="CB90" s="115"/>
      <c r="CC90" s="115"/>
      <c r="CD90" s="115"/>
      <c r="CE90" s="115"/>
      <c r="CF90" s="115"/>
      <c r="CG90" s="115"/>
      <c r="CH90" s="115"/>
      <c r="CI90" s="115"/>
      <c r="CJ90" s="115"/>
      <c r="CK90" s="115"/>
      <c r="CL90" s="115"/>
      <c r="CM90" s="115"/>
      <c r="CN90" s="115"/>
      <c r="CO90" s="115"/>
      <c r="CP90" s="115"/>
      <c r="CQ90" s="115"/>
      <c r="CR90" s="115"/>
      <c r="CS90" s="115"/>
      <c r="CT90" s="115"/>
      <c r="CU90" s="115"/>
      <c r="CV90" s="115"/>
      <c r="CW90" s="115"/>
      <c r="CX90" s="115"/>
      <c r="CY90" s="115"/>
      <c r="CZ90" s="115"/>
      <c r="DA90" s="115"/>
      <c r="DB90" s="115"/>
      <c r="DC90" s="115"/>
      <c r="DD90" s="115"/>
      <c r="DE90" s="115"/>
      <c r="DF90" s="115"/>
      <c r="DG90" s="115"/>
      <c r="DH90" s="115"/>
      <c r="DI90" s="115"/>
      <c r="DJ90" s="115"/>
      <c r="DK90" s="115"/>
      <c r="DL90" s="115"/>
      <c r="DM90" s="115"/>
      <c r="DN90" s="115"/>
      <c r="DO90" s="115"/>
      <c r="DP90" s="115"/>
      <c r="DQ90" s="115"/>
      <c r="DR90" s="115"/>
      <c r="DS90" s="115"/>
      <c r="DT90" s="115"/>
      <c r="DU90" s="115"/>
      <c r="DV90" s="115"/>
      <c r="DW90" s="115"/>
      <c r="DX90" s="115"/>
      <c r="DY90" s="115"/>
      <c r="DZ90" s="115"/>
      <c r="EA90" s="115"/>
      <c r="EB90" s="115"/>
      <c r="EC90" s="115"/>
      <c r="ED90" s="115"/>
      <c r="EE90" s="115"/>
      <c r="EF90" s="115"/>
      <c r="EG90" s="115"/>
      <c r="EH90" s="115"/>
      <c r="EI90" s="115"/>
      <c r="EJ90" s="115"/>
      <c r="EK90" s="115"/>
      <c r="EL90" s="115"/>
      <c r="EM90" s="115"/>
      <c r="EN90" s="115"/>
      <c r="EO90" s="115"/>
      <c r="EP90" s="115"/>
      <c r="EQ90" s="115"/>
      <c r="ER90" s="115"/>
      <c r="ES90" s="115"/>
      <c r="ET90" s="115"/>
      <c r="EU90" s="115"/>
      <c r="EV90" s="115"/>
      <c r="EW90" s="115"/>
      <c r="EX90" s="115"/>
      <c r="EY90" s="115"/>
      <c r="EZ90" s="115"/>
      <c r="FA90" s="115"/>
      <c r="FB90" s="115"/>
      <c r="FC90" s="115"/>
      <c r="FD90" s="115"/>
      <c r="FE90" s="115"/>
      <c r="FF90" s="115"/>
      <c r="FG90" s="115"/>
      <c r="FH90" s="115"/>
      <c r="FI90" s="115"/>
      <c r="FJ90" s="115"/>
      <c r="FK90" s="115"/>
      <c r="FL90" s="115"/>
      <c r="FM90" s="115"/>
      <c r="FN90" s="115"/>
      <c r="FO90" s="115"/>
      <c r="FP90" s="115"/>
      <c r="FQ90" s="115"/>
      <c r="FR90" s="115"/>
      <c r="FS90" s="115"/>
      <c r="FT90" s="115"/>
      <c r="FU90" s="115"/>
      <c r="FV90" s="115"/>
      <c r="FW90" s="115"/>
      <c r="FX90" s="115"/>
      <c r="FY90" s="115"/>
      <c r="FZ90" s="115"/>
      <c r="GA90" s="115"/>
      <c r="GB90" s="115"/>
      <c r="GC90" s="115"/>
      <c r="GD90" s="115"/>
      <c r="GE90" s="115"/>
      <c r="GF90" s="115"/>
      <c r="GG90" s="115"/>
      <c r="GH90" s="115"/>
      <c r="GI90" s="115"/>
      <c r="GJ90" s="115"/>
      <c r="GK90" s="115"/>
      <c r="GL90" s="115"/>
      <c r="GM90" s="115"/>
      <c r="GN90" s="115"/>
      <c r="GO90" s="115"/>
      <c r="GP90" s="115"/>
      <c r="GQ90" s="115"/>
      <c r="GR90" s="115"/>
      <c r="GS90" s="115"/>
      <c r="GT90" s="115"/>
      <c r="GU90" s="115"/>
      <c r="GV90" s="115"/>
      <c r="GW90" s="115"/>
      <c r="GX90" s="115"/>
      <c r="GY90" s="115"/>
      <c r="GZ90" s="115"/>
      <c r="HA90" s="115"/>
      <c r="HB90" s="115"/>
      <c r="HC90" s="115"/>
      <c r="HD90" s="115"/>
      <c r="HE90" s="115"/>
      <c r="HF90" s="115"/>
      <c r="HG90" s="115"/>
      <c r="HH90" s="115"/>
      <c r="HI90" s="115"/>
      <c r="HJ90" s="115"/>
      <c r="HK90" s="115"/>
      <c r="HL90" s="115"/>
      <c r="HM90" s="115"/>
      <c r="HN90" s="115"/>
      <c r="HO90" s="115"/>
      <c r="HP90" s="115"/>
      <c r="HQ90" s="115"/>
      <c r="HR90" s="115"/>
      <c r="HS90" s="115"/>
      <c r="HT90" s="115"/>
      <c r="HU90" s="115"/>
      <c r="HV90" s="115"/>
      <c r="HW90" s="115"/>
      <c r="HX90" s="115"/>
      <c r="HY90" s="115"/>
      <c r="HZ90" s="115"/>
      <c r="IA90" s="115"/>
      <c r="IB90" s="115"/>
      <c r="IC90" s="115"/>
      <c r="ID90" s="115"/>
      <c r="IE90" s="115"/>
      <c r="IF90" s="115"/>
      <c r="IG90" s="115"/>
      <c r="IH90" s="115"/>
      <c r="II90" s="115"/>
    </row>
    <row r="91" spans="1:243">
      <c r="A91" s="116"/>
      <c r="B91" s="119" t="s">
        <v>148</v>
      </c>
      <c r="C91" s="119">
        <f>SUM(C90)</f>
        <v>167500</v>
      </c>
      <c r="D91" s="78">
        <f t="shared" ref="D91:O91" si="6">SUM(D90:D90)</f>
        <v>2500</v>
      </c>
      <c r="E91" s="78">
        <f t="shared" si="6"/>
        <v>0</v>
      </c>
      <c r="F91" s="78">
        <f t="shared" si="6"/>
        <v>150000</v>
      </c>
      <c r="G91" s="78">
        <f t="shared" si="6"/>
        <v>0</v>
      </c>
      <c r="H91" s="78">
        <f t="shared" si="6"/>
        <v>0</v>
      </c>
      <c r="I91" s="78">
        <f t="shared" si="6"/>
        <v>0</v>
      </c>
      <c r="J91" s="78">
        <f t="shared" si="6"/>
        <v>0</v>
      </c>
      <c r="K91" s="78">
        <f t="shared" si="6"/>
        <v>15000</v>
      </c>
      <c r="L91" s="78">
        <f t="shared" si="6"/>
        <v>0</v>
      </c>
      <c r="M91" s="78">
        <f t="shared" si="6"/>
        <v>0</v>
      </c>
      <c r="N91" s="78">
        <f t="shared" si="6"/>
        <v>0</v>
      </c>
      <c r="O91" s="121">
        <f t="shared" si="6"/>
        <v>0</v>
      </c>
      <c r="P91" s="102"/>
    </row>
    <row r="92" spans="1:243" ht="24">
      <c r="A92" s="107">
        <v>5151</v>
      </c>
      <c r="B92" s="108" t="s">
        <v>149</v>
      </c>
      <c r="C92" s="109">
        <f>SUM(D92:O92)</f>
        <v>12000</v>
      </c>
      <c r="D92" s="109">
        <v>0</v>
      </c>
      <c r="E92" s="109">
        <v>0</v>
      </c>
      <c r="F92" s="117">
        <v>0</v>
      </c>
      <c r="G92" s="117">
        <v>6000</v>
      </c>
      <c r="H92" s="117">
        <v>0</v>
      </c>
      <c r="I92" s="117">
        <v>0</v>
      </c>
      <c r="J92" s="117">
        <v>6000</v>
      </c>
      <c r="K92" s="117">
        <v>0</v>
      </c>
      <c r="L92" s="117">
        <v>0</v>
      </c>
      <c r="M92" s="117">
        <v>0</v>
      </c>
      <c r="N92" s="117">
        <v>0</v>
      </c>
      <c r="O92" s="117">
        <v>0</v>
      </c>
      <c r="P92" s="102"/>
    </row>
    <row r="93" spans="1:243">
      <c r="A93" s="107">
        <v>5651</v>
      </c>
      <c r="B93" s="108" t="s">
        <v>150</v>
      </c>
      <c r="C93" s="109">
        <f>SUM(D93:O93)</f>
        <v>4000</v>
      </c>
      <c r="D93" s="109">
        <v>0</v>
      </c>
      <c r="E93" s="109">
        <v>0</v>
      </c>
      <c r="F93" s="117">
        <v>0</v>
      </c>
      <c r="G93" s="117">
        <v>4000</v>
      </c>
      <c r="H93" s="117">
        <v>0</v>
      </c>
      <c r="I93" s="117">
        <v>0</v>
      </c>
      <c r="J93" s="117">
        <v>0</v>
      </c>
      <c r="K93" s="117">
        <v>0</v>
      </c>
      <c r="L93" s="117">
        <v>0</v>
      </c>
      <c r="M93" s="117">
        <v>0</v>
      </c>
      <c r="N93" s="117">
        <v>0</v>
      </c>
      <c r="O93" s="117">
        <v>0</v>
      </c>
    </row>
    <row r="94" spans="1:243" ht="24">
      <c r="A94" s="107">
        <v>5661</v>
      </c>
      <c r="B94" s="108" t="s">
        <v>151</v>
      </c>
      <c r="C94" s="109">
        <f>SUM(D94:O94)</f>
        <v>5000</v>
      </c>
      <c r="D94" s="109">
        <v>0</v>
      </c>
      <c r="E94" s="109">
        <v>0</v>
      </c>
      <c r="F94" s="117">
        <v>5000</v>
      </c>
      <c r="G94" s="117">
        <v>0</v>
      </c>
      <c r="H94" s="117">
        <v>0</v>
      </c>
      <c r="I94" s="117">
        <v>0</v>
      </c>
      <c r="J94" s="117">
        <v>0</v>
      </c>
      <c r="K94" s="117">
        <v>0</v>
      </c>
      <c r="L94" s="117">
        <v>0</v>
      </c>
      <c r="M94" s="117">
        <v>0</v>
      </c>
      <c r="N94" s="117">
        <v>0</v>
      </c>
      <c r="O94" s="117">
        <v>0</v>
      </c>
    </row>
    <row r="95" spans="1:243">
      <c r="A95" s="107">
        <v>5671</v>
      </c>
      <c r="B95" s="108" t="s">
        <v>152</v>
      </c>
      <c r="C95" s="109">
        <f>SUM(D95:O95)</f>
        <v>12000</v>
      </c>
      <c r="D95" s="109">
        <v>0</v>
      </c>
      <c r="E95" s="109">
        <v>0</v>
      </c>
      <c r="F95" s="117">
        <v>0</v>
      </c>
      <c r="G95" s="117">
        <v>0</v>
      </c>
      <c r="H95" s="117">
        <v>0</v>
      </c>
      <c r="I95" s="117">
        <v>12000</v>
      </c>
      <c r="J95" s="117">
        <v>0</v>
      </c>
      <c r="K95" s="117">
        <v>0</v>
      </c>
      <c r="L95" s="117">
        <v>0</v>
      </c>
      <c r="M95" s="117">
        <v>0</v>
      </c>
      <c r="N95" s="117">
        <v>0</v>
      </c>
      <c r="O95" s="117">
        <v>0</v>
      </c>
    </row>
    <row r="96" spans="1:243">
      <c r="A96" s="107">
        <v>5672</v>
      </c>
      <c r="B96" s="108" t="s">
        <v>153</v>
      </c>
      <c r="C96" s="109">
        <f>SUM(D96:O96)</f>
        <v>6000</v>
      </c>
      <c r="D96" s="109">
        <v>0</v>
      </c>
      <c r="E96" s="109">
        <v>0</v>
      </c>
      <c r="F96" s="117">
        <v>6000</v>
      </c>
      <c r="G96" s="117">
        <v>0</v>
      </c>
      <c r="H96" s="117">
        <v>0</v>
      </c>
      <c r="I96" s="117">
        <v>0</v>
      </c>
      <c r="J96" s="117">
        <v>0</v>
      </c>
      <c r="K96" s="117">
        <v>0</v>
      </c>
      <c r="L96" s="117">
        <v>0</v>
      </c>
      <c r="M96" s="117">
        <v>0</v>
      </c>
      <c r="N96" s="117">
        <v>0</v>
      </c>
      <c r="O96" s="117">
        <v>0</v>
      </c>
    </row>
    <row r="97" spans="1:15">
      <c r="A97" s="116"/>
      <c r="B97" s="119" t="s">
        <v>154</v>
      </c>
      <c r="C97" s="119">
        <f t="shared" ref="C97:O97" si="7">SUM(C92:C96)</f>
        <v>39000</v>
      </c>
      <c r="D97" s="119">
        <f t="shared" si="7"/>
        <v>0</v>
      </c>
      <c r="E97" s="119">
        <f t="shared" si="7"/>
        <v>0</v>
      </c>
      <c r="F97" s="119">
        <f t="shared" si="7"/>
        <v>11000</v>
      </c>
      <c r="G97" s="119">
        <f t="shared" si="7"/>
        <v>10000</v>
      </c>
      <c r="H97" s="119">
        <f t="shared" si="7"/>
        <v>0</v>
      </c>
      <c r="I97" s="119">
        <f t="shared" si="7"/>
        <v>12000</v>
      </c>
      <c r="J97" s="119">
        <f t="shared" si="7"/>
        <v>6000</v>
      </c>
      <c r="K97" s="119">
        <f t="shared" si="7"/>
        <v>0</v>
      </c>
      <c r="L97" s="119">
        <f t="shared" si="7"/>
        <v>0</v>
      </c>
      <c r="M97" s="119">
        <f t="shared" si="7"/>
        <v>0</v>
      </c>
      <c r="N97" s="119">
        <f t="shared" si="7"/>
        <v>0</v>
      </c>
      <c r="O97" s="119">
        <f t="shared" si="7"/>
        <v>0</v>
      </c>
    </row>
    <row r="98" spans="1:15">
      <c r="A98" s="100"/>
      <c r="B98" s="99"/>
      <c r="C98" s="122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</row>
    <row r="99" spans="1:15">
      <c r="A99" s="116"/>
      <c r="B99" s="119" t="s">
        <v>155</v>
      </c>
      <c r="C99" s="119">
        <f>+SUM(C6:C97)/2</f>
        <v>23424143.009999998</v>
      </c>
      <c r="D99" s="78">
        <f t="shared" ref="D99:O99" si="8">D30+D61+D89+D91+D97</f>
        <v>1650732</v>
      </c>
      <c r="E99" s="78">
        <f t="shared" si="8"/>
        <v>1705982</v>
      </c>
      <c r="F99" s="78">
        <f t="shared" si="8"/>
        <v>2597100</v>
      </c>
      <c r="G99" s="78">
        <f t="shared" si="8"/>
        <v>1683082</v>
      </c>
      <c r="H99" s="78">
        <f t="shared" si="8"/>
        <v>1663882</v>
      </c>
      <c r="I99" s="78">
        <f t="shared" si="8"/>
        <v>1628982</v>
      </c>
      <c r="J99" s="78">
        <f t="shared" si="8"/>
        <v>1794182</v>
      </c>
      <c r="K99" s="78">
        <f t="shared" si="8"/>
        <v>1920523</v>
      </c>
      <c r="L99" s="78">
        <f t="shared" si="8"/>
        <v>2110482.0099999998</v>
      </c>
      <c r="M99" s="78">
        <f t="shared" si="8"/>
        <v>1630182</v>
      </c>
      <c r="N99" s="78">
        <f t="shared" si="8"/>
        <v>1692732</v>
      </c>
      <c r="O99" s="78">
        <f t="shared" si="8"/>
        <v>3346282</v>
      </c>
    </row>
    <row r="100" spans="1:15">
      <c r="A100" s="100"/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</row>
    <row r="101" spans="1:15">
      <c r="A101" s="46"/>
      <c r="B101" s="24"/>
      <c r="C101" s="123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</row>
    <row r="102" spans="1:15">
      <c r="A102" s="46"/>
      <c r="B102" s="24"/>
      <c r="C102" s="131">
        <f>C73/C89*100</f>
        <v>18.39849678975165</v>
      </c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</row>
    <row r="103" spans="1:15">
      <c r="A103" s="46"/>
      <c r="B103" s="24"/>
      <c r="C103" s="131">
        <f>C30/C99*100</f>
        <v>87.343216745499205</v>
      </c>
      <c r="D103" s="141" t="s">
        <v>156</v>
      </c>
      <c r="E103" s="141"/>
      <c r="F103" s="141"/>
      <c r="G103" s="124"/>
      <c r="H103" s="124"/>
      <c r="I103" s="141" t="s">
        <v>157</v>
      </c>
      <c r="J103" s="141"/>
      <c r="K103" s="141"/>
      <c r="L103" s="24"/>
      <c r="M103" s="24"/>
      <c r="N103" s="24"/>
      <c r="O103" s="24"/>
    </row>
    <row r="104" spans="1:15">
      <c r="A104" s="46"/>
      <c r="B104" s="24"/>
      <c r="C104" s="125"/>
      <c r="D104" s="124"/>
      <c r="E104" s="124"/>
      <c r="F104" s="124"/>
      <c r="G104" s="124"/>
      <c r="H104" s="124"/>
      <c r="I104" s="124"/>
      <c r="J104" s="124"/>
      <c r="K104" s="24"/>
      <c r="L104" s="24"/>
      <c r="M104" s="24"/>
      <c r="N104" s="24"/>
      <c r="O104" s="24"/>
    </row>
    <row r="105" spans="1:15">
      <c r="A105" s="46"/>
      <c r="B105" s="24"/>
      <c r="C105" s="123"/>
      <c r="D105" s="124"/>
      <c r="E105" s="124"/>
      <c r="F105" s="124"/>
      <c r="G105" s="124"/>
      <c r="H105" s="124"/>
      <c r="I105" s="124"/>
      <c r="J105" s="124"/>
      <c r="K105" s="24"/>
      <c r="L105" s="24"/>
      <c r="M105" s="24"/>
      <c r="N105" s="24"/>
      <c r="O105" s="24"/>
    </row>
    <row r="106" spans="1:15">
      <c r="A106" s="46"/>
      <c r="B106" s="24"/>
      <c r="C106" s="123"/>
      <c r="D106" s="142"/>
      <c r="E106" s="142"/>
      <c r="F106" s="126"/>
      <c r="G106" s="103"/>
      <c r="H106" s="103"/>
      <c r="I106" s="142"/>
      <c r="J106" s="142"/>
      <c r="K106" s="127"/>
      <c r="L106" s="24"/>
      <c r="M106" s="24"/>
      <c r="N106" s="24"/>
      <c r="O106" s="24"/>
    </row>
    <row r="107" spans="1:15">
      <c r="A107" s="46"/>
      <c r="B107" s="24"/>
      <c r="C107" s="123"/>
      <c r="D107" s="143" t="s">
        <v>158</v>
      </c>
      <c r="E107" s="143"/>
      <c r="F107" s="143"/>
      <c r="G107" s="128"/>
      <c r="H107" s="128"/>
      <c r="I107" s="143" t="s">
        <v>159</v>
      </c>
      <c r="J107" s="143"/>
      <c r="K107" s="143"/>
      <c r="L107" s="24"/>
      <c r="M107" s="24"/>
      <c r="N107" s="24"/>
      <c r="O107" s="24"/>
    </row>
    <row r="108" spans="1:15">
      <c r="A108" s="46"/>
      <c r="B108" s="24"/>
      <c r="C108" s="123"/>
      <c r="D108" s="140" t="s">
        <v>160</v>
      </c>
      <c r="E108" s="140"/>
      <c r="F108" s="140"/>
      <c r="G108" s="128"/>
      <c r="H108" s="128"/>
      <c r="I108" s="140" t="s">
        <v>161</v>
      </c>
      <c r="J108" s="140"/>
      <c r="K108" s="140"/>
      <c r="L108" s="24"/>
      <c r="M108" s="24"/>
      <c r="N108" s="24"/>
      <c r="O108" s="24"/>
    </row>
  </sheetData>
  <protectedRanges>
    <protectedRange sqref="D86:O88 D62:O77 D79:O84" name="Rango10"/>
    <protectedRange sqref="D60:O60 D32:O34 D37:O41 D42:D58 E42:O52 E53:E55 F54:O56 E56:O58" name="Rango3"/>
    <protectedRange sqref="D90:O90" name="Rango4"/>
    <protectedRange sqref="D92:O96" name="Rango5"/>
    <protectedRange sqref="F53:O53" name="Rango3_1"/>
    <protectedRange sqref="K15:O15 D16:O29 D12:O14 D9:O10" name="Rango2_1"/>
    <protectedRange sqref="D11:O11" name="Rango2_1_1"/>
    <protectedRange sqref="D31:O31" name="Rango3_2"/>
    <protectedRange sqref="D35:O35" name="Rango3_3"/>
    <protectedRange sqref="D36:O36" name="Rango3_4"/>
    <protectedRange sqref="D85:O85" name="Rango10_1"/>
    <protectedRange sqref="D59:O59" name="Rango3_5"/>
    <protectedRange sqref="D78:O78" name="Rango10_2"/>
  </protectedRanges>
  <mergeCells count="14">
    <mergeCell ref="H1:I1"/>
    <mergeCell ref="N3:O3"/>
    <mergeCell ref="K5:O5"/>
    <mergeCell ref="A7:A8"/>
    <mergeCell ref="B7:B8"/>
    <mergeCell ref="D7:O7"/>
    <mergeCell ref="D108:F108"/>
    <mergeCell ref="I108:K108"/>
    <mergeCell ref="D103:F103"/>
    <mergeCell ref="I103:K103"/>
    <mergeCell ref="D106:E106"/>
    <mergeCell ref="I106:J106"/>
    <mergeCell ref="D107:F107"/>
    <mergeCell ref="I107:K107"/>
  </mergeCells>
  <pageMargins left="0.27559055118110237" right="0.19685039370078741" top="0.46" bottom="0.45" header="0.31496062992125984" footer="0.31496062992125984"/>
  <pageSetup scale="78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9"/>
  <sheetViews>
    <sheetView workbookViewId="0"/>
  </sheetViews>
  <sheetFormatPr baseColWidth="10" defaultRowHeight="15"/>
  <cols>
    <col min="1" max="2" width="9.7109375" style="48" customWidth="1"/>
    <col min="3" max="3" width="42" style="49" bestFit="1" customWidth="1"/>
    <col min="4" max="4" width="10.85546875" style="49" customWidth="1"/>
    <col min="5" max="5" width="9.7109375" style="49" customWidth="1"/>
    <col min="6" max="10" width="7.85546875" style="49" bestFit="1" customWidth="1"/>
    <col min="11" max="11" width="9.28515625" style="49" bestFit="1" customWidth="1"/>
    <col min="12" max="12" width="7.85546875" style="49" bestFit="1" customWidth="1"/>
    <col min="13" max="13" width="10.42578125" style="49" customWidth="1"/>
    <col min="14" max="14" width="9.42578125" style="49" customWidth="1"/>
    <col min="15" max="15" width="9.7109375" style="49" bestFit="1" customWidth="1"/>
    <col min="16" max="16" width="11" style="49" customWidth="1"/>
    <col min="17" max="16384" width="11.42578125" style="49"/>
  </cols>
  <sheetData>
    <row r="1" spans="1:23" ht="45">
      <c r="N1" s="50"/>
      <c r="O1" s="50"/>
      <c r="P1" s="51" t="s">
        <v>39</v>
      </c>
      <c r="Q1" s="50"/>
      <c r="R1" s="50"/>
      <c r="S1" s="50"/>
      <c r="T1" s="50"/>
      <c r="U1" s="50"/>
      <c r="V1" s="50"/>
      <c r="W1" s="50"/>
    </row>
    <row r="2" spans="1:23" ht="33.75">
      <c r="A2" s="52"/>
      <c r="B2" s="52"/>
      <c r="C2" s="52"/>
      <c r="E2" s="52"/>
      <c r="F2" s="52"/>
      <c r="G2" s="52"/>
      <c r="H2" s="52"/>
      <c r="I2" s="52"/>
      <c r="J2" s="52"/>
      <c r="K2" s="52"/>
      <c r="L2" s="53"/>
      <c r="M2" s="50"/>
      <c r="N2" s="50"/>
      <c r="O2" s="50"/>
      <c r="P2" s="130" t="s">
        <v>40</v>
      </c>
      <c r="Q2" s="50"/>
      <c r="R2" s="50"/>
      <c r="S2" s="50"/>
      <c r="T2" s="50"/>
      <c r="U2" s="50"/>
      <c r="V2" s="50"/>
      <c r="W2" s="50"/>
    </row>
    <row r="3" spans="1:23" ht="3" customHeight="1">
      <c r="A3" s="49"/>
      <c r="B3" s="49"/>
      <c r="L3" s="53"/>
      <c r="M3" s="50"/>
      <c r="N3" s="50"/>
      <c r="O3" s="50"/>
      <c r="P3" s="54"/>
      <c r="Q3" s="50"/>
      <c r="R3" s="50"/>
      <c r="S3" s="50"/>
      <c r="T3" s="50"/>
      <c r="U3" s="50"/>
      <c r="V3" s="50"/>
      <c r="W3" s="50"/>
    </row>
    <row r="4" spans="1:23" ht="18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154" t="s">
        <v>1</v>
      </c>
      <c r="M4" s="154"/>
      <c r="N4" s="154"/>
      <c r="O4" s="154"/>
      <c r="P4" s="154"/>
      <c r="Q4" s="50"/>
      <c r="R4" s="50"/>
      <c r="S4" s="50"/>
      <c r="T4" s="50"/>
      <c r="U4" s="50"/>
      <c r="V4" s="50"/>
      <c r="W4" s="50"/>
    </row>
    <row r="5" spans="1:23" ht="12.75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6"/>
      <c r="M5" s="56"/>
      <c r="N5" s="56"/>
      <c r="O5" s="53"/>
      <c r="P5" s="57" t="s">
        <v>41</v>
      </c>
      <c r="Q5" s="50"/>
      <c r="R5" s="50"/>
      <c r="S5" s="50"/>
      <c r="T5" s="50"/>
      <c r="U5" s="50"/>
      <c r="V5" s="50"/>
      <c r="W5" s="50"/>
    </row>
    <row r="6" spans="1:23" s="59" customFormat="1" ht="12.7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6"/>
      <c r="M6" s="56"/>
      <c r="N6" s="56"/>
      <c r="O6" s="56"/>
      <c r="P6" s="58"/>
      <c r="Q6" s="50"/>
      <c r="R6" s="50"/>
      <c r="S6" s="50"/>
      <c r="T6" s="50"/>
      <c r="U6" s="50"/>
      <c r="V6" s="50"/>
      <c r="W6" s="50"/>
    </row>
    <row r="7" spans="1:23" ht="12.75" customHeight="1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</row>
    <row r="8" spans="1:23" ht="12.75" customHeight="1">
      <c r="A8" s="147" t="s">
        <v>42</v>
      </c>
      <c r="B8" s="147" t="s">
        <v>43</v>
      </c>
      <c r="C8" s="147" t="s">
        <v>44</v>
      </c>
      <c r="D8" s="149" t="s">
        <v>45</v>
      </c>
      <c r="E8" s="155" t="s">
        <v>46</v>
      </c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</row>
    <row r="9" spans="1:23" s="62" customFormat="1" ht="12.75">
      <c r="A9" s="148"/>
      <c r="B9" s="148"/>
      <c r="C9" s="148"/>
      <c r="D9" s="150"/>
      <c r="E9" s="61" t="s">
        <v>5</v>
      </c>
      <c r="F9" s="61" t="s">
        <v>6</v>
      </c>
      <c r="G9" s="61" t="s">
        <v>7</v>
      </c>
      <c r="H9" s="61" t="s">
        <v>8</v>
      </c>
      <c r="I9" s="61" t="s">
        <v>9</v>
      </c>
      <c r="J9" s="61" t="s">
        <v>10</v>
      </c>
      <c r="K9" s="61" t="s">
        <v>11</v>
      </c>
      <c r="L9" s="61" t="s">
        <v>12</v>
      </c>
      <c r="M9" s="61" t="s">
        <v>13</v>
      </c>
      <c r="N9" s="61" t="s">
        <v>14</v>
      </c>
      <c r="O9" s="61" t="s">
        <v>15</v>
      </c>
      <c r="P9" s="61" t="s">
        <v>16</v>
      </c>
    </row>
    <row r="10" spans="1:23" s="62" customFormat="1" ht="12.75">
      <c r="A10" s="63"/>
      <c r="B10" s="63"/>
      <c r="C10" s="63"/>
      <c r="D10" s="63"/>
      <c r="E10" s="64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</row>
    <row r="11" spans="1:23" s="62" customFormat="1" ht="12.75">
      <c r="A11" s="63"/>
      <c r="B11" s="63"/>
      <c r="C11" s="63"/>
      <c r="D11" s="63"/>
      <c r="E11" s="64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</row>
    <row r="12" spans="1:23">
      <c r="A12" s="66">
        <v>1000</v>
      </c>
      <c r="B12" s="66"/>
      <c r="C12" s="67" t="s">
        <v>47</v>
      </c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1:23">
      <c r="A13" s="66"/>
      <c r="B13" s="66"/>
      <c r="C13" s="67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1:23" ht="30">
      <c r="A14" s="66">
        <v>1100</v>
      </c>
      <c r="B14" s="69"/>
      <c r="C14" s="70" t="s">
        <v>48</v>
      </c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1:23">
      <c r="A15" s="66"/>
      <c r="B15" s="66">
        <v>1130</v>
      </c>
      <c r="C15" s="67" t="s">
        <v>49</v>
      </c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1:23">
      <c r="A16" s="66"/>
      <c r="B16" s="66">
        <v>1131</v>
      </c>
      <c r="C16" s="67" t="s">
        <v>50</v>
      </c>
      <c r="D16" s="68">
        <f>'[1]Estimado 2015'!C27</f>
        <v>11428469.989999998</v>
      </c>
      <c r="E16" s="68">
        <v>857135.25</v>
      </c>
      <c r="F16" s="68">
        <v>876563.64999999991</v>
      </c>
      <c r="G16" s="68">
        <v>894849.20000000007</v>
      </c>
      <c r="H16" s="68">
        <v>909706.21</v>
      </c>
      <c r="I16" s="68">
        <v>930277.46</v>
      </c>
      <c r="J16" s="68">
        <v>948563.01</v>
      </c>
      <c r="K16" s="68">
        <v>948563.01</v>
      </c>
      <c r="L16" s="68">
        <v>962277.17999999993</v>
      </c>
      <c r="M16" s="68">
        <v>999991.13</v>
      </c>
      <c r="N16" s="68">
        <v>1009133.8999999999</v>
      </c>
      <c r="O16" s="68">
        <v>1034276.53</v>
      </c>
      <c r="P16" s="68">
        <v>1057133.47</v>
      </c>
    </row>
    <row r="17" spans="1:16">
      <c r="A17" s="66"/>
      <c r="B17" s="66"/>
      <c r="C17" s="67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1:16">
      <c r="A18" s="66"/>
      <c r="B18" s="66"/>
      <c r="C18" s="67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1:16" s="55" customFormat="1" ht="12.75">
      <c r="A19" s="71"/>
      <c r="B19" s="71"/>
      <c r="C19" s="72" t="s">
        <v>51</v>
      </c>
      <c r="D19" s="73">
        <f>SUM(D12:D18)</f>
        <v>11428469.989999998</v>
      </c>
      <c r="E19" s="73">
        <f>SUM(E16:E17)</f>
        <v>857135.25</v>
      </c>
      <c r="F19" s="73">
        <f t="shared" ref="F19:P19" si="0">SUM(F12:F18)</f>
        <v>876563.64999999991</v>
      </c>
      <c r="G19" s="73">
        <f t="shared" si="0"/>
        <v>894849.20000000007</v>
      </c>
      <c r="H19" s="73">
        <f t="shared" si="0"/>
        <v>909706.21</v>
      </c>
      <c r="I19" s="73">
        <f t="shared" si="0"/>
        <v>930277.46</v>
      </c>
      <c r="J19" s="73">
        <f t="shared" si="0"/>
        <v>948563.01</v>
      </c>
      <c r="K19" s="73">
        <f t="shared" si="0"/>
        <v>948563.01</v>
      </c>
      <c r="L19" s="73">
        <f t="shared" si="0"/>
        <v>962277.17999999993</v>
      </c>
      <c r="M19" s="73">
        <f t="shared" si="0"/>
        <v>999991.13</v>
      </c>
      <c r="N19" s="73">
        <f t="shared" si="0"/>
        <v>1009133.8999999999</v>
      </c>
      <c r="O19" s="73">
        <f t="shared" si="0"/>
        <v>1034276.53</v>
      </c>
      <c r="P19" s="73">
        <f t="shared" si="0"/>
        <v>1057133.47</v>
      </c>
    </row>
    <row r="20" spans="1:16" s="55" customFormat="1" ht="12.75">
      <c r="A20" s="74"/>
      <c r="B20" s="74"/>
      <c r="C20" s="75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</row>
    <row r="21" spans="1:16" s="55" customFormat="1" ht="17.25" customHeight="1">
      <c r="A21" s="77"/>
      <c r="B21" s="77"/>
      <c r="C21" s="77" t="s">
        <v>52</v>
      </c>
      <c r="D21" s="78">
        <f>SUM(D19)</f>
        <v>11428469.989999998</v>
      </c>
      <c r="E21" s="78">
        <f>SUM(E19:E20)</f>
        <v>857135.25</v>
      </c>
      <c r="F21" s="78">
        <f t="shared" ref="F21:P21" si="1">SUM(F19:F20)</f>
        <v>876563.64999999991</v>
      </c>
      <c r="G21" s="78">
        <f t="shared" si="1"/>
        <v>894849.20000000007</v>
      </c>
      <c r="H21" s="78">
        <f t="shared" si="1"/>
        <v>909706.21</v>
      </c>
      <c r="I21" s="78">
        <f t="shared" si="1"/>
        <v>930277.46</v>
      </c>
      <c r="J21" s="78">
        <f t="shared" si="1"/>
        <v>948563.01</v>
      </c>
      <c r="K21" s="78">
        <f t="shared" si="1"/>
        <v>948563.01</v>
      </c>
      <c r="L21" s="78">
        <f t="shared" si="1"/>
        <v>962277.17999999993</v>
      </c>
      <c r="M21" s="78">
        <f t="shared" si="1"/>
        <v>999991.13</v>
      </c>
      <c r="N21" s="78">
        <f t="shared" si="1"/>
        <v>1009133.8999999999</v>
      </c>
      <c r="O21" s="78">
        <f t="shared" si="1"/>
        <v>1034276.53</v>
      </c>
      <c r="P21" s="78">
        <f t="shared" si="1"/>
        <v>1057133.47</v>
      </c>
    </row>
    <row r="24" spans="1:16">
      <c r="A24" s="82" t="s">
        <v>58</v>
      </c>
      <c r="B24" s="83" t="s">
        <v>60</v>
      </c>
    </row>
    <row r="26" spans="1:16">
      <c r="D26" s="132" t="s">
        <v>53</v>
      </c>
      <c r="E26" s="132"/>
      <c r="F26" s="132"/>
      <c r="G26" s="79"/>
      <c r="H26" s="79"/>
      <c r="I26" s="79"/>
      <c r="J26" s="79"/>
      <c r="L26" s="132" t="s">
        <v>54</v>
      </c>
      <c r="M26" s="132"/>
      <c r="N26" s="132"/>
      <c r="O26" s="132"/>
      <c r="P26" s="79"/>
    </row>
    <row r="27" spans="1:16">
      <c r="D27" s="79"/>
      <c r="F27" s="79"/>
      <c r="G27" s="79"/>
      <c r="H27" s="79"/>
      <c r="I27" s="79"/>
      <c r="J27" s="79"/>
      <c r="L27" s="79"/>
      <c r="N27" s="79"/>
      <c r="O27" s="79"/>
      <c r="P27" s="79"/>
    </row>
    <row r="28" spans="1:16">
      <c r="D28" s="79"/>
      <c r="F28" s="79"/>
      <c r="G28" s="79"/>
      <c r="H28" s="79"/>
      <c r="I28" s="79"/>
      <c r="J28" s="79"/>
      <c r="L28" s="79"/>
      <c r="N28" s="79"/>
      <c r="O28" s="79"/>
      <c r="P28" s="79"/>
    </row>
    <row r="29" spans="1:16">
      <c r="D29" s="79"/>
      <c r="F29" s="79"/>
      <c r="G29" s="79"/>
      <c r="H29" s="79"/>
      <c r="I29" s="79"/>
      <c r="J29" s="79"/>
      <c r="L29" s="79"/>
      <c r="N29" s="79"/>
      <c r="O29" s="79"/>
      <c r="P29" s="79"/>
    </row>
    <row r="30" spans="1:16">
      <c r="D30" s="80"/>
      <c r="E30" s="81"/>
      <c r="F30" s="80"/>
      <c r="G30" s="79"/>
      <c r="H30" s="79"/>
      <c r="I30" s="79"/>
      <c r="J30" s="79"/>
      <c r="L30" s="80"/>
      <c r="M30" s="81"/>
      <c r="N30" s="80"/>
      <c r="O30" s="80"/>
      <c r="P30" s="79"/>
    </row>
    <row r="31" spans="1:16">
      <c r="D31" s="132" t="s">
        <v>55</v>
      </c>
      <c r="E31" s="132"/>
      <c r="F31" s="132"/>
      <c r="G31" s="79"/>
      <c r="H31" s="79"/>
      <c r="I31" s="79"/>
      <c r="J31" s="79"/>
      <c r="L31" s="132" t="s">
        <v>59</v>
      </c>
      <c r="M31" s="132"/>
      <c r="N31" s="132"/>
      <c r="O31" s="132"/>
      <c r="P31" s="79"/>
    </row>
    <row r="32" spans="1:16">
      <c r="D32" s="132" t="s">
        <v>56</v>
      </c>
      <c r="E32" s="132"/>
      <c r="F32" s="132"/>
      <c r="G32" s="79"/>
      <c r="H32" s="79"/>
      <c r="I32" s="79"/>
      <c r="J32" s="79"/>
      <c r="L32" s="132" t="s">
        <v>57</v>
      </c>
      <c r="M32" s="132"/>
      <c r="N32" s="132"/>
      <c r="O32" s="132"/>
      <c r="P32" s="79"/>
    </row>
    <row r="33" spans="4:16">
      <c r="D33" s="79"/>
      <c r="E33" s="79"/>
      <c r="F33" s="79"/>
      <c r="G33" s="79"/>
      <c r="H33" s="79"/>
      <c r="I33" s="79"/>
      <c r="J33" s="79"/>
      <c r="L33" s="79"/>
      <c r="M33" s="79"/>
      <c r="N33" s="79"/>
      <c r="O33" s="79"/>
      <c r="P33" s="79"/>
    </row>
    <row r="34" spans="4:16"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</row>
    <row r="35" spans="4:16"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</row>
    <row r="36" spans="4:16"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</row>
    <row r="37" spans="4:16"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</row>
    <row r="38" spans="4:16"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</row>
    <row r="39" spans="4:16"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</row>
  </sheetData>
  <mergeCells count="12">
    <mergeCell ref="L4:P4"/>
    <mergeCell ref="A8:A9"/>
    <mergeCell ref="B8:B9"/>
    <mergeCell ref="C8:C9"/>
    <mergeCell ref="D8:D9"/>
    <mergeCell ref="E8:P8"/>
    <mergeCell ref="D26:F26"/>
    <mergeCell ref="L26:O26"/>
    <mergeCell ref="D31:F31"/>
    <mergeCell ref="L31:O31"/>
    <mergeCell ref="D32:F32"/>
    <mergeCell ref="L32:O32"/>
  </mergeCells>
  <pageMargins left="0.39370078740157483" right="0.31496062992125984" top="0.74803149606299213" bottom="0.74803149606299213" header="0.31496062992125984" footer="0.31496062992125984"/>
  <pageSetup scale="73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Ingresos </vt:lpstr>
      <vt:lpstr>Egresos</vt:lpstr>
      <vt:lpstr>Distribucion Aportacion Estatal</vt:lpstr>
      <vt:lpstr>'Distribucion Aportacion Estatal'!Área_de_impresión</vt:lpstr>
      <vt:lpstr>Egresos!Área_de_impresión</vt:lpstr>
      <vt:lpstr>'Ingresos '!Área_de_impresión</vt:lpstr>
    </vt:vector>
  </TitlesOfParts>
  <Company>Usuario Final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FINAL</dc:creator>
  <cp:lastModifiedBy>OFFICINA</cp:lastModifiedBy>
  <cp:lastPrinted>2015-01-22T19:25:12Z</cp:lastPrinted>
  <dcterms:created xsi:type="dcterms:W3CDTF">2015-01-22T16:48:02Z</dcterms:created>
  <dcterms:modified xsi:type="dcterms:W3CDTF">2016-06-24T23:12:47Z</dcterms:modified>
</cp:coreProperties>
</file>