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1595" windowHeight="6105" tabRatio="885" activeTab="11"/>
  </bookViews>
  <sheets>
    <sheet name="ENE 15" sheetId="1" r:id="rId1"/>
    <sheet name="FEB 15" sheetId="2" r:id="rId2"/>
    <sheet name="MZO 15" sheetId="3" r:id="rId3"/>
    <sheet name="ABR 15" sheetId="4" r:id="rId4"/>
    <sheet name="MAY 15" sheetId="5" r:id="rId5"/>
    <sheet name="JUN 15" sheetId="6" r:id="rId6"/>
    <sheet name="JUL 15" sheetId="7" r:id="rId7"/>
    <sheet name="AGO 15" sheetId="8" r:id="rId8"/>
    <sheet name="SEP 15" sheetId="9" r:id="rId9"/>
    <sheet name="OCT 15" sheetId="10" r:id="rId10"/>
    <sheet name="NOV 15" sheetId="11" r:id="rId11"/>
    <sheet name="DIC 15" sheetId="12" r:id="rId12"/>
    <sheet name="ESTIMADO ANUAL (2)" sheetId="13" r:id="rId13"/>
    <sheet name="ESTIMADO ANUAL" sheetId="14" r:id="rId14"/>
  </sheets>
  <definedNames>
    <definedName name="_xlnm.Print_Area" localSheetId="3">'ABR 15'!$R$1:$Z$36</definedName>
    <definedName name="_xlnm.Print_Area" localSheetId="7">'AGO 15'!$R$1:$Z$36</definedName>
    <definedName name="_xlnm.Print_Area" localSheetId="11">'DIC 15'!$R$1:$Z$36</definedName>
    <definedName name="_xlnm.Print_Area" localSheetId="0">'ENE 15'!$R$1:$Z$36</definedName>
    <definedName name="_xlnm.Print_Area" localSheetId="1">'FEB 15'!$R$1:$Z$33</definedName>
    <definedName name="_xlnm.Print_Area" localSheetId="6">'JUL 15'!$R$1:$Z$36</definedName>
    <definedName name="_xlnm.Print_Area" localSheetId="5">'JUN 15'!$R$1:$Z$36</definedName>
    <definedName name="_xlnm.Print_Area" localSheetId="4">'MAY 15'!$R$1:$Z$36</definedName>
    <definedName name="_xlnm.Print_Area" localSheetId="2">'MZO 15'!$R$1:$Z$36</definedName>
    <definedName name="_xlnm.Print_Area" localSheetId="10">'NOV 15'!$R$1:$Z$36</definedName>
    <definedName name="_xlnm.Print_Area" localSheetId="9">'OCT 15'!$R$1:$Z$36</definedName>
    <definedName name="_xlnm.Print_Area" localSheetId="8">'SEP 15'!$R$1:$Z$36</definedName>
  </definedNames>
  <calcPr fullCalcOnLoad="1"/>
</workbook>
</file>

<file path=xl/sharedStrings.xml><?xml version="1.0" encoding="utf-8"?>
<sst xmlns="http://schemas.openxmlformats.org/spreadsheetml/2006/main" count="518" uniqueCount="41">
  <si>
    <t>INGRESOS</t>
  </si>
  <si>
    <t>USUARIOS</t>
  </si>
  <si>
    <t>OPERADORES</t>
  </si>
  <si>
    <t>UNIDADES</t>
  </si>
  <si>
    <t>FECHA</t>
  </si>
  <si>
    <t>TOTAL</t>
  </si>
  <si>
    <t>SUBROGADO</t>
  </si>
  <si>
    <t>IXTAPA</t>
  </si>
  <si>
    <t>AURORA</t>
  </si>
  <si>
    <t>MARINA</t>
  </si>
  <si>
    <t>TOTALES</t>
  </si>
  <si>
    <t>PROMEDIOS DIARIOS DE RECAUDACION</t>
  </si>
  <si>
    <t>PROMEDIO DE USUARIOS TRANSPORTADOS POR DIA</t>
  </si>
  <si>
    <t>PROM. DE OPERADORES LAB. POR DIA</t>
  </si>
  <si>
    <t>PROM. DE UNIDADES LAB. POR DIA</t>
  </si>
  <si>
    <t>OTROS INGRESOS</t>
  </si>
  <si>
    <t>SUBTOTAL</t>
  </si>
  <si>
    <t>PTO. VALLARTA</t>
  </si>
  <si>
    <t xml:space="preserve">PUERTO VALLARTA </t>
  </si>
  <si>
    <t>ENERO</t>
  </si>
  <si>
    <t>FEBRERO</t>
  </si>
  <si>
    <t>MARZO</t>
  </si>
  <si>
    <t>ABRIL</t>
  </si>
  <si>
    <t>MAYO</t>
  </si>
  <si>
    <t>JUNIO</t>
  </si>
  <si>
    <t>JULIO</t>
  </si>
  <si>
    <t>VALLARTA</t>
  </si>
  <si>
    <t>PROMEDIO MES</t>
  </si>
  <si>
    <t>ULT. 5 MESES</t>
  </si>
  <si>
    <t>INGRESOS REALES</t>
  </si>
  <si>
    <t>INGRESOS ESTIMADOS</t>
  </si>
  <si>
    <t>ANUAL</t>
  </si>
  <si>
    <t>RUTA 11</t>
  </si>
  <si>
    <t>PROMEDIO MENSUAL * UNIDAD</t>
  </si>
  <si>
    <t>BIENEVALE $3.75</t>
  </si>
  <si>
    <t>RUTA 11        IXTAPA</t>
  </si>
  <si>
    <t>PASAJE NORMAL $7.50</t>
  </si>
  <si>
    <t>MENORES $3.75</t>
  </si>
  <si>
    <t>RUTA 11      IXTAPA</t>
  </si>
  <si>
    <t>R  U  T  A      1  1        I  X  T  A  P  A</t>
  </si>
  <si>
    <t>R  U  T  A    1  1      I  X  T  A  P  A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</si>
</sst>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$&quot;#,##0.00"/>
    <numFmt numFmtId="166" formatCode="&quot;$&quot;#,##0.0"/>
    <numFmt numFmtId="167" formatCode="#,##0.0"/>
    <numFmt numFmtId="168" formatCode="mmm\-yyyy"/>
    <numFmt numFmtId="169" formatCode="_-* #,##0.0_-;\-* #,##0.0_-;_-* &quot;-&quot;??_-;_-@_-"/>
    <numFmt numFmtId="170" formatCode="_-* #,##0_-;\-* #,##0_-;_-* &quot;-&quot;??_-;_-@_-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indexed="23"/>
      <name val="Arial"/>
      <family val="2"/>
    </font>
    <font>
      <sz val="14"/>
      <color indexed="23"/>
      <name val="Arial"/>
      <family val="2"/>
    </font>
    <font>
      <sz val="10"/>
      <color indexed="23"/>
      <name val="Arial"/>
      <family val="2"/>
    </font>
    <font>
      <sz val="8"/>
      <color indexed="23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4"/>
      <color indexed="9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sz val="14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4"/>
      <color indexed="60"/>
      <name val="Arial"/>
      <family val="2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sz val="16"/>
      <color indexed="10"/>
      <name val="Arial"/>
      <family val="2"/>
    </font>
    <font>
      <b/>
      <sz val="11"/>
      <color indexed="60"/>
      <name val="Arial"/>
      <family val="2"/>
    </font>
    <font>
      <b/>
      <sz val="10"/>
      <color indexed="60"/>
      <name val="Arial"/>
      <family val="2"/>
    </font>
    <font>
      <b/>
      <sz val="22"/>
      <color indexed="60"/>
      <name val="Arial"/>
      <family val="2"/>
    </font>
    <font>
      <b/>
      <sz val="16"/>
      <color indexed="60"/>
      <name val="Arial"/>
      <family val="2"/>
    </font>
    <font>
      <b/>
      <sz val="12"/>
      <color indexed="60"/>
      <name val="Arial"/>
      <family val="2"/>
    </font>
    <font>
      <sz val="11"/>
      <color indexed="23"/>
      <name val="Arial"/>
      <family val="2"/>
    </font>
    <font>
      <b/>
      <i/>
      <sz val="24"/>
      <color indexed="60"/>
      <name val="Arial"/>
      <family val="2"/>
    </font>
    <font>
      <b/>
      <i/>
      <sz val="12"/>
      <color indexed="60"/>
      <name val="Arial"/>
      <family val="2"/>
    </font>
    <font>
      <b/>
      <i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4"/>
      <color rgb="FFC00000"/>
      <name val="Arial"/>
      <family val="2"/>
    </font>
    <font>
      <b/>
      <sz val="10"/>
      <color theme="0"/>
      <name val="Arial"/>
      <family val="2"/>
    </font>
    <font>
      <b/>
      <sz val="20"/>
      <color theme="0"/>
      <name val="Arial"/>
      <family val="2"/>
    </font>
    <font>
      <sz val="16"/>
      <color rgb="FFFF0000"/>
      <name val="Arial"/>
      <family val="2"/>
    </font>
    <font>
      <b/>
      <sz val="11"/>
      <color rgb="FFC00000"/>
      <name val="Arial"/>
      <family val="2"/>
    </font>
    <font>
      <b/>
      <sz val="10"/>
      <color rgb="FFC00000"/>
      <name val="Arial"/>
      <family val="2"/>
    </font>
    <font>
      <b/>
      <sz val="22"/>
      <color rgb="FFC00000"/>
      <name val="Arial"/>
      <family val="2"/>
    </font>
    <font>
      <b/>
      <sz val="16"/>
      <color rgb="FFC00000"/>
      <name val="Arial"/>
      <family val="2"/>
    </font>
    <font>
      <sz val="14"/>
      <color theme="0"/>
      <name val="Arial"/>
      <family val="2"/>
    </font>
    <font>
      <b/>
      <sz val="12"/>
      <color rgb="FFC00000"/>
      <name val="Arial"/>
      <family val="2"/>
    </font>
    <font>
      <sz val="11"/>
      <color theme="0" tint="-0.4999699890613556"/>
      <name val="Arial"/>
      <family val="2"/>
    </font>
    <font>
      <b/>
      <sz val="14"/>
      <color theme="0"/>
      <name val="Arial"/>
      <family val="2"/>
    </font>
    <font>
      <b/>
      <i/>
      <sz val="24"/>
      <color rgb="FFC00000"/>
      <name val="Arial"/>
      <family val="2"/>
    </font>
    <font>
      <b/>
      <i/>
      <sz val="12"/>
      <color rgb="FFC00000"/>
      <name val="Arial"/>
      <family val="2"/>
    </font>
    <font>
      <b/>
      <i/>
      <sz val="11"/>
      <color rgb="FFC0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ED5CE"/>
        <bgColor indexed="64"/>
      </patternFill>
    </fill>
    <fill>
      <patternFill patternType="solid">
        <fgColor rgb="FFFD7BA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>
        <color indexed="63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33" borderId="0" xfId="0" applyFont="1" applyFill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15" fontId="5" fillId="34" borderId="16" xfId="0" applyNumberFormat="1" applyFont="1" applyFill="1" applyBorder="1" applyAlignment="1">
      <alignment horizontal="center"/>
    </xf>
    <xf numFmtId="0" fontId="13" fillId="35" borderId="17" xfId="0" applyFont="1" applyFill="1" applyBorder="1" applyAlignment="1">
      <alignment/>
    </xf>
    <xf numFmtId="4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34" borderId="18" xfId="0" applyFont="1" applyFill="1" applyBorder="1" applyAlignment="1">
      <alignment horizontal="center" vertical="center" wrapText="1"/>
    </xf>
    <xf numFmtId="0" fontId="11" fillId="36" borderId="17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/>
    </xf>
    <xf numFmtId="165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5" fillId="0" borderId="20" xfId="0" applyNumberFormat="1" applyFont="1" applyBorder="1" applyAlignment="1">
      <alignment/>
    </xf>
    <xf numFmtId="3" fontId="5" fillId="37" borderId="17" xfId="0" applyNumberFormat="1" applyFont="1" applyFill="1" applyBorder="1" applyAlignment="1">
      <alignment/>
    </xf>
    <xf numFmtId="0" fontId="12" fillId="0" borderId="0" xfId="0" applyFont="1" applyFill="1" applyAlignment="1">
      <alignment horizontal="justify"/>
    </xf>
    <xf numFmtId="0" fontId="63" fillId="0" borderId="0" xfId="0" applyFont="1" applyFill="1" applyAlignment="1">
      <alignment/>
    </xf>
    <xf numFmtId="44" fontId="5" fillId="0" borderId="21" xfId="48" applyFont="1" applyBorder="1" applyAlignment="1">
      <alignment/>
    </xf>
    <xf numFmtId="44" fontId="5" fillId="0" borderId="13" xfId="48" applyFont="1" applyBorder="1" applyAlignment="1">
      <alignment/>
    </xf>
    <xf numFmtId="44" fontId="5" fillId="0" borderId="14" xfId="48" applyFont="1" applyBorder="1" applyAlignment="1">
      <alignment/>
    </xf>
    <xf numFmtId="44" fontId="5" fillId="0" borderId="15" xfId="48" applyFont="1" applyBorder="1" applyAlignment="1">
      <alignment/>
    </xf>
    <xf numFmtId="44" fontId="5" fillId="0" borderId="22" xfId="48" applyFont="1" applyBorder="1" applyAlignment="1">
      <alignment/>
    </xf>
    <xf numFmtId="44" fontId="5" fillId="0" borderId="10" xfId="48" applyFont="1" applyBorder="1" applyAlignment="1">
      <alignment/>
    </xf>
    <xf numFmtId="44" fontId="5" fillId="0" borderId="11" xfId="48" applyFont="1" applyBorder="1" applyAlignment="1">
      <alignment/>
    </xf>
    <xf numFmtId="44" fontId="5" fillId="0" borderId="23" xfId="48" applyFont="1" applyBorder="1" applyAlignment="1">
      <alignment/>
    </xf>
    <xf numFmtId="17" fontId="2" fillId="0" borderId="0" xfId="0" applyNumberFormat="1" applyFont="1" applyFill="1" applyAlignment="1">
      <alignment horizontal="left" vertical="center"/>
    </xf>
    <xf numFmtId="44" fontId="5" fillId="0" borderId="24" xfId="48" applyFont="1" applyBorder="1" applyAlignment="1">
      <alignment/>
    </xf>
    <xf numFmtId="44" fontId="5" fillId="0" borderId="25" xfId="48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10" xfId="0" applyFont="1" applyFill="1" applyBorder="1" applyAlignment="1">
      <alignment/>
    </xf>
    <xf numFmtId="44" fontId="0" fillId="0" borderId="0" xfId="48" applyFont="1" applyAlignment="1">
      <alignment/>
    </xf>
    <xf numFmtId="44" fontId="0" fillId="0" borderId="10" xfId="48" applyFont="1" applyBorder="1" applyAlignment="1">
      <alignment/>
    </xf>
    <xf numFmtId="170" fontId="0" fillId="0" borderId="10" xfId="46" applyNumberFormat="1" applyFont="1" applyBorder="1" applyAlignment="1">
      <alignment/>
    </xf>
    <xf numFmtId="0" fontId="12" fillId="38" borderId="10" xfId="0" applyFont="1" applyFill="1" applyBorder="1" applyAlignment="1">
      <alignment horizontal="center"/>
    </xf>
    <xf numFmtId="0" fontId="12" fillId="39" borderId="10" xfId="0" applyFont="1" applyFill="1" applyBorder="1" applyAlignment="1">
      <alignment horizontal="right"/>
    </xf>
    <xf numFmtId="0" fontId="64" fillId="40" borderId="10" xfId="0" applyFont="1" applyFill="1" applyBorder="1" applyAlignment="1">
      <alignment horizontal="center"/>
    </xf>
    <xf numFmtId="44" fontId="0" fillId="0" borderId="10" xfId="0" applyNumberFormat="1" applyBorder="1" applyAlignment="1">
      <alignment/>
    </xf>
    <xf numFmtId="0" fontId="3" fillId="37" borderId="1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44" fontId="0" fillId="10" borderId="1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15" fillId="0" borderId="0" xfId="0" applyFont="1" applyAlignment="1">
      <alignment horizontal="center"/>
    </xf>
    <xf numFmtId="0" fontId="11" fillId="34" borderId="26" xfId="0" applyFont="1" applyFill="1" applyBorder="1" applyAlignment="1">
      <alignment horizontal="center" vertical="center" wrapText="1"/>
    </xf>
    <xf numFmtId="0" fontId="14" fillId="36" borderId="17" xfId="0" applyFont="1" applyFill="1" applyBorder="1" applyAlignment="1">
      <alignment horizontal="center" vertical="center" wrapText="1"/>
    </xf>
    <xf numFmtId="0" fontId="14" fillId="41" borderId="0" xfId="0" applyFont="1" applyFill="1" applyAlignment="1">
      <alignment vertical="center"/>
    </xf>
    <xf numFmtId="0" fontId="0" fillId="41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41" borderId="0" xfId="0" applyFont="1" applyFill="1" applyAlignment="1">
      <alignment vertical="center"/>
    </xf>
    <xf numFmtId="0" fontId="65" fillId="42" borderId="17" xfId="0" applyFont="1" applyFill="1" applyBorder="1" applyAlignment="1">
      <alignment horizontal="center" vertical="center" wrapText="1"/>
    </xf>
    <xf numFmtId="15" fontId="5" fillId="10" borderId="16" xfId="0" applyNumberFormat="1" applyFont="1" applyFill="1" applyBorder="1" applyAlignment="1">
      <alignment horizontal="center"/>
    </xf>
    <xf numFmtId="15" fontId="5" fillId="3" borderId="16" xfId="0" applyNumberFormat="1" applyFont="1" applyFill="1" applyBorder="1" applyAlignment="1">
      <alignment horizontal="center"/>
    </xf>
    <xf numFmtId="0" fontId="5" fillId="3" borderId="27" xfId="0" applyFont="1" applyFill="1" applyBorder="1" applyAlignment="1">
      <alignment/>
    </xf>
    <xf numFmtId="17" fontId="66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4" fillId="15" borderId="26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4" borderId="29" xfId="0" applyFont="1" applyFill="1" applyBorder="1" applyAlignment="1">
      <alignment horizontal="center" vertical="center" wrapText="1"/>
    </xf>
    <xf numFmtId="0" fontId="11" fillId="34" borderId="30" xfId="0" applyFont="1" applyFill="1" applyBorder="1" applyAlignment="1">
      <alignment horizontal="center" vertical="center" wrapText="1"/>
    </xf>
    <xf numFmtId="0" fontId="11" fillId="36" borderId="2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37" borderId="18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right"/>
    </xf>
    <xf numFmtId="17" fontId="68" fillId="0" borderId="0" xfId="0" applyNumberFormat="1" applyFont="1" applyFill="1" applyAlignment="1">
      <alignment horizontal="left"/>
    </xf>
    <xf numFmtId="17" fontId="69" fillId="0" borderId="0" xfId="0" applyNumberFormat="1" applyFont="1" applyFill="1" applyAlignment="1">
      <alignment horizontal="center" vertical="center"/>
    </xf>
    <xf numFmtId="17" fontId="70" fillId="0" borderId="0" xfId="0" applyNumberFormat="1" applyFont="1" applyAlignment="1">
      <alignment vertical="center"/>
    </xf>
    <xf numFmtId="0" fontId="11" fillId="5" borderId="18" xfId="0" applyFont="1" applyFill="1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 wrapText="1"/>
    </xf>
    <xf numFmtId="44" fontId="5" fillId="32" borderId="31" xfId="48" applyFont="1" applyFill="1" applyBorder="1" applyAlignment="1">
      <alignment/>
    </xf>
    <xf numFmtId="3" fontId="5" fillId="10" borderId="27" xfId="0" applyNumberFormat="1" applyFont="1" applyFill="1" applyBorder="1" applyAlignment="1">
      <alignment/>
    </xf>
    <xf numFmtId="44" fontId="5" fillId="15" borderId="17" xfId="48" applyFont="1" applyFill="1" applyBorder="1" applyAlignment="1">
      <alignment/>
    </xf>
    <xf numFmtId="44" fontId="5" fillId="32" borderId="18" xfId="48" applyFont="1" applyFill="1" applyBorder="1" applyAlignment="1">
      <alignment/>
    </xf>
    <xf numFmtId="44" fontId="71" fillId="42" borderId="17" xfId="48" applyFont="1" applyFill="1" applyBorder="1" applyAlignment="1">
      <alignment/>
    </xf>
    <xf numFmtId="44" fontId="5" fillId="37" borderId="19" xfId="48" applyFont="1" applyFill="1" applyBorder="1" applyAlignment="1">
      <alignment/>
    </xf>
    <xf numFmtId="3" fontId="5" fillId="10" borderId="19" xfId="0" applyNumberFormat="1" applyFont="1" applyFill="1" applyBorder="1" applyAlignment="1">
      <alignment/>
    </xf>
    <xf numFmtId="0" fontId="72" fillId="0" borderId="0" xfId="0" applyFont="1" applyFill="1" applyAlignment="1">
      <alignment/>
    </xf>
    <xf numFmtId="0" fontId="73" fillId="0" borderId="0" xfId="0" applyFont="1" applyAlignment="1">
      <alignment horizontal="right"/>
    </xf>
    <xf numFmtId="44" fontId="73" fillId="0" borderId="0" xfId="0" applyNumberFormat="1" applyFont="1" applyAlignment="1">
      <alignment/>
    </xf>
    <xf numFmtId="3" fontId="5" fillId="0" borderId="32" xfId="0" applyNumberFormat="1" applyFont="1" applyBorder="1" applyAlignment="1">
      <alignment/>
    </xf>
    <xf numFmtId="0" fontId="11" fillId="10" borderId="17" xfId="0" applyFont="1" applyFill="1" applyBorder="1" applyAlignment="1">
      <alignment horizontal="center" vertical="center" wrapText="1"/>
    </xf>
    <xf numFmtId="44" fontId="5" fillId="5" borderId="31" xfId="48" applyFont="1" applyFill="1" applyBorder="1" applyAlignment="1">
      <alignment/>
    </xf>
    <xf numFmtId="0" fontId="16" fillId="35" borderId="17" xfId="0" applyFont="1" applyFill="1" applyBorder="1" applyAlignment="1">
      <alignment horizontal="center"/>
    </xf>
    <xf numFmtId="0" fontId="16" fillId="43" borderId="17" xfId="0" applyFont="1" applyFill="1" applyBorder="1" applyAlignment="1">
      <alignment horizontal="center"/>
    </xf>
    <xf numFmtId="0" fontId="16" fillId="44" borderId="17" xfId="0" applyFont="1" applyFill="1" applyBorder="1" applyAlignment="1">
      <alignment horizontal="center"/>
    </xf>
    <xf numFmtId="0" fontId="7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" fontId="68" fillId="0" borderId="0" xfId="0" applyNumberFormat="1" applyFont="1" applyFill="1" applyAlignment="1">
      <alignment horizontal="left" vertical="center"/>
    </xf>
    <xf numFmtId="0" fontId="67" fillId="0" borderId="0" xfId="0" applyFont="1" applyFill="1" applyAlignment="1">
      <alignment horizontal="right" vertic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34" borderId="31" xfId="0" applyFont="1" applyFill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3" borderId="17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12" xfId="0" applyFont="1" applyFill="1" applyBorder="1" applyAlignment="1">
      <alignment/>
    </xf>
    <xf numFmtId="0" fontId="14" fillId="45" borderId="26" xfId="0" applyFont="1" applyFill="1" applyBorder="1" applyAlignment="1">
      <alignment horizontal="center" vertical="center" wrapText="1"/>
    </xf>
    <xf numFmtId="0" fontId="11" fillId="46" borderId="17" xfId="0" applyFont="1" applyFill="1" applyBorder="1" applyAlignment="1">
      <alignment horizontal="center" vertical="center" wrapText="1"/>
    </xf>
    <xf numFmtId="15" fontId="5" fillId="46" borderId="16" xfId="0" applyNumberFormat="1" applyFont="1" applyFill="1" applyBorder="1" applyAlignment="1">
      <alignment horizontal="center"/>
    </xf>
    <xf numFmtId="0" fontId="11" fillId="47" borderId="18" xfId="0" applyFont="1" applyFill="1" applyBorder="1" applyAlignment="1">
      <alignment horizontal="center" vertical="center" wrapText="1"/>
    </xf>
    <xf numFmtId="0" fontId="11" fillId="48" borderId="18" xfId="0" applyFont="1" applyFill="1" applyBorder="1" applyAlignment="1">
      <alignment horizontal="center" vertical="center" wrapText="1"/>
    </xf>
    <xf numFmtId="44" fontId="5" fillId="48" borderId="31" xfId="48" applyFont="1" applyFill="1" applyBorder="1" applyAlignment="1">
      <alignment/>
    </xf>
    <xf numFmtId="44" fontId="5" fillId="46" borderId="31" xfId="48" applyFont="1" applyFill="1" applyBorder="1" applyAlignment="1">
      <alignment/>
    </xf>
    <xf numFmtId="44" fontId="5" fillId="46" borderId="18" xfId="48" applyFont="1" applyFill="1" applyBorder="1" applyAlignment="1">
      <alignment/>
    </xf>
    <xf numFmtId="44" fontId="5" fillId="47" borderId="19" xfId="48" applyFont="1" applyFill="1" applyBorder="1" applyAlignment="1">
      <alignment/>
    </xf>
    <xf numFmtId="0" fontId="74" fillId="44" borderId="17" xfId="0" applyFont="1" applyFill="1" applyBorder="1" applyAlignment="1">
      <alignment horizontal="center"/>
    </xf>
    <xf numFmtId="0" fontId="11" fillId="49" borderId="28" xfId="0" applyFont="1" applyFill="1" applyBorder="1" applyAlignment="1">
      <alignment horizontal="center" vertical="center" wrapText="1"/>
    </xf>
    <xf numFmtId="15" fontId="5" fillId="49" borderId="16" xfId="0" applyNumberFormat="1" applyFont="1" applyFill="1" applyBorder="1" applyAlignment="1">
      <alignment horizontal="center"/>
    </xf>
    <xf numFmtId="0" fontId="5" fillId="49" borderId="17" xfId="0" applyFont="1" applyFill="1" applyBorder="1" applyAlignment="1">
      <alignment/>
    </xf>
    <xf numFmtId="0" fontId="75" fillId="0" borderId="0" xfId="0" applyFont="1" applyFill="1" applyAlignment="1">
      <alignment/>
    </xf>
    <xf numFmtId="0" fontId="76" fillId="0" borderId="0" xfId="0" applyFont="1" applyFill="1" applyAlignment="1">
      <alignment vertical="center"/>
    </xf>
    <xf numFmtId="0" fontId="77" fillId="0" borderId="0" xfId="0" applyFont="1" applyFill="1" applyAlignment="1">
      <alignment horizontal="right" vertical="center"/>
    </xf>
    <xf numFmtId="0" fontId="14" fillId="39" borderId="17" xfId="0" applyFont="1" applyFill="1" applyBorder="1" applyAlignment="1">
      <alignment horizontal="center" vertical="center" wrapText="1"/>
    </xf>
    <xf numFmtId="0" fontId="14" fillId="32" borderId="35" xfId="0" applyFont="1" applyFill="1" applyBorder="1" applyAlignment="1">
      <alignment horizontal="center" vertical="center" wrapText="1"/>
    </xf>
    <xf numFmtId="0" fontId="14" fillId="32" borderId="26" xfId="0" applyFont="1" applyFill="1" applyBorder="1" applyAlignment="1">
      <alignment horizontal="center" vertical="center" wrapText="1"/>
    </xf>
    <xf numFmtId="0" fontId="14" fillId="32" borderId="36" xfId="0" applyFont="1" applyFill="1" applyBorder="1" applyAlignment="1">
      <alignment horizontal="center" vertical="center" wrapText="1"/>
    </xf>
    <xf numFmtId="0" fontId="14" fillId="10" borderId="35" xfId="0" applyFont="1" applyFill="1" applyBorder="1" applyAlignment="1">
      <alignment horizontal="center" vertical="center" wrapText="1"/>
    </xf>
    <xf numFmtId="0" fontId="14" fillId="10" borderId="26" xfId="0" applyFont="1" applyFill="1" applyBorder="1" applyAlignment="1">
      <alignment horizontal="center" vertical="center" wrapText="1"/>
    </xf>
    <xf numFmtId="0" fontId="14" fillId="10" borderId="36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36" xfId="0" applyFont="1" applyFill="1" applyBorder="1" applyAlignment="1">
      <alignment horizontal="center" vertical="center" wrapText="1"/>
    </xf>
    <xf numFmtId="0" fontId="14" fillId="46" borderId="35" xfId="0" applyFont="1" applyFill="1" applyBorder="1" applyAlignment="1">
      <alignment horizontal="center" vertical="center" wrapText="1"/>
    </xf>
    <xf numFmtId="0" fontId="14" fillId="46" borderId="26" xfId="0" applyFont="1" applyFill="1" applyBorder="1" applyAlignment="1">
      <alignment horizontal="center" vertical="center" wrapText="1"/>
    </xf>
    <xf numFmtId="0" fontId="14" fillId="46" borderId="36" xfId="0" applyFont="1" applyFill="1" applyBorder="1" applyAlignment="1">
      <alignment horizontal="center" vertical="center" wrapText="1"/>
    </xf>
    <xf numFmtId="0" fontId="12" fillId="49" borderId="35" xfId="0" applyFont="1" applyFill="1" applyBorder="1" applyAlignment="1">
      <alignment horizontal="center" vertical="center" wrapText="1"/>
    </xf>
    <xf numFmtId="0" fontId="12" fillId="49" borderId="26" xfId="0" applyFont="1" applyFill="1" applyBorder="1" applyAlignment="1">
      <alignment horizontal="center" vertical="center" wrapText="1"/>
    </xf>
    <xf numFmtId="0" fontId="12" fillId="49" borderId="36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1238250</xdr:colOff>
      <xdr:row>0</xdr:row>
      <xdr:rowOff>19050</xdr:rowOff>
    </xdr:from>
    <xdr:to>
      <xdr:col>8</xdr:col>
      <xdr:colOff>914400</xdr:colOff>
      <xdr:row>0</xdr:row>
      <xdr:rowOff>295275</xdr:rowOff>
    </xdr:to>
    <xdr:pic>
      <xdr:nvPicPr>
        <xdr:cNvPr id="1" name="13 Imagen" descr="LOGO 20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9050"/>
          <a:ext cx="1847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0</xdr:row>
      <xdr:rowOff>57150</xdr:rowOff>
    </xdr:from>
    <xdr:to>
      <xdr:col>4</xdr:col>
      <xdr:colOff>762000</xdr:colOff>
      <xdr:row>0</xdr:row>
      <xdr:rowOff>276225</xdr:rowOff>
    </xdr:to>
    <xdr:pic>
      <xdr:nvPicPr>
        <xdr:cNvPr id="2" name="14 Imagen" descr="ingres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57150"/>
          <a:ext cx="1533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200025</xdr:colOff>
      <xdr:row>0</xdr:row>
      <xdr:rowOff>28575</xdr:rowOff>
    </xdr:from>
    <xdr:to>
      <xdr:col>23</xdr:col>
      <xdr:colOff>0</xdr:colOff>
      <xdr:row>0</xdr:row>
      <xdr:rowOff>314325</xdr:rowOff>
    </xdr:to>
    <xdr:pic>
      <xdr:nvPicPr>
        <xdr:cNvPr id="3" name="13 Imagen" descr="LOGO 20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45025" y="28575"/>
          <a:ext cx="1200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1238250</xdr:colOff>
      <xdr:row>0</xdr:row>
      <xdr:rowOff>19050</xdr:rowOff>
    </xdr:from>
    <xdr:to>
      <xdr:col>8</xdr:col>
      <xdr:colOff>762000</xdr:colOff>
      <xdr:row>0</xdr:row>
      <xdr:rowOff>295275</xdr:rowOff>
    </xdr:to>
    <xdr:pic>
      <xdr:nvPicPr>
        <xdr:cNvPr id="1" name="13 Imagen" descr="LOGO 20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9050"/>
          <a:ext cx="1847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0</xdr:row>
      <xdr:rowOff>57150</xdr:rowOff>
    </xdr:from>
    <xdr:to>
      <xdr:col>4</xdr:col>
      <xdr:colOff>762000</xdr:colOff>
      <xdr:row>0</xdr:row>
      <xdr:rowOff>276225</xdr:rowOff>
    </xdr:to>
    <xdr:pic>
      <xdr:nvPicPr>
        <xdr:cNvPr id="2" name="14 Imagen" descr="ingres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57150"/>
          <a:ext cx="1533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200025</xdr:colOff>
      <xdr:row>0</xdr:row>
      <xdr:rowOff>28575</xdr:rowOff>
    </xdr:from>
    <xdr:to>
      <xdr:col>22</xdr:col>
      <xdr:colOff>762000</xdr:colOff>
      <xdr:row>0</xdr:row>
      <xdr:rowOff>314325</xdr:rowOff>
    </xdr:to>
    <xdr:pic>
      <xdr:nvPicPr>
        <xdr:cNvPr id="3" name="13 Imagen" descr="LOGO 20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02200" y="28575"/>
          <a:ext cx="1200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1238250</xdr:colOff>
      <xdr:row>0</xdr:row>
      <xdr:rowOff>19050</xdr:rowOff>
    </xdr:from>
    <xdr:to>
      <xdr:col>8</xdr:col>
      <xdr:colOff>914400</xdr:colOff>
      <xdr:row>0</xdr:row>
      <xdr:rowOff>295275</xdr:rowOff>
    </xdr:to>
    <xdr:pic>
      <xdr:nvPicPr>
        <xdr:cNvPr id="1" name="13 Imagen" descr="LOGO 20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19050"/>
          <a:ext cx="1847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0</xdr:row>
      <xdr:rowOff>57150</xdr:rowOff>
    </xdr:from>
    <xdr:to>
      <xdr:col>4</xdr:col>
      <xdr:colOff>762000</xdr:colOff>
      <xdr:row>0</xdr:row>
      <xdr:rowOff>276225</xdr:rowOff>
    </xdr:to>
    <xdr:pic>
      <xdr:nvPicPr>
        <xdr:cNvPr id="2" name="14 Imagen" descr="ingres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57150"/>
          <a:ext cx="1533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200025</xdr:colOff>
      <xdr:row>0</xdr:row>
      <xdr:rowOff>28575</xdr:rowOff>
    </xdr:from>
    <xdr:to>
      <xdr:col>22</xdr:col>
      <xdr:colOff>762000</xdr:colOff>
      <xdr:row>0</xdr:row>
      <xdr:rowOff>314325</xdr:rowOff>
    </xdr:to>
    <xdr:pic>
      <xdr:nvPicPr>
        <xdr:cNvPr id="3" name="13 Imagen" descr="LOGO 20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78375" y="28575"/>
          <a:ext cx="1200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1238250</xdr:colOff>
      <xdr:row>0</xdr:row>
      <xdr:rowOff>19050</xdr:rowOff>
    </xdr:from>
    <xdr:to>
      <xdr:col>8</xdr:col>
      <xdr:colOff>914400</xdr:colOff>
      <xdr:row>0</xdr:row>
      <xdr:rowOff>295275</xdr:rowOff>
    </xdr:to>
    <xdr:pic>
      <xdr:nvPicPr>
        <xdr:cNvPr id="1" name="13 Imagen" descr="LOGO 20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19050"/>
          <a:ext cx="1847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0</xdr:row>
      <xdr:rowOff>57150</xdr:rowOff>
    </xdr:from>
    <xdr:to>
      <xdr:col>4</xdr:col>
      <xdr:colOff>762000</xdr:colOff>
      <xdr:row>0</xdr:row>
      <xdr:rowOff>276225</xdr:rowOff>
    </xdr:to>
    <xdr:pic>
      <xdr:nvPicPr>
        <xdr:cNvPr id="2" name="14 Imagen" descr="ingres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57150"/>
          <a:ext cx="1533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200025</xdr:colOff>
      <xdr:row>0</xdr:row>
      <xdr:rowOff>28575</xdr:rowOff>
    </xdr:from>
    <xdr:to>
      <xdr:col>22</xdr:col>
      <xdr:colOff>762000</xdr:colOff>
      <xdr:row>0</xdr:row>
      <xdr:rowOff>314325</xdr:rowOff>
    </xdr:to>
    <xdr:pic>
      <xdr:nvPicPr>
        <xdr:cNvPr id="3" name="13 Imagen" descr="LOGO 20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78375" y="28575"/>
          <a:ext cx="1200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180975</xdr:colOff>
      <xdr:row>0</xdr:row>
      <xdr:rowOff>123825</xdr:rowOff>
    </xdr:from>
    <xdr:to>
      <xdr:col>9</xdr:col>
      <xdr:colOff>933450</xdr:colOff>
      <xdr:row>2</xdr:row>
      <xdr:rowOff>19050</xdr:rowOff>
    </xdr:to>
    <xdr:pic>
      <xdr:nvPicPr>
        <xdr:cNvPr id="1" name="1 Imagen" descr="ingres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23825"/>
          <a:ext cx="1676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114300</xdr:rowOff>
    </xdr:from>
    <xdr:to>
      <xdr:col>2</xdr:col>
      <xdr:colOff>28575</xdr:colOff>
      <xdr:row>2</xdr:row>
      <xdr:rowOff>28575</xdr:rowOff>
    </xdr:to>
    <xdr:pic>
      <xdr:nvPicPr>
        <xdr:cNvPr id="2" name="2 Imagen" descr="LOGO 201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4300"/>
          <a:ext cx="1790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180975</xdr:colOff>
      <xdr:row>0</xdr:row>
      <xdr:rowOff>123825</xdr:rowOff>
    </xdr:from>
    <xdr:to>
      <xdr:col>9</xdr:col>
      <xdr:colOff>933450</xdr:colOff>
      <xdr:row>2</xdr:row>
      <xdr:rowOff>19050</xdr:rowOff>
    </xdr:to>
    <xdr:pic>
      <xdr:nvPicPr>
        <xdr:cNvPr id="1" name="1 Imagen" descr="ingres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23825"/>
          <a:ext cx="1676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114300</xdr:rowOff>
    </xdr:from>
    <xdr:to>
      <xdr:col>2</xdr:col>
      <xdr:colOff>28575</xdr:colOff>
      <xdr:row>2</xdr:row>
      <xdr:rowOff>28575</xdr:rowOff>
    </xdr:to>
    <xdr:pic>
      <xdr:nvPicPr>
        <xdr:cNvPr id="2" name="2 Imagen" descr="LOGO 201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4300"/>
          <a:ext cx="1790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1238250</xdr:colOff>
      <xdr:row>0</xdr:row>
      <xdr:rowOff>19050</xdr:rowOff>
    </xdr:from>
    <xdr:to>
      <xdr:col>8</xdr:col>
      <xdr:colOff>914400</xdr:colOff>
      <xdr:row>0</xdr:row>
      <xdr:rowOff>295275</xdr:rowOff>
    </xdr:to>
    <xdr:pic>
      <xdr:nvPicPr>
        <xdr:cNvPr id="1" name="13 Imagen" descr="LOGO 20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9050"/>
          <a:ext cx="1847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0</xdr:row>
      <xdr:rowOff>57150</xdr:rowOff>
    </xdr:from>
    <xdr:to>
      <xdr:col>4</xdr:col>
      <xdr:colOff>762000</xdr:colOff>
      <xdr:row>0</xdr:row>
      <xdr:rowOff>276225</xdr:rowOff>
    </xdr:to>
    <xdr:pic>
      <xdr:nvPicPr>
        <xdr:cNvPr id="2" name="14 Imagen" descr="ingres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57150"/>
          <a:ext cx="1533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200025</xdr:colOff>
      <xdr:row>0</xdr:row>
      <xdr:rowOff>28575</xdr:rowOff>
    </xdr:from>
    <xdr:to>
      <xdr:col>23</xdr:col>
      <xdr:colOff>0</xdr:colOff>
      <xdr:row>0</xdr:row>
      <xdr:rowOff>314325</xdr:rowOff>
    </xdr:to>
    <xdr:pic>
      <xdr:nvPicPr>
        <xdr:cNvPr id="3" name="13 Imagen" descr="LOGO 20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45025" y="28575"/>
          <a:ext cx="1200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1238250</xdr:colOff>
      <xdr:row>0</xdr:row>
      <xdr:rowOff>19050</xdr:rowOff>
    </xdr:from>
    <xdr:to>
      <xdr:col>8</xdr:col>
      <xdr:colOff>914400</xdr:colOff>
      <xdr:row>0</xdr:row>
      <xdr:rowOff>295275</xdr:rowOff>
    </xdr:to>
    <xdr:pic>
      <xdr:nvPicPr>
        <xdr:cNvPr id="1" name="13 Imagen" descr="LOGO 20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9050"/>
          <a:ext cx="1847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0</xdr:row>
      <xdr:rowOff>57150</xdr:rowOff>
    </xdr:from>
    <xdr:to>
      <xdr:col>4</xdr:col>
      <xdr:colOff>762000</xdr:colOff>
      <xdr:row>0</xdr:row>
      <xdr:rowOff>276225</xdr:rowOff>
    </xdr:to>
    <xdr:pic>
      <xdr:nvPicPr>
        <xdr:cNvPr id="2" name="14 Imagen" descr="ingres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57150"/>
          <a:ext cx="1533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200025</xdr:colOff>
      <xdr:row>0</xdr:row>
      <xdr:rowOff>28575</xdr:rowOff>
    </xdr:from>
    <xdr:to>
      <xdr:col>23</xdr:col>
      <xdr:colOff>0</xdr:colOff>
      <xdr:row>0</xdr:row>
      <xdr:rowOff>314325</xdr:rowOff>
    </xdr:to>
    <xdr:pic>
      <xdr:nvPicPr>
        <xdr:cNvPr id="3" name="13 Imagen" descr="LOGO 20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45025" y="28575"/>
          <a:ext cx="1200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1238250</xdr:colOff>
      <xdr:row>0</xdr:row>
      <xdr:rowOff>19050</xdr:rowOff>
    </xdr:from>
    <xdr:to>
      <xdr:col>8</xdr:col>
      <xdr:colOff>914400</xdr:colOff>
      <xdr:row>0</xdr:row>
      <xdr:rowOff>295275</xdr:rowOff>
    </xdr:to>
    <xdr:pic>
      <xdr:nvPicPr>
        <xdr:cNvPr id="1" name="13 Imagen" descr="LOGO 20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9050"/>
          <a:ext cx="1847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0</xdr:row>
      <xdr:rowOff>57150</xdr:rowOff>
    </xdr:from>
    <xdr:to>
      <xdr:col>4</xdr:col>
      <xdr:colOff>762000</xdr:colOff>
      <xdr:row>0</xdr:row>
      <xdr:rowOff>276225</xdr:rowOff>
    </xdr:to>
    <xdr:pic>
      <xdr:nvPicPr>
        <xdr:cNvPr id="2" name="14 Imagen" descr="ingres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57150"/>
          <a:ext cx="1533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200025</xdr:colOff>
      <xdr:row>0</xdr:row>
      <xdr:rowOff>28575</xdr:rowOff>
    </xdr:from>
    <xdr:to>
      <xdr:col>23</xdr:col>
      <xdr:colOff>0</xdr:colOff>
      <xdr:row>0</xdr:row>
      <xdr:rowOff>314325</xdr:rowOff>
    </xdr:to>
    <xdr:pic>
      <xdr:nvPicPr>
        <xdr:cNvPr id="3" name="13 Imagen" descr="LOGO 20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45025" y="28575"/>
          <a:ext cx="1200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1238250</xdr:colOff>
      <xdr:row>0</xdr:row>
      <xdr:rowOff>19050</xdr:rowOff>
    </xdr:from>
    <xdr:to>
      <xdr:col>8</xdr:col>
      <xdr:colOff>914400</xdr:colOff>
      <xdr:row>0</xdr:row>
      <xdr:rowOff>295275</xdr:rowOff>
    </xdr:to>
    <xdr:pic>
      <xdr:nvPicPr>
        <xdr:cNvPr id="1" name="13 Imagen" descr="LOGO 20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9050"/>
          <a:ext cx="1847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0</xdr:row>
      <xdr:rowOff>57150</xdr:rowOff>
    </xdr:from>
    <xdr:to>
      <xdr:col>4</xdr:col>
      <xdr:colOff>762000</xdr:colOff>
      <xdr:row>0</xdr:row>
      <xdr:rowOff>276225</xdr:rowOff>
    </xdr:to>
    <xdr:pic>
      <xdr:nvPicPr>
        <xdr:cNvPr id="2" name="14 Imagen" descr="ingres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57150"/>
          <a:ext cx="1533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200025</xdr:colOff>
      <xdr:row>0</xdr:row>
      <xdr:rowOff>28575</xdr:rowOff>
    </xdr:from>
    <xdr:to>
      <xdr:col>23</xdr:col>
      <xdr:colOff>0</xdr:colOff>
      <xdr:row>0</xdr:row>
      <xdr:rowOff>314325</xdr:rowOff>
    </xdr:to>
    <xdr:pic>
      <xdr:nvPicPr>
        <xdr:cNvPr id="3" name="13 Imagen" descr="LOGO 20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45025" y="28575"/>
          <a:ext cx="1200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1238250</xdr:colOff>
      <xdr:row>0</xdr:row>
      <xdr:rowOff>19050</xdr:rowOff>
    </xdr:from>
    <xdr:to>
      <xdr:col>8</xdr:col>
      <xdr:colOff>914400</xdr:colOff>
      <xdr:row>0</xdr:row>
      <xdr:rowOff>295275</xdr:rowOff>
    </xdr:to>
    <xdr:pic>
      <xdr:nvPicPr>
        <xdr:cNvPr id="1" name="13 Imagen" descr="LOGO 20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9050"/>
          <a:ext cx="1847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0</xdr:row>
      <xdr:rowOff>57150</xdr:rowOff>
    </xdr:from>
    <xdr:to>
      <xdr:col>4</xdr:col>
      <xdr:colOff>762000</xdr:colOff>
      <xdr:row>0</xdr:row>
      <xdr:rowOff>276225</xdr:rowOff>
    </xdr:to>
    <xdr:pic>
      <xdr:nvPicPr>
        <xdr:cNvPr id="2" name="14 Imagen" descr="ingres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57150"/>
          <a:ext cx="1533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200025</xdr:colOff>
      <xdr:row>0</xdr:row>
      <xdr:rowOff>28575</xdr:rowOff>
    </xdr:from>
    <xdr:to>
      <xdr:col>23</xdr:col>
      <xdr:colOff>0</xdr:colOff>
      <xdr:row>0</xdr:row>
      <xdr:rowOff>314325</xdr:rowOff>
    </xdr:to>
    <xdr:pic>
      <xdr:nvPicPr>
        <xdr:cNvPr id="3" name="13 Imagen" descr="LOGO 20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45025" y="28575"/>
          <a:ext cx="1200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1238250</xdr:colOff>
      <xdr:row>0</xdr:row>
      <xdr:rowOff>19050</xdr:rowOff>
    </xdr:from>
    <xdr:to>
      <xdr:col>8</xdr:col>
      <xdr:colOff>914400</xdr:colOff>
      <xdr:row>0</xdr:row>
      <xdr:rowOff>295275</xdr:rowOff>
    </xdr:to>
    <xdr:pic>
      <xdr:nvPicPr>
        <xdr:cNvPr id="1" name="13 Imagen" descr="LOGO 20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19050"/>
          <a:ext cx="1847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0</xdr:row>
      <xdr:rowOff>57150</xdr:rowOff>
    </xdr:from>
    <xdr:to>
      <xdr:col>4</xdr:col>
      <xdr:colOff>762000</xdr:colOff>
      <xdr:row>0</xdr:row>
      <xdr:rowOff>276225</xdr:rowOff>
    </xdr:to>
    <xdr:pic>
      <xdr:nvPicPr>
        <xdr:cNvPr id="2" name="14 Imagen" descr="ingres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57150"/>
          <a:ext cx="1533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200025</xdr:colOff>
      <xdr:row>0</xdr:row>
      <xdr:rowOff>28575</xdr:rowOff>
    </xdr:from>
    <xdr:to>
      <xdr:col>23</xdr:col>
      <xdr:colOff>0</xdr:colOff>
      <xdr:row>0</xdr:row>
      <xdr:rowOff>314325</xdr:rowOff>
    </xdr:to>
    <xdr:pic>
      <xdr:nvPicPr>
        <xdr:cNvPr id="3" name="13 Imagen" descr="LOGO 20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78375" y="28575"/>
          <a:ext cx="1200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1238250</xdr:colOff>
      <xdr:row>0</xdr:row>
      <xdr:rowOff>19050</xdr:rowOff>
    </xdr:from>
    <xdr:to>
      <xdr:col>8</xdr:col>
      <xdr:colOff>914400</xdr:colOff>
      <xdr:row>0</xdr:row>
      <xdr:rowOff>295275</xdr:rowOff>
    </xdr:to>
    <xdr:pic>
      <xdr:nvPicPr>
        <xdr:cNvPr id="1" name="13 Imagen" descr="LOGO 20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9050"/>
          <a:ext cx="1847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0</xdr:row>
      <xdr:rowOff>57150</xdr:rowOff>
    </xdr:from>
    <xdr:to>
      <xdr:col>4</xdr:col>
      <xdr:colOff>762000</xdr:colOff>
      <xdr:row>0</xdr:row>
      <xdr:rowOff>276225</xdr:rowOff>
    </xdr:to>
    <xdr:pic>
      <xdr:nvPicPr>
        <xdr:cNvPr id="2" name="14 Imagen" descr="ingres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57150"/>
          <a:ext cx="1533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200025</xdr:colOff>
      <xdr:row>0</xdr:row>
      <xdr:rowOff>28575</xdr:rowOff>
    </xdr:from>
    <xdr:to>
      <xdr:col>23</xdr:col>
      <xdr:colOff>0</xdr:colOff>
      <xdr:row>0</xdr:row>
      <xdr:rowOff>314325</xdr:rowOff>
    </xdr:to>
    <xdr:pic>
      <xdr:nvPicPr>
        <xdr:cNvPr id="3" name="13 Imagen" descr="LOGO 20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45025" y="28575"/>
          <a:ext cx="1200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1238250</xdr:colOff>
      <xdr:row>0</xdr:row>
      <xdr:rowOff>19050</xdr:rowOff>
    </xdr:from>
    <xdr:to>
      <xdr:col>8</xdr:col>
      <xdr:colOff>914400</xdr:colOff>
      <xdr:row>0</xdr:row>
      <xdr:rowOff>295275</xdr:rowOff>
    </xdr:to>
    <xdr:pic>
      <xdr:nvPicPr>
        <xdr:cNvPr id="1" name="13 Imagen" descr="LOGO 20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9050"/>
          <a:ext cx="1847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0</xdr:row>
      <xdr:rowOff>57150</xdr:rowOff>
    </xdr:from>
    <xdr:to>
      <xdr:col>4</xdr:col>
      <xdr:colOff>762000</xdr:colOff>
      <xdr:row>0</xdr:row>
      <xdr:rowOff>276225</xdr:rowOff>
    </xdr:to>
    <xdr:pic>
      <xdr:nvPicPr>
        <xdr:cNvPr id="2" name="14 Imagen" descr="ingres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57150"/>
          <a:ext cx="1533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200025</xdr:colOff>
      <xdr:row>0</xdr:row>
      <xdr:rowOff>28575</xdr:rowOff>
    </xdr:from>
    <xdr:to>
      <xdr:col>22</xdr:col>
      <xdr:colOff>762000</xdr:colOff>
      <xdr:row>0</xdr:row>
      <xdr:rowOff>314325</xdr:rowOff>
    </xdr:to>
    <xdr:pic>
      <xdr:nvPicPr>
        <xdr:cNvPr id="3" name="13 Imagen" descr="LOGO 20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45025" y="28575"/>
          <a:ext cx="1200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zoomScalePageLayoutView="0" workbookViewId="0" topLeftCell="A1">
      <pane xSplit="6" ySplit="9" topLeftCell="G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G36" sqref="G36"/>
    </sheetView>
  </sheetViews>
  <sheetFormatPr defaultColWidth="11.421875" defaultRowHeight="12.75"/>
  <cols>
    <col min="1" max="1" width="4.28125" style="0" customWidth="1"/>
    <col min="2" max="2" width="19.00390625" style="0" customWidth="1"/>
    <col min="3" max="3" width="18.7109375" style="0" bestFit="1" customWidth="1"/>
    <col min="4" max="5" width="16.7109375" style="0" customWidth="1"/>
    <col min="6" max="6" width="18.7109375" style="0" bestFit="1" customWidth="1"/>
    <col min="7" max="7" width="18.7109375" style="0" customWidth="1"/>
    <col min="8" max="8" width="13.8515625" style="0" customWidth="1"/>
    <col min="9" max="9" width="19.421875" style="0" customWidth="1"/>
    <col min="10" max="10" width="6.140625" style="0" customWidth="1"/>
    <col min="11" max="11" width="14.00390625" style="0" customWidth="1"/>
    <col min="12" max="12" width="15.8515625" style="0" customWidth="1"/>
    <col min="13" max="14" width="16.140625" style="0" customWidth="1"/>
    <col min="15" max="15" width="11.7109375" style="0" customWidth="1"/>
    <col min="16" max="16" width="5.57421875" style="0" customWidth="1"/>
    <col min="17" max="17" width="14.00390625" style="0" bestFit="1" customWidth="1"/>
    <col min="19" max="20" width="0" style="0" hidden="1" customWidth="1"/>
    <col min="21" max="21" width="12.140625" style="0" hidden="1" customWidth="1"/>
    <col min="22" max="22" width="9.57421875" style="0" customWidth="1"/>
    <col min="24" max="25" width="0" style="0" hidden="1" customWidth="1"/>
    <col min="26" max="26" width="12.28125" style="0" hidden="1" customWidth="1"/>
  </cols>
  <sheetData>
    <row r="1" spans="1:29" ht="27.75">
      <c r="A1" s="4"/>
      <c r="B1" s="74" t="s">
        <v>18</v>
      </c>
      <c r="C1" s="79"/>
      <c r="D1" s="77"/>
      <c r="E1" s="77"/>
      <c r="F1" s="97">
        <v>42005</v>
      </c>
      <c r="G1" s="78"/>
      <c r="H1" s="78"/>
      <c r="I1" s="78"/>
      <c r="J1" s="78"/>
      <c r="K1" s="78"/>
      <c r="L1" s="74" t="s">
        <v>17</v>
      </c>
      <c r="M1" s="74"/>
      <c r="N1" s="74"/>
      <c r="O1" s="84"/>
      <c r="P1" s="78"/>
      <c r="Q1" s="74" t="s">
        <v>17</v>
      </c>
      <c r="R1" s="75"/>
      <c r="S1" s="76"/>
      <c r="T1" s="53">
        <f>F1</f>
        <v>42005</v>
      </c>
      <c r="U1" s="77"/>
      <c r="V1" s="78"/>
      <c r="W1" s="85"/>
      <c r="X1" s="86"/>
      <c r="Y1" s="86"/>
      <c r="Z1" s="86"/>
      <c r="AA1" s="87"/>
      <c r="AB1" s="1"/>
      <c r="AC1" s="1"/>
    </row>
    <row r="2" spans="1:27" ht="30.75" thickBot="1">
      <c r="A2" s="39"/>
      <c r="B2" s="44" t="s">
        <v>0</v>
      </c>
      <c r="C2" s="39"/>
      <c r="D2" s="43"/>
      <c r="E2" s="43"/>
      <c r="F2" s="43"/>
      <c r="G2" s="39"/>
      <c r="H2" s="39"/>
      <c r="I2" s="39"/>
      <c r="J2" s="39"/>
      <c r="K2" s="39"/>
      <c r="L2" s="44" t="s">
        <v>1</v>
      </c>
      <c r="M2" s="39"/>
      <c r="N2" s="39"/>
      <c r="O2" s="98">
        <f>F1</f>
        <v>42005</v>
      </c>
      <c r="P2" s="39"/>
      <c r="Q2" s="108" t="s">
        <v>2</v>
      </c>
      <c r="R2" s="40"/>
      <c r="S2" s="39"/>
      <c r="T2" s="39"/>
      <c r="U2" s="39"/>
      <c r="V2" s="96">
        <f>F1</f>
        <v>42005</v>
      </c>
      <c r="W2" s="95" t="s">
        <v>3</v>
      </c>
      <c r="X2" s="39"/>
      <c r="Y2" s="39"/>
      <c r="Z2" s="4"/>
      <c r="AA2" s="4"/>
    </row>
    <row r="3" spans="1:27" ht="21" thickBot="1">
      <c r="A3" s="4"/>
      <c r="B3" s="2"/>
      <c r="C3" s="146" t="s">
        <v>35</v>
      </c>
      <c r="D3" s="147"/>
      <c r="E3" s="148"/>
      <c r="F3" s="4"/>
      <c r="G3" s="4"/>
      <c r="H3" s="4"/>
      <c r="I3" s="4"/>
      <c r="J3" s="4"/>
      <c r="K3" s="4"/>
      <c r="L3" s="149" t="s">
        <v>38</v>
      </c>
      <c r="M3" s="150"/>
      <c r="N3" s="151"/>
      <c r="O3" s="4"/>
      <c r="P3" s="4"/>
      <c r="Q3" s="4"/>
      <c r="R3" s="152" t="s">
        <v>32</v>
      </c>
      <c r="S3" s="153"/>
      <c r="T3" s="153"/>
      <c r="U3" s="153"/>
      <c r="V3" s="153"/>
      <c r="W3" s="154"/>
      <c r="X3" s="4"/>
      <c r="Y3" s="4"/>
      <c r="Z3" s="4"/>
      <c r="AA3" s="4"/>
    </row>
    <row r="4" spans="1:27" ht="50.25" thickBot="1">
      <c r="A4" s="4"/>
      <c r="B4" s="93" t="s">
        <v>4</v>
      </c>
      <c r="C4" s="100" t="s">
        <v>36</v>
      </c>
      <c r="D4" s="100" t="s">
        <v>37</v>
      </c>
      <c r="E4" s="100" t="s">
        <v>34</v>
      </c>
      <c r="F4" s="88" t="s">
        <v>16</v>
      </c>
      <c r="G4" s="99" t="s">
        <v>6</v>
      </c>
      <c r="H4" s="94" t="s">
        <v>15</v>
      </c>
      <c r="I4" s="80" t="s">
        <v>5</v>
      </c>
      <c r="J4" s="31"/>
      <c r="K4" s="93" t="s">
        <v>4</v>
      </c>
      <c r="L4" s="112" t="s">
        <v>36</v>
      </c>
      <c r="M4" s="112" t="s">
        <v>37</v>
      </c>
      <c r="N4" s="112" t="s">
        <v>34</v>
      </c>
      <c r="O4" s="73" t="s">
        <v>5</v>
      </c>
      <c r="P4" s="31"/>
      <c r="Q4" s="93" t="s">
        <v>4</v>
      </c>
      <c r="R4" s="89" t="s">
        <v>7</v>
      </c>
      <c r="S4" s="90" t="s">
        <v>8</v>
      </c>
      <c r="T4" s="91" t="s">
        <v>9</v>
      </c>
      <c r="U4" s="92" t="s">
        <v>10</v>
      </c>
      <c r="V4" s="4"/>
      <c r="W4" s="89" t="s">
        <v>7</v>
      </c>
      <c r="X4" s="72" t="s">
        <v>8</v>
      </c>
      <c r="Y4" s="27" t="s">
        <v>9</v>
      </c>
      <c r="Z4" s="28" t="s">
        <v>10</v>
      </c>
      <c r="AA4" s="4"/>
    </row>
    <row r="5" spans="1:27" ht="18.75" thickBot="1">
      <c r="A5" s="4"/>
      <c r="B5" s="19">
        <v>42005</v>
      </c>
      <c r="C5" s="45">
        <v>3187.5</v>
      </c>
      <c r="D5" s="46">
        <v>300</v>
      </c>
      <c r="E5" s="46">
        <v>0</v>
      </c>
      <c r="F5" s="46">
        <f>SUM(C5+D5+E5)</f>
        <v>3487.5</v>
      </c>
      <c r="G5" s="46">
        <v>0</v>
      </c>
      <c r="H5" s="47">
        <v>0</v>
      </c>
      <c r="I5" s="48">
        <f>F5+G5+H5</f>
        <v>3487.5</v>
      </c>
      <c r="J5" s="21"/>
      <c r="K5" s="81">
        <f>B5</f>
        <v>42005</v>
      </c>
      <c r="L5" s="17">
        <f>C5/7.5</f>
        <v>425</v>
      </c>
      <c r="M5" s="17">
        <f>D5/3.75</f>
        <v>80</v>
      </c>
      <c r="N5" s="111">
        <f>E5/3.75</f>
        <v>0</v>
      </c>
      <c r="O5" s="18">
        <f>SUM(L5:N5)</f>
        <v>505</v>
      </c>
      <c r="P5" s="32"/>
      <c r="Q5" s="82">
        <f>B5</f>
        <v>42005</v>
      </c>
      <c r="R5" s="14">
        <v>3</v>
      </c>
      <c r="S5" s="14"/>
      <c r="T5" s="15"/>
      <c r="U5" s="16"/>
      <c r="V5" s="4"/>
      <c r="W5" s="14">
        <v>2</v>
      </c>
      <c r="X5" s="14"/>
      <c r="Y5" s="15"/>
      <c r="Z5" s="16">
        <f aca="true" t="shared" si="0" ref="Z5:Z35">SUM(W5:Y5)</f>
        <v>2</v>
      </c>
      <c r="AA5" s="4"/>
    </row>
    <row r="6" spans="1:27" ht="18.75" thickBot="1">
      <c r="A6" s="4"/>
      <c r="B6" s="19">
        <v>42006</v>
      </c>
      <c r="C6" s="49">
        <v>8565</v>
      </c>
      <c r="D6" s="50">
        <v>1020</v>
      </c>
      <c r="E6" s="46">
        <v>0</v>
      </c>
      <c r="F6" s="46">
        <f aca="true" t="shared" si="1" ref="F6:F36">SUM(C6+D6+E6)</f>
        <v>9585</v>
      </c>
      <c r="G6" s="50">
        <v>0</v>
      </c>
      <c r="H6" s="51">
        <v>0</v>
      </c>
      <c r="I6" s="48">
        <f aca="true" t="shared" si="2" ref="I6:I35">F6+G6+H6</f>
        <v>9585</v>
      </c>
      <c r="J6" s="21"/>
      <c r="K6" s="81">
        <f aca="true" t="shared" si="3" ref="K6:K35">B6</f>
        <v>42006</v>
      </c>
      <c r="L6" s="17">
        <f>C6/7.5</f>
        <v>1142</v>
      </c>
      <c r="M6" s="17">
        <f>D6/3.75</f>
        <v>272</v>
      </c>
      <c r="N6" s="111">
        <f aca="true" t="shared" si="4" ref="N6:N35">E6/3.75</f>
        <v>0</v>
      </c>
      <c r="O6" s="18">
        <f aca="true" t="shared" si="5" ref="O6:O36">SUM(L6:N6)</f>
        <v>1414</v>
      </c>
      <c r="P6" s="32"/>
      <c r="Q6" s="82">
        <f aca="true" t="shared" si="6" ref="Q6:Q35">B6</f>
        <v>42006</v>
      </c>
      <c r="R6" s="3">
        <v>8</v>
      </c>
      <c r="S6" s="3"/>
      <c r="T6" s="6"/>
      <c r="U6" s="7"/>
      <c r="V6" s="4"/>
      <c r="W6" s="3">
        <v>4</v>
      </c>
      <c r="X6" s="3"/>
      <c r="Y6" s="6"/>
      <c r="Z6" s="7">
        <f t="shared" si="0"/>
        <v>4</v>
      </c>
      <c r="AA6" s="4"/>
    </row>
    <row r="7" spans="1:27" ht="18.75" thickBot="1">
      <c r="A7" s="4"/>
      <c r="B7" s="19">
        <v>42007</v>
      </c>
      <c r="C7" s="49">
        <v>5932.5</v>
      </c>
      <c r="D7" s="50">
        <v>693.75</v>
      </c>
      <c r="E7" s="46">
        <v>0</v>
      </c>
      <c r="F7" s="46">
        <f t="shared" si="1"/>
        <v>6626.25</v>
      </c>
      <c r="G7" s="50">
        <v>0</v>
      </c>
      <c r="H7" s="51">
        <v>0</v>
      </c>
      <c r="I7" s="48">
        <f t="shared" si="2"/>
        <v>6626.25</v>
      </c>
      <c r="J7" s="21"/>
      <c r="K7" s="81">
        <f t="shared" si="3"/>
        <v>42007</v>
      </c>
      <c r="L7" s="17">
        <f aca="true" t="shared" si="7" ref="L7:L35">C7/7.5</f>
        <v>791</v>
      </c>
      <c r="M7" s="17">
        <f aca="true" t="shared" si="8" ref="M7:M34">D7/3.75</f>
        <v>185</v>
      </c>
      <c r="N7" s="111">
        <f t="shared" si="4"/>
        <v>0</v>
      </c>
      <c r="O7" s="18">
        <f t="shared" si="5"/>
        <v>976</v>
      </c>
      <c r="P7" s="32"/>
      <c r="Q7" s="82">
        <f t="shared" si="6"/>
        <v>42007</v>
      </c>
      <c r="R7" s="3">
        <v>6</v>
      </c>
      <c r="S7" s="3"/>
      <c r="T7" s="6"/>
      <c r="U7" s="7"/>
      <c r="V7" s="4"/>
      <c r="W7" s="3">
        <v>3</v>
      </c>
      <c r="X7" s="3"/>
      <c r="Y7" s="6"/>
      <c r="Z7" s="7">
        <f t="shared" si="0"/>
        <v>3</v>
      </c>
      <c r="AA7" s="4"/>
    </row>
    <row r="8" spans="1:27" ht="18.75" thickBot="1">
      <c r="A8" s="4"/>
      <c r="B8" s="19">
        <v>42008</v>
      </c>
      <c r="C8" s="49">
        <v>3937.5</v>
      </c>
      <c r="D8" s="50">
        <v>423.75</v>
      </c>
      <c r="E8" s="46">
        <v>0</v>
      </c>
      <c r="F8" s="46">
        <f t="shared" si="1"/>
        <v>4361.25</v>
      </c>
      <c r="G8" s="50">
        <v>0</v>
      </c>
      <c r="H8" s="51">
        <v>0</v>
      </c>
      <c r="I8" s="48">
        <f t="shared" si="2"/>
        <v>4361.25</v>
      </c>
      <c r="J8" s="21"/>
      <c r="K8" s="81">
        <f t="shared" si="3"/>
        <v>42008</v>
      </c>
      <c r="L8" s="17">
        <f t="shared" si="7"/>
        <v>525</v>
      </c>
      <c r="M8" s="17">
        <f t="shared" si="8"/>
        <v>113</v>
      </c>
      <c r="N8" s="111">
        <f t="shared" si="4"/>
        <v>0</v>
      </c>
      <c r="O8" s="18">
        <f t="shared" si="5"/>
        <v>638</v>
      </c>
      <c r="P8" s="32"/>
      <c r="Q8" s="82">
        <f t="shared" si="6"/>
        <v>42008</v>
      </c>
      <c r="R8" s="3">
        <v>5</v>
      </c>
      <c r="S8" s="3"/>
      <c r="T8" s="6"/>
      <c r="U8" s="7"/>
      <c r="V8" s="4"/>
      <c r="W8" s="3">
        <v>3</v>
      </c>
      <c r="X8" s="3"/>
      <c r="Y8" s="6"/>
      <c r="Z8" s="7">
        <f t="shared" si="0"/>
        <v>3</v>
      </c>
      <c r="AA8" s="4"/>
    </row>
    <row r="9" spans="1:27" ht="18.75" thickBot="1">
      <c r="A9" s="4"/>
      <c r="B9" s="19">
        <v>42009</v>
      </c>
      <c r="C9" s="49">
        <v>6247.5</v>
      </c>
      <c r="D9" s="50">
        <v>885</v>
      </c>
      <c r="E9" s="46">
        <v>0</v>
      </c>
      <c r="F9" s="46">
        <f t="shared" si="1"/>
        <v>7132.5</v>
      </c>
      <c r="G9" s="50">
        <v>0</v>
      </c>
      <c r="H9" s="51">
        <v>0</v>
      </c>
      <c r="I9" s="48">
        <f t="shared" si="2"/>
        <v>7132.5</v>
      </c>
      <c r="J9" s="21"/>
      <c r="K9" s="81">
        <f t="shared" si="3"/>
        <v>42009</v>
      </c>
      <c r="L9" s="17">
        <f t="shared" si="7"/>
        <v>833</v>
      </c>
      <c r="M9" s="17">
        <f t="shared" si="8"/>
        <v>236</v>
      </c>
      <c r="N9" s="111">
        <f t="shared" si="4"/>
        <v>0</v>
      </c>
      <c r="O9" s="18">
        <f t="shared" si="5"/>
        <v>1069</v>
      </c>
      <c r="P9" s="32"/>
      <c r="Q9" s="82">
        <f t="shared" si="6"/>
        <v>42009</v>
      </c>
      <c r="R9" s="3">
        <v>6</v>
      </c>
      <c r="S9" s="3"/>
      <c r="T9" s="6"/>
      <c r="U9" s="7"/>
      <c r="V9" s="4"/>
      <c r="W9" s="3">
        <v>3</v>
      </c>
      <c r="X9" s="3"/>
      <c r="Y9" s="6"/>
      <c r="Z9" s="7">
        <f t="shared" si="0"/>
        <v>3</v>
      </c>
      <c r="AA9" s="4"/>
    </row>
    <row r="10" spans="1:27" ht="18.75" thickBot="1">
      <c r="A10" s="4"/>
      <c r="B10" s="19">
        <v>42010</v>
      </c>
      <c r="C10" s="49">
        <v>8032.5</v>
      </c>
      <c r="D10" s="50">
        <v>990</v>
      </c>
      <c r="E10" s="46">
        <v>0</v>
      </c>
      <c r="F10" s="46">
        <f t="shared" si="1"/>
        <v>9022.5</v>
      </c>
      <c r="G10" s="50">
        <v>0</v>
      </c>
      <c r="H10" s="51">
        <v>0</v>
      </c>
      <c r="I10" s="48">
        <f t="shared" si="2"/>
        <v>9022.5</v>
      </c>
      <c r="J10" s="21"/>
      <c r="K10" s="81">
        <f t="shared" si="3"/>
        <v>42010</v>
      </c>
      <c r="L10" s="17">
        <f t="shared" si="7"/>
        <v>1071</v>
      </c>
      <c r="M10" s="17">
        <f t="shared" si="8"/>
        <v>264</v>
      </c>
      <c r="N10" s="111">
        <f t="shared" si="4"/>
        <v>0</v>
      </c>
      <c r="O10" s="18">
        <f t="shared" si="5"/>
        <v>1335</v>
      </c>
      <c r="P10" s="32"/>
      <c r="Q10" s="82">
        <f t="shared" si="6"/>
        <v>42010</v>
      </c>
      <c r="R10" s="3">
        <v>8</v>
      </c>
      <c r="S10" s="3"/>
      <c r="T10" s="6"/>
      <c r="U10" s="7"/>
      <c r="V10" s="4"/>
      <c r="W10" s="3">
        <v>4</v>
      </c>
      <c r="X10" s="3"/>
      <c r="Y10" s="6"/>
      <c r="Z10" s="7">
        <f t="shared" si="0"/>
        <v>4</v>
      </c>
      <c r="AA10" s="4"/>
    </row>
    <row r="11" spans="1:27" ht="18.75" thickBot="1">
      <c r="A11" s="4"/>
      <c r="B11" s="19">
        <v>42011</v>
      </c>
      <c r="C11" s="49">
        <v>8572.5</v>
      </c>
      <c r="D11" s="50">
        <v>1620</v>
      </c>
      <c r="E11" s="46">
        <v>0</v>
      </c>
      <c r="F11" s="46">
        <f t="shared" si="1"/>
        <v>10192.5</v>
      </c>
      <c r="G11" s="50">
        <v>0</v>
      </c>
      <c r="H11" s="51">
        <v>0</v>
      </c>
      <c r="I11" s="48">
        <f t="shared" si="2"/>
        <v>10192.5</v>
      </c>
      <c r="J11" s="21"/>
      <c r="K11" s="81">
        <f t="shared" si="3"/>
        <v>42011</v>
      </c>
      <c r="L11" s="17">
        <f t="shared" si="7"/>
        <v>1143</v>
      </c>
      <c r="M11" s="17">
        <f t="shared" si="8"/>
        <v>432</v>
      </c>
      <c r="N11" s="111">
        <f t="shared" si="4"/>
        <v>0</v>
      </c>
      <c r="O11" s="18">
        <f t="shared" si="5"/>
        <v>1575</v>
      </c>
      <c r="P11" s="32"/>
      <c r="Q11" s="82">
        <f t="shared" si="6"/>
        <v>42011</v>
      </c>
      <c r="R11" s="3">
        <v>7</v>
      </c>
      <c r="S11" s="3"/>
      <c r="T11" s="6"/>
      <c r="U11" s="7"/>
      <c r="V11" s="4"/>
      <c r="W11" s="3">
        <v>4</v>
      </c>
      <c r="X11" s="3"/>
      <c r="Y11" s="6"/>
      <c r="Z11" s="7">
        <f t="shared" si="0"/>
        <v>4</v>
      </c>
      <c r="AA11" s="4"/>
    </row>
    <row r="12" spans="1:27" ht="18.75" thickBot="1">
      <c r="A12" s="4"/>
      <c r="B12" s="19">
        <v>42012</v>
      </c>
      <c r="C12" s="49">
        <v>8782.5</v>
      </c>
      <c r="D12" s="50">
        <v>1822.5</v>
      </c>
      <c r="E12" s="46">
        <v>0</v>
      </c>
      <c r="F12" s="46">
        <f t="shared" si="1"/>
        <v>10605</v>
      </c>
      <c r="G12" s="50">
        <v>0</v>
      </c>
      <c r="H12" s="51">
        <v>0</v>
      </c>
      <c r="I12" s="48">
        <f t="shared" si="2"/>
        <v>10605</v>
      </c>
      <c r="J12" s="21"/>
      <c r="K12" s="81">
        <f t="shared" si="3"/>
        <v>42012</v>
      </c>
      <c r="L12" s="17">
        <f t="shared" si="7"/>
        <v>1171</v>
      </c>
      <c r="M12" s="17">
        <f t="shared" si="8"/>
        <v>486</v>
      </c>
      <c r="N12" s="111">
        <f t="shared" si="4"/>
        <v>0</v>
      </c>
      <c r="O12" s="18">
        <f t="shared" si="5"/>
        <v>1657</v>
      </c>
      <c r="P12" s="32"/>
      <c r="Q12" s="82">
        <f t="shared" si="6"/>
        <v>42012</v>
      </c>
      <c r="R12" s="3">
        <v>8</v>
      </c>
      <c r="S12" s="3"/>
      <c r="T12" s="6"/>
      <c r="U12" s="7"/>
      <c r="V12" s="4"/>
      <c r="W12" s="3">
        <v>4</v>
      </c>
      <c r="X12" s="3"/>
      <c r="Y12" s="6"/>
      <c r="Z12" s="7">
        <f t="shared" si="0"/>
        <v>4</v>
      </c>
      <c r="AA12" s="4"/>
    </row>
    <row r="13" spans="1:27" ht="18.75" thickBot="1">
      <c r="A13" s="4"/>
      <c r="B13" s="19">
        <v>42013</v>
      </c>
      <c r="C13" s="49">
        <v>5565</v>
      </c>
      <c r="D13" s="50">
        <v>1305</v>
      </c>
      <c r="E13" s="46">
        <v>0</v>
      </c>
      <c r="F13" s="46">
        <f t="shared" si="1"/>
        <v>6870</v>
      </c>
      <c r="G13" s="50">
        <v>0</v>
      </c>
      <c r="H13" s="51">
        <v>0</v>
      </c>
      <c r="I13" s="48">
        <f t="shared" si="2"/>
        <v>6870</v>
      </c>
      <c r="J13" s="21"/>
      <c r="K13" s="81">
        <f t="shared" si="3"/>
        <v>42013</v>
      </c>
      <c r="L13" s="17">
        <f t="shared" si="7"/>
        <v>742</v>
      </c>
      <c r="M13" s="17">
        <f t="shared" si="8"/>
        <v>348</v>
      </c>
      <c r="N13" s="111">
        <f t="shared" si="4"/>
        <v>0</v>
      </c>
      <c r="O13" s="18">
        <f t="shared" si="5"/>
        <v>1090</v>
      </c>
      <c r="P13" s="32"/>
      <c r="Q13" s="82">
        <f t="shared" si="6"/>
        <v>42013</v>
      </c>
      <c r="R13" s="3">
        <v>7</v>
      </c>
      <c r="S13" s="3"/>
      <c r="T13" s="6"/>
      <c r="U13" s="7"/>
      <c r="V13" s="4"/>
      <c r="W13" s="3">
        <v>4</v>
      </c>
      <c r="X13" s="3"/>
      <c r="Y13" s="6"/>
      <c r="Z13" s="7">
        <f t="shared" si="0"/>
        <v>4</v>
      </c>
      <c r="AA13" s="4"/>
    </row>
    <row r="14" spans="1:27" ht="18.75" thickBot="1">
      <c r="A14" s="4"/>
      <c r="B14" s="19">
        <v>42014</v>
      </c>
      <c r="C14" s="49">
        <v>7027.5</v>
      </c>
      <c r="D14" s="50">
        <v>896.25</v>
      </c>
      <c r="E14" s="46">
        <v>0</v>
      </c>
      <c r="F14" s="46">
        <f t="shared" si="1"/>
        <v>7923.75</v>
      </c>
      <c r="G14" s="50">
        <v>0</v>
      </c>
      <c r="H14" s="51">
        <v>0</v>
      </c>
      <c r="I14" s="48">
        <f t="shared" si="2"/>
        <v>7923.75</v>
      </c>
      <c r="J14" s="21"/>
      <c r="K14" s="81">
        <f t="shared" si="3"/>
        <v>42014</v>
      </c>
      <c r="L14" s="17">
        <f t="shared" si="7"/>
        <v>937</v>
      </c>
      <c r="M14" s="17">
        <f t="shared" si="8"/>
        <v>239</v>
      </c>
      <c r="N14" s="111">
        <f t="shared" si="4"/>
        <v>0</v>
      </c>
      <c r="O14" s="18">
        <f t="shared" si="5"/>
        <v>1176</v>
      </c>
      <c r="P14" s="32"/>
      <c r="Q14" s="82">
        <f t="shared" si="6"/>
        <v>42014</v>
      </c>
      <c r="R14" s="3">
        <v>8</v>
      </c>
      <c r="S14" s="3"/>
      <c r="T14" s="6"/>
      <c r="U14" s="7"/>
      <c r="V14" s="4"/>
      <c r="W14" s="3">
        <v>4</v>
      </c>
      <c r="X14" s="3"/>
      <c r="Y14" s="6"/>
      <c r="Z14" s="7">
        <f t="shared" si="0"/>
        <v>4</v>
      </c>
      <c r="AA14" s="4"/>
    </row>
    <row r="15" spans="1:27" ht="18.75" thickBot="1">
      <c r="A15" s="4"/>
      <c r="B15" s="19">
        <v>42015</v>
      </c>
      <c r="C15" s="49">
        <v>4260</v>
      </c>
      <c r="D15" s="50">
        <v>393.75</v>
      </c>
      <c r="E15" s="46">
        <v>0</v>
      </c>
      <c r="F15" s="46">
        <f t="shared" si="1"/>
        <v>4653.75</v>
      </c>
      <c r="G15" s="50">
        <v>0</v>
      </c>
      <c r="H15" s="51">
        <v>0</v>
      </c>
      <c r="I15" s="48">
        <f t="shared" si="2"/>
        <v>4653.75</v>
      </c>
      <c r="J15" s="21"/>
      <c r="K15" s="81">
        <f t="shared" si="3"/>
        <v>42015</v>
      </c>
      <c r="L15" s="17">
        <f t="shared" si="7"/>
        <v>568</v>
      </c>
      <c r="M15" s="17">
        <f t="shared" si="8"/>
        <v>105</v>
      </c>
      <c r="N15" s="111">
        <f t="shared" si="4"/>
        <v>0</v>
      </c>
      <c r="O15" s="18">
        <f t="shared" si="5"/>
        <v>673</v>
      </c>
      <c r="P15" s="32"/>
      <c r="Q15" s="82">
        <f t="shared" si="6"/>
        <v>42015</v>
      </c>
      <c r="R15" s="3">
        <v>6</v>
      </c>
      <c r="S15" s="3"/>
      <c r="T15" s="6"/>
      <c r="U15" s="7"/>
      <c r="V15" s="4"/>
      <c r="W15" s="3">
        <v>3</v>
      </c>
      <c r="X15" s="3"/>
      <c r="Y15" s="6"/>
      <c r="Z15" s="7">
        <f t="shared" si="0"/>
        <v>3</v>
      </c>
      <c r="AA15" s="4"/>
    </row>
    <row r="16" spans="1:27" ht="18.75" thickBot="1">
      <c r="A16" s="4"/>
      <c r="B16" s="19">
        <v>42016</v>
      </c>
      <c r="C16" s="49">
        <v>7087.5</v>
      </c>
      <c r="D16" s="50">
        <v>1102.5</v>
      </c>
      <c r="E16" s="46">
        <v>0</v>
      </c>
      <c r="F16" s="46">
        <f t="shared" si="1"/>
        <v>8190</v>
      </c>
      <c r="G16" s="50">
        <v>0</v>
      </c>
      <c r="H16" s="51">
        <v>0</v>
      </c>
      <c r="I16" s="48">
        <f t="shared" si="2"/>
        <v>8190</v>
      </c>
      <c r="J16" s="21"/>
      <c r="K16" s="81">
        <f t="shared" si="3"/>
        <v>42016</v>
      </c>
      <c r="L16" s="17">
        <f t="shared" si="7"/>
        <v>945</v>
      </c>
      <c r="M16" s="17">
        <f t="shared" si="8"/>
        <v>294</v>
      </c>
      <c r="N16" s="111">
        <f t="shared" si="4"/>
        <v>0</v>
      </c>
      <c r="O16" s="18">
        <f t="shared" si="5"/>
        <v>1239</v>
      </c>
      <c r="P16" s="32"/>
      <c r="Q16" s="82">
        <f t="shared" si="6"/>
        <v>42016</v>
      </c>
      <c r="R16" s="3">
        <v>7</v>
      </c>
      <c r="S16" s="3"/>
      <c r="T16" s="6"/>
      <c r="U16" s="7"/>
      <c r="V16" s="4"/>
      <c r="W16" s="3">
        <v>4</v>
      </c>
      <c r="X16" s="3"/>
      <c r="Y16" s="6"/>
      <c r="Z16" s="7">
        <f t="shared" si="0"/>
        <v>4</v>
      </c>
      <c r="AA16" s="4"/>
    </row>
    <row r="17" spans="1:27" ht="18.75" thickBot="1">
      <c r="A17" s="4"/>
      <c r="B17" s="19">
        <v>42017</v>
      </c>
      <c r="C17" s="49">
        <v>6390</v>
      </c>
      <c r="D17" s="50">
        <v>1072.5</v>
      </c>
      <c r="E17" s="46">
        <v>0</v>
      </c>
      <c r="F17" s="46">
        <f t="shared" si="1"/>
        <v>7462.5</v>
      </c>
      <c r="G17" s="50">
        <v>9140</v>
      </c>
      <c r="H17" s="51">
        <v>0</v>
      </c>
      <c r="I17" s="48">
        <f t="shared" si="2"/>
        <v>16602.5</v>
      </c>
      <c r="J17" s="21"/>
      <c r="K17" s="81">
        <f t="shared" si="3"/>
        <v>42017</v>
      </c>
      <c r="L17" s="17">
        <f t="shared" si="7"/>
        <v>852</v>
      </c>
      <c r="M17" s="17">
        <f t="shared" si="8"/>
        <v>286</v>
      </c>
      <c r="N17" s="111">
        <f t="shared" si="4"/>
        <v>0</v>
      </c>
      <c r="O17" s="18">
        <f t="shared" si="5"/>
        <v>1138</v>
      </c>
      <c r="P17" s="32"/>
      <c r="Q17" s="82">
        <f t="shared" si="6"/>
        <v>42017</v>
      </c>
      <c r="R17" s="3">
        <v>6</v>
      </c>
      <c r="S17" s="3"/>
      <c r="T17" s="6"/>
      <c r="U17" s="7"/>
      <c r="V17" s="4"/>
      <c r="W17" s="3">
        <v>3</v>
      </c>
      <c r="X17" s="3"/>
      <c r="Y17" s="6"/>
      <c r="Z17" s="7">
        <f t="shared" si="0"/>
        <v>3</v>
      </c>
      <c r="AA17" s="4"/>
    </row>
    <row r="18" spans="1:27" ht="18.75" thickBot="1">
      <c r="A18" s="4"/>
      <c r="B18" s="19">
        <v>42018</v>
      </c>
      <c r="C18" s="49">
        <v>4267.5</v>
      </c>
      <c r="D18" s="50">
        <v>832.5</v>
      </c>
      <c r="E18" s="46">
        <v>0</v>
      </c>
      <c r="F18" s="46">
        <f t="shared" si="1"/>
        <v>5100</v>
      </c>
      <c r="G18" s="50">
        <v>3964</v>
      </c>
      <c r="H18" s="51">
        <v>0</v>
      </c>
      <c r="I18" s="48">
        <f t="shared" si="2"/>
        <v>9064</v>
      </c>
      <c r="J18" s="21"/>
      <c r="K18" s="81">
        <f t="shared" si="3"/>
        <v>42018</v>
      </c>
      <c r="L18" s="17">
        <f t="shared" si="7"/>
        <v>569</v>
      </c>
      <c r="M18" s="17">
        <f t="shared" si="8"/>
        <v>222</v>
      </c>
      <c r="N18" s="111">
        <f t="shared" si="4"/>
        <v>0</v>
      </c>
      <c r="O18" s="18">
        <f t="shared" si="5"/>
        <v>791</v>
      </c>
      <c r="P18" s="32"/>
      <c r="Q18" s="82">
        <f t="shared" si="6"/>
        <v>42018</v>
      </c>
      <c r="R18" s="3">
        <v>4</v>
      </c>
      <c r="S18" s="3"/>
      <c r="T18" s="6"/>
      <c r="U18" s="7"/>
      <c r="V18" s="4"/>
      <c r="W18" s="3">
        <v>3</v>
      </c>
      <c r="X18" s="3"/>
      <c r="Y18" s="6"/>
      <c r="Z18" s="7">
        <f t="shared" si="0"/>
        <v>3</v>
      </c>
      <c r="AA18" s="4"/>
    </row>
    <row r="19" spans="1:27" ht="18.75" thickBot="1">
      <c r="A19" s="4"/>
      <c r="B19" s="19">
        <v>42019</v>
      </c>
      <c r="C19" s="49">
        <v>8122.5</v>
      </c>
      <c r="D19" s="50">
        <v>1680</v>
      </c>
      <c r="E19" s="46">
        <v>0</v>
      </c>
      <c r="F19" s="46">
        <f t="shared" si="1"/>
        <v>9802.5</v>
      </c>
      <c r="G19" s="50">
        <v>0</v>
      </c>
      <c r="H19" s="51">
        <v>0</v>
      </c>
      <c r="I19" s="48">
        <f t="shared" si="2"/>
        <v>9802.5</v>
      </c>
      <c r="J19" s="21"/>
      <c r="K19" s="81">
        <f t="shared" si="3"/>
        <v>42019</v>
      </c>
      <c r="L19" s="17">
        <f t="shared" si="7"/>
        <v>1083</v>
      </c>
      <c r="M19" s="17">
        <f t="shared" si="8"/>
        <v>448</v>
      </c>
      <c r="N19" s="111">
        <f t="shared" si="4"/>
        <v>0</v>
      </c>
      <c r="O19" s="18">
        <f t="shared" si="5"/>
        <v>1531</v>
      </c>
      <c r="P19" s="32"/>
      <c r="Q19" s="82">
        <f t="shared" si="6"/>
        <v>42019</v>
      </c>
      <c r="R19" s="3">
        <v>8</v>
      </c>
      <c r="S19" s="3"/>
      <c r="T19" s="6"/>
      <c r="U19" s="7"/>
      <c r="V19" s="4"/>
      <c r="W19" s="3">
        <v>4</v>
      </c>
      <c r="X19" s="3"/>
      <c r="Y19" s="6"/>
      <c r="Z19" s="7">
        <f t="shared" si="0"/>
        <v>4</v>
      </c>
      <c r="AA19" s="4"/>
    </row>
    <row r="20" spans="1:27" ht="18.75" thickBot="1">
      <c r="A20" s="4"/>
      <c r="B20" s="19">
        <v>42020</v>
      </c>
      <c r="C20" s="49">
        <v>8452.5</v>
      </c>
      <c r="D20" s="50">
        <v>1743.75</v>
      </c>
      <c r="E20" s="46">
        <v>0</v>
      </c>
      <c r="F20" s="46">
        <f t="shared" si="1"/>
        <v>10196.25</v>
      </c>
      <c r="G20" s="50">
        <v>0</v>
      </c>
      <c r="H20" s="51">
        <v>0</v>
      </c>
      <c r="I20" s="48">
        <f t="shared" si="2"/>
        <v>10196.25</v>
      </c>
      <c r="J20" s="21"/>
      <c r="K20" s="81">
        <f t="shared" si="3"/>
        <v>42020</v>
      </c>
      <c r="L20" s="17">
        <f t="shared" si="7"/>
        <v>1127</v>
      </c>
      <c r="M20" s="17">
        <f t="shared" si="8"/>
        <v>465</v>
      </c>
      <c r="N20" s="111">
        <f t="shared" si="4"/>
        <v>0</v>
      </c>
      <c r="O20" s="18">
        <f t="shared" si="5"/>
        <v>1592</v>
      </c>
      <c r="P20" s="32"/>
      <c r="Q20" s="82">
        <f t="shared" si="6"/>
        <v>42020</v>
      </c>
      <c r="R20" s="3">
        <v>8</v>
      </c>
      <c r="S20" s="3"/>
      <c r="T20" s="6"/>
      <c r="U20" s="7"/>
      <c r="V20" s="4"/>
      <c r="W20" s="3">
        <v>4</v>
      </c>
      <c r="X20" s="3"/>
      <c r="Y20" s="6"/>
      <c r="Z20" s="7">
        <f t="shared" si="0"/>
        <v>4</v>
      </c>
      <c r="AA20" s="4"/>
    </row>
    <row r="21" spans="1:27" ht="18.75" thickBot="1">
      <c r="A21" s="4"/>
      <c r="B21" s="19">
        <v>42021</v>
      </c>
      <c r="C21" s="49">
        <v>8392.5</v>
      </c>
      <c r="D21" s="50">
        <v>1275</v>
      </c>
      <c r="E21" s="46">
        <v>0</v>
      </c>
      <c r="F21" s="46">
        <f t="shared" si="1"/>
        <v>9667.5</v>
      </c>
      <c r="G21" s="50">
        <v>0</v>
      </c>
      <c r="H21" s="51">
        <v>0</v>
      </c>
      <c r="I21" s="48">
        <f t="shared" si="2"/>
        <v>9667.5</v>
      </c>
      <c r="J21" s="21"/>
      <c r="K21" s="81">
        <f t="shared" si="3"/>
        <v>42021</v>
      </c>
      <c r="L21" s="17">
        <f t="shared" si="7"/>
        <v>1119</v>
      </c>
      <c r="M21" s="17">
        <f t="shared" si="8"/>
        <v>340</v>
      </c>
      <c r="N21" s="111">
        <f t="shared" si="4"/>
        <v>0</v>
      </c>
      <c r="O21" s="18">
        <f t="shared" si="5"/>
        <v>1459</v>
      </c>
      <c r="P21" s="32"/>
      <c r="Q21" s="82">
        <f t="shared" si="6"/>
        <v>42021</v>
      </c>
      <c r="R21" s="3">
        <v>8</v>
      </c>
      <c r="S21" s="3"/>
      <c r="T21" s="6"/>
      <c r="U21" s="7"/>
      <c r="V21" s="4"/>
      <c r="W21" s="3">
        <v>4</v>
      </c>
      <c r="X21" s="3"/>
      <c r="Y21" s="6"/>
      <c r="Z21" s="7">
        <f t="shared" si="0"/>
        <v>4</v>
      </c>
      <c r="AA21" s="4"/>
    </row>
    <row r="22" spans="1:27" ht="18.75" thickBot="1">
      <c r="A22" s="4"/>
      <c r="B22" s="19">
        <v>42022</v>
      </c>
      <c r="C22" s="49">
        <v>3765</v>
      </c>
      <c r="D22" s="50">
        <v>615</v>
      </c>
      <c r="E22" s="46">
        <v>0</v>
      </c>
      <c r="F22" s="46">
        <f t="shared" si="1"/>
        <v>4380</v>
      </c>
      <c r="G22" s="50">
        <v>0</v>
      </c>
      <c r="H22" s="51">
        <v>0</v>
      </c>
      <c r="I22" s="48">
        <f t="shared" si="2"/>
        <v>4380</v>
      </c>
      <c r="J22" s="21"/>
      <c r="K22" s="81">
        <f t="shared" si="3"/>
        <v>42022</v>
      </c>
      <c r="L22" s="17">
        <f t="shared" si="7"/>
        <v>502</v>
      </c>
      <c r="M22" s="17">
        <f t="shared" si="8"/>
        <v>164</v>
      </c>
      <c r="N22" s="111">
        <f t="shared" si="4"/>
        <v>0</v>
      </c>
      <c r="O22" s="18">
        <f t="shared" si="5"/>
        <v>666</v>
      </c>
      <c r="P22" s="32"/>
      <c r="Q22" s="82">
        <f t="shared" si="6"/>
        <v>42022</v>
      </c>
      <c r="R22" s="3">
        <v>6</v>
      </c>
      <c r="S22" s="3"/>
      <c r="T22" s="6"/>
      <c r="U22" s="7"/>
      <c r="V22" s="4"/>
      <c r="W22" s="3">
        <v>3</v>
      </c>
      <c r="X22" s="3"/>
      <c r="Y22" s="6"/>
      <c r="Z22" s="7">
        <f t="shared" si="0"/>
        <v>3</v>
      </c>
      <c r="AA22" s="4"/>
    </row>
    <row r="23" spans="1:27" ht="18.75" thickBot="1">
      <c r="A23" s="4"/>
      <c r="B23" s="19">
        <v>42023</v>
      </c>
      <c r="C23" s="49">
        <v>6525</v>
      </c>
      <c r="D23" s="50">
        <v>1338.75</v>
      </c>
      <c r="E23" s="46">
        <v>0</v>
      </c>
      <c r="F23" s="46">
        <f t="shared" si="1"/>
        <v>7863.75</v>
      </c>
      <c r="G23" s="50">
        <v>0</v>
      </c>
      <c r="H23" s="51">
        <v>0</v>
      </c>
      <c r="I23" s="48">
        <f t="shared" si="2"/>
        <v>7863.75</v>
      </c>
      <c r="J23" s="21"/>
      <c r="K23" s="81">
        <f t="shared" si="3"/>
        <v>42023</v>
      </c>
      <c r="L23" s="17">
        <f t="shared" si="7"/>
        <v>870</v>
      </c>
      <c r="M23" s="17">
        <f t="shared" si="8"/>
        <v>357</v>
      </c>
      <c r="N23" s="111">
        <f t="shared" si="4"/>
        <v>0</v>
      </c>
      <c r="O23" s="18">
        <f t="shared" si="5"/>
        <v>1227</v>
      </c>
      <c r="P23" s="32"/>
      <c r="Q23" s="82">
        <f t="shared" si="6"/>
        <v>42023</v>
      </c>
      <c r="R23" s="3">
        <v>6</v>
      </c>
      <c r="S23" s="3"/>
      <c r="T23" s="6"/>
      <c r="U23" s="7"/>
      <c r="V23" s="4"/>
      <c r="W23" s="3">
        <v>3</v>
      </c>
      <c r="X23" s="3"/>
      <c r="Y23" s="6"/>
      <c r="Z23" s="7">
        <f t="shared" si="0"/>
        <v>3</v>
      </c>
      <c r="AA23" s="4"/>
    </row>
    <row r="24" spans="1:27" ht="18.75" thickBot="1">
      <c r="A24" s="4"/>
      <c r="B24" s="19">
        <v>42024</v>
      </c>
      <c r="C24" s="49">
        <v>6547.5</v>
      </c>
      <c r="D24" s="50">
        <v>1417.5</v>
      </c>
      <c r="E24" s="46">
        <v>0</v>
      </c>
      <c r="F24" s="46">
        <f t="shared" si="1"/>
        <v>7965</v>
      </c>
      <c r="G24" s="50">
        <v>3500</v>
      </c>
      <c r="H24" s="51">
        <v>0</v>
      </c>
      <c r="I24" s="48">
        <f t="shared" si="2"/>
        <v>11465</v>
      </c>
      <c r="J24" s="21"/>
      <c r="K24" s="81">
        <f t="shared" si="3"/>
        <v>42024</v>
      </c>
      <c r="L24" s="17">
        <f t="shared" si="7"/>
        <v>873</v>
      </c>
      <c r="M24" s="17">
        <f t="shared" si="8"/>
        <v>378</v>
      </c>
      <c r="N24" s="111">
        <f t="shared" si="4"/>
        <v>0</v>
      </c>
      <c r="O24" s="18">
        <f t="shared" si="5"/>
        <v>1251</v>
      </c>
      <c r="P24" s="32"/>
      <c r="Q24" s="82">
        <f t="shared" si="6"/>
        <v>42024</v>
      </c>
      <c r="R24" s="3">
        <v>7</v>
      </c>
      <c r="S24" s="3"/>
      <c r="T24" s="6"/>
      <c r="U24" s="7"/>
      <c r="V24" s="4"/>
      <c r="W24" s="3">
        <v>4</v>
      </c>
      <c r="X24" s="3"/>
      <c r="Y24" s="6"/>
      <c r="Z24" s="7">
        <f t="shared" si="0"/>
        <v>4</v>
      </c>
      <c r="AA24" s="4"/>
    </row>
    <row r="25" spans="1:27" ht="18.75" thickBot="1">
      <c r="A25" s="4"/>
      <c r="B25" s="19">
        <v>42025</v>
      </c>
      <c r="C25" s="49">
        <v>8032.5</v>
      </c>
      <c r="D25" s="50">
        <v>2160</v>
      </c>
      <c r="E25" s="46">
        <v>0</v>
      </c>
      <c r="F25" s="46">
        <f t="shared" si="1"/>
        <v>10192.5</v>
      </c>
      <c r="G25" s="50">
        <v>0</v>
      </c>
      <c r="H25" s="51">
        <v>0</v>
      </c>
      <c r="I25" s="48">
        <f t="shared" si="2"/>
        <v>10192.5</v>
      </c>
      <c r="J25" s="21"/>
      <c r="K25" s="81">
        <f t="shared" si="3"/>
        <v>42025</v>
      </c>
      <c r="L25" s="17">
        <f t="shared" si="7"/>
        <v>1071</v>
      </c>
      <c r="M25" s="17">
        <f t="shared" si="8"/>
        <v>576</v>
      </c>
      <c r="N25" s="111">
        <f t="shared" si="4"/>
        <v>0</v>
      </c>
      <c r="O25" s="18">
        <f t="shared" si="5"/>
        <v>1647</v>
      </c>
      <c r="P25" s="32"/>
      <c r="Q25" s="82">
        <f t="shared" si="6"/>
        <v>42025</v>
      </c>
      <c r="R25" s="3">
        <v>8</v>
      </c>
      <c r="S25" s="3"/>
      <c r="T25" s="6"/>
      <c r="U25" s="7"/>
      <c r="V25" s="4"/>
      <c r="W25" s="3">
        <v>4</v>
      </c>
      <c r="X25" s="3"/>
      <c r="Y25" s="6"/>
      <c r="Z25" s="7">
        <f t="shared" si="0"/>
        <v>4</v>
      </c>
      <c r="AA25" s="4"/>
    </row>
    <row r="26" spans="1:27" ht="18.75" thickBot="1">
      <c r="A26" s="4"/>
      <c r="B26" s="19">
        <v>42026</v>
      </c>
      <c r="C26" s="49">
        <v>7132.5</v>
      </c>
      <c r="D26" s="50">
        <v>1597.5</v>
      </c>
      <c r="E26" s="46">
        <v>0</v>
      </c>
      <c r="F26" s="46">
        <f t="shared" si="1"/>
        <v>8730</v>
      </c>
      <c r="G26" s="50">
        <v>0</v>
      </c>
      <c r="H26" s="51">
        <v>0</v>
      </c>
      <c r="I26" s="48">
        <f t="shared" si="2"/>
        <v>8730</v>
      </c>
      <c r="J26" s="21"/>
      <c r="K26" s="81">
        <f t="shared" si="3"/>
        <v>42026</v>
      </c>
      <c r="L26" s="17">
        <f t="shared" si="7"/>
        <v>951</v>
      </c>
      <c r="M26" s="17">
        <f t="shared" si="8"/>
        <v>426</v>
      </c>
      <c r="N26" s="111">
        <f t="shared" si="4"/>
        <v>0</v>
      </c>
      <c r="O26" s="18">
        <f t="shared" si="5"/>
        <v>1377</v>
      </c>
      <c r="P26" s="32"/>
      <c r="Q26" s="82">
        <f t="shared" si="6"/>
        <v>42026</v>
      </c>
      <c r="R26" s="3">
        <v>7</v>
      </c>
      <c r="S26" s="3"/>
      <c r="T26" s="6"/>
      <c r="U26" s="7"/>
      <c r="V26" s="4"/>
      <c r="W26" s="3">
        <v>4</v>
      </c>
      <c r="X26" s="3"/>
      <c r="Y26" s="6"/>
      <c r="Z26" s="7">
        <f t="shared" si="0"/>
        <v>4</v>
      </c>
      <c r="AA26" s="4"/>
    </row>
    <row r="27" spans="1:27" ht="18.75" thickBot="1">
      <c r="A27" s="4"/>
      <c r="B27" s="19">
        <v>42027</v>
      </c>
      <c r="C27" s="49">
        <v>8452.5</v>
      </c>
      <c r="D27" s="50">
        <v>2021.25</v>
      </c>
      <c r="E27" s="46">
        <v>0</v>
      </c>
      <c r="F27" s="46">
        <f t="shared" si="1"/>
        <v>10473.75</v>
      </c>
      <c r="G27" s="50">
        <v>0</v>
      </c>
      <c r="H27" s="51">
        <v>0</v>
      </c>
      <c r="I27" s="48">
        <f t="shared" si="2"/>
        <v>10473.75</v>
      </c>
      <c r="J27" s="21"/>
      <c r="K27" s="81">
        <f t="shared" si="3"/>
        <v>42027</v>
      </c>
      <c r="L27" s="17">
        <f t="shared" si="7"/>
        <v>1127</v>
      </c>
      <c r="M27" s="17">
        <f t="shared" si="8"/>
        <v>539</v>
      </c>
      <c r="N27" s="111">
        <f t="shared" si="4"/>
        <v>0</v>
      </c>
      <c r="O27" s="18">
        <f t="shared" si="5"/>
        <v>1666</v>
      </c>
      <c r="P27" s="32"/>
      <c r="Q27" s="82">
        <f t="shared" si="6"/>
        <v>42027</v>
      </c>
      <c r="R27" s="3">
        <v>8</v>
      </c>
      <c r="S27" s="3"/>
      <c r="T27" s="6"/>
      <c r="U27" s="7"/>
      <c r="V27" s="4"/>
      <c r="W27" s="3">
        <v>4</v>
      </c>
      <c r="X27" s="3"/>
      <c r="Y27" s="6"/>
      <c r="Z27" s="7">
        <f t="shared" si="0"/>
        <v>4</v>
      </c>
      <c r="AA27" s="4"/>
    </row>
    <row r="28" spans="1:27" ht="18.75" thickBot="1">
      <c r="A28" s="4"/>
      <c r="B28" s="19">
        <v>42028</v>
      </c>
      <c r="C28" s="49">
        <v>6930</v>
      </c>
      <c r="D28" s="50">
        <v>1215</v>
      </c>
      <c r="E28" s="46">
        <v>0</v>
      </c>
      <c r="F28" s="46">
        <f t="shared" si="1"/>
        <v>8145</v>
      </c>
      <c r="G28" s="50">
        <v>0</v>
      </c>
      <c r="H28" s="51">
        <v>0</v>
      </c>
      <c r="I28" s="48">
        <f t="shared" si="2"/>
        <v>8145</v>
      </c>
      <c r="J28" s="21"/>
      <c r="K28" s="81">
        <f t="shared" si="3"/>
        <v>42028</v>
      </c>
      <c r="L28" s="17">
        <f t="shared" si="7"/>
        <v>924</v>
      </c>
      <c r="M28" s="17">
        <f t="shared" si="8"/>
        <v>324</v>
      </c>
      <c r="N28" s="111">
        <f t="shared" si="4"/>
        <v>0</v>
      </c>
      <c r="O28" s="18">
        <f t="shared" si="5"/>
        <v>1248</v>
      </c>
      <c r="P28" s="32"/>
      <c r="Q28" s="82">
        <f t="shared" si="6"/>
        <v>42028</v>
      </c>
      <c r="R28" s="3">
        <v>7</v>
      </c>
      <c r="S28" s="3"/>
      <c r="T28" s="6"/>
      <c r="U28" s="7"/>
      <c r="V28" s="4"/>
      <c r="W28" s="59">
        <v>4</v>
      </c>
      <c r="X28" s="3"/>
      <c r="Y28" s="6"/>
      <c r="Z28" s="7">
        <f t="shared" si="0"/>
        <v>4</v>
      </c>
      <c r="AA28" s="4"/>
    </row>
    <row r="29" spans="1:27" ht="18.75" thickBot="1">
      <c r="A29" s="4"/>
      <c r="B29" s="19">
        <v>42029</v>
      </c>
      <c r="C29" s="49">
        <v>6097.5</v>
      </c>
      <c r="D29" s="50">
        <v>795</v>
      </c>
      <c r="E29" s="46">
        <v>0</v>
      </c>
      <c r="F29" s="46">
        <f t="shared" si="1"/>
        <v>6892.5</v>
      </c>
      <c r="G29" s="50">
        <v>0</v>
      </c>
      <c r="H29" s="51">
        <v>0</v>
      </c>
      <c r="I29" s="48">
        <f t="shared" si="2"/>
        <v>6892.5</v>
      </c>
      <c r="J29" s="21"/>
      <c r="K29" s="81">
        <f t="shared" si="3"/>
        <v>42029</v>
      </c>
      <c r="L29" s="17">
        <f t="shared" si="7"/>
        <v>813</v>
      </c>
      <c r="M29" s="17">
        <f t="shared" si="8"/>
        <v>212</v>
      </c>
      <c r="N29" s="111">
        <f t="shared" si="4"/>
        <v>0</v>
      </c>
      <c r="O29" s="18">
        <f t="shared" si="5"/>
        <v>1025</v>
      </c>
      <c r="P29" s="32"/>
      <c r="Q29" s="82">
        <f t="shared" si="6"/>
        <v>42029</v>
      </c>
      <c r="R29" s="3">
        <v>8</v>
      </c>
      <c r="S29" s="3"/>
      <c r="T29" s="6"/>
      <c r="U29" s="7"/>
      <c r="V29" s="4"/>
      <c r="W29" s="3">
        <v>4</v>
      </c>
      <c r="X29" s="3"/>
      <c r="Y29" s="6"/>
      <c r="Z29" s="7">
        <f t="shared" si="0"/>
        <v>4</v>
      </c>
      <c r="AA29" s="4"/>
    </row>
    <row r="30" spans="1:27" ht="18.75" thickBot="1">
      <c r="A30" s="4"/>
      <c r="B30" s="19">
        <v>42030</v>
      </c>
      <c r="C30" s="49">
        <v>7882.5</v>
      </c>
      <c r="D30" s="50">
        <v>1751.25</v>
      </c>
      <c r="E30" s="46">
        <v>0</v>
      </c>
      <c r="F30" s="46">
        <f t="shared" si="1"/>
        <v>9633.75</v>
      </c>
      <c r="G30" s="50">
        <v>0</v>
      </c>
      <c r="H30" s="51">
        <v>0</v>
      </c>
      <c r="I30" s="48">
        <f t="shared" si="2"/>
        <v>9633.75</v>
      </c>
      <c r="J30" s="21"/>
      <c r="K30" s="81">
        <f t="shared" si="3"/>
        <v>42030</v>
      </c>
      <c r="L30" s="17">
        <f t="shared" si="7"/>
        <v>1051</v>
      </c>
      <c r="M30" s="17">
        <f t="shared" si="8"/>
        <v>467</v>
      </c>
      <c r="N30" s="111">
        <f t="shared" si="4"/>
        <v>0</v>
      </c>
      <c r="O30" s="18">
        <f t="shared" si="5"/>
        <v>1518</v>
      </c>
      <c r="P30" s="32"/>
      <c r="Q30" s="82">
        <f t="shared" si="6"/>
        <v>42030</v>
      </c>
      <c r="R30" s="3">
        <v>7</v>
      </c>
      <c r="S30" s="3"/>
      <c r="T30" s="6"/>
      <c r="U30" s="7"/>
      <c r="V30" s="4"/>
      <c r="W30" s="3">
        <v>4</v>
      </c>
      <c r="X30" s="3"/>
      <c r="Y30" s="6"/>
      <c r="Z30" s="7">
        <f t="shared" si="0"/>
        <v>4</v>
      </c>
      <c r="AA30" s="4"/>
    </row>
    <row r="31" spans="1:27" ht="18.75" thickBot="1">
      <c r="A31" s="4"/>
      <c r="B31" s="19">
        <v>42031</v>
      </c>
      <c r="C31" s="49">
        <v>8730</v>
      </c>
      <c r="D31" s="50">
        <v>2028.75</v>
      </c>
      <c r="E31" s="46">
        <v>0</v>
      </c>
      <c r="F31" s="46">
        <f t="shared" si="1"/>
        <v>10758.75</v>
      </c>
      <c r="G31" s="50">
        <v>0</v>
      </c>
      <c r="H31" s="51">
        <v>0</v>
      </c>
      <c r="I31" s="48">
        <f t="shared" si="2"/>
        <v>10758.75</v>
      </c>
      <c r="J31" s="21"/>
      <c r="K31" s="81">
        <f t="shared" si="3"/>
        <v>42031</v>
      </c>
      <c r="L31" s="17">
        <f t="shared" si="7"/>
        <v>1164</v>
      </c>
      <c r="M31" s="17">
        <f t="shared" si="8"/>
        <v>541</v>
      </c>
      <c r="N31" s="111">
        <f t="shared" si="4"/>
        <v>0</v>
      </c>
      <c r="O31" s="18">
        <f t="shared" si="5"/>
        <v>1705</v>
      </c>
      <c r="P31" s="32"/>
      <c r="Q31" s="82">
        <f t="shared" si="6"/>
        <v>42031</v>
      </c>
      <c r="R31" s="3">
        <v>8</v>
      </c>
      <c r="S31" s="3"/>
      <c r="T31" s="6"/>
      <c r="U31" s="7"/>
      <c r="V31" s="4"/>
      <c r="W31" s="3">
        <v>4</v>
      </c>
      <c r="X31" s="3"/>
      <c r="Y31" s="6"/>
      <c r="Z31" s="7">
        <f t="shared" si="0"/>
        <v>4</v>
      </c>
      <c r="AA31" s="4"/>
    </row>
    <row r="32" spans="1:27" ht="18.75" thickBot="1">
      <c r="A32" s="4"/>
      <c r="B32" s="19">
        <v>42032</v>
      </c>
      <c r="C32" s="49">
        <v>7620</v>
      </c>
      <c r="D32" s="50">
        <v>1717.5</v>
      </c>
      <c r="E32" s="46">
        <v>0</v>
      </c>
      <c r="F32" s="46">
        <f t="shared" si="1"/>
        <v>9337.5</v>
      </c>
      <c r="G32" s="50">
        <v>1950</v>
      </c>
      <c r="H32" s="51">
        <v>0</v>
      </c>
      <c r="I32" s="48">
        <f t="shared" si="2"/>
        <v>11287.5</v>
      </c>
      <c r="J32" s="21"/>
      <c r="K32" s="81">
        <f t="shared" si="3"/>
        <v>42032</v>
      </c>
      <c r="L32" s="17">
        <f t="shared" si="7"/>
        <v>1016</v>
      </c>
      <c r="M32" s="17">
        <f t="shared" si="8"/>
        <v>458</v>
      </c>
      <c r="N32" s="111">
        <f t="shared" si="4"/>
        <v>0</v>
      </c>
      <c r="O32" s="18">
        <f t="shared" si="5"/>
        <v>1474</v>
      </c>
      <c r="P32" s="32"/>
      <c r="Q32" s="82">
        <f t="shared" si="6"/>
        <v>42032</v>
      </c>
      <c r="R32" s="3">
        <v>8</v>
      </c>
      <c r="S32" s="3"/>
      <c r="T32" s="6"/>
      <c r="U32" s="7"/>
      <c r="V32" s="4"/>
      <c r="W32" s="59">
        <v>4</v>
      </c>
      <c r="X32" s="3"/>
      <c r="Y32" s="6"/>
      <c r="Z32" s="7">
        <f t="shared" si="0"/>
        <v>4</v>
      </c>
      <c r="AA32" s="4"/>
    </row>
    <row r="33" spans="1:27" ht="18.75" thickBot="1">
      <c r="A33" s="4"/>
      <c r="B33" s="19">
        <v>42033</v>
      </c>
      <c r="C33" s="49">
        <v>8355</v>
      </c>
      <c r="D33" s="50">
        <v>2373.75</v>
      </c>
      <c r="E33" s="46">
        <v>0</v>
      </c>
      <c r="F33" s="46">
        <f t="shared" si="1"/>
        <v>10728.75</v>
      </c>
      <c r="G33" s="50">
        <v>1750</v>
      </c>
      <c r="H33" s="51">
        <v>0</v>
      </c>
      <c r="I33" s="48">
        <f t="shared" si="2"/>
        <v>12478.75</v>
      </c>
      <c r="J33" s="21"/>
      <c r="K33" s="81">
        <f t="shared" si="3"/>
        <v>42033</v>
      </c>
      <c r="L33" s="17">
        <f t="shared" si="7"/>
        <v>1114</v>
      </c>
      <c r="M33" s="17">
        <f t="shared" si="8"/>
        <v>633</v>
      </c>
      <c r="N33" s="111">
        <f t="shared" si="4"/>
        <v>0</v>
      </c>
      <c r="O33" s="18">
        <f t="shared" si="5"/>
        <v>1747</v>
      </c>
      <c r="P33" s="32"/>
      <c r="Q33" s="82">
        <f t="shared" si="6"/>
        <v>42033</v>
      </c>
      <c r="R33" s="3">
        <v>8</v>
      </c>
      <c r="S33" s="3"/>
      <c r="T33" s="6"/>
      <c r="U33" s="7"/>
      <c r="V33" s="4"/>
      <c r="W33" s="59">
        <v>4</v>
      </c>
      <c r="X33" s="3"/>
      <c r="Y33" s="6"/>
      <c r="Z33" s="7">
        <f t="shared" si="0"/>
        <v>4</v>
      </c>
      <c r="AA33" s="4"/>
    </row>
    <row r="34" spans="1:27" ht="18.75" thickBot="1">
      <c r="A34" s="4"/>
      <c r="B34" s="19">
        <v>42034</v>
      </c>
      <c r="C34" s="49">
        <v>8677.5</v>
      </c>
      <c r="D34" s="50">
        <v>2257.5</v>
      </c>
      <c r="E34" s="46">
        <v>0</v>
      </c>
      <c r="F34" s="46">
        <f t="shared" si="1"/>
        <v>10935</v>
      </c>
      <c r="G34" s="50">
        <v>5550</v>
      </c>
      <c r="H34" s="51">
        <v>0</v>
      </c>
      <c r="I34" s="48">
        <f t="shared" si="2"/>
        <v>16485</v>
      </c>
      <c r="J34" s="21"/>
      <c r="K34" s="81">
        <f t="shared" si="3"/>
        <v>42034</v>
      </c>
      <c r="L34" s="17">
        <f t="shared" si="7"/>
        <v>1157</v>
      </c>
      <c r="M34" s="17">
        <f t="shared" si="8"/>
        <v>602</v>
      </c>
      <c r="N34" s="111">
        <f t="shared" si="4"/>
        <v>0</v>
      </c>
      <c r="O34" s="18">
        <f t="shared" si="5"/>
        <v>1759</v>
      </c>
      <c r="P34" s="32"/>
      <c r="Q34" s="82">
        <f t="shared" si="6"/>
        <v>42034</v>
      </c>
      <c r="R34" s="3">
        <v>8</v>
      </c>
      <c r="S34" s="3"/>
      <c r="T34" s="6"/>
      <c r="U34" s="7"/>
      <c r="V34" s="4"/>
      <c r="W34" s="59">
        <v>4</v>
      </c>
      <c r="X34" s="3"/>
      <c r="Y34" s="6"/>
      <c r="Z34" s="7">
        <f t="shared" si="0"/>
        <v>4</v>
      </c>
      <c r="AA34" s="4"/>
    </row>
    <row r="35" spans="1:27" ht="18.75" thickBot="1">
      <c r="A35" s="4"/>
      <c r="B35" s="19">
        <v>42035</v>
      </c>
      <c r="C35" s="54">
        <v>5820</v>
      </c>
      <c r="D35" s="55">
        <v>836.25</v>
      </c>
      <c r="E35" s="55">
        <v>0</v>
      </c>
      <c r="F35" s="52">
        <f t="shared" si="1"/>
        <v>6656.25</v>
      </c>
      <c r="G35" s="52">
        <v>0</v>
      </c>
      <c r="H35" s="55">
        <v>0</v>
      </c>
      <c r="I35" s="48">
        <f t="shared" si="2"/>
        <v>6656.25</v>
      </c>
      <c r="J35" s="21"/>
      <c r="K35" s="81">
        <f t="shared" si="3"/>
        <v>42035</v>
      </c>
      <c r="L35" s="17">
        <f t="shared" si="7"/>
        <v>776</v>
      </c>
      <c r="M35" s="17">
        <f>D35/3.75</f>
        <v>223</v>
      </c>
      <c r="N35" s="111">
        <f t="shared" si="4"/>
        <v>0</v>
      </c>
      <c r="O35" s="41">
        <f t="shared" si="5"/>
        <v>999</v>
      </c>
      <c r="P35" s="32"/>
      <c r="Q35" s="82">
        <f t="shared" si="6"/>
        <v>42035</v>
      </c>
      <c r="R35" s="56">
        <v>7</v>
      </c>
      <c r="S35" s="57"/>
      <c r="T35" s="58"/>
      <c r="U35" s="7"/>
      <c r="V35" s="4"/>
      <c r="W35" s="59">
        <v>4</v>
      </c>
      <c r="X35" s="57"/>
      <c r="Y35" s="58"/>
      <c r="Z35" s="7">
        <f t="shared" si="0"/>
        <v>4</v>
      </c>
      <c r="AA35" s="4"/>
    </row>
    <row r="36" spans="1:27" ht="18.75" thickBot="1">
      <c r="A36" s="4"/>
      <c r="B36" s="115" t="s">
        <v>10</v>
      </c>
      <c r="C36" s="101">
        <f>SUM(C5:C35)</f>
        <v>213390</v>
      </c>
      <c r="D36" s="104">
        <f>SUM(D5:D35)</f>
        <v>40181.25</v>
      </c>
      <c r="E36" s="104">
        <f>SUM(E5:E35)</f>
        <v>0</v>
      </c>
      <c r="F36" s="103">
        <f t="shared" si="1"/>
        <v>253571.25</v>
      </c>
      <c r="G36" s="113">
        <f>SUM(G5:G35)</f>
        <v>25854</v>
      </c>
      <c r="H36" s="106">
        <f>SUM(H5:H35)</f>
        <v>0</v>
      </c>
      <c r="I36" s="105">
        <f>SUM(I5:I35)</f>
        <v>279425.25</v>
      </c>
      <c r="J36" s="33"/>
      <c r="K36" s="116" t="s">
        <v>10</v>
      </c>
      <c r="L36" s="102">
        <f>SUM(L5:L35)</f>
        <v>28452</v>
      </c>
      <c r="M36" s="107">
        <f>SUM(M5:M35)</f>
        <v>10715</v>
      </c>
      <c r="N36" s="107">
        <f>SUM(N5:N35)</f>
        <v>0</v>
      </c>
      <c r="O36" s="42">
        <f t="shared" si="5"/>
        <v>39167</v>
      </c>
      <c r="P36" s="34"/>
      <c r="Q36" s="114" t="s">
        <v>10</v>
      </c>
      <c r="R36" s="83">
        <f>SUM(R5:R35)</f>
        <v>216</v>
      </c>
      <c r="S36" s="29">
        <f>SUM(S5:S34)</f>
        <v>0</v>
      </c>
      <c r="T36" s="30">
        <f>SUM(T5:T34)</f>
        <v>0</v>
      </c>
      <c r="U36" s="20">
        <f>SUM(U5:U34)</f>
        <v>0</v>
      </c>
      <c r="V36" s="4"/>
      <c r="W36" s="83">
        <f>SUM(W5:W35)</f>
        <v>114</v>
      </c>
      <c r="X36" s="29">
        <f>SUM(X5:X34)</f>
        <v>0</v>
      </c>
      <c r="Y36" s="30">
        <f>SUM(Y5:Y34)</f>
        <v>0</v>
      </c>
      <c r="Z36" s="20">
        <f>SUM(Z5:Z34)</f>
        <v>110</v>
      </c>
      <c r="AA36" s="4"/>
    </row>
    <row r="37" spans="1:27" ht="18">
      <c r="A37" s="4"/>
      <c r="B37" s="2"/>
      <c r="C37" s="2"/>
      <c r="D37" s="2"/>
      <c r="E37" s="2"/>
      <c r="F37" s="2"/>
      <c r="G37" s="2"/>
      <c r="H37" s="2"/>
      <c r="I37" s="8"/>
      <c r="J37" s="8"/>
      <c r="K37" s="2"/>
      <c r="L37" s="2"/>
      <c r="M37" s="5"/>
      <c r="N37" s="5"/>
      <c r="O37" s="2"/>
      <c r="P37" s="35"/>
      <c r="Q37" s="2"/>
      <c r="R37" s="2"/>
      <c r="S37" s="2"/>
      <c r="T37" s="2"/>
      <c r="U37" s="2"/>
      <c r="V37" s="4"/>
      <c r="W37" s="2"/>
      <c r="X37" s="2"/>
      <c r="Y37" s="2"/>
      <c r="Z37" s="2"/>
      <c r="AA37" s="4"/>
    </row>
    <row r="38" spans="1:26" ht="18">
      <c r="A38" s="4"/>
      <c r="B38" s="2"/>
      <c r="C38" s="2"/>
      <c r="D38" s="2"/>
      <c r="E38" s="2"/>
      <c r="F38" s="2"/>
      <c r="G38" s="2"/>
      <c r="H38" s="2"/>
      <c r="I38" s="8"/>
      <c r="J38" s="8"/>
      <c r="K38" s="2"/>
      <c r="L38" s="2"/>
      <c r="M38" s="5"/>
      <c r="N38" s="5"/>
      <c r="O38" s="36"/>
      <c r="P38" s="2"/>
      <c r="Q38" s="2"/>
      <c r="R38" s="2"/>
      <c r="S38" s="2"/>
      <c r="T38" s="2"/>
      <c r="U38" s="4"/>
      <c r="V38" s="2"/>
      <c r="W38" s="2"/>
      <c r="X38" s="2"/>
      <c r="Y38" s="2"/>
      <c r="Z38" s="4"/>
    </row>
    <row r="39" spans="1:26" ht="13.5" customHeight="1">
      <c r="A39" s="4"/>
      <c r="B39" s="2"/>
      <c r="C39" s="2"/>
      <c r="D39" s="2"/>
      <c r="E39" s="2"/>
      <c r="F39" s="2"/>
      <c r="G39" s="2"/>
      <c r="H39" s="2"/>
      <c r="I39" s="8"/>
      <c r="J39" s="8"/>
      <c r="K39" s="2"/>
      <c r="L39" s="2"/>
      <c r="M39" s="5"/>
      <c r="N39" s="5"/>
      <c r="O39" s="37"/>
      <c r="P39" s="2"/>
      <c r="Q39" s="2"/>
      <c r="R39" s="2"/>
      <c r="S39" s="2"/>
      <c r="T39" s="2"/>
      <c r="U39" s="4"/>
      <c r="V39" s="2"/>
      <c r="W39" s="2"/>
      <c r="X39" s="2"/>
      <c r="Y39" s="2"/>
      <c r="Z39" s="4"/>
    </row>
    <row r="40" spans="1:26" ht="18">
      <c r="A40" s="4"/>
      <c r="B40" s="2"/>
      <c r="C40" s="109" t="s">
        <v>33</v>
      </c>
      <c r="D40" s="110">
        <f>F36/W36</f>
        <v>2224.309210526316</v>
      </c>
      <c r="E40" s="110"/>
      <c r="F40" s="2"/>
      <c r="G40" s="2"/>
      <c r="H40" s="2"/>
      <c r="I40" s="8"/>
      <c r="J40" s="8"/>
      <c r="K40" s="2"/>
      <c r="L40" s="2"/>
      <c r="M40" s="5"/>
      <c r="N40" s="5"/>
      <c r="O40" s="38"/>
      <c r="P40" s="2"/>
      <c r="Q40" s="2"/>
      <c r="R40" s="2"/>
      <c r="S40" s="2"/>
      <c r="T40" s="2"/>
      <c r="U40" s="4"/>
      <c r="V40" s="2"/>
      <c r="W40" s="2"/>
      <c r="X40" s="2"/>
      <c r="Y40" s="2"/>
      <c r="Z40" s="4"/>
    </row>
    <row r="41" spans="1:27" ht="18">
      <c r="A41" s="4"/>
      <c r="B41" s="2"/>
      <c r="C41" s="2"/>
      <c r="D41" s="2"/>
      <c r="E41" s="2"/>
      <c r="F41" s="2"/>
      <c r="G41" s="2"/>
      <c r="H41" s="2"/>
      <c r="I41" s="8"/>
      <c r="J41" s="8"/>
      <c r="K41" s="2"/>
      <c r="L41" s="2"/>
      <c r="M41" s="5"/>
      <c r="N41" s="5"/>
      <c r="O41" s="2"/>
      <c r="P41" s="2"/>
      <c r="Q41" s="2"/>
      <c r="R41" s="2"/>
      <c r="S41" s="2"/>
      <c r="T41" s="2"/>
      <c r="U41" s="2"/>
      <c r="V41" s="4"/>
      <c r="W41" s="2"/>
      <c r="X41" s="2"/>
      <c r="Y41" s="2"/>
      <c r="Z41" s="2"/>
      <c r="AA41" s="4"/>
    </row>
    <row r="42" spans="2:26" s="11" customFormat="1" ht="18">
      <c r="B42" s="9" t="s">
        <v>11</v>
      </c>
      <c r="C42" s="10"/>
      <c r="D42" s="10"/>
      <c r="E42" s="10"/>
      <c r="F42" s="10"/>
      <c r="G42" s="10"/>
      <c r="H42" s="10"/>
      <c r="I42" s="22"/>
      <c r="J42" s="22"/>
      <c r="K42" s="10"/>
      <c r="L42" s="13" t="s">
        <v>12</v>
      </c>
      <c r="M42" s="10"/>
      <c r="N42" s="10"/>
      <c r="O42" s="10"/>
      <c r="P42" s="10"/>
      <c r="Q42" s="10"/>
      <c r="R42" s="9" t="s">
        <v>13</v>
      </c>
      <c r="S42" s="10"/>
      <c r="T42" s="10"/>
      <c r="U42" s="10"/>
      <c r="V42" s="12"/>
      <c r="W42" s="9" t="s">
        <v>14</v>
      </c>
      <c r="X42" s="9"/>
      <c r="Y42" s="10"/>
      <c r="Z42" s="10"/>
    </row>
    <row r="43" spans="2:26" s="11" customFormat="1" ht="18">
      <c r="B43" s="22"/>
      <c r="C43" s="23">
        <f>SUM(C36:C36)/C44</f>
        <v>6883.548387096775</v>
      </c>
      <c r="D43" s="23">
        <f>SUM(D36:D36)/D44</f>
        <v>1296.1693548387098</v>
      </c>
      <c r="E43" s="23"/>
      <c r="F43" s="23"/>
      <c r="G43" s="23">
        <f>SUM(G36:G36)/G44</f>
        <v>834</v>
      </c>
      <c r="H43" s="24">
        <f>H36/C44</f>
        <v>0</v>
      </c>
      <c r="I43" s="23">
        <f>SUM(I36:I36)/I44</f>
        <v>9013.717741935483</v>
      </c>
      <c r="J43" s="23"/>
      <c r="K43" s="22"/>
      <c r="L43" s="23">
        <f>SUM(L36:L36)/L44</f>
        <v>917.8064516129032</v>
      </c>
      <c r="M43" s="23">
        <f>SUM(M36:M36)/M44</f>
        <v>345.64516129032256</v>
      </c>
      <c r="N43" s="23"/>
      <c r="O43" s="23">
        <f>SUM(O36:O36)/O44</f>
        <v>1263.4516129032259</v>
      </c>
      <c r="P43" s="23"/>
      <c r="Q43" s="22"/>
      <c r="R43" s="25">
        <f>R36/R44</f>
        <v>6.967741935483871</v>
      </c>
      <c r="S43" s="25">
        <f>S36/S44</f>
        <v>0</v>
      </c>
      <c r="T43" s="25">
        <f>T36/T44</f>
        <v>0</v>
      </c>
      <c r="U43" s="25">
        <f>U36/U44</f>
        <v>0</v>
      </c>
      <c r="V43" s="26"/>
      <c r="W43" s="25">
        <f>W36/W44</f>
        <v>3.6774193548387095</v>
      </c>
      <c r="X43" s="25">
        <f>X36/X44</f>
        <v>0</v>
      </c>
      <c r="Y43" s="25">
        <f>Y36/Y44</f>
        <v>0</v>
      </c>
      <c r="Z43" s="25">
        <f>Z36/Z44</f>
        <v>3.5483870967741935</v>
      </c>
    </row>
    <row r="44" spans="3:26" s="11" customFormat="1" ht="12.75">
      <c r="C44" s="11">
        <v>31</v>
      </c>
      <c r="D44" s="11">
        <v>31</v>
      </c>
      <c r="G44" s="11">
        <v>31</v>
      </c>
      <c r="I44" s="11">
        <v>31</v>
      </c>
      <c r="L44" s="11">
        <v>31</v>
      </c>
      <c r="M44" s="11">
        <v>31</v>
      </c>
      <c r="O44" s="11">
        <v>31</v>
      </c>
      <c r="R44" s="11">
        <v>31</v>
      </c>
      <c r="S44" s="11">
        <v>31</v>
      </c>
      <c r="T44" s="11">
        <v>31</v>
      </c>
      <c r="U44" s="11">
        <v>31</v>
      </c>
      <c r="W44" s="11">
        <v>31</v>
      </c>
      <c r="X44" s="11">
        <v>31</v>
      </c>
      <c r="Y44" s="11">
        <v>31</v>
      </c>
      <c r="Z44" s="11">
        <v>31</v>
      </c>
    </row>
    <row r="45" spans="1:27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</sheetData>
  <sheetProtection/>
  <mergeCells count="3">
    <mergeCell ref="C3:E3"/>
    <mergeCell ref="L3:N3"/>
    <mergeCell ref="R3:W3"/>
  </mergeCells>
  <printOptions/>
  <pageMargins left="0.75" right="0.75" top="1" bottom="1" header="0" footer="0"/>
  <pageSetup fitToHeight="1" fitToWidth="1" horizontalDpi="600" verticalDpi="600" orientation="landscape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zoomScalePageLayoutView="0" workbookViewId="0" topLeftCell="A1">
      <pane xSplit="6" ySplit="9" topLeftCell="K31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R37" sqref="R37"/>
    </sheetView>
  </sheetViews>
  <sheetFormatPr defaultColWidth="11.421875" defaultRowHeight="12.75"/>
  <cols>
    <col min="1" max="1" width="4.28125" style="0" customWidth="1"/>
    <col min="2" max="2" width="19.00390625" style="0" customWidth="1"/>
    <col min="3" max="3" width="18.7109375" style="0" bestFit="1" customWidth="1"/>
    <col min="4" max="5" width="16.7109375" style="0" customWidth="1"/>
    <col min="6" max="6" width="18.7109375" style="0" bestFit="1" customWidth="1"/>
    <col min="7" max="7" width="21.00390625" style="0" bestFit="1" customWidth="1"/>
    <col min="8" max="8" width="13.8515625" style="0" customWidth="1"/>
    <col min="9" max="9" width="21.00390625" style="0" bestFit="1" customWidth="1"/>
    <col min="10" max="10" width="6.140625" style="0" customWidth="1"/>
    <col min="11" max="11" width="14.00390625" style="0" customWidth="1"/>
    <col min="12" max="12" width="15.8515625" style="0" customWidth="1"/>
    <col min="13" max="14" width="16.140625" style="0" customWidth="1"/>
    <col min="15" max="15" width="11.7109375" style="0" customWidth="1"/>
    <col min="16" max="16" width="5.57421875" style="0" customWidth="1"/>
    <col min="17" max="17" width="14.00390625" style="0" bestFit="1" customWidth="1"/>
    <col min="19" max="20" width="0" style="0" hidden="1" customWidth="1"/>
    <col min="21" max="21" width="12.140625" style="0" hidden="1" customWidth="1"/>
    <col min="22" max="22" width="9.57421875" style="0" customWidth="1"/>
    <col min="23" max="23" width="12.140625" style="0" customWidth="1"/>
    <col min="24" max="25" width="0" style="0" hidden="1" customWidth="1"/>
    <col min="26" max="26" width="12.28125" style="0" hidden="1" customWidth="1"/>
  </cols>
  <sheetData>
    <row r="1" spans="1:29" ht="27.75">
      <c r="A1" s="4"/>
      <c r="B1" s="74" t="s">
        <v>18</v>
      </c>
      <c r="C1" s="79"/>
      <c r="D1" s="77"/>
      <c r="E1" s="77"/>
      <c r="F1" s="97">
        <v>42278</v>
      </c>
      <c r="G1" s="78"/>
      <c r="H1" s="78"/>
      <c r="I1" s="78"/>
      <c r="J1" s="78"/>
      <c r="K1" s="78"/>
      <c r="L1" s="74" t="s">
        <v>17</v>
      </c>
      <c r="M1" s="74"/>
      <c r="N1" s="74"/>
      <c r="O1" s="84"/>
      <c r="P1" s="78"/>
      <c r="Q1" s="74" t="s">
        <v>17</v>
      </c>
      <c r="R1" s="75"/>
      <c r="S1" s="76"/>
      <c r="T1" s="53">
        <f>F1</f>
        <v>42278</v>
      </c>
      <c r="U1" s="77"/>
      <c r="V1" s="78"/>
      <c r="W1" s="85"/>
      <c r="X1" s="86"/>
      <c r="Y1" s="86"/>
      <c r="Z1" s="86"/>
      <c r="AA1" s="87"/>
      <c r="AB1" s="1"/>
      <c r="AC1" s="1"/>
    </row>
    <row r="2" spans="1:27" ht="30.75" thickBot="1">
      <c r="A2" s="39"/>
      <c r="B2" s="142" t="s">
        <v>0</v>
      </c>
      <c r="C2" s="39"/>
      <c r="D2" s="43"/>
      <c r="E2" s="43"/>
      <c r="F2" s="43"/>
      <c r="G2" s="39"/>
      <c r="H2" s="39"/>
      <c r="I2" s="39"/>
      <c r="J2" s="39"/>
      <c r="K2" s="39"/>
      <c r="L2" s="142" t="s">
        <v>1</v>
      </c>
      <c r="M2" s="39"/>
      <c r="N2" s="39"/>
      <c r="O2" s="98">
        <f>F1</f>
        <v>42278</v>
      </c>
      <c r="P2" s="39"/>
      <c r="Q2" s="143" t="s">
        <v>2</v>
      </c>
      <c r="R2" s="118"/>
      <c r="S2" s="77"/>
      <c r="T2" s="77"/>
      <c r="U2" s="77"/>
      <c r="V2" s="119">
        <f>F1</f>
        <v>42278</v>
      </c>
      <c r="W2" s="144" t="s">
        <v>3</v>
      </c>
      <c r="X2" s="39"/>
      <c r="Y2" s="39"/>
      <c r="Z2" s="4"/>
      <c r="AA2" s="4"/>
    </row>
    <row r="3" spans="1:27" ht="21" thickBot="1">
      <c r="A3" s="4"/>
      <c r="B3" s="2"/>
      <c r="C3" s="155" t="s">
        <v>39</v>
      </c>
      <c r="D3" s="156"/>
      <c r="E3" s="157"/>
      <c r="F3" s="4"/>
      <c r="G3" s="4"/>
      <c r="H3" s="4"/>
      <c r="I3" s="4"/>
      <c r="J3" s="4"/>
      <c r="K3" s="4"/>
      <c r="L3" s="149" t="s">
        <v>40</v>
      </c>
      <c r="M3" s="150"/>
      <c r="N3" s="151"/>
      <c r="O3" s="4"/>
      <c r="P3" s="4"/>
      <c r="Q3" s="4"/>
      <c r="R3" s="158" t="s">
        <v>40</v>
      </c>
      <c r="S3" s="159"/>
      <c r="T3" s="159"/>
      <c r="U3" s="159"/>
      <c r="V3" s="159"/>
      <c r="W3" s="160"/>
      <c r="X3" s="4"/>
      <c r="Y3" s="4"/>
      <c r="Z3" s="4"/>
      <c r="AA3" s="4"/>
    </row>
    <row r="4" spans="1:27" ht="50.25" thickBot="1">
      <c r="A4" s="4"/>
      <c r="B4" s="93" t="s">
        <v>4</v>
      </c>
      <c r="C4" s="130" t="s">
        <v>36</v>
      </c>
      <c r="D4" s="130" t="s">
        <v>37</v>
      </c>
      <c r="E4" s="130" t="s">
        <v>34</v>
      </c>
      <c r="F4" s="129" t="s">
        <v>16</v>
      </c>
      <c r="G4" s="133" t="s">
        <v>6</v>
      </c>
      <c r="H4" s="132" t="s">
        <v>15</v>
      </c>
      <c r="I4" s="80" t="s">
        <v>5</v>
      </c>
      <c r="J4" s="31"/>
      <c r="K4" s="93" t="s">
        <v>4</v>
      </c>
      <c r="L4" s="112" t="s">
        <v>36</v>
      </c>
      <c r="M4" s="112" t="s">
        <v>37</v>
      </c>
      <c r="N4" s="112" t="s">
        <v>34</v>
      </c>
      <c r="O4" s="73" t="s">
        <v>5</v>
      </c>
      <c r="P4" s="31"/>
      <c r="Q4" s="93" t="s">
        <v>4</v>
      </c>
      <c r="R4" s="139" t="s">
        <v>7</v>
      </c>
      <c r="S4" s="90" t="s">
        <v>8</v>
      </c>
      <c r="T4" s="91" t="s">
        <v>9</v>
      </c>
      <c r="U4" s="92" t="s">
        <v>10</v>
      </c>
      <c r="V4" s="4"/>
      <c r="W4" s="139" t="s">
        <v>7</v>
      </c>
      <c r="X4" s="72" t="s">
        <v>8</v>
      </c>
      <c r="Y4" s="27" t="s">
        <v>9</v>
      </c>
      <c r="Z4" s="28" t="s">
        <v>10</v>
      </c>
      <c r="AA4" s="4"/>
    </row>
    <row r="5" spans="1:27" ht="18.75" thickBot="1">
      <c r="A5" s="4"/>
      <c r="B5" s="131">
        <v>42278</v>
      </c>
      <c r="C5" s="45">
        <v>8707.5</v>
      </c>
      <c r="D5" s="46">
        <v>1560</v>
      </c>
      <c r="E5" s="46">
        <v>791.25</v>
      </c>
      <c r="F5" s="46">
        <f>SUM(C5+D5+E5)</f>
        <v>11058.75</v>
      </c>
      <c r="G5" s="46">
        <v>0</v>
      </c>
      <c r="H5" s="47">
        <v>0</v>
      </c>
      <c r="I5" s="48">
        <f>F5+G5+H5</f>
        <v>11058.75</v>
      </c>
      <c r="J5" s="21"/>
      <c r="K5" s="81">
        <f>B5</f>
        <v>42278</v>
      </c>
      <c r="L5" s="17">
        <f>C5/7.5</f>
        <v>1161</v>
      </c>
      <c r="M5" s="17">
        <f>D5/3.75</f>
        <v>416</v>
      </c>
      <c r="N5" s="111">
        <f>E5/3.75</f>
        <v>211</v>
      </c>
      <c r="O5" s="18">
        <f>SUM(L5:N5)</f>
        <v>1788</v>
      </c>
      <c r="P5" s="32"/>
      <c r="Q5" s="140">
        <f>B5</f>
        <v>42278</v>
      </c>
      <c r="R5" s="124">
        <v>9</v>
      </c>
      <c r="S5" s="121"/>
      <c r="T5" s="15"/>
      <c r="U5" s="16"/>
      <c r="V5" s="4"/>
      <c r="W5" s="127">
        <v>5</v>
      </c>
      <c r="X5" s="121"/>
      <c r="Y5" s="15"/>
      <c r="Z5" s="16">
        <f aca="true" t="shared" si="0" ref="Z5:Z35">SUM(W5:Y5)</f>
        <v>5</v>
      </c>
      <c r="AA5" s="4"/>
    </row>
    <row r="6" spans="1:27" ht="18.75" thickBot="1">
      <c r="A6" s="4"/>
      <c r="B6" s="131">
        <v>42279</v>
      </c>
      <c r="C6" s="49">
        <v>6532.5</v>
      </c>
      <c r="D6" s="50">
        <v>1301.25</v>
      </c>
      <c r="E6" s="46">
        <v>641.25</v>
      </c>
      <c r="F6" s="46">
        <f aca="true" t="shared" si="1" ref="F6:F36">SUM(C6+D6+E6)</f>
        <v>8475</v>
      </c>
      <c r="G6" s="50">
        <v>0</v>
      </c>
      <c r="H6" s="51">
        <v>0</v>
      </c>
      <c r="I6" s="48">
        <f aca="true" t="shared" si="2" ref="I6:I35">F6+G6+H6</f>
        <v>8475</v>
      </c>
      <c r="J6" s="21"/>
      <c r="K6" s="81">
        <f aca="true" t="shared" si="3" ref="K6:K35">B6</f>
        <v>42279</v>
      </c>
      <c r="L6" s="17">
        <f>C6/7.5</f>
        <v>871</v>
      </c>
      <c r="M6" s="17">
        <f>D6/3.75</f>
        <v>347</v>
      </c>
      <c r="N6" s="111">
        <f aca="true" t="shared" si="4" ref="N6:N35">E6/3.75</f>
        <v>171</v>
      </c>
      <c r="O6" s="18">
        <f aca="true" t="shared" si="5" ref="O6:O36">SUM(L6:N6)</f>
        <v>1389</v>
      </c>
      <c r="P6" s="32"/>
      <c r="Q6" s="140">
        <f aca="true" t="shared" si="6" ref="Q6:Q35">B6</f>
        <v>42279</v>
      </c>
      <c r="R6" s="125">
        <v>9</v>
      </c>
      <c r="S6" s="122"/>
      <c r="T6" s="6"/>
      <c r="U6" s="7"/>
      <c r="V6" s="4"/>
      <c r="W6" s="7">
        <v>5</v>
      </c>
      <c r="X6" s="122"/>
      <c r="Y6" s="6"/>
      <c r="Z6" s="7">
        <f t="shared" si="0"/>
        <v>5</v>
      </c>
      <c r="AA6" s="4"/>
    </row>
    <row r="7" spans="1:27" ht="18.75" thickBot="1">
      <c r="A7" s="4"/>
      <c r="B7" s="131">
        <v>42280</v>
      </c>
      <c r="C7" s="49">
        <v>7312.5</v>
      </c>
      <c r="D7" s="50">
        <v>1110</v>
      </c>
      <c r="E7" s="46">
        <v>348.75</v>
      </c>
      <c r="F7" s="46">
        <f t="shared" si="1"/>
        <v>8771.25</v>
      </c>
      <c r="G7" s="50">
        <v>0</v>
      </c>
      <c r="H7" s="51">
        <v>0</v>
      </c>
      <c r="I7" s="48">
        <f t="shared" si="2"/>
        <v>8771.25</v>
      </c>
      <c r="J7" s="21"/>
      <c r="K7" s="81">
        <f t="shared" si="3"/>
        <v>42280</v>
      </c>
      <c r="L7" s="17">
        <f aca="true" t="shared" si="7" ref="L7:L35">C7/7.5</f>
        <v>975</v>
      </c>
      <c r="M7" s="17">
        <f aca="true" t="shared" si="8" ref="M7:M34">D7/3.75</f>
        <v>296</v>
      </c>
      <c r="N7" s="111">
        <f t="shared" si="4"/>
        <v>93</v>
      </c>
      <c r="O7" s="18">
        <f t="shared" si="5"/>
        <v>1364</v>
      </c>
      <c r="P7" s="32"/>
      <c r="Q7" s="140">
        <f t="shared" si="6"/>
        <v>42280</v>
      </c>
      <c r="R7" s="125">
        <v>9</v>
      </c>
      <c r="S7" s="122"/>
      <c r="T7" s="6"/>
      <c r="U7" s="7"/>
      <c r="V7" s="4"/>
      <c r="W7" s="7">
        <v>5</v>
      </c>
      <c r="X7" s="122"/>
      <c r="Y7" s="6"/>
      <c r="Z7" s="7">
        <f t="shared" si="0"/>
        <v>5</v>
      </c>
      <c r="AA7" s="4"/>
    </row>
    <row r="8" spans="1:27" ht="18.75" thickBot="1">
      <c r="A8" s="4"/>
      <c r="B8" s="131">
        <v>42281</v>
      </c>
      <c r="C8" s="49">
        <v>2625</v>
      </c>
      <c r="D8" s="50">
        <v>367.5</v>
      </c>
      <c r="E8" s="46">
        <v>0</v>
      </c>
      <c r="F8" s="46">
        <f t="shared" si="1"/>
        <v>2992.5</v>
      </c>
      <c r="G8" s="50">
        <v>0</v>
      </c>
      <c r="H8" s="51">
        <v>0</v>
      </c>
      <c r="I8" s="48">
        <f t="shared" si="2"/>
        <v>2992.5</v>
      </c>
      <c r="J8" s="21"/>
      <c r="K8" s="81">
        <f t="shared" si="3"/>
        <v>42281</v>
      </c>
      <c r="L8" s="17">
        <f t="shared" si="7"/>
        <v>350</v>
      </c>
      <c r="M8" s="17">
        <f t="shared" si="8"/>
        <v>98</v>
      </c>
      <c r="N8" s="111">
        <f t="shared" si="4"/>
        <v>0</v>
      </c>
      <c r="O8" s="18">
        <f t="shared" si="5"/>
        <v>448</v>
      </c>
      <c r="P8" s="32"/>
      <c r="Q8" s="140">
        <f t="shared" si="6"/>
        <v>42281</v>
      </c>
      <c r="R8" s="125">
        <v>5</v>
      </c>
      <c r="S8" s="122"/>
      <c r="T8" s="6"/>
      <c r="U8" s="7"/>
      <c r="V8" s="4"/>
      <c r="W8" s="7">
        <v>4</v>
      </c>
      <c r="X8" s="122"/>
      <c r="Y8" s="6"/>
      <c r="Z8" s="7">
        <f t="shared" si="0"/>
        <v>4</v>
      </c>
      <c r="AA8" s="4"/>
    </row>
    <row r="9" spans="1:27" ht="18.75" thickBot="1">
      <c r="A9" s="4"/>
      <c r="B9" s="131">
        <v>42282</v>
      </c>
      <c r="C9" s="49">
        <v>6382.5</v>
      </c>
      <c r="D9" s="50">
        <v>1087.5</v>
      </c>
      <c r="E9" s="46">
        <v>540</v>
      </c>
      <c r="F9" s="46">
        <f t="shared" si="1"/>
        <v>8010</v>
      </c>
      <c r="G9" s="50">
        <v>0</v>
      </c>
      <c r="H9" s="51">
        <v>0</v>
      </c>
      <c r="I9" s="48">
        <f t="shared" si="2"/>
        <v>8010</v>
      </c>
      <c r="J9" s="21"/>
      <c r="K9" s="81">
        <f t="shared" si="3"/>
        <v>42282</v>
      </c>
      <c r="L9" s="17">
        <f t="shared" si="7"/>
        <v>851</v>
      </c>
      <c r="M9" s="17">
        <f t="shared" si="8"/>
        <v>290</v>
      </c>
      <c r="N9" s="111">
        <f t="shared" si="4"/>
        <v>144</v>
      </c>
      <c r="O9" s="18">
        <f t="shared" si="5"/>
        <v>1285</v>
      </c>
      <c r="P9" s="32"/>
      <c r="Q9" s="140">
        <f t="shared" si="6"/>
        <v>42282</v>
      </c>
      <c r="R9" s="125">
        <v>7</v>
      </c>
      <c r="S9" s="122"/>
      <c r="T9" s="6"/>
      <c r="U9" s="7"/>
      <c r="V9" s="4"/>
      <c r="W9" s="7">
        <v>4</v>
      </c>
      <c r="X9" s="122"/>
      <c r="Y9" s="6"/>
      <c r="Z9" s="7">
        <f t="shared" si="0"/>
        <v>4</v>
      </c>
      <c r="AA9" s="4"/>
    </row>
    <row r="10" spans="1:27" ht="18.75" thickBot="1">
      <c r="A10" s="4"/>
      <c r="B10" s="131">
        <v>42283</v>
      </c>
      <c r="C10" s="49">
        <v>8580</v>
      </c>
      <c r="D10" s="50">
        <v>1515</v>
      </c>
      <c r="E10" s="46">
        <v>821.25</v>
      </c>
      <c r="F10" s="46">
        <f t="shared" si="1"/>
        <v>10916.25</v>
      </c>
      <c r="G10" s="50">
        <v>0</v>
      </c>
      <c r="H10" s="51">
        <v>0</v>
      </c>
      <c r="I10" s="48">
        <f t="shared" si="2"/>
        <v>10916.25</v>
      </c>
      <c r="J10" s="21"/>
      <c r="K10" s="81">
        <f t="shared" si="3"/>
        <v>42283</v>
      </c>
      <c r="L10" s="17">
        <f t="shared" si="7"/>
        <v>1144</v>
      </c>
      <c r="M10" s="17">
        <f t="shared" si="8"/>
        <v>404</v>
      </c>
      <c r="N10" s="111">
        <f t="shared" si="4"/>
        <v>219</v>
      </c>
      <c r="O10" s="18">
        <f t="shared" si="5"/>
        <v>1767</v>
      </c>
      <c r="P10" s="32"/>
      <c r="Q10" s="140">
        <f t="shared" si="6"/>
        <v>42283</v>
      </c>
      <c r="R10" s="125">
        <v>9</v>
      </c>
      <c r="S10" s="122"/>
      <c r="T10" s="6"/>
      <c r="U10" s="7"/>
      <c r="V10" s="4"/>
      <c r="W10" s="7">
        <v>5</v>
      </c>
      <c r="X10" s="122"/>
      <c r="Y10" s="6"/>
      <c r="Z10" s="7">
        <f t="shared" si="0"/>
        <v>5</v>
      </c>
      <c r="AA10" s="4"/>
    </row>
    <row r="11" spans="1:27" ht="18.75" thickBot="1">
      <c r="A11" s="4"/>
      <c r="B11" s="131">
        <v>42284</v>
      </c>
      <c r="C11" s="49">
        <v>9480</v>
      </c>
      <c r="D11" s="50">
        <v>1567.5</v>
      </c>
      <c r="E11" s="46">
        <v>768.75</v>
      </c>
      <c r="F11" s="46">
        <f t="shared" si="1"/>
        <v>11816.25</v>
      </c>
      <c r="G11" s="50">
        <v>0</v>
      </c>
      <c r="H11" s="51">
        <v>0</v>
      </c>
      <c r="I11" s="48">
        <f t="shared" si="2"/>
        <v>11816.25</v>
      </c>
      <c r="J11" s="21"/>
      <c r="K11" s="81">
        <f t="shared" si="3"/>
        <v>42284</v>
      </c>
      <c r="L11" s="17">
        <f t="shared" si="7"/>
        <v>1264</v>
      </c>
      <c r="M11" s="17">
        <f t="shared" si="8"/>
        <v>418</v>
      </c>
      <c r="N11" s="111">
        <f t="shared" si="4"/>
        <v>205</v>
      </c>
      <c r="O11" s="18">
        <f t="shared" si="5"/>
        <v>1887</v>
      </c>
      <c r="P11" s="32"/>
      <c r="Q11" s="140">
        <f t="shared" si="6"/>
        <v>42284</v>
      </c>
      <c r="R11" s="125">
        <v>10</v>
      </c>
      <c r="S11" s="122"/>
      <c r="T11" s="6"/>
      <c r="U11" s="7"/>
      <c r="V11" s="4"/>
      <c r="W11" s="7">
        <v>6</v>
      </c>
      <c r="X11" s="122"/>
      <c r="Y11" s="6"/>
      <c r="Z11" s="7">
        <f t="shared" si="0"/>
        <v>6</v>
      </c>
      <c r="AA11" s="4"/>
    </row>
    <row r="12" spans="1:27" ht="18.75" thickBot="1">
      <c r="A12" s="4"/>
      <c r="B12" s="131">
        <v>42285</v>
      </c>
      <c r="C12" s="49">
        <v>8940</v>
      </c>
      <c r="D12" s="50">
        <v>1837.5</v>
      </c>
      <c r="E12" s="46">
        <v>1005</v>
      </c>
      <c r="F12" s="46">
        <f t="shared" si="1"/>
        <v>11782.5</v>
      </c>
      <c r="G12" s="50">
        <v>0</v>
      </c>
      <c r="H12" s="51">
        <v>0</v>
      </c>
      <c r="I12" s="48">
        <f t="shared" si="2"/>
        <v>11782.5</v>
      </c>
      <c r="J12" s="21"/>
      <c r="K12" s="81">
        <f t="shared" si="3"/>
        <v>42285</v>
      </c>
      <c r="L12" s="17">
        <f t="shared" si="7"/>
        <v>1192</v>
      </c>
      <c r="M12" s="17">
        <f t="shared" si="8"/>
        <v>490</v>
      </c>
      <c r="N12" s="111">
        <f t="shared" si="4"/>
        <v>268</v>
      </c>
      <c r="O12" s="18">
        <f t="shared" si="5"/>
        <v>1950</v>
      </c>
      <c r="P12" s="32"/>
      <c r="Q12" s="140">
        <f t="shared" si="6"/>
        <v>42285</v>
      </c>
      <c r="R12" s="125">
        <v>10</v>
      </c>
      <c r="S12" s="122"/>
      <c r="T12" s="6"/>
      <c r="U12" s="7"/>
      <c r="V12" s="4"/>
      <c r="W12" s="7">
        <v>5</v>
      </c>
      <c r="X12" s="122"/>
      <c r="Y12" s="6"/>
      <c r="Z12" s="7">
        <f t="shared" si="0"/>
        <v>5</v>
      </c>
      <c r="AA12" s="4"/>
    </row>
    <row r="13" spans="1:27" ht="18.75" thickBot="1">
      <c r="A13" s="4"/>
      <c r="B13" s="131">
        <v>42286</v>
      </c>
      <c r="C13" s="49">
        <v>7590</v>
      </c>
      <c r="D13" s="50">
        <v>1050</v>
      </c>
      <c r="E13" s="46">
        <v>682.5</v>
      </c>
      <c r="F13" s="46">
        <f t="shared" si="1"/>
        <v>9322.5</v>
      </c>
      <c r="G13" s="50">
        <v>0</v>
      </c>
      <c r="H13" s="51">
        <v>0</v>
      </c>
      <c r="I13" s="48">
        <f t="shared" si="2"/>
        <v>9322.5</v>
      </c>
      <c r="J13" s="21"/>
      <c r="K13" s="81">
        <f t="shared" si="3"/>
        <v>42286</v>
      </c>
      <c r="L13" s="17">
        <f t="shared" si="7"/>
        <v>1012</v>
      </c>
      <c r="M13" s="17">
        <f t="shared" si="8"/>
        <v>280</v>
      </c>
      <c r="N13" s="111">
        <f t="shared" si="4"/>
        <v>182</v>
      </c>
      <c r="O13" s="18">
        <f t="shared" si="5"/>
        <v>1474</v>
      </c>
      <c r="P13" s="32"/>
      <c r="Q13" s="140">
        <f t="shared" si="6"/>
        <v>42286</v>
      </c>
      <c r="R13" s="125">
        <v>9</v>
      </c>
      <c r="S13" s="122"/>
      <c r="T13" s="6"/>
      <c r="U13" s="7"/>
      <c r="V13" s="4"/>
      <c r="W13" s="7">
        <v>5</v>
      </c>
      <c r="X13" s="122"/>
      <c r="Y13" s="6"/>
      <c r="Z13" s="7">
        <f t="shared" si="0"/>
        <v>5</v>
      </c>
      <c r="AA13" s="4"/>
    </row>
    <row r="14" spans="1:27" ht="18.75" thickBot="1">
      <c r="A14" s="4"/>
      <c r="B14" s="131">
        <v>42287</v>
      </c>
      <c r="C14" s="49">
        <v>7500</v>
      </c>
      <c r="D14" s="50">
        <v>892.5</v>
      </c>
      <c r="E14" s="46">
        <v>431.25</v>
      </c>
      <c r="F14" s="46">
        <f t="shared" si="1"/>
        <v>8823.75</v>
      </c>
      <c r="G14" s="50">
        <v>0</v>
      </c>
      <c r="H14" s="51">
        <v>0</v>
      </c>
      <c r="I14" s="48">
        <f t="shared" si="2"/>
        <v>8823.75</v>
      </c>
      <c r="J14" s="21"/>
      <c r="K14" s="81">
        <f t="shared" si="3"/>
        <v>42287</v>
      </c>
      <c r="L14" s="17">
        <f t="shared" si="7"/>
        <v>1000</v>
      </c>
      <c r="M14" s="17">
        <f t="shared" si="8"/>
        <v>238</v>
      </c>
      <c r="N14" s="111">
        <f t="shared" si="4"/>
        <v>115</v>
      </c>
      <c r="O14" s="18">
        <f t="shared" si="5"/>
        <v>1353</v>
      </c>
      <c r="P14" s="32"/>
      <c r="Q14" s="140">
        <f t="shared" si="6"/>
        <v>42287</v>
      </c>
      <c r="R14" s="125">
        <v>8</v>
      </c>
      <c r="S14" s="122"/>
      <c r="T14" s="6"/>
      <c r="U14" s="7"/>
      <c r="V14" s="4"/>
      <c r="W14" s="7">
        <v>4</v>
      </c>
      <c r="X14" s="122"/>
      <c r="Y14" s="6"/>
      <c r="Z14" s="7">
        <f t="shared" si="0"/>
        <v>4</v>
      </c>
      <c r="AA14" s="4"/>
    </row>
    <row r="15" spans="1:27" ht="18.75" thickBot="1">
      <c r="A15" s="4"/>
      <c r="B15" s="131">
        <v>42288</v>
      </c>
      <c r="C15" s="49">
        <v>4410</v>
      </c>
      <c r="D15" s="50">
        <v>690</v>
      </c>
      <c r="E15" s="46">
        <v>0</v>
      </c>
      <c r="F15" s="46">
        <f t="shared" si="1"/>
        <v>5100</v>
      </c>
      <c r="G15" s="50">
        <v>0</v>
      </c>
      <c r="H15" s="51">
        <v>0</v>
      </c>
      <c r="I15" s="48">
        <f t="shared" si="2"/>
        <v>5100</v>
      </c>
      <c r="J15" s="21"/>
      <c r="K15" s="81">
        <f t="shared" si="3"/>
        <v>42288</v>
      </c>
      <c r="L15" s="17">
        <f t="shared" si="7"/>
        <v>588</v>
      </c>
      <c r="M15" s="17">
        <f t="shared" si="8"/>
        <v>184</v>
      </c>
      <c r="N15" s="111">
        <f t="shared" si="4"/>
        <v>0</v>
      </c>
      <c r="O15" s="18">
        <f t="shared" si="5"/>
        <v>772</v>
      </c>
      <c r="P15" s="32"/>
      <c r="Q15" s="140">
        <f t="shared" si="6"/>
        <v>42288</v>
      </c>
      <c r="R15" s="125">
        <v>7</v>
      </c>
      <c r="S15" s="122"/>
      <c r="T15" s="6"/>
      <c r="U15" s="7"/>
      <c r="V15" s="4"/>
      <c r="W15" s="7">
        <v>4</v>
      </c>
      <c r="X15" s="122"/>
      <c r="Y15" s="6"/>
      <c r="Z15" s="7">
        <f t="shared" si="0"/>
        <v>4</v>
      </c>
      <c r="AA15" s="4"/>
    </row>
    <row r="16" spans="1:27" ht="18.75" thickBot="1">
      <c r="A16" s="4"/>
      <c r="B16" s="131">
        <v>42289</v>
      </c>
      <c r="C16" s="49">
        <v>4170</v>
      </c>
      <c r="D16" s="50">
        <v>435</v>
      </c>
      <c r="E16" s="46">
        <v>187.5</v>
      </c>
      <c r="F16" s="46">
        <f t="shared" si="1"/>
        <v>4792.5</v>
      </c>
      <c r="G16" s="50">
        <v>0</v>
      </c>
      <c r="H16" s="51">
        <v>0</v>
      </c>
      <c r="I16" s="48">
        <f t="shared" si="2"/>
        <v>4792.5</v>
      </c>
      <c r="J16" s="21"/>
      <c r="K16" s="81">
        <f t="shared" si="3"/>
        <v>42289</v>
      </c>
      <c r="L16" s="17">
        <f t="shared" si="7"/>
        <v>556</v>
      </c>
      <c r="M16" s="17">
        <f t="shared" si="8"/>
        <v>116</v>
      </c>
      <c r="N16" s="111">
        <f t="shared" si="4"/>
        <v>50</v>
      </c>
      <c r="O16" s="18">
        <f t="shared" si="5"/>
        <v>722</v>
      </c>
      <c r="P16" s="32"/>
      <c r="Q16" s="140">
        <f t="shared" si="6"/>
        <v>42289</v>
      </c>
      <c r="R16" s="125">
        <v>5</v>
      </c>
      <c r="S16" s="122"/>
      <c r="T16" s="6"/>
      <c r="U16" s="7"/>
      <c r="V16" s="4"/>
      <c r="W16" s="7">
        <v>3</v>
      </c>
      <c r="X16" s="122"/>
      <c r="Y16" s="6"/>
      <c r="Z16" s="7">
        <f t="shared" si="0"/>
        <v>3</v>
      </c>
      <c r="AA16" s="4"/>
    </row>
    <row r="17" spans="1:27" ht="18.75" thickBot="1">
      <c r="A17" s="4"/>
      <c r="B17" s="131">
        <v>42290</v>
      </c>
      <c r="C17" s="49">
        <v>5992.5</v>
      </c>
      <c r="D17" s="50">
        <v>1200</v>
      </c>
      <c r="E17" s="46">
        <v>547.5</v>
      </c>
      <c r="F17" s="46">
        <f t="shared" si="1"/>
        <v>7740</v>
      </c>
      <c r="G17" s="50">
        <v>0</v>
      </c>
      <c r="H17" s="51">
        <v>0</v>
      </c>
      <c r="I17" s="48">
        <f t="shared" si="2"/>
        <v>7740</v>
      </c>
      <c r="J17" s="21"/>
      <c r="K17" s="81">
        <f t="shared" si="3"/>
        <v>42290</v>
      </c>
      <c r="L17" s="17">
        <f t="shared" si="7"/>
        <v>799</v>
      </c>
      <c r="M17" s="17">
        <f t="shared" si="8"/>
        <v>320</v>
      </c>
      <c r="N17" s="111">
        <f t="shared" si="4"/>
        <v>146</v>
      </c>
      <c r="O17" s="18">
        <f t="shared" si="5"/>
        <v>1265</v>
      </c>
      <c r="P17" s="32"/>
      <c r="Q17" s="140">
        <f t="shared" si="6"/>
        <v>42290</v>
      </c>
      <c r="R17" s="125">
        <v>7</v>
      </c>
      <c r="S17" s="122"/>
      <c r="T17" s="6"/>
      <c r="U17" s="7"/>
      <c r="V17" s="4"/>
      <c r="W17" s="7">
        <v>4</v>
      </c>
      <c r="X17" s="122"/>
      <c r="Y17" s="6"/>
      <c r="Z17" s="7">
        <f t="shared" si="0"/>
        <v>4</v>
      </c>
      <c r="AA17" s="4"/>
    </row>
    <row r="18" spans="1:27" ht="18.75" thickBot="1">
      <c r="A18" s="4"/>
      <c r="B18" s="131">
        <v>42291</v>
      </c>
      <c r="C18" s="49">
        <v>7815</v>
      </c>
      <c r="D18" s="50">
        <v>1357.5</v>
      </c>
      <c r="E18" s="46">
        <v>633.75</v>
      </c>
      <c r="F18" s="46">
        <f t="shared" si="1"/>
        <v>9806.25</v>
      </c>
      <c r="G18" s="50">
        <v>0</v>
      </c>
      <c r="H18" s="51">
        <v>0</v>
      </c>
      <c r="I18" s="48">
        <f t="shared" si="2"/>
        <v>9806.25</v>
      </c>
      <c r="J18" s="21"/>
      <c r="K18" s="81">
        <f t="shared" si="3"/>
        <v>42291</v>
      </c>
      <c r="L18" s="17">
        <f t="shared" si="7"/>
        <v>1042</v>
      </c>
      <c r="M18" s="17">
        <f t="shared" si="8"/>
        <v>362</v>
      </c>
      <c r="N18" s="111">
        <f t="shared" si="4"/>
        <v>169</v>
      </c>
      <c r="O18" s="18">
        <f t="shared" si="5"/>
        <v>1573</v>
      </c>
      <c r="P18" s="32"/>
      <c r="Q18" s="140">
        <f t="shared" si="6"/>
        <v>42291</v>
      </c>
      <c r="R18" s="125">
        <v>8</v>
      </c>
      <c r="S18" s="122"/>
      <c r="T18" s="6"/>
      <c r="U18" s="7"/>
      <c r="V18" s="4"/>
      <c r="W18" s="7">
        <v>4</v>
      </c>
      <c r="X18" s="122"/>
      <c r="Y18" s="6"/>
      <c r="Z18" s="7">
        <f t="shared" si="0"/>
        <v>4</v>
      </c>
      <c r="AA18" s="4"/>
    </row>
    <row r="19" spans="1:27" ht="18.75" thickBot="1">
      <c r="A19" s="4"/>
      <c r="B19" s="131">
        <v>42292</v>
      </c>
      <c r="C19" s="49">
        <v>7695</v>
      </c>
      <c r="D19" s="50">
        <v>1282.5</v>
      </c>
      <c r="E19" s="46">
        <v>731.25</v>
      </c>
      <c r="F19" s="46">
        <f t="shared" si="1"/>
        <v>9708.75</v>
      </c>
      <c r="G19" s="50">
        <v>0</v>
      </c>
      <c r="H19" s="51">
        <v>0</v>
      </c>
      <c r="I19" s="48">
        <f t="shared" si="2"/>
        <v>9708.75</v>
      </c>
      <c r="J19" s="21"/>
      <c r="K19" s="81">
        <f t="shared" si="3"/>
        <v>42292</v>
      </c>
      <c r="L19" s="17">
        <f t="shared" si="7"/>
        <v>1026</v>
      </c>
      <c r="M19" s="17">
        <f t="shared" si="8"/>
        <v>342</v>
      </c>
      <c r="N19" s="111">
        <f t="shared" si="4"/>
        <v>195</v>
      </c>
      <c r="O19" s="18">
        <f t="shared" si="5"/>
        <v>1563</v>
      </c>
      <c r="P19" s="32"/>
      <c r="Q19" s="140">
        <f t="shared" si="6"/>
        <v>42292</v>
      </c>
      <c r="R19" s="125">
        <v>8</v>
      </c>
      <c r="S19" s="122"/>
      <c r="T19" s="6"/>
      <c r="U19" s="7"/>
      <c r="V19" s="4"/>
      <c r="W19" s="7">
        <v>4</v>
      </c>
      <c r="X19" s="122"/>
      <c r="Y19" s="6"/>
      <c r="Z19" s="7">
        <f t="shared" si="0"/>
        <v>4</v>
      </c>
      <c r="AA19" s="4"/>
    </row>
    <row r="20" spans="1:27" ht="18.75" thickBot="1">
      <c r="A20" s="4"/>
      <c r="B20" s="131">
        <v>42293</v>
      </c>
      <c r="C20" s="49">
        <v>8100</v>
      </c>
      <c r="D20" s="50">
        <v>1252.5</v>
      </c>
      <c r="E20" s="46">
        <v>615</v>
      </c>
      <c r="F20" s="46">
        <f t="shared" si="1"/>
        <v>9967.5</v>
      </c>
      <c r="G20" s="50">
        <v>0</v>
      </c>
      <c r="H20" s="51">
        <v>0</v>
      </c>
      <c r="I20" s="48">
        <f t="shared" si="2"/>
        <v>9967.5</v>
      </c>
      <c r="J20" s="21"/>
      <c r="K20" s="81">
        <f t="shared" si="3"/>
        <v>42293</v>
      </c>
      <c r="L20" s="17">
        <f t="shared" si="7"/>
        <v>1080</v>
      </c>
      <c r="M20" s="17">
        <f t="shared" si="8"/>
        <v>334</v>
      </c>
      <c r="N20" s="111">
        <f t="shared" si="4"/>
        <v>164</v>
      </c>
      <c r="O20" s="18">
        <f t="shared" si="5"/>
        <v>1578</v>
      </c>
      <c r="P20" s="32"/>
      <c r="Q20" s="140">
        <f t="shared" si="6"/>
        <v>42293</v>
      </c>
      <c r="R20" s="125">
        <v>8</v>
      </c>
      <c r="S20" s="122"/>
      <c r="T20" s="6"/>
      <c r="U20" s="7"/>
      <c r="V20" s="4"/>
      <c r="W20" s="7">
        <v>4</v>
      </c>
      <c r="X20" s="122"/>
      <c r="Y20" s="6"/>
      <c r="Z20" s="7">
        <f t="shared" si="0"/>
        <v>4</v>
      </c>
      <c r="AA20" s="4"/>
    </row>
    <row r="21" spans="1:27" ht="18.75" thickBot="1">
      <c r="A21" s="4"/>
      <c r="B21" s="131">
        <v>42294</v>
      </c>
      <c r="C21" s="49">
        <v>8362.5</v>
      </c>
      <c r="D21" s="50">
        <v>1110</v>
      </c>
      <c r="E21" s="46">
        <v>390</v>
      </c>
      <c r="F21" s="46">
        <f t="shared" si="1"/>
        <v>9862.5</v>
      </c>
      <c r="G21" s="50">
        <v>0</v>
      </c>
      <c r="H21" s="51">
        <v>0</v>
      </c>
      <c r="I21" s="48">
        <f t="shared" si="2"/>
        <v>9862.5</v>
      </c>
      <c r="J21" s="21"/>
      <c r="K21" s="81">
        <f t="shared" si="3"/>
        <v>42294</v>
      </c>
      <c r="L21" s="17">
        <f t="shared" si="7"/>
        <v>1115</v>
      </c>
      <c r="M21" s="17">
        <f t="shared" si="8"/>
        <v>296</v>
      </c>
      <c r="N21" s="111">
        <f t="shared" si="4"/>
        <v>104</v>
      </c>
      <c r="O21" s="18">
        <f t="shared" si="5"/>
        <v>1515</v>
      </c>
      <c r="P21" s="32"/>
      <c r="Q21" s="140">
        <f t="shared" si="6"/>
        <v>42294</v>
      </c>
      <c r="R21" s="125">
        <v>9</v>
      </c>
      <c r="S21" s="122"/>
      <c r="T21" s="6"/>
      <c r="U21" s="7"/>
      <c r="V21" s="4"/>
      <c r="W21" s="7">
        <v>5</v>
      </c>
      <c r="X21" s="122"/>
      <c r="Y21" s="6"/>
      <c r="Z21" s="7">
        <f t="shared" si="0"/>
        <v>5</v>
      </c>
      <c r="AA21" s="4"/>
    </row>
    <row r="22" spans="1:27" ht="18.75" thickBot="1">
      <c r="A22" s="4"/>
      <c r="B22" s="131">
        <v>42295</v>
      </c>
      <c r="C22" s="49">
        <v>4492.5</v>
      </c>
      <c r="D22" s="50">
        <v>465</v>
      </c>
      <c r="E22" s="46">
        <v>0</v>
      </c>
      <c r="F22" s="46">
        <f t="shared" si="1"/>
        <v>4957.5</v>
      </c>
      <c r="G22" s="50">
        <v>0</v>
      </c>
      <c r="H22" s="51">
        <v>0</v>
      </c>
      <c r="I22" s="48">
        <f t="shared" si="2"/>
        <v>4957.5</v>
      </c>
      <c r="J22" s="21"/>
      <c r="K22" s="81">
        <f t="shared" si="3"/>
        <v>42295</v>
      </c>
      <c r="L22" s="17">
        <f t="shared" si="7"/>
        <v>599</v>
      </c>
      <c r="M22" s="17">
        <f t="shared" si="8"/>
        <v>124</v>
      </c>
      <c r="N22" s="111">
        <f t="shared" si="4"/>
        <v>0</v>
      </c>
      <c r="O22" s="18">
        <f t="shared" si="5"/>
        <v>723</v>
      </c>
      <c r="P22" s="32"/>
      <c r="Q22" s="140">
        <f t="shared" si="6"/>
        <v>42295</v>
      </c>
      <c r="R22" s="125">
        <v>6</v>
      </c>
      <c r="S22" s="122"/>
      <c r="T22" s="6"/>
      <c r="U22" s="7"/>
      <c r="V22" s="4"/>
      <c r="W22" s="7">
        <v>5</v>
      </c>
      <c r="X22" s="122"/>
      <c r="Y22" s="6"/>
      <c r="Z22" s="7">
        <f t="shared" si="0"/>
        <v>5</v>
      </c>
      <c r="AA22" s="4"/>
    </row>
    <row r="23" spans="1:27" ht="18.75" thickBot="1">
      <c r="A23" s="4"/>
      <c r="B23" s="131">
        <v>42296</v>
      </c>
      <c r="C23" s="49">
        <v>4995</v>
      </c>
      <c r="D23" s="50">
        <v>570</v>
      </c>
      <c r="E23" s="46">
        <v>360</v>
      </c>
      <c r="F23" s="46">
        <f t="shared" si="1"/>
        <v>5925</v>
      </c>
      <c r="G23" s="50">
        <v>0</v>
      </c>
      <c r="H23" s="51">
        <v>0</v>
      </c>
      <c r="I23" s="48">
        <f t="shared" si="2"/>
        <v>5925</v>
      </c>
      <c r="J23" s="21"/>
      <c r="K23" s="81">
        <f t="shared" si="3"/>
        <v>42296</v>
      </c>
      <c r="L23" s="17">
        <f t="shared" si="7"/>
        <v>666</v>
      </c>
      <c r="M23" s="17">
        <f t="shared" si="8"/>
        <v>152</v>
      </c>
      <c r="N23" s="111">
        <f t="shared" si="4"/>
        <v>96</v>
      </c>
      <c r="O23" s="18">
        <f t="shared" si="5"/>
        <v>914</v>
      </c>
      <c r="P23" s="32"/>
      <c r="Q23" s="140">
        <f t="shared" si="6"/>
        <v>42296</v>
      </c>
      <c r="R23" s="125">
        <v>6</v>
      </c>
      <c r="S23" s="122"/>
      <c r="T23" s="6"/>
      <c r="U23" s="7"/>
      <c r="V23" s="4"/>
      <c r="W23" s="7">
        <v>4</v>
      </c>
      <c r="X23" s="122"/>
      <c r="Y23" s="6"/>
      <c r="Z23" s="7">
        <f t="shared" si="0"/>
        <v>4</v>
      </c>
      <c r="AA23" s="4"/>
    </row>
    <row r="24" spans="1:27" ht="18.75" thickBot="1">
      <c r="A24" s="4"/>
      <c r="B24" s="131">
        <v>42297</v>
      </c>
      <c r="C24" s="49">
        <v>7387.5</v>
      </c>
      <c r="D24" s="50">
        <v>1177.5</v>
      </c>
      <c r="E24" s="46">
        <v>603.75</v>
      </c>
      <c r="F24" s="46">
        <f t="shared" si="1"/>
        <v>9168.75</v>
      </c>
      <c r="G24" s="50">
        <v>0</v>
      </c>
      <c r="H24" s="51">
        <v>0</v>
      </c>
      <c r="I24" s="48">
        <f t="shared" si="2"/>
        <v>9168.75</v>
      </c>
      <c r="J24" s="21"/>
      <c r="K24" s="81">
        <f t="shared" si="3"/>
        <v>42297</v>
      </c>
      <c r="L24" s="17">
        <f t="shared" si="7"/>
        <v>985</v>
      </c>
      <c r="M24" s="17">
        <f t="shared" si="8"/>
        <v>314</v>
      </c>
      <c r="N24" s="111">
        <f t="shared" si="4"/>
        <v>161</v>
      </c>
      <c r="O24" s="18">
        <f t="shared" si="5"/>
        <v>1460</v>
      </c>
      <c r="P24" s="32"/>
      <c r="Q24" s="140">
        <f t="shared" si="6"/>
        <v>42297</v>
      </c>
      <c r="R24" s="125">
        <v>9</v>
      </c>
      <c r="S24" s="122"/>
      <c r="T24" s="6"/>
      <c r="U24" s="7"/>
      <c r="V24" s="4"/>
      <c r="W24" s="7">
        <v>5</v>
      </c>
      <c r="X24" s="122"/>
      <c r="Y24" s="6"/>
      <c r="Z24" s="7">
        <f t="shared" si="0"/>
        <v>5</v>
      </c>
      <c r="AA24" s="4"/>
    </row>
    <row r="25" spans="1:27" ht="18.75" thickBot="1">
      <c r="A25" s="4"/>
      <c r="B25" s="131">
        <v>42298</v>
      </c>
      <c r="C25" s="49">
        <v>9780</v>
      </c>
      <c r="D25" s="50">
        <v>1590</v>
      </c>
      <c r="E25" s="46">
        <v>840</v>
      </c>
      <c r="F25" s="46">
        <f t="shared" si="1"/>
        <v>12210</v>
      </c>
      <c r="G25" s="50">
        <v>0</v>
      </c>
      <c r="H25" s="51">
        <v>0</v>
      </c>
      <c r="I25" s="48">
        <f t="shared" si="2"/>
        <v>12210</v>
      </c>
      <c r="J25" s="21"/>
      <c r="K25" s="81">
        <f t="shared" si="3"/>
        <v>42298</v>
      </c>
      <c r="L25" s="17">
        <f t="shared" si="7"/>
        <v>1304</v>
      </c>
      <c r="M25" s="17">
        <f t="shared" si="8"/>
        <v>424</v>
      </c>
      <c r="N25" s="111">
        <f t="shared" si="4"/>
        <v>224</v>
      </c>
      <c r="O25" s="18">
        <f t="shared" si="5"/>
        <v>1952</v>
      </c>
      <c r="P25" s="32"/>
      <c r="Q25" s="140">
        <f t="shared" si="6"/>
        <v>42298</v>
      </c>
      <c r="R25" s="125">
        <v>10</v>
      </c>
      <c r="S25" s="122"/>
      <c r="T25" s="6"/>
      <c r="U25" s="7"/>
      <c r="V25" s="4"/>
      <c r="W25" s="7">
        <v>5</v>
      </c>
      <c r="X25" s="122"/>
      <c r="Y25" s="6"/>
      <c r="Z25" s="7">
        <f t="shared" si="0"/>
        <v>5</v>
      </c>
      <c r="AA25" s="4"/>
    </row>
    <row r="26" spans="1:27" ht="18.75" thickBot="1">
      <c r="A26" s="4"/>
      <c r="B26" s="131">
        <v>42299</v>
      </c>
      <c r="C26" s="49">
        <v>10222.5</v>
      </c>
      <c r="D26" s="50">
        <v>1740</v>
      </c>
      <c r="E26" s="46">
        <v>851.25</v>
      </c>
      <c r="F26" s="46">
        <f t="shared" si="1"/>
        <v>12813.75</v>
      </c>
      <c r="G26" s="50">
        <v>0</v>
      </c>
      <c r="H26" s="51">
        <v>0</v>
      </c>
      <c r="I26" s="48">
        <f t="shared" si="2"/>
        <v>12813.75</v>
      </c>
      <c r="J26" s="21"/>
      <c r="K26" s="81">
        <f t="shared" si="3"/>
        <v>42299</v>
      </c>
      <c r="L26" s="17">
        <f t="shared" si="7"/>
        <v>1363</v>
      </c>
      <c r="M26" s="17">
        <f t="shared" si="8"/>
        <v>464</v>
      </c>
      <c r="N26" s="111">
        <f t="shared" si="4"/>
        <v>227</v>
      </c>
      <c r="O26" s="18">
        <f t="shared" si="5"/>
        <v>2054</v>
      </c>
      <c r="P26" s="32"/>
      <c r="Q26" s="140">
        <f t="shared" si="6"/>
        <v>42299</v>
      </c>
      <c r="R26" s="125">
        <v>10</v>
      </c>
      <c r="S26" s="122"/>
      <c r="T26" s="6"/>
      <c r="U26" s="7"/>
      <c r="V26" s="4"/>
      <c r="W26" s="7">
        <v>5</v>
      </c>
      <c r="X26" s="122"/>
      <c r="Y26" s="6"/>
      <c r="Z26" s="7">
        <f t="shared" si="0"/>
        <v>5</v>
      </c>
      <c r="AA26" s="4"/>
    </row>
    <row r="27" spans="1:27" ht="18.75" thickBot="1">
      <c r="A27" s="4"/>
      <c r="B27" s="131">
        <v>42300</v>
      </c>
      <c r="C27" s="49">
        <v>2955</v>
      </c>
      <c r="D27" s="50">
        <v>262.5</v>
      </c>
      <c r="E27" s="46">
        <v>37.5</v>
      </c>
      <c r="F27" s="46">
        <f t="shared" si="1"/>
        <v>3255</v>
      </c>
      <c r="G27" s="50">
        <v>0</v>
      </c>
      <c r="H27" s="51">
        <v>0</v>
      </c>
      <c r="I27" s="48">
        <f t="shared" si="2"/>
        <v>3255</v>
      </c>
      <c r="J27" s="21"/>
      <c r="K27" s="81">
        <f t="shared" si="3"/>
        <v>42300</v>
      </c>
      <c r="L27" s="17">
        <f t="shared" si="7"/>
        <v>394</v>
      </c>
      <c r="M27" s="17">
        <f t="shared" si="8"/>
        <v>70</v>
      </c>
      <c r="N27" s="111">
        <f t="shared" si="4"/>
        <v>10</v>
      </c>
      <c r="O27" s="18">
        <f t="shared" si="5"/>
        <v>474</v>
      </c>
      <c r="P27" s="32"/>
      <c r="Q27" s="140">
        <f t="shared" si="6"/>
        <v>42300</v>
      </c>
      <c r="R27" s="125">
        <v>5</v>
      </c>
      <c r="S27" s="122"/>
      <c r="T27" s="6"/>
      <c r="U27" s="7"/>
      <c r="V27" s="4"/>
      <c r="W27" s="7">
        <v>5</v>
      </c>
      <c r="X27" s="122"/>
      <c r="Y27" s="6"/>
      <c r="Z27" s="7">
        <f t="shared" si="0"/>
        <v>5</v>
      </c>
      <c r="AA27" s="4"/>
    </row>
    <row r="28" spans="1:27" ht="18.75" thickBot="1">
      <c r="A28" s="4"/>
      <c r="B28" s="131">
        <v>42301</v>
      </c>
      <c r="C28" s="49">
        <v>7732.5</v>
      </c>
      <c r="D28" s="50">
        <v>1057.5</v>
      </c>
      <c r="E28" s="46">
        <v>135</v>
      </c>
      <c r="F28" s="46">
        <f t="shared" si="1"/>
        <v>8925</v>
      </c>
      <c r="G28" s="50">
        <v>0</v>
      </c>
      <c r="H28" s="51">
        <v>0</v>
      </c>
      <c r="I28" s="48">
        <f t="shared" si="2"/>
        <v>8925</v>
      </c>
      <c r="J28" s="21"/>
      <c r="K28" s="81">
        <f t="shared" si="3"/>
        <v>42301</v>
      </c>
      <c r="L28" s="17">
        <f t="shared" si="7"/>
        <v>1031</v>
      </c>
      <c r="M28" s="17">
        <f t="shared" si="8"/>
        <v>282</v>
      </c>
      <c r="N28" s="111">
        <f t="shared" si="4"/>
        <v>36</v>
      </c>
      <c r="O28" s="18">
        <f t="shared" si="5"/>
        <v>1349</v>
      </c>
      <c r="P28" s="32"/>
      <c r="Q28" s="140">
        <f t="shared" si="6"/>
        <v>42301</v>
      </c>
      <c r="R28" s="125">
        <v>9</v>
      </c>
      <c r="S28" s="122"/>
      <c r="T28" s="6"/>
      <c r="U28" s="7"/>
      <c r="V28" s="4"/>
      <c r="W28" s="128">
        <v>5</v>
      </c>
      <c r="X28" s="122"/>
      <c r="Y28" s="6"/>
      <c r="Z28" s="7">
        <f t="shared" si="0"/>
        <v>5</v>
      </c>
      <c r="AA28" s="4"/>
    </row>
    <row r="29" spans="1:27" ht="18.75" thickBot="1">
      <c r="A29" s="4"/>
      <c r="B29" s="131">
        <v>42302</v>
      </c>
      <c r="C29" s="49">
        <v>3457.5</v>
      </c>
      <c r="D29" s="50">
        <v>330</v>
      </c>
      <c r="E29" s="46">
        <v>0</v>
      </c>
      <c r="F29" s="46">
        <f t="shared" si="1"/>
        <v>3787.5</v>
      </c>
      <c r="G29" s="50">
        <v>0</v>
      </c>
      <c r="H29" s="51">
        <v>0</v>
      </c>
      <c r="I29" s="48">
        <f t="shared" si="2"/>
        <v>3787.5</v>
      </c>
      <c r="J29" s="21"/>
      <c r="K29" s="81">
        <f t="shared" si="3"/>
        <v>42302</v>
      </c>
      <c r="L29" s="17">
        <f t="shared" si="7"/>
        <v>461</v>
      </c>
      <c r="M29" s="17">
        <f t="shared" si="8"/>
        <v>88</v>
      </c>
      <c r="N29" s="111">
        <f t="shared" si="4"/>
        <v>0</v>
      </c>
      <c r="O29" s="18">
        <f t="shared" si="5"/>
        <v>549</v>
      </c>
      <c r="P29" s="32"/>
      <c r="Q29" s="140">
        <f t="shared" si="6"/>
        <v>42302</v>
      </c>
      <c r="R29" s="125">
        <v>5</v>
      </c>
      <c r="S29" s="122"/>
      <c r="T29" s="6"/>
      <c r="U29" s="7"/>
      <c r="V29" s="4"/>
      <c r="W29" s="7">
        <v>5</v>
      </c>
      <c r="X29" s="122"/>
      <c r="Y29" s="6"/>
      <c r="Z29" s="7">
        <f t="shared" si="0"/>
        <v>5</v>
      </c>
      <c r="AA29" s="4"/>
    </row>
    <row r="30" spans="1:27" ht="18.75" thickBot="1">
      <c r="A30" s="4"/>
      <c r="B30" s="131">
        <v>42303</v>
      </c>
      <c r="C30" s="49">
        <v>9322.5</v>
      </c>
      <c r="D30" s="50">
        <v>1365</v>
      </c>
      <c r="E30" s="46">
        <v>618.75</v>
      </c>
      <c r="F30" s="46">
        <f t="shared" si="1"/>
        <v>11306.25</v>
      </c>
      <c r="G30" s="50">
        <v>0</v>
      </c>
      <c r="H30" s="51">
        <v>0</v>
      </c>
      <c r="I30" s="48">
        <f t="shared" si="2"/>
        <v>11306.25</v>
      </c>
      <c r="J30" s="21"/>
      <c r="K30" s="81">
        <f t="shared" si="3"/>
        <v>42303</v>
      </c>
      <c r="L30" s="17">
        <f t="shared" si="7"/>
        <v>1243</v>
      </c>
      <c r="M30" s="17">
        <f t="shared" si="8"/>
        <v>364</v>
      </c>
      <c r="N30" s="111">
        <f t="shared" si="4"/>
        <v>165</v>
      </c>
      <c r="O30" s="18">
        <f t="shared" si="5"/>
        <v>1772</v>
      </c>
      <c r="P30" s="32"/>
      <c r="Q30" s="140">
        <f t="shared" si="6"/>
        <v>42303</v>
      </c>
      <c r="R30" s="125">
        <v>9</v>
      </c>
      <c r="S30" s="122"/>
      <c r="T30" s="6"/>
      <c r="U30" s="7"/>
      <c r="V30" s="4"/>
      <c r="W30" s="7">
        <v>6</v>
      </c>
      <c r="X30" s="122"/>
      <c r="Y30" s="6"/>
      <c r="Z30" s="7">
        <f t="shared" si="0"/>
        <v>6</v>
      </c>
      <c r="AA30" s="4"/>
    </row>
    <row r="31" spans="1:27" ht="18.75" thickBot="1">
      <c r="A31" s="4"/>
      <c r="B31" s="131">
        <v>42304</v>
      </c>
      <c r="C31" s="49">
        <v>7845</v>
      </c>
      <c r="D31" s="50">
        <v>1192.5</v>
      </c>
      <c r="E31" s="46">
        <v>442.5</v>
      </c>
      <c r="F31" s="46">
        <f t="shared" si="1"/>
        <v>9480</v>
      </c>
      <c r="G31" s="50">
        <v>0</v>
      </c>
      <c r="H31" s="51">
        <v>0</v>
      </c>
      <c r="I31" s="48">
        <f t="shared" si="2"/>
        <v>9480</v>
      </c>
      <c r="J31" s="21"/>
      <c r="K31" s="81">
        <f t="shared" si="3"/>
        <v>42304</v>
      </c>
      <c r="L31" s="17">
        <f t="shared" si="7"/>
        <v>1046</v>
      </c>
      <c r="M31" s="17">
        <f t="shared" si="8"/>
        <v>318</v>
      </c>
      <c r="N31" s="111">
        <f t="shared" si="4"/>
        <v>118</v>
      </c>
      <c r="O31" s="18">
        <f t="shared" si="5"/>
        <v>1482</v>
      </c>
      <c r="P31" s="32"/>
      <c r="Q31" s="140">
        <f t="shared" si="6"/>
        <v>42304</v>
      </c>
      <c r="R31" s="125">
        <v>10</v>
      </c>
      <c r="S31" s="122"/>
      <c r="T31" s="6"/>
      <c r="U31" s="7"/>
      <c r="V31" s="4"/>
      <c r="W31" s="7">
        <v>5</v>
      </c>
      <c r="X31" s="122"/>
      <c r="Y31" s="6"/>
      <c r="Z31" s="7">
        <f t="shared" si="0"/>
        <v>5</v>
      </c>
      <c r="AA31" s="4"/>
    </row>
    <row r="32" spans="1:27" ht="18.75" thickBot="1">
      <c r="A32" s="4"/>
      <c r="B32" s="131">
        <v>42305</v>
      </c>
      <c r="C32" s="49">
        <v>6645</v>
      </c>
      <c r="D32" s="50">
        <v>1057.5</v>
      </c>
      <c r="E32" s="46">
        <v>525</v>
      </c>
      <c r="F32" s="46">
        <f t="shared" si="1"/>
        <v>8227.5</v>
      </c>
      <c r="G32" s="50">
        <v>1353556</v>
      </c>
      <c r="H32" s="51">
        <v>0</v>
      </c>
      <c r="I32" s="48">
        <f t="shared" si="2"/>
        <v>1361783.5</v>
      </c>
      <c r="J32" s="21"/>
      <c r="K32" s="81">
        <f t="shared" si="3"/>
        <v>42305</v>
      </c>
      <c r="L32" s="17">
        <f t="shared" si="7"/>
        <v>886</v>
      </c>
      <c r="M32" s="17">
        <f t="shared" si="8"/>
        <v>282</v>
      </c>
      <c r="N32" s="111">
        <f t="shared" si="4"/>
        <v>140</v>
      </c>
      <c r="O32" s="18">
        <f t="shared" si="5"/>
        <v>1308</v>
      </c>
      <c r="P32" s="32"/>
      <c r="Q32" s="140">
        <f t="shared" si="6"/>
        <v>42305</v>
      </c>
      <c r="R32" s="125">
        <v>8</v>
      </c>
      <c r="S32" s="122"/>
      <c r="T32" s="6"/>
      <c r="U32" s="7"/>
      <c r="V32" s="4"/>
      <c r="W32" s="128">
        <v>5</v>
      </c>
      <c r="X32" s="122"/>
      <c r="Y32" s="6"/>
      <c r="Z32" s="7">
        <f t="shared" si="0"/>
        <v>5</v>
      </c>
      <c r="AA32" s="4"/>
    </row>
    <row r="33" spans="1:27" ht="18.75" thickBot="1">
      <c r="A33" s="4"/>
      <c r="B33" s="131">
        <v>42306</v>
      </c>
      <c r="C33" s="49">
        <v>8370</v>
      </c>
      <c r="D33" s="50">
        <v>1170</v>
      </c>
      <c r="E33" s="46">
        <v>622.5</v>
      </c>
      <c r="F33" s="46">
        <f t="shared" si="1"/>
        <v>10162.5</v>
      </c>
      <c r="G33" s="50">
        <v>52678</v>
      </c>
      <c r="H33" s="51">
        <v>0</v>
      </c>
      <c r="I33" s="48">
        <f t="shared" si="2"/>
        <v>62840.5</v>
      </c>
      <c r="J33" s="21"/>
      <c r="K33" s="81">
        <f t="shared" si="3"/>
        <v>42306</v>
      </c>
      <c r="L33" s="17">
        <f t="shared" si="7"/>
        <v>1116</v>
      </c>
      <c r="M33" s="17">
        <f t="shared" si="8"/>
        <v>312</v>
      </c>
      <c r="N33" s="111">
        <f t="shared" si="4"/>
        <v>166</v>
      </c>
      <c r="O33" s="18">
        <f t="shared" si="5"/>
        <v>1594</v>
      </c>
      <c r="P33" s="32"/>
      <c r="Q33" s="140">
        <f t="shared" si="6"/>
        <v>42306</v>
      </c>
      <c r="R33" s="125">
        <v>10</v>
      </c>
      <c r="S33" s="122"/>
      <c r="T33" s="6"/>
      <c r="U33" s="7"/>
      <c r="V33" s="4"/>
      <c r="W33" s="128">
        <v>5</v>
      </c>
      <c r="X33" s="122"/>
      <c r="Y33" s="6"/>
      <c r="Z33" s="7">
        <f t="shared" si="0"/>
        <v>5</v>
      </c>
      <c r="AA33" s="4"/>
    </row>
    <row r="34" spans="1:27" ht="18.75" thickBot="1">
      <c r="A34" s="4"/>
      <c r="B34" s="131">
        <v>42307</v>
      </c>
      <c r="C34" s="49">
        <v>6990</v>
      </c>
      <c r="D34" s="50">
        <v>1260</v>
      </c>
      <c r="E34" s="46">
        <v>450</v>
      </c>
      <c r="F34" s="46">
        <f t="shared" si="1"/>
        <v>8700</v>
      </c>
      <c r="G34" s="50">
        <v>16800</v>
      </c>
      <c r="H34" s="51">
        <v>0</v>
      </c>
      <c r="I34" s="48">
        <f t="shared" si="2"/>
        <v>25500</v>
      </c>
      <c r="J34" s="21"/>
      <c r="K34" s="81">
        <f t="shared" si="3"/>
        <v>42307</v>
      </c>
      <c r="L34" s="17">
        <f t="shared" si="7"/>
        <v>932</v>
      </c>
      <c r="M34" s="17">
        <f t="shared" si="8"/>
        <v>336</v>
      </c>
      <c r="N34" s="111">
        <f t="shared" si="4"/>
        <v>120</v>
      </c>
      <c r="O34" s="18">
        <f t="shared" si="5"/>
        <v>1388</v>
      </c>
      <c r="P34" s="32"/>
      <c r="Q34" s="140">
        <f t="shared" si="6"/>
        <v>42307</v>
      </c>
      <c r="R34" s="125">
        <v>9</v>
      </c>
      <c r="S34" s="122"/>
      <c r="T34" s="6"/>
      <c r="U34" s="7"/>
      <c r="V34" s="4"/>
      <c r="W34" s="7">
        <v>5</v>
      </c>
      <c r="X34" s="122"/>
      <c r="Y34" s="6"/>
      <c r="Z34" s="7">
        <f t="shared" si="0"/>
        <v>5</v>
      </c>
      <c r="AA34" s="4"/>
    </row>
    <row r="35" spans="1:27" ht="18.75" thickBot="1">
      <c r="A35" s="4"/>
      <c r="B35" s="131">
        <v>42308</v>
      </c>
      <c r="C35" s="49">
        <v>7867.5</v>
      </c>
      <c r="D35" s="50">
        <v>1080</v>
      </c>
      <c r="E35" s="46">
        <v>266.25</v>
      </c>
      <c r="F35" s="52">
        <f t="shared" si="1"/>
        <v>9213.75</v>
      </c>
      <c r="G35" s="52">
        <v>0</v>
      </c>
      <c r="H35" s="55">
        <v>0</v>
      </c>
      <c r="I35" s="48">
        <f t="shared" si="2"/>
        <v>9213.75</v>
      </c>
      <c r="J35" s="21"/>
      <c r="K35" s="81">
        <f t="shared" si="3"/>
        <v>42308</v>
      </c>
      <c r="L35" s="17">
        <f t="shared" si="7"/>
        <v>1049</v>
      </c>
      <c r="M35" s="17">
        <f>D35/3.75</f>
        <v>288</v>
      </c>
      <c r="N35" s="111">
        <f t="shared" si="4"/>
        <v>71</v>
      </c>
      <c r="O35" s="41">
        <f t="shared" si="5"/>
        <v>1408</v>
      </c>
      <c r="P35" s="32"/>
      <c r="Q35" s="140">
        <f t="shared" si="6"/>
        <v>42308</v>
      </c>
      <c r="R35" s="125">
        <v>10</v>
      </c>
      <c r="S35" s="122"/>
      <c r="T35" s="6"/>
      <c r="U35" s="7"/>
      <c r="V35" s="4"/>
      <c r="W35" s="7">
        <v>5</v>
      </c>
      <c r="X35" s="56"/>
      <c r="Y35" s="58"/>
      <c r="Z35" s="7">
        <f t="shared" si="0"/>
        <v>5</v>
      </c>
      <c r="AA35" s="4"/>
    </row>
    <row r="36" spans="1:27" ht="18.75" thickBot="1">
      <c r="A36" s="4"/>
      <c r="B36" s="115" t="s">
        <v>10</v>
      </c>
      <c r="C36" s="135">
        <f>SUM(C5:C35)</f>
        <v>218257.5</v>
      </c>
      <c r="D36" s="136">
        <f>SUM(D5:D35)</f>
        <v>33933.75</v>
      </c>
      <c r="E36" s="136">
        <f>SUM(E5:E35)</f>
        <v>14887.5</v>
      </c>
      <c r="F36" s="103">
        <f t="shared" si="1"/>
        <v>267078.75</v>
      </c>
      <c r="G36" s="134">
        <f>SUM(G5:G35)</f>
        <v>1423034</v>
      </c>
      <c r="H36" s="137">
        <f>SUM(H5:H35)</f>
        <v>0</v>
      </c>
      <c r="I36" s="105">
        <f>SUM(I5:I35)</f>
        <v>1690112.75</v>
      </c>
      <c r="J36" s="33"/>
      <c r="K36" s="138" t="s">
        <v>10</v>
      </c>
      <c r="L36" s="102">
        <f>SUM(L5:L35)</f>
        <v>29101</v>
      </c>
      <c r="M36" s="107">
        <f>SUM(M5:M35)</f>
        <v>9049</v>
      </c>
      <c r="N36" s="107">
        <f>SUM(N5:N35)</f>
        <v>3970</v>
      </c>
      <c r="O36" s="42">
        <f t="shared" si="5"/>
        <v>42120</v>
      </c>
      <c r="P36" s="34"/>
      <c r="Q36" s="114" t="s">
        <v>10</v>
      </c>
      <c r="R36" s="141">
        <f>SUM(R5:R35)</f>
        <v>253</v>
      </c>
      <c r="S36" s="123">
        <f>SUM(S5:S34)</f>
        <v>0</v>
      </c>
      <c r="T36" s="30">
        <f>SUM(T5:T34)</f>
        <v>0</v>
      </c>
      <c r="U36" s="20">
        <f>SUM(U5:U34)</f>
        <v>0</v>
      </c>
      <c r="V36" s="4"/>
      <c r="W36" s="141">
        <f>SUM(W5:W35)</f>
        <v>146</v>
      </c>
      <c r="X36" s="123">
        <f>SUM(X5:X34)</f>
        <v>0</v>
      </c>
      <c r="Y36" s="30">
        <f>SUM(Y5:Y34)</f>
        <v>0</v>
      </c>
      <c r="Z36" s="20">
        <f>SUM(Z5:Z34)</f>
        <v>141</v>
      </c>
      <c r="AA36" s="4"/>
    </row>
    <row r="37" spans="1:27" ht="18">
      <c r="A37" s="4"/>
      <c r="B37" s="2"/>
      <c r="C37" s="2"/>
      <c r="D37" s="2"/>
      <c r="E37" s="2"/>
      <c r="F37" s="2"/>
      <c r="G37" s="2"/>
      <c r="H37" s="2"/>
      <c r="I37" s="8"/>
      <c r="J37" s="8"/>
      <c r="K37" s="2"/>
      <c r="L37" s="2"/>
      <c r="M37" s="5"/>
      <c r="N37" s="5"/>
      <c r="O37" s="2"/>
      <c r="P37" s="35"/>
      <c r="Q37" s="2"/>
      <c r="R37" s="2"/>
      <c r="S37" s="2"/>
      <c r="T37" s="2"/>
      <c r="U37" s="2"/>
      <c r="V37" s="4"/>
      <c r="W37" s="2"/>
      <c r="X37" s="2"/>
      <c r="Y37" s="2"/>
      <c r="Z37" s="2"/>
      <c r="AA37" s="4"/>
    </row>
    <row r="38" spans="1:26" ht="18">
      <c r="A38" s="4"/>
      <c r="B38" s="2"/>
      <c r="C38" s="2"/>
      <c r="D38" s="2"/>
      <c r="E38" s="2"/>
      <c r="F38" s="2"/>
      <c r="G38" s="2"/>
      <c r="H38" s="2"/>
      <c r="I38" s="8"/>
      <c r="J38" s="8"/>
      <c r="K38" s="2"/>
      <c r="L38" s="2"/>
      <c r="M38" s="5"/>
      <c r="N38" s="5"/>
      <c r="O38" s="36"/>
      <c r="P38" s="2"/>
      <c r="Q38" s="2"/>
      <c r="R38" s="2"/>
      <c r="S38" s="2"/>
      <c r="T38" s="2"/>
      <c r="U38" s="4"/>
      <c r="V38" s="2"/>
      <c r="W38" s="2"/>
      <c r="X38" s="2"/>
      <c r="Y38" s="2"/>
      <c r="Z38" s="4"/>
    </row>
    <row r="39" spans="1:26" ht="13.5" customHeight="1">
      <c r="A39" s="4"/>
      <c r="B39" s="2"/>
      <c r="C39" s="2"/>
      <c r="D39" s="2"/>
      <c r="E39" s="2"/>
      <c r="F39" s="2"/>
      <c r="G39" s="2"/>
      <c r="H39" s="2"/>
      <c r="I39" s="8"/>
      <c r="J39" s="8"/>
      <c r="K39" s="2"/>
      <c r="L39" s="2"/>
      <c r="M39" s="5"/>
      <c r="N39" s="5"/>
      <c r="O39" s="37"/>
      <c r="P39" s="2"/>
      <c r="Q39" s="2"/>
      <c r="R39" s="2"/>
      <c r="S39" s="2"/>
      <c r="T39" s="2"/>
      <c r="U39" s="4"/>
      <c r="V39" s="2"/>
      <c r="W39" s="2"/>
      <c r="X39" s="2"/>
      <c r="Y39" s="2"/>
      <c r="Z39" s="4"/>
    </row>
    <row r="40" spans="1:26" ht="18">
      <c r="A40" s="4"/>
      <c r="B40" s="2"/>
      <c r="C40" s="109" t="s">
        <v>33</v>
      </c>
      <c r="D40" s="110">
        <f>F36/W36</f>
        <v>1829.3065068493152</v>
      </c>
      <c r="E40" s="110"/>
      <c r="F40" s="2"/>
      <c r="G40" s="2"/>
      <c r="H40" s="2"/>
      <c r="I40" s="8"/>
      <c r="J40" s="8"/>
      <c r="K40" s="2"/>
      <c r="L40" s="2"/>
      <c r="M40" s="5"/>
      <c r="N40" s="5"/>
      <c r="O40" s="38"/>
      <c r="P40" s="2"/>
      <c r="Q40" s="2"/>
      <c r="R40" s="2"/>
      <c r="S40" s="2"/>
      <c r="T40" s="2"/>
      <c r="U40" s="4"/>
      <c r="V40" s="2"/>
      <c r="W40" s="2"/>
      <c r="X40" s="2"/>
      <c r="Y40" s="2"/>
      <c r="Z40" s="4"/>
    </row>
    <row r="41" spans="1:27" ht="18">
      <c r="A41" s="4"/>
      <c r="B41" s="2"/>
      <c r="C41" s="2"/>
      <c r="D41" s="2"/>
      <c r="E41" s="2"/>
      <c r="F41" s="2"/>
      <c r="G41" s="2"/>
      <c r="H41" s="2"/>
      <c r="I41" s="8"/>
      <c r="J41" s="8"/>
      <c r="K41" s="2"/>
      <c r="L41" s="2"/>
      <c r="M41" s="5"/>
      <c r="N41" s="5"/>
      <c r="O41" s="2"/>
      <c r="P41" s="2"/>
      <c r="Q41" s="2"/>
      <c r="R41" s="2"/>
      <c r="S41" s="2"/>
      <c r="T41" s="2"/>
      <c r="U41" s="2"/>
      <c r="V41" s="4"/>
      <c r="W41" s="2"/>
      <c r="X41" s="2"/>
      <c r="Y41" s="2"/>
      <c r="Z41" s="2"/>
      <c r="AA41" s="4"/>
    </row>
    <row r="42" spans="2:26" s="11" customFormat="1" ht="18">
      <c r="B42" s="9" t="s">
        <v>11</v>
      </c>
      <c r="C42" s="10"/>
      <c r="D42" s="10"/>
      <c r="E42" s="10"/>
      <c r="F42" s="10"/>
      <c r="G42" s="10"/>
      <c r="H42" s="10"/>
      <c r="I42" s="22"/>
      <c r="J42" s="22"/>
      <c r="K42" s="10"/>
      <c r="L42" s="13" t="s">
        <v>12</v>
      </c>
      <c r="M42" s="10"/>
      <c r="N42" s="10"/>
      <c r="O42" s="10"/>
      <c r="P42" s="10"/>
      <c r="Q42" s="10"/>
      <c r="R42" s="9" t="s">
        <v>13</v>
      </c>
      <c r="S42" s="10"/>
      <c r="T42" s="10"/>
      <c r="U42" s="10"/>
      <c r="V42" s="12"/>
      <c r="W42" s="9" t="s">
        <v>14</v>
      </c>
      <c r="X42" s="9"/>
      <c r="Y42" s="10"/>
      <c r="Z42" s="10"/>
    </row>
    <row r="43" spans="2:26" s="11" customFormat="1" ht="18">
      <c r="B43" s="22"/>
      <c r="C43" s="23">
        <f>SUM(C36:C36)/C44</f>
        <v>7040.564516129032</v>
      </c>
      <c r="D43" s="23">
        <f>SUM(D36:D36)/D44</f>
        <v>1094.6370967741937</v>
      </c>
      <c r="E43" s="23"/>
      <c r="F43" s="23"/>
      <c r="G43" s="23">
        <f>SUM(G36:G36)/G44</f>
        <v>45904.32258064516</v>
      </c>
      <c r="H43" s="24">
        <f>H36/C44</f>
        <v>0</v>
      </c>
      <c r="I43" s="23">
        <f>SUM(I36:I36)/I44</f>
        <v>54519.76612903226</v>
      </c>
      <c r="J43" s="23"/>
      <c r="K43" s="22"/>
      <c r="L43" s="23">
        <f>SUM(L36:L36)/L44</f>
        <v>938.741935483871</v>
      </c>
      <c r="M43" s="23">
        <f>SUM(M36:M36)/M44</f>
        <v>291.9032258064516</v>
      </c>
      <c r="N43" s="23"/>
      <c r="O43" s="23">
        <f>SUM(O36:O36)/O44</f>
        <v>1358.7096774193549</v>
      </c>
      <c r="P43" s="23"/>
      <c r="Q43" s="22"/>
      <c r="R43" s="25">
        <f>R36/R44</f>
        <v>8.161290322580646</v>
      </c>
      <c r="S43" s="25">
        <f>S36/S44</f>
        <v>0</v>
      </c>
      <c r="T43" s="25">
        <f>T36/T44</f>
        <v>0</v>
      </c>
      <c r="U43" s="25">
        <f>U36/U44</f>
        <v>0</v>
      </c>
      <c r="V43" s="26"/>
      <c r="W43" s="25">
        <f>W36/W44</f>
        <v>4.709677419354839</v>
      </c>
      <c r="X43" s="25">
        <f>X36/X44</f>
        <v>0</v>
      </c>
      <c r="Y43" s="25">
        <f>Y36/Y44</f>
        <v>0</v>
      </c>
      <c r="Z43" s="25">
        <f>Z36/Z44</f>
        <v>4.548387096774194</v>
      </c>
    </row>
    <row r="44" spans="3:26" s="11" customFormat="1" ht="12.75">
      <c r="C44" s="11">
        <v>31</v>
      </c>
      <c r="D44" s="11">
        <v>31</v>
      </c>
      <c r="G44" s="11">
        <v>31</v>
      </c>
      <c r="I44" s="11">
        <v>31</v>
      </c>
      <c r="L44" s="11">
        <v>31</v>
      </c>
      <c r="M44" s="11">
        <v>31</v>
      </c>
      <c r="O44" s="11">
        <v>31</v>
      </c>
      <c r="R44" s="11">
        <v>31</v>
      </c>
      <c r="S44" s="11">
        <v>31</v>
      </c>
      <c r="T44" s="11">
        <v>31</v>
      </c>
      <c r="U44" s="11">
        <v>31</v>
      </c>
      <c r="W44" s="11">
        <v>31</v>
      </c>
      <c r="X44" s="11">
        <v>31</v>
      </c>
      <c r="Y44" s="11">
        <v>31</v>
      </c>
      <c r="Z44" s="11">
        <v>31</v>
      </c>
    </row>
    <row r="45" spans="1:27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</sheetData>
  <sheetProtection/>
  <mergeCells count="3">
    <mergeCell ref="C3:E3"/>
    <mergeCell ref="L3:N3"/>
    <mergeCell ref="R3:W3"/>
  </mergeCells>
  <printOptions/>
  <pageMargins left="0.75" right="0.75" top="1" bottom="1" header="0" footer="0"/>
  <pageSetup fitToHeight="1" fitToWidth="1" horizontalDpi="600" verticalDpi="600" orientation="landscape" scale="6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zoomScalePageLayoutView="0" workbookViewId="0" topLeftCell="A1">
      <pane xSplit="6" ySplit="9" topLeftCell="J24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B34" sqref="AB34"/>
    </sheetView>
  </sheetViews>
  <sheetFormatPr defaultColWidth="11.421875" defaultRowHeight="12.75"/>
  <cols>
    <col min="1" max="1" width="4.28125" style="0" customWidth="1"/>
    <col min="2" max="2" width="19.00390625" style="0" customWidth="1"/>
    <col min="3" max="3" width="18.7109375" style="0" bestFit="1" customWidth="1"/>
    <col min="4" max="4" width="16.7109375" style="0" customWidth="1"/>
    <col min="5" max="6" width="18.7109375" style="0" bestFit="1" customWidth="1"/>
    <col min="7" max="7" width="18.7109375" style="0" customWidth="1"/>
    <col min="8" max="8" width="13.8515625" style="0" customWidth="1"/>
    <col min="9" max="9" width="19.421875" style="0" customWidth="1"/>
    <col min="10" max="10" width="6.140625" style="0" customWidth="1"/>
    <col min="11" max="11" width="14.00390625" style="0" customWidth="1"/>
    <col min="12" max="12" width="15.8515625" style="0" customWidth="1"/>
    <col min="13" max="14" width="16.140625" style="0" customWidth="1"/>
    <col min="15" max="15" width="11.7109375" style="0" customWidth="1"/>
    <col min="16" max="16" width="5.57421875" style="0" customWidth="1"/>
    <col min="17" max="17" width="14.00390625" style="0" bestFit="1" customWidth="1"/>
    <col min="19" max="20" width="0" style="0" hidden="1" customWidth="1"/>
    <col min="21" max="21" width="12.140625" style="0" hidden="1" customWidth="1"/>
    <col min="22" max="22" width="9.57421875" style="0" customWidth="1"/>
    <col min="23" max="23" width="12.140625" style="0" customWidth="1"/>
    <col min="24" max="25" width="0" style="0" hidden="1" customWidth="1"/>
    <col min="26" max="26" width="12.28125" style="0" hidden="1" customWidth="1"/>
  </cols>
  <sheetData>
    <row r="1" spans="1:29" ht="27.75">
      <c r="A1" s="4"/>
      <c r="B1" s="74" t="s">
        <v>18</v>
      </c>
      <c r="C1" s="79"/>
      <c r="D1" s="77"/>
      <c r="E1" s="77"/>
      <c r="F1" s="97">
        <v>42309</v>
      </c>
      <c r="G1" s="78"/>
      <c r="H1" s="78"/>
      <c r="I1" s="78"/>
      <c r="J1" s="78"/>
      <c r="K1" s="78"/>
      <c r="L1" s="74" t="s">
        <v>17</v>
      </c>
      <c r="M1" s="74"/>
      <c r="N1" s="74"/>
      <c r="O1" s="84"/>
      <c r="P1" s="78"/>
      <c r="Q1" s="74" t="s">
        <v>17</v>
      </c>
      <c r="R1" s="75"/>
      <c r="S1" s="76"/>
      <c r="T1" s="53">
        <f>F1</f>
        <v>42309</v>
      </c>
      <c r="U1" s="77"/>
      <c r="V1" s="78"/>
      <c r="W1" s="85"/>
      <c r="X1" s="86"/>
      <c r="Y1" s="86"/>
      <c r="Z1" s="86"/>
      <c r="AA1" s="87"/>
      <c r="AB1" s="1"/>
      <c r="AC1" s="1"/>
    </row>
    <row r="2" spans="1:27" ht="30.75" thickBot="1">
      <c r="A2" s="39"/>
      <c r="B2" s="142" t="s">
        <v>0</v>
      </c>
      <c r="C2" s="39"/>
      <c r="D2" s="43"/>
      <c r="E2" s="43"/>
      <c r="F2" s="43"/>
      <c r="G2" s="39"/>
      <c r="H2" s="39"/>
      <c r="I2" s="39"/>
      <c r="J2" s="39"/>
      <c r="K2" s="39"/>
      <c r="L2" s="142" t="s">
        <v>1</v>
      </c>
      <c r="M2" s="39"/>
      <c r="N2" s="39"/>
      <c r="O2" s="98">
        <f>F1</f>
        <v>42309</v>
      </c>
      <c r="P2" s="39"/>
      <c r="Q2" s="143" t="s">
        <v>2</v>
      </c>
      <c r="R2" s="118"/>
      <c r="S2" s="77"/>
      <c r="T2" s="77"/>
      <c r="U2" s="77"/>
      <c r="V2" s="119">
        <f>F1</f>
        <v>42309</v>
      </c>
      <c r="W2" s="144" t="s">
        <v>3</v>
      </c>
      <c r="X2" s="39"/>
      <c r="Y2" s="39"/>
      <c r="Z2" s="4"/>
      <c r="AA2" s="4"/>
    </row>
    <row r="3" spans="1:27" ht="21" thickBot="1">
      <c r="A3" s="4"/>
      <c r="B3" s="2"/>
      <c r="C3" s="155" t="s">
        <v>39</v>
      </c>
      <c r="D3" s="156"/>
      <c r="E3" s="157"/>
      <c r="F3" s="4"/>
      <c r="G3" s="4"/>
      <c r="H3" s="4"/>
      <c r="I3" s="4"/>
      <c r="J3" s="4"/>
      <c r="K3" s="4"/>
      <c r="L3" s="149" t="s">
        <v>40</v>
      </c>
      <c r="M3" s="150"/>
      <c r="N3" s="151"/>
      <c r="O3" s="4"/>
      <c r="P3" s="4"/>
      <c r="Q3" s="4"/>
      <c r="R3" s="158" t="s">
        <v>40</v>
      </c>
      <c r="S3" s="159"/>
      <c r="T3" s="159"/>
      <c r="U3" s="159"/>
      <c r="V3" s="159"/>
      <c r="W3" s="160"/>
      <c r="X3" s="4"/>
      <c r="Y3" s="4"/>
      <c r="Z3" s="4"/>
      <c r="AA3" s="4"/>
    </row>
    <row r="4" spans="1:27" ht="50.25" thickBot="1">
      <c r="A4" s="4"/>
      <c r="B4" s="93" t="s">
        <v>4</v>
      </c>
      <c r="C4" s="130" t="s">
        <v>36</v>
      </c>
      <c r="D4" s="130" t="s">
        <v>37</v>
      </c>
      <c r="E4" s="130" t="s">
        <v>34</v>
      </c>
      <c r="F4" s="129" t="s">
        <v>16</v>
      </c>
      <c r="G4" s="133" t="s">
        <v>6</v>
      </c>
      <c r="H4" s="132" t="s">
        <v>15</v>
      </c>
      <c r="I4" s="80" t="s">
        <v>5</v>
      </c>
      <c r="J4" s="31"/>
      <c r="K4" s="93" t="s">
        <v>4</v>
      </c>
      <c r="L4" s="112" t="s">
        <v>36</v>
      </c>
      <c r="M4" s="112" t="s">
        <v>37</v>
      </c>
      <c r="N4" s="112" t="s">
        <v>34</v>
      </c>
      <c r="O4" s="73" t="s">
        <v>5</v>
      </c>
      <c r="P4" s="31"/>
      <c r="Q4" s="93" t="s">
        <v>4</v>
      </c>
      <c r="R4" s="139" t="s">
        <v>7</v>
      </c>
      <c r="S4" s="90" t="s">
        <v>8</v>
      </c>
      <c r="T4" s="91" t="s">
        <v>9</v>
      </c>
      <c r="U4" s="92" t="s">
        <v>10</v>
      </c>
      <c r="V4" s="4"/>
      <c r="W4" s="139" t="s">
        <v>7</v>
      </c>
      <c r="X4" s="72" t="s">
        <v>8</v>
      </c>
      <c r="Y4" s="27" t="s">
        <v>9</v>
      </c>
      <c r="Z4" s="28" t="s">
        <v>10</v>
      </c>
      <c r="AA4" s="4"/>
    </row>
    <row r="5" spans="1:27" ht="18.75" thickBot="1">
      <c r="A5" s="4"/>
      <c r="B5" s="131">
        <v>42309</v>
      </c>
      <c r="C5" s="46">
        <v>4837.5</v>
      </c>
      <c r="D5" s="46">
        <v>652.5</v>
      </c>
      <c r="E5" s="45">
        <v>0</v>
      </c>
      <c r="F5" s="46">
        <f>SUM(C5+D5+E5)</f>
        <v>5490</v>
      </c>
      <c r="G5" s="46">
        <v>0</v>
      </c>
      <c r="H5" s="47">
        <v>0</v>
      </c>
      <c r="I5" s="48">
        <f>F5+G5+H5</f>
        <v>5490</v>
      </c>
      <c r="J5" s="21"/>
      <c r="K5" s="81">
        <f>B5</f>
        <v>42309</v>
      </c>
      <c r="L5" s="17">
        <f>C5/7.5</f>
        <v>645</v>
      </c>
      <c r="M5" s="17">
        <f>D5/3.75</f>
        <v>174</v>
      </c>
      <c r="N5" s="111">
        <f>E5/3.75</f>
        <v>0</v>
      </c>
      <c r="O5" s="18">
        <f>SUM(L5:N5)</f>
        <v>819</v>
      </c>
      <c r="P5" s="32"/>
      <c r="Q5" s="140">
        <f>B5</f>
        <v>42309</v>
      </c>
      <c r="R5" s="124">
        <v>6</v>
      </c>
      <c r="S5" s="121"/>
      <c r="T5" s="15"/>
      <c r="U5" s="16"/>
      <c r="V5" s="4"/>
      <c r="W5" s="127">
        <v>5</v>
      </c>
      <c r="X5" s="121"/>
      <c r="Y5" s="15"/>
      <c r="Z5" s="16">
        <f aca="true" t="shared" si="0" ref="Z5:Z35">SUM(W5:Y5)</f>
        <v>5</v>
      </c>
      <c r="AA5" s="4"/>
    </row>
    <row r="6" spans="1:27" ht="18.75" thickBot="1">
      <c r="A6" s="4"/>
      <c r="B6" s="131">
        <v>42310</v>
      </c>
      <c r="C6" s="46">
        <v>5227.5</v>
      </c>
      <c r="D6" s="50">
        <v>547.5</v>
      </c>
      <c r="E6" s="49">
        <v>247.5</v>
      </c>
      <c r="F6" s="46">
        <f aca="true" t="shared" si="1" ref="F6:F36">SUM(C6+D6+E6)</f>
        <v>6022.5</v>
      </c>
      <c r="G6" s="50">
        <v>0</v>
      </c>
      <c r="H6" s="51">
        <v>0</v>
      </c>
      <c r="I6" s="48">
        <f aca="true" t="shared" si="2" ref="I6:I35">F6+G6+H6</f>
        <v>6022.5</v>
      </c>
      <c r="J6" s="21"/>
      <c r="K6" s="81">
        <f aca="true" t="shared" si="3" ref="K6:K34">B6</f>
        <v>42310</v>
      </c>
      <c r="L6" s="17">
        <f>C6/7.5</f>
        <v>697</v>
      </c>
      <c r="M6" s="17">
        <f>D6/3.75</f>
        <v>146</v>
      </c>
      <c r="N6" s="111">
        <f aca="true" t="shared" si="4" ref="N6:N35">E6/3.75</f>
        <v>66</v>
      </c>
      <c r="O6" s="18">
        <f aca="true" t="shared" si="5" ref="O6:O36">SUM(L6:N6)</f>
        <v>909</v>
      </c>
      <c r="P6" s="32"/>
      <c r="Q6" s="140">
        <f aca="true" t="shared" si="6" ref="Q6:Q34">B6</f>
        <v>42310</v>
      </c>
      <c r="R6" s="125">
        <v>8</v>
      </c>
      <c r="S6" s="122"/>
      <c r="T6" s="6"/>
      <c r="U6" s="7"/>
      <c r="V6" s="4"/>
      <c r="W6" s="7">
        <v>5</v>
      </c>
      <c r="X6" s="122"/>
      <c r="Y6" s="6"/>
      <c r="Z6" s="7">
        <f t="shared" si="0"/>
        <v>5</v>
      </c>
      <c r="AA6" s="4"/>
    </row>
    <row r="7" spans="1:27" ht="18.75" thickBot="1">
      <c r="A7" s="4"/>
      <c r="B7" s="131">
        <v>42311</v>
      </c>
      <c r="C7" s="46">
        <v>10252.5</v>
      </c>
      <c r="D7" s="50">
        <v>1927.5</v>
      </c>
      <c r="E7" s="49">
        <v>652.5</v>
      </c>
      <c r="F7" s="46">
        <f t="shared" si="1"/>
        <v>12832.5</v>
      </c>
      <c r="G7" s="50">
        <v>0</v>
      </c>
      <c r="H7" s="51">
        <v>0</v>
      </c>
      <c r="I7" s="48">
        <f t="shared" si="2"/>
        <v>12832.5</v>
      </c>
      <c r="J7" s="21"/>
      <c r="K7" s="81">
        <f t="shared" si="3"/>
        <v>42311</v>
      </c>
      <c r="L7" s="17">
        <f aca="true" t="shared" si="7" ref="L7:L35">C7/7.5</f>
        <v>1367</v>
      </c>
      <c r="M7" s="17">
        <f aca="true" t="shared" si="8" ref="M7:M34">D7/3.75</f>
        <v>514</v>
      </c>
      <c r="N7" s="111">
        <f t="shared" si="4"/>
        <v>174</v>
      </c>
      <c r="O7" s="18">
        <f t="shared" si="5"/>
        <v>2055</v>
      </c>
      <c r="P7" s="32"/>
      <c r="Q7" s="140">
        <f t="shared" si="6"/>
        <v>42311</v>
      </c>
      <c r="R7" s="125">
        <v>11</v>
      </c>
      <c r="S7" s="122"/>
      <c r="T7" s="6"/>
      <c r="U7" s="7"/>
      <c r="V7" s="4"/>
      <c r="W7" s="7">
        <v>6</v>
      </c>
      <c r="X7" s="122"/>
      <c r="Y7" s="6"/>
      <c r="Z7" s="7">
        <f t="shared" si="0"/>
        <v>6</v>
      </c>
      <c r="AA7" s="4"/>
    </row>
    <row r="8" spans="1:27" ht="18.75" thickBot="1">
      <c r="A8" s="4"/>
      <c r="B8" s="131">
        <v>42312</v>
      </c>
      <c r="C8" s="46">
        <v>11332.5</v>
      </c>
      <c r="D8" s="50">
        <v>1785</v>
      </c>
      <c r="E8" s="49">
        <v>772.5</v>
      </c>
      <c r="F8" s="46">
        <f t="shared" si="1"/>
        <v>13890</v>
      </c>
      <c r="G8" s="50">
        <v>0</v>
      </c>
      <c r="H8" s="51">
        <v>0</v>
      </c>
      <c r="I8" s="48">
        <f t="shared" si="2"/>
        <v>13890</v>
      </c>
      <c r="J8" s="21"/>
      <c r="K8" s="81">
        <f t="shared" si="3"/>
        <v>42312</v>
      </c>
      <c r="L8" s="17">
        <f t="shared" si="7"/>
        <v>1511</v>
      </c>
      <c r="M8" s="17">
        <f t="shared" si="8"/>
        <v>476</v>
      </c>
      <c r="N8" s="111">
        <f t="shared" si="4"/>
        <v>206</v>
      </c>
      <c r="O8" s="18">
        <f t="shared" si="5"/>
        <v>2193</v>
      </c>
      <c r="P8" s="32"/>
      <c r="Q8" s="140">
        <f t="shared" si="6"/>
        <v>42312</v>
      </c>
      <c r="R8" s="125">
        <v>12</v>
      </c>
      <c r="S8" s="122"/>
      <c r="T8" s="6"/>
      <c r="U8" s="7"/>
      <c r="V8" s="4"/>
      <c r="W8" s="7">
        <v>6</v>
      </c>
      <c r="X8" s="122"/>
      <c r="Y8" s="6"/>
      <c r="Z8" s="7">
        <f t="shared" si="0"/>
        <v>6</v>
      </c>
      <c r="AA8" s="4"/>
    </row>
    <row r="9" spans="1:27" ht="18.75" thickBot="1">
      <c r="A9" s="4"/>
      <c r="B9" s="131">
        <v>42313</v>
      </c>
      <c r="C9" s="46">
        <v>11062.5</v>
      </c>
      <c r="D9" s="50">
        <v>1785</v>
      </c>
      <c r="E9" s="49">
        <v>705</v>
      </c>
      <c r="F9" s="46">
        <f t="shared" si="1"/>
        <v>13552.5</v>
      </c>
      <c r="G9" s="50">
        <v>0</v>
      </c>
      <c r="H9" s="51">
        <v>0</v>
      </c>
      <c r="I9" s="48">
        <f t="shared" si="2"/>
        <v>13552.5</v>
      </c>
      <c r="J9" s="21"/>
      <c r="K9" s="81">
        <f t="shared" si="3"/>
        <v>42313</v>
      </c>
      <c r="L9" s="17">
        <f t="shared" si="7"/>
        <v>1475</v>
      </c>
      <c r="M9" s="17">
        <f t="shared" si="8"/>
        <v>476</v>
      </c>
      <c r="N9" s="111">
        <f t="shared" si="4"/>
        <v>188</v>
      </c>
      <c r="O9" s="18">
        <f t="shared" si="5"/>
        <v>2139</v>
      </c>
      <c r="P9" s="32"/>
      <c r="Q9" s="140">
        <f t="shared" si="6"/>
        <v>42313</v>
      </c>
      <c r="R9" s="125">
        <v>11</v>
      </c>
      <c r="S9" s="122"/>
      <c r="T9" s="6"/>
      <c r="U9" s="7"/>
      <c r="V9" s="4"/>
      <c r="W9" s="7">
        <v>6</v>
      </c>
      <c r="X9" s="122"/>
      <c r="Y9" s="6"/>
      <c r="Z9" s="7">
        <f t="shared" si="0"/>
        <v>6</v>
      </c>
      <c r="AA9" s="4"/>
    </row>
    <row r="10" spans="1:27" ht="18.75" thickBot="1">
      <c r="A10" s="4"/>
      <c r="B10" s="131">
        <v>42314</v>
      </c>
      <c r="C10" s="46">
        <v>7192.5</v>
      </c>
      <c r="D10" s="50">
        <v>1335</v>
      </c>
      <c r="E10" s="49">
        <v>390</v>
      </c>
      <c r="F10" s="46">
        <f t="shared" si="1"/>
        <v>8917.5</v>
      </c>
      <c r="G10" s="50">
        <v>0</v>
      </c>
      <c r="H10" s="51">
        <v>0</v>
      </c>
      <c r="I10" s="48">
        <f t="shared" si="2"/>
        <v>8917.5</v>
      </c>
      <c r="J10" s="21"/>
      <c r="K10" s="81">
        <f t="shared" si="3"/>
        <v>42314</v>
      </c>
      <c r="L10" s="17">
        <f t="shared" si="7"/>
        <v>959</v>
      </c>
      <c r="M10" s="17">
        <f t="shared" si="8"/>
        <v>356</v>
      </c>
      <c r="N10" s="111">
        <f t="shared" si="4"/>
        <v>104</v>
      </c>
      <c r="O10" s="18">
        <f t="shared" si="5"/>
        <v>1419</v>
      </c>
      <c r="P10" s="32"/>
      <c r="Q10" s="140">
        <f t="shared" si="6"/>
        <v>42314</v>
      </c>
      <c r="R10" s="125">
        <v>9</v>
      </c>
      <c r="S10" s="122"/>
      <c r="T10" s="6"/>
      <c r="U10" s="7"/>
      <c r="V10" s="4"/>
      <c r="W10" s="7">
        <v>5</v>
      </c>
      <c r="X10" s="122"/>
      <c r="Y10" s="6"/>
      <c r="Z10" s="7">
        <f t="shared" si="0"/>
        <v>5</v>
      </c>
      <c r="AA10" s="4"/>
    </row>
    <row r="11" spans="1:27" ht="18.75" thickBot="1">
      <c r="A11" s="4"/>
      <c r="B11" s="131">
        <v>42315</v>
      </c>
      <c r="C11" s="46">
        <v>8872.5</v>
      </c>
      <c r="D11" s="50">
        <v>1252.5</v>
      </c>
      <c r="E11" s="49">
        <v>273.75</v>
      </c>
      <c r="F11" s="46">
        <f t="shared" si="1"/>
        <v>10398.75</v>
      </c>
      <c r="G11" s="50">
        <v>0</v>
      </c>
      <c r="H11" s="51">
        <v>0</v>
      </c>
      <c r="I11" s="48">
        <f t="shared" si="2"/>
        <v>10398.75</v>
      </c>
      <c r="J11" s="21"/>
      <c r="K11" s="81">
        <f t="shared" si="3"/>
        <v>42315</v>
      </c>
      <c r="L11" s="17">
        <f t="shared" si="7"/>
        <v>1183</v>
      </c>
      <c r="M11" s="17">
        <f t="shared" si="8"/>
        <v>334</v>
      </c>
      <c r="N11" s="111">
        <f t="shared" si="4"/>
        <v>73</v>
      </c>
      <c r="O11" s="18">
        <f t="shared" si="5"/>
        <v>1590</v>
      </c>
      <c r="P11" s="32"/>
      <c r="Q11" s="140">
        <f t="shared" si="6"/>
        <v>42315</v>
      </c>
      <c r="R11" s="125">
        <v>10</v>
      </c>
      <c r="S11" s="122"/>
      <c r="T11" s="6"/>
      <c r="U11" s="7"/>
      <c r="V11" s="4"/>
      <c r="W11" s="7">
        <v>6</v>
      </c>
      <c r="X11" s="122"/>
      <c r="Y11" s="6"/>
      <c r="Z11" s="7">
        <f t="shared" si="0"/>
        <v>6</v>
      </c>
      <c r="AA11" s="4"/>
    </row>
    <row r="12" spans="1:27" ht="18.75" thickBot="1">
      <c r="A12" s="4"/>
      <c r="B12" s="131">
        <v>42316</v>
      </c>
      <c r="C12" s="46">
        <v>6450</v>
      </c>
      <c r="D12" s="50">
        <v>795</v>
      </c>
      <c r="E12" s="49">
        <v>0</v>
      </c>
      <c r="F12" s="46">
        <f t="shared" si="1"/>
        <v>7245</v>
      </c>
      <c r="G12" s="50">
        <v>0</v>
      </c>
      <c r="H12" s="51">
        <v>0</v>
      </c>
      <c r="I12" s="48">
        <f t="shared" si="2"/>
        <v>7245</v>
      </c>
      <c r="J12" s="21"/>
      <c r="K12" s="81">
        <f t="shared" si="3"/>
        <v>42316</v>
      </c>
      <c r="L12" s="17">
        <f t="shared" si="7"/>
        <v>860</v>
      </c>
      <c r="M12" s="17">
        <f t="shared" si="8"/>
        <v>212</v>
      </c>
      <c r="N12" s="111">
        <f t="shared" si="4"/>
        <v>0</v>
      </c>
      <c r="O12" s="18">
        <f t="shared" si="5"/>
        <v>1072</v>
      </c>
      <c r="P12" s="32"/>
      <c r="Q12" s="140">
        <f t="shared" si="6"/>
        <v>42316</v>
      </c>
      <c r="R12" s="125">
        <v>9</v>
      </c>
      <c r="S12" s="122"/>
      <c r="T12" s="6"/>
      <c r="U12" s="7"/>
      <c r="V12" s="4"/>
      <c r="W12" s="7">
        <v>5</v>
      </c>
      <c r="X12" s="122"/>
      <c r="Y12" s="6"/>
      <c r="Z12" s="7">
        <f t="shared" si="0"/>
        <v>5</v>
      </c>
      <c r="AA12" s="4"/>
    </row>
    <row r="13" spans="1:27" ht="18.75" thickBot="1">
      <c r="A13" s="4"/>
      <c r="B13" s="131">
        <v>42317</v>
      </c>
      <c r="C13" s="46">
        <v>10972.5</v>
      </c>
      <c r="D13" s="50">
        <v>1736.25</v>
      </c>
      <c r="E13" s="49">
        <v>693.75</v>
      </c>
      <c r="F13" s="46">
        <f t="shared" si="1"/>
        <v>13402.5</v>
      </c>
      <c r="G13" s="50">
        <v>0</v>
      </c>
      <c r="H13" s="51">
        <v>0</v>
      </c>
      <c r="I13" s="48">
        <f t="shared" si="2"/>
        <v>13402.5</v>
      </c>
      <c r="J13" s="21"/>
      <c r="K13" s="81">
        <f t="shared" si="3"/>
        <v>42317</v>
      </c>
      <c r="L13" s="17">
        <f t="shared" si="7"/>
        <v>1463</v>
      </c>
      <c r="M13" s="17">
        <f t="shared" si="8"/>
        <v>463</v>
      </c>
      <c r="N13" s="111">
        <f t="shared" si="4"/>
        <v>185</v>
      </c>
      <c r="O13" s="18">
        <f t="shared" si="5"/>
        <v>2111</v>
      </c>
      <c r="P13" s="32"/>
      <c r="Q13" s="140">
        <f t="shared" si="6"/>
        <v>42317</v>
      </c>
      <c r="R13" s="125">
        <v>12</v>
      </c>
      <c r="S13" s="122"/>
      <c r="T13" s="6"/>
      <c r="U13" s="7"/>
      <c r="V13" s="4"/>
      <c r="W13" s="7">
        <v>6</v>
      </c>
      <c r="X13" s="122"/>
      <c r="Y13" s="6"/>
      <c r="Z13" s="7">
        <f t="shared" si="0"/>
        <v>6</v>
      </c>
      <c r="AA13" s="4"/>
    </row>
    <row r="14" spans="1:27" ht="18.75" thickBot="1">
      <c r="A14" s="4"/>
      <c r="B14" s="131">
        <v>42318</v>
      </c>
      <c r="C14" s="46">
        <v>12517.5</v>
      </c>
      <c r="D14" s="50">
        <v>2130</v>
      </c>
      <c r="E14" s="49">
        <v>855</v>
      </c>
      <c r="F14" s="46">
        <f t="shared" si="1"/>
        <v>15502.5</v>
      </c>
      <c r="G14" s="50">
        <v>0</v>
      </c>
      <c r="H14" s="51">
        <v>0</v>
      </c>
      <c r="I14" s="48">
        <f t="shared" si="2"/>
        <v>15502.5</v>
      </c>
      <c r="J14" s="21"/>
      <c r="K14" s="81">
        <f t="shared" si="3"/>
        <v>42318</v>
      </c>
      <c r="L14" s="17">
        <f t="shared" si="7"/>
        <v>1669</v>
      </c>
      <c r="M14" s="17">
        <f t="shared" si="8"/>
        <v>568</v>
      </c>
      <c r="N14" s="111">
        <f t="shared" si="4"/>
        <v>228</v>
      </c>
      <c r="O14" s="18">
        <f t="shared" si="5"/>
        <v>2465</v>
      </c>
      <c r="P14" s="32"/>
      <c r="Q14" s="140">
        <f t="shared" si="6"/>
        <v>42318</v>
      </c>
      <c r="R14" s="125">
        <v>12</v>
      </c>
      <c r="S14" s="122"/>
      <c r="T14" s="6"/>
      <c r="U14" s="7"/>
      <c r="V14" s="4"/>
      <c r="W14" s="7">
        <v>6</v>
      </c>
      <c r="X14" s="122"/>
      <c r="Y14" s="6"/>
      <c r="Z14" s="7">
        <f t="shared" si="0"/>
        <v>6</v>
      </c>
      <c r="AA14" s="4"/>
    </row>
    <row r="15" spans="1:27" ht="18.75" thickBot="1">
      <c r="A15" s="4"/>
      <c r="B15" s="131">
        <v>42319</v>
      </c>
      <c r="C15" s="46">
        <v>11437.5</v>
      </c>
      <c r="D15" s="50">
        <v>1785</v>
      </c>
      <c r="E15" s="49">
        <v>817.5</v>
      </c>
      <c r="F15" s="46">
        <f t="shared" si="1"/>
        <v>14040</v>
      </c>
      <c r="G15" s="50">
        <v>0</v>
      </c>
      <c r="H15" s="51">
        <v>0</v>
      </c>
      <c r="I15" s="48">
        <f t="shared" si="2"/>
        <v>14040</v>
      </c>
      <c r="J15" s="21"/>
      <c r="K15" s="81">
        <f t="shared" si="3"/>
        <v>42319</v>
      </c>
      <c r="L15" s="17">
        <f t="shared" si="7"/>
        <v>1525</v>
      </c>
      <c r="M15" s="17">
        <f t="shared" si="8"/>
        <v>476</v>
      </c>
      <c r="N15" s="111">
        <f t="shared" si="4"/>
        <v>218</v>
      </c>
      <c r="O15" s="18">
        <f t="shared" si="5"/>
        <v>2219</v>
      </c>
      <c r="P15" s="32"/>
      <c r="Q15" s="140">
        <f t="shared" si="6"/>
        <v>42319</v>
      </c>
      <c r="R15" s="125">
        <v>12</v>
      </c>
      <c r="S15" s="122"/>
      <c r="T15" s="6"/>
      <c r="U15" s="7"/>
      <c r="V15" s="4"/>
      <c r="W15" s="7">
        <v>6</v>
      </c>
      <c r="X15" s="122"/>
      <c r="Y15" s="6"/>
      <c r="Z15" s="7">
        <f t="shared" si="0"/>
        <v>6</v>
      </c>
      <c r="AA15" s="4"/>
    </row>
    <row r="16" spans="1:27" ht="18.75" thickBot="1">
      <c r="A16" s="4"/>
      <c r="B16" s="131">
        <v>42320</v>
      </c>
      <c r="C16" s="46">
        <v>9937.5</v>
      </c>
      <c r="D16" s="50">
        <v>1642.5</v>
      </c>
      <c r="E16" s="49">
        <v>686.25</v>
      </c>
      <c r="F16" s="46">
        <f t="shared" si="1"/>
        <v>12266.25</v>
      </c>
      <c r="G16" s="50">
        <v>0</v>
      </c>
      <c r="H16" s="51">
        <v>0</v>
      </c>
      <c r="I16" s="48">
        <f t="shared" si="2"/>
        <v>12266.25</v>
      </c>
      <c r="J16" s="21"/>
      <c r="K16" s="81">
        <f t="shared" si="3"/>
        <v>42320</v>
      </c>
      <c r="L16" s="17">
        <f t="shared" si="7"/>
        <v>1325</v>
      </c>
      <c r="M16" s="17">
        <f t="shared" si="8"/>
        <v>438</v>
      </c>
      <c r="N16" s="111">
        <f t="shared" si="4"/>
        <v>183</v>
      </c>
      <c r="O16" s="18">
        <f t="shared" si="5"/>
        <v>1946</v>
      </c>
      <c r="P16" s="32"/>
      <c r="Q16" s="140">
        <f t="shared" si="6"/>
        <v>42320</v>
      </c>
      <c r="R16" s="125">
        <v>10</v>
      </c>
      <c r="S16" s="122"/>
      <c r="T16" s="6"/>
      <c r="U16" s="7"/>
      <c r="V16" s="4"/>
      <c r="W16" s="7">
        <v>5</v>
      </c>
      <c r="X16" s="122"/>
      <c r="Y16" s="6"/>
      <c r="Z16" s="7">
        <f t="shared" si="0"/>
        <v>5</v>
      </c>
      <c r="AA16" s="4"/>
    </row>
    <row r="17" spans="1:27" ht="18.75" thickBot="1">
      <c r="A17" s="4"/>
      <c r="B17" s="131">
        <v>42321</v>
      </c>
      <c r="C17" s="46">
        <v>10822.5</v>
      </c>
      <c r="D17" s="50">
        <v>2017.5</v>
      </c>
      <c r="E17" s="49">
        <v>817.5</v>
      </c>
      <c r="F17" s="46">
        <f t="shared" si="1"/>
        <v>13657.5</v>
      </c>
      <c r="G17" s="50">
        <v>0</v>
      </c>
      <c r="H17" s="51">
        <v>0</v>
      </c>
      <c r="I17" s="48">
        <f t="shared" si="2"/>
        <v>13657.5</v>
      </c>
      <c r="J17" s="21"/>
      <c r="K17" s="81">
        <f t="shared" si="3"/>
        <v>42321</v>
      </c>
      <c r="L17" s="17">
        <f t="shared" si="7"/>
        <v>1443</v>
      </c>
      <c r="M17" s="17">
        <f t="shared" si="8"/>
        <v>538</v>
      </c>
      <c r="N17" s="111">
        <f t="shared" si="4"/>
        <v>218</v>
      </c>
      <c r="O17" s="18">
        <f t="shared" si="5"/>
        <v>2199</v>
      </c>
      <c r="P17" s="32"/>
      <c r="Q17" s="140">
        <f t="shared" si="6"/>
        <v>42321</v>
      </c>
      <c r="R17" s="125">
        <v>10</v>
      </c>
      <c r="S17" s="122"/>
      <c r="T17" s="6"/>
      <c r="U17" s="7"/>
      <c r="V17" s="4"/>
      <c r="W17" s="7">
        <v>5</v>
      </c>
      <c r="X17" s="122"/>
      <c r="Y17" s="6"/>
      <c r="Z17" s="7">
        <f t="shared" si="0"/>
        <v>5</v>
      </c>
      <c r="AA17" s="4"/>
    </row>
    <row r="18" spans="1:27" ht="18.75" thickBot="1">
      <c r="A18" s="4"/>
      <c r="B18" s="131">
        <v>42322</v>
      </c>
      <c r="C18" s="46">
        <v>228.75</v>
      </c>
      <c r="D18" s="50">
        <v>1395</v>
      </c>
      <c r="E18" s="49">
        <v>7830</v>
      </c>
      <c r="F18" s="46">
        <f t="shared" si="1"/>
        <v>9453.75</v>
      </c>
      <c r="G18" s="50">
        <v>0</v>
      </c>
      <c r="H18" s="51">
        <v>0</v>
      </c>
      <c r="I18" s="48">
        <f t="shared" si="2"/>
        <v>9453.75</v>
      </c>
      <c r="J18" s="21"/>
      <c r="K18" s="81">
        <f t="shared" si="3"/>
        <v>42322</v>
      </c>
      <c r="L18" s="17">
        <f t="shared" si="7"/>
        <v>30.5</v>
      </c>
      <c r="M18" s="17">
        <f t="shared" si="8"/>
        <v>372</v>
      </c>
      <c r="N18" s="111">
        <f t="shared" si="4"/>
        <v>2088</v>
      </c>
      <c r="O18" s="18">
        <f t="shared" si="5"/>
        <v>2490.5</v>
      </c>
      <c r="P18" s="32"/>
      <c r="Q18" s="140">
        <f t="shared" si="6"/>
        <v>42322</v>
      </c>
      <c r="R18" s="125">
        <v>8</v>
      </c>
      <c r="S18" s="122"/>
      <c r="T18" s="6"/>
      <c r="U18" s="7"/>
      <c r="V18" s="4"/>
      <c r="W18" s="7">
        <v>6</v>
      </c>
      <c r="X18" s="122"/>
      <c r="Y18" s="6"/>
      <c r="Z18" s="7">
        <f t="shared" si="0"/>
        <v>6</v>
      </c>
      <c r="AA18" s="4"/>
    </row>
    <row r="19" spans="1:27" ht="18.75" thickBot="1">
      <c r="A19" s="4"/>
      <c r="B19" s="131">
        <v>42323</v>
      </c>
      <c r="C19" s="46">
        <v>5715</v>
      </c>
      <c r="D19" s="50">
        <v>652.5</v>
      </c>
      <c r="E19" s="49">
        <v>0</v>
      </c>
      <c r="F19" s="46">
        <f t="shared" si="1"/>
        <v>6367.5</v>
      </c>
      <c r="G19" s="50">
        <v>0</v>
      </c>
      <c r="H19" s="51">
        <v>0</v>
      </c>
      <c r="I19" s="48">
        <f t="shared" si="2"/>
        <v>6367.5</v>
      </c>
      <c r="J19" s="21"/>
      <c r="K19" s="81">
        <f t="shared" si="3"/>
        <v>42323</v>
      </c>
      <c r="L19" s="17">
        <f t="shared" si="7"/>
        <v>762</v>
      </c>
      <c r="M19" s="17">
        <f t="shared" si="8"/>
        <v>174</v>
      </c>
      <c r="N19" s="111">
        <f t="shared" si="4"/>
        <v>0</v>
      </c>
      <c r="O19" s="18">
        <f t="shared" si="5"/>
        <v>936</v>
      </c>
      <c r="P19" s="32"/>
      <c r="Q19" s="140">
        <f t="shared" si="6"/>
        <v>42323</v>
      </c>
      <c r="R19" s="125">
        <v>7</v>
      </c>
      <c r="S19" s="122"/>
      <c r="T19" s="6"/>
      <c r="U19" s="7"/>
      <c r="V19" s="4"/>
      <c r="W19" s="7">
        <v>5</v>
      </c>
      <c r="X19" s="122"/>
      <c r="Y19" s="6"/>
      <c r="Z19" s="7">
        <f t="shared" si="0"/>
        <v>5</v>
      </c>
      <c r="AA19" s="4"/>
    </row>
    <row r="20" spans="1:27" ht="18.75" thickBot="1">
      <c r="A20" s="4"/>
      <c r="B20" s="131">
        <v>42324</v>
      </c>
      <c r="C20" s="46">
        <v>5535</v>
      </c>
      <c r="D20" s="50">
        <v>592.5</v>
      </c>
      <c r="E20" s="49">
        <v>93.75</v>
      </c>
      <c r="F20" s="46">
        <f t="shared" si="1"/>
        <v>6221.25</v>
      </c>
      <c r="G20" s="50">
        <v>0</v>
      </c>
      <c r="H20" s="51">
        <v>0</v>
      </c>
      <c r="I20" s="48">
        <f t="shared" si="2"/>
        <v>6221.25</v>
      </c>
      <c r="J20" s="21"/>
      <c r="K20" s="81">
        <f t="shared" si="3"/>
        <v>42324</v>
      </c>
      <c r="L20" s="17">
        <f t="shared" si="7"/>
        <v>738</v>
      </c>
      <c r="M20" s="17">
        <f t="shared" si="8"/>
        <v>158</v>
      </c>
      <c r="N20" s="111">
        <f t="shared" si="4"/>
        <v>25</v>
      </c>
      <c r="O20" s="18">
        <f t="shared" si="5"/>
        <v>921</v>
      </c>
      <c r="P20" s="32"/>
      <c r="Q20" s="140">
        <f t="shared" si="6"/>
        <v>42324</v>
      </c>
      <c r="R20" s="125">
        <v>6</v>
      </c>
      <c r="S20" s="122"/>
      <c r="T20" s="6"/>
      <c r="U20" s="7"/>
      <c r="V20" s="4"/>
      <c r="W20" s="7">
        <v>3</v>
      </c>
      <c r="X20" s="122"/>
      <c r="Y20" s="6"/>
      <c r="Z20" s="7">
        <f t="shared" si="0"/>
        <v>3</v>
      </c>
      <c r="AA20" s="4"/>
    </row>
    <row r="21" spans="1:27" ht="18.75" thickBot="1">
      <c r="A21" s="4"/>
      <c r="B21" s="131">
        <v>42325</v>
      </c>
      <c r="C21" s="46">
        <v>10282.5</v>
      </c>
      <c r="D21" s="50">
        <v>2208.75</v>
      </c>
      <c r="E21" s="49">
        <v>633.75</v>
      </c>
      <c r="F21" s="46">
        <f t="shared" si="1"/>
        <v>13125</v>
      </c>
      <c r="G21" s="50">
        <v>0</v>
      </c>
      <c r="H21" s="51">
        <v>0</v>
      </c>
      <c r="I21" s="48">
        <f t="shared" si="2"/>
        <v>13125</v>
      </c>
      <c r="J21" s="21"/>
      <c r="K21" s="81">
        <f t="shared" si="3"/>
        <v>42325</v>
      </c>
      <c r="L21" s="17">
        <f t="shared" si="7"/>
        <v>1371</v>
      </c>
      <c r="M21" s="17">
        <f t="shared" si="8"/>
        <v>589</v>
      </c>
      <c r="N21" s="111">
        <f t="shared" si="4"/>
        <v>169</v>
      </c>
      <c r="O21" s="18">
        <f t="shared" si="5"/>
        <v>2129</v>
      </c>
      <c r="P21" s="32"/>
      <c r="Q21" s="140">
        <f t="shared" si="6"/>
        <v>42325</v>
      </c>
      <c r="R21" s="125">
        <v>10</v>
      </c>
      <c r="S21" s="122"/>
      <c r="T21" s="6"/>
      <c r="U21" s="7"/>
      <c r="V21" s="4"/>
      <c r="W21" s="7">
        <v>5</v>
      </c>
      <c r="X21" s="122"/>
      <c r="Y21" s="6"/>
      <c r="Z21" s="7">
        <f t="shared" si="0"/>
        <v>5</v>
      </c>
      <c r="AA21" s="4"/>
    </row>
    <row r="22" spans="1:27" ht="18.75" thickBot="1">
      <c r="A22" s="4"/>
      <c r="B22" s="131">
        <v>42326</v>
      </c>
      <c r="C22" s="46">
        <v>9517.5</v>
      </c>
      <c r="D22" s="50">
        <v>1957.5</v>
      </c>
      <c r="E22" s="49">
        <v>660</v>
      </c>
      <c r="F22" s="46">
        <f t="shared" si="1"/>
        <v>12135</v>
      </c>
      <c r="G22" s="50">
        <v>0</v>
      </c>
      <c r="H22" s="51">
        <v>0</v>
      </c>
      <c r="I22" s="48">
        <f t="shared" si="2"/>
        <v>12135</v>
      </c>
      <c r="J22" s="21"/>
      <c r="K22" s="81">
        <f t="shared" si="3"/>
        <v>42326</v>
      </c>
      <c r="L22" s="17">
        <f t="shared" si="7"/>
        <v>1269</v>
      </c>
      <c r="M22" s="17">
        <f t="shared" si="8"/>
        <v>522</v>
      </c>
      <c r="N22" s="111">
        <f t="shared" si="4"/>
        <v>176</v>
      </c>
      <c r="O22" s="18">
        <f t="shared" si="5"/>
        <v>1967</v>
      </c>
      <c r="P22" s="32"/>
      <c r="Q22" s="140">
        <f t="shared" si="6"/>
        <v>42326</v>
      </c>
      <c r="R22" s="125">
        <v>10</v>
      </c>
      <c r="S22" s="122"/>
      <c r="T22" s="6"/>
      <c r="U22" s="7"/>
      <c r="V22" s="4"/>
      <c r="W22" s="7">
        <v>5</v>
      </c>
      <c r="X22" s="122"/>
      <c r="Y22" s="6"/>
      <c r="Z22" s="7">
        <f t="shared" si="0"/>
        <v>5</v>
      </c>
      <c r="AA22" s="4"/>
    </row>
    <row r="23" spans="1:27" ht="18.75" thickBot="1">
      <c r="A23" s="4"/>
      <c r="B23" s="131">
        <v>42327</v>
      </c>
      <c r="C23" s="46">
        <v>8902.5</v>
      </c>
      <c r="D23" s="50">
        <v>1732.5</v>
      </c>
      <c r="E23" s="49">
        <v>558.75</v>
      </c>
      <c r="F23" s="46">
        <f t="shared" si="1"/>
        <v>11193.75</v>
      </c>
      <c r="G23" s="50">
        <v>0</v>
      </c>
      <c r="H23" s="51">
        <v>0</v>
      </c>
      <c r="I23" s="48">
        <f t="shared" si="2"/>
        <v>11193.75</v>
      </c>
      <c r="J23" s="21"/>
      <c r="K23" s="81">
        <f t="shared" si="3"/>
        <v>42327</v>
      </c>
      <c r="L23" s="17">
        <f t="shared" si="7"/>
        <v>1187</v>
      </c>
      <c r="M23" s="17">
        <f t="shared" si="8"/>
        <v>462</v>
      </c>
      <c r="N23" s="111">
        <f t="shared" si="4"/>
        <v>149</v>
      </c>
      <c r="O23" s="18">
        <f t="shared" si="5"/>
        <v>1798</v>
      </c>
      <c r="P23" s="32"/>
      <c r="Q23" s="140">
        <f t="shared" si="6"/>
        <v>42327</v>
      </c>
      <c r="R23" s="125">
        <v>10</v>
      </c>
      <c r="S23" s="122"/>
      <c r="T23" s="6"/>
      <c r="U23" s="7"/>
      <c r="V23" s="4"/>
      <c r="W23" s="7">
        <v>6</v>
      </c>
      <c r="X23" s="122"/>
      <c r="Y23" s="6"/>
      <c r="Z23" s="7">
        <f t="shared" si="0"/>
        <v>6</v>
      </c>
      <c r="AA23" s="4"/>
    </row>
    <row r="24" spans="1:27" ht="18.75" thickBot="1">
      <c r="A24" s="4"/>
      <c r="B24" s="131">
        <v>42328</v>
      </c>
      <c r="C24" s="46">
        <v>8325</v>
      </c>
      <c r="D24" s="50">
        <v>1293.75</v>
      </c>
      <c r="E24" s="49">
        <v>442.5</v>
      </c>
      <c r="F24" s="46">
        <f t="shared" si="1"/>
        <v>10061.25</v>
      </c>
      <c r="G24" s="50">
        <v>0</v>
      </c>
      <c r="H24" s="51">
        <v>0</v>
      </c>
      <c r="I24" s="48">
        <f t="shared" si="2"/>
        <v>10061.25</v>
      </c>
      <c r="J24" s="21"/>
      <c r="K24" s="81">
        <f t="shared" si="3"/>
        <v>42328</v>
      </c>
      <c r="L24" s="17">
        <f t="shared" si="7"/>
        <v>1110</v>
      </c>
      <c r="M24" s="17">
        <f t="shared" si="8"/>
        <v>345</v>
      </c>
      <c r="N24" s="111">
        <f t="shared" si="4"/>
        <v>118</v>
      </c>
      <c r="O24" s="18">
        <f t="shared" si="5"/>
        <v>1573</v>
      </c>
      <c r="P24" s="32"/>
      <c r="Q24" s="140">
        <f t="shared" si="6"/>
        <v>42328</v>
      </c>
      <c r="R24" s="125">
        <v>10</v>
      </c>
      <c r="S24" s="122"/>
      <c r="T24" s="6"/>
      <c r="U24" s="7"/>
      <c r="V24" s="4"/>
      <c r="W24" s="7">
        <v>5</v>
      </c>
      <c r="X24" s="122"/>
      <c r="Y24" s="6"/>
      <c r="Z24" s="7">
        <f t="shared" si="0"/>
        <v>5</v>
      </c>
      <c r="AA24" s="4"/>
    </row>
    <row r="25" spans="1:27" ht="18.75" thickBot="1">
      <c r="A25" s="4"/>
      <c r="B25" s="131">
        <v>42329</v>
      </c>
      <c r="C25" s="46">
        <v>6855</v>
      </c>
      <c r="D25" s="50">
        <v>1027.5</v>
      </c>
      <c r="E25" s="49">
        <v>307.5</v>
      </c>
      <c r="F25" s="46">
        <f t="shared" si="1"/>
        <v>8190</v>
      </c>
      <c r="G25" s="50">
        <v>0</v>
      </c>
      <c r="H25" s="51">
        <v>0</v>
      </c>
      <c r="I25" s="48">
        <f t="shared" si="2"/>
        <v>8190</v>
      </c>
      <c r="J25" s="21"/>
      <c r="K25" s="81">
        <f t="shared" si="3"/>
        <v>42329</v>
      </c>
      <c r="L25" s="17">
        <f t="shared" si="7"/>
        <v>914</v>
      </c>
      <c r="M25" s="17">
        <f t="shared" si="8"/>
        <v>274</v>
      </c>
      <c r="N25" s="111">
        <f t="shared" si="4"/>
        <v>82</v>
      </c>
      <c r="O25" s="18">
        <f t="shared" si="5"/>
        <v>1270</v>
      </c>
      <c r="P25" s="32"/>
      <c r="Q25" s="140">
        <f t="shared" si="6"/>
        <v>42329</v>
      </c>
      <c r="R25" s="125">
        <v>7</v>
      </c>
      <c r="S25" s="122"/>
      <c r="T25" s="6"/>
      <c r="U25" s="7"/>
      <c r="V25" s="4"/>
      <c r="W25" s="7">
        <v>4</v>
      </c>
      <c r="X25" s="122"/>
      <c r="Y25" s="6"/>
      <c r="Z25" s="7">
        <f t="shared" si="0"/>
        <v>4</v>
      </c>
      <c r="AA25" s="4"/>
    </row>
    <row r="26" spans="1:27" ht="18.75" thickBot="1">
      <c r="A26" s="4"/>
      <c r="B26" s="131">
        <v>42330</v>
      </c>
      <c r="C26" s="46">
        <v>4132.5</v>
      </c>
      <c r="D26" s="50">
        <v>390</v>
      </c>
      <c r="E26" s="49">
        <v>0</v>
      </c>
      <c r="F26" s="46">
        <f t="shared" si="1"/>
        <v>4522.5</v>
      </c>
      <c r="G26" s="50">
        <v>0</v>
      </c>
      <c r="H26" s="51">
        <v>0</v>
      </c>
      <c r="I26" s="48">
        <f t="shared" si="2"/>
        <v>4522.5</v>
      </c>
      <c r="J26" s="21"/>
      <c r="K26" s="81">
        <f t="shared" si="3"/>
        <v>42330</v>
      </c>
      <c r="L26" s="17">
        <f t="shared" si="7"/>
        <v>551</v>
      </c>
      <c r="M26" s="17">
        <f t="shared" si="8"/>
        <v>104</v>
      </c>
      <c r="N26" s="111">
        <f t="shared" si="4"/>
        <v>0</v>
      </c>
      <c r="O26" s="18">
        <f t="shared" si="5"/>
        <v>655</v>
      </c>
      <c r="P26" s="32"/>
      <c r="Q26" s="140">
        <f t="shared" si="6"/>
        <v>42330</v>
      </c>
      <c r="R26" s="125">
        <v>6</v>
      </c>
      <c r="S26" s="122"/>
      <c r="T26" s="6"/>
      <c r="U26" s="7"/>
      <c r="V26" s="4"/>
      <c r="W26" s="7">
        <v>4</v>
      </c>
      <c r="X26" s="122"/>
      <c r="Y26" s="6"/>
      <c r="Z26" s="7">
        <f t="shared" si="0"/>
        <v>4</v>
      </c>
      <c r="AA26" s="4"/>
    </row>
    <row r="27" spans="1:27" ht="18.75" thickBot="1">
      <c r="A27" s="4"/>
      <c r="B27" s="131">
        <v>42331</v>
      </c>
      <c r="C27" s="46">
        <v>8235</v>
      </c>
      <c r="D27" s="50">
        <v>1267.5</v>
      </c>
      <c r="E27" s="49">
        <v>532.5</v>
      </c>
      <c r="F27" s="46">
        <f t="shared" si="1"/>
        <v>10035</v>
      </c>
      <c r="G27" s="50">
        <v>0</v>
      </c>
      <c r="H27" s="51">
        <v>0</v>
      </c>
      <c r="I27" s="48">
        <f t="shared" si="2"/>
        <v>10035</v>
      </c>
      <c r="J27" s="21"/>
      <c r="K27" s="81">
        <f t="shared" si="3"/>
        <v>42331</v>
      </c>
      <c r="L27" s="17">
        <f t="shared" si="7"/>
        <v>1098</v>
      </c>
      <c r="M27" s="17">
        <f t="shared" si="8"/>
        <v>338</v>
      </c>
      <c r="N27" s="111">
        <f t="shared" si="4"/>
        <v>142</v>
      </c>
      <c r="O27" s="18">
        <f t="shared" si="5"/>
        <v>1578</v>
      </c>
      <c r="P27" s="32"/>
      <c r="Q27" s="140">
        <f t="shared" si="6"/>
        <v>42331</v>
      </c>
      <c r="R27" s="125">
        <v>9</v>
      </c>
      <c r="S27" s="122"/>
      <c r="T27" s="6"/>
      <c r="U27" s="7"/>
      <c r="V27" s="4"/>
      <c r="W27" s="7">
        <v>5</v>
      </c>
      <c r="X27" s="122"/>
      <c r="Y27" s="6"/>
      <c r="Z27" s="7">
        <f t="shared" si="0"/>
        <v>5</v>
      </c>
      <c r="AA27" s="4"/>
    </row>
    <row r="28" spans="1:27" ht="18.75" thickBot="1">
      <c r="A28" s="4"/>
      <c r="B28" s="131">
        <v>42332</v>
      </c>
      <c r="C28" s="46">
        <v>9892.5</v>
      </c>
      <c r="D28" s="50">
        <v>1957.5</v>
      </c>
      <c r="E28" s="49">
        <v>570</v>
      </c>
      <c r="F28" s="46">
        <f t="shared" si="1"/>
        <v>12420</v>
      </c>
      <c r="G28" s="50">
        <v>0</v>
      </c>
      <c r="H28" s="51">
        <v>0</v>
      </c>
      <c r="I28" s="48">
        <f t="shared" si="2"/>
        <v>12420</v>
      </c>
      <c r="J28" s="21"/>
      <c r="K28" s="81">
        <f t="shared" si="3"/>
        <v>42332</v>
      </c>
      <c r="L28" s="17">
        <f t="shared" si="7"/>
        <v>1319</v>
      </c>
      <c r="M28" s="17">
        <f t="shared" si="8"/>
        <v>522</v>
      </c>
      <c r="N28" s="111">
        <f t="shared" si="4"/>
        <v>152</v>
      </c>
      <c r="O28" s="18">
        <f t="shared" si="5"/>
        <v>1993</v>
      </c>
      <c r="P28" s="32"/>
      <c r="Q28" s="140">
        <f t="shared" si="6"/>
        <v>42332</v>
      </c>
      <c r="R28" s="125">
        <v>10</v>
      </c>
      <c r="S28" s="122"/>
      <c r="T28" s="6"/>
      <c r="U28" s="7"/>
      <c r="V28" s="4"/>
      <c r="W28" s="128">
        <v>5</v>
      </c>
      <c r="X28" s="122"/>
      <c r="Y28" s="6"/>
      <c r="Z28" s="7">
        <f t="shared" si="0"/>
        <v>5</v>
      </c>
      <c r="AA28" s="4"/>
    </row>
    <row r="29" spans="1:27" ht="18.75" thickBot="1">
      <c r="A29" s="4"/>
      <c r="B29" s="131">
        <v>42333</v>
      </c>
      <c r="C29" s="46">
        <v>9900</v>
      </c>
      <c r="D29" s="50">
        <v>1485</v>
      </c>
      <c r="E29" s="49">
        <v>592.5</v>
      </c>
      <c r="F29" s="46">
        <f t="shared" si="1"/>
        <v>11977.5</v>
      </c>
      <c r="G29" s="50">
        <v>0</v>
      </c>
      <c r="H29" s="51">
        <v>0</v>
      </c>
      <c r="I29" s="48">
        <f t="shared" si="2"/>
        <v>11977.5</v>
      </c>
      <c r="J29" s="21"/>
      <c r="K29" s="81">
        <f t="shared" si="3"/>
        <v>42333</v>
      </c>
      <c r="L29" s="17">
        <f t="shared" si="7"/>
        <v>1320</v>
      </c>
      <c r="M29" s="17">
        <f t="shared" si="8"/>
        <v>396</v>
      </c>
      <c r="N29" s="111">
        <f t="shared" si="4"/>
        <v>158</v>
      </c>
      <c r="O29" s="18">
        <f t="shared" si="5"/>
        <v>1874</v>
      </c>
      <c r="P29" s="32"/>
      <c r="Q29" s="140">
        <f t="shared" si="6"/>
        <v>42333</v>
      </c>
      <c r="R29" s="125">
        <v>11</v>
      </c>
      <c r="S29" s="122"/>
      <c r="T29" s="6"/>
      <c r="U29" s="7"/>
      <c r="V29" s="4"/>
      <c r="W29" s="7">
        <v>6</v>
      </c>
      <c r="X29" s="122"/>
      <c r="Y29" s="6"/>
      <c r="Z29" s="7">
        <f t="shared" si="0"/>
        <v>6</v>
      </c>
      <c r="AA29" s="4"/>
    </row>
    <row r="30" spans="1:27" ht="18.75" thickBot="1">
      <c r="A30" s="4"/>
      <c r="B30" s="131">
        <v>42334</v>
      </c>
      <c r="C30" s="46">
        <v>9165</v>
      </c>
      <c r="D30" s="50">
        <v>1492.5</v>
      </c>
      <c r="E30" s="49">
        <v>521.25</v>
      </c>
      <c r="F30" s="46">
        <f t="shared" si="1"/>
        <v>11178.75</v>
      </c>
      <c r="G30" s="50">
        <v>0</v>
      </c>
      <c r="H30" s="51">
        <v>0</v>
      </c>
      <c r="I30" s="48">
        <f t="shared" si="2"/>
        <v>11178.75</v>
      </c>
      <c r="J30" s="21"/>
      <c r="K30" s="81">
        <f t="shared" si="3"/>
        <v>42334</v>
      </c>
      <c r="L30" s="17">
        <f t="shared" si="7"/>
        <v>1222</v>
      </c>
      <c r="M30" s="17">
        <f t="shared" si="8"/>
        <v>398</v>
      </c>
      <c r="N30" s="111">
        <f t="shared" si="4"/>
        <v>139</v>
      </c>
      <c r="O30" s="18">
        <f t="shared" si="5"/>
        <v>1759</v>
      </c>
      <c r="P30" s="32"/>
      <c r="Q30" s="140">
        <f t="shared" si="6"/>
        <v>42334</v>
      </c>
      <c r="R30" s="125">
        <v>11</v>
      </c>
      <c r="S30" s="122"/>
      <c r="T30" s="6"/>
      <c r="U30" s="7"/>
      <c r="V30" s="4"/>
      <c r="W30" s="7">
        <v>6</v>
      </c>
      <c r="X30" s="122"/>
      <c r="Y30" s="6"/>
      <c r="Z30" s="7">
        <f t="shared" si="0"/>
        <v>6</v>
      </c>
      <c r="AA30" s="4"/>
    </row>
    <row r="31" spans="1:27" ht="18.75" thickBot="1">
      <c r="A31" s="4"/>
      <c r="B31" s="131">
        <v>42335</v>
      </c>
      <c r="C31" s="46">
        <v>8797.5</v>
      </c>
      <c r="D31" s="50">
        <v>1312.5</v>
      </c>
      <c r="E31" s="49">
        <v>438.75</v>
      </c>
      <c r="F31" s="46">
        <f t="shared" si="1"/>
        <v>10548.75</v>
      </c>
      <c r="G31" s="50">
        <v>0</v>
      </c>
      <c r="H31" s="51">
        <v>0</v>
      </c>
      <c r="I31" s="48">
        <f t="shared" si="2"/>
        <v>10548.75</v>
      </c>
      <c r="J31" s="21"/>
      <c r="K31" s="81">
        <f t="shared" si="3"/>
        <v>42335</v>
      </c>
      <c r="L31" s="17">
        <f t="shared" si="7"/>
        <v>1173</v>
      </c>
      <c r="M31" s="17">
        <f t="shared" si="8"/>
        <v>350</v>
      </c>
      <c r="N31" s="111">
        <f t="shared" si="4"/>
        <v>117</v>
      </c>
      <c r="O31" s="18">
        <f t="shared" si="5"/>
        <v>1640</v>
      </c>
      <c r="P31" s="32"/>
      <c r="Q31" s="140">
        <f t="shared" si="6"/>
        <v>42335</v>
      </c>
      <c r="R31" s="125">
        <v>10</v>
      </c>
      <c r="S31" s="122"/>
      <c r="T31" s="6"/>
      <c r="U31" s="7"/>
      <c r="V31" s="4"/>
      <c r="W31" s="7">
        <v>5</v>
      </c>
      <c r="X31" s="122"/>
      <c r="Y31" s="6"/>
      <c r="Z31" s="7">
        <f t="shared" si="0"/>
        <v>5</v>
      </c>
      <c r="AA31" s="4"/>
    </row>
    <row r="32" spans="1:27" ht="18.75" thickBot="1">
      <c r="A32" s="4"/>
      <c r="B32" s="131">
        <v>42336</v>
      </c>
      <c r="C32" s="46">
        <v>9525</v>
      </c>
      <c r="D32" s="50">
        <v>1252.5</v>
      </c>
      <c r="E32" s="49">
        <v>202.5</v>
      </c>
      <c r="F32" s="46">
        <f t="shared" si="1"/>
        <v>10980</v>
      </c>
      <c r="G32" s="50">
        <v>0</v>
      </c>
      <c r="H32" s="51">
        <v>0</v>
      </c>
      <c r="I32" s="48">
        <f t="shared" si="2"/>
        <v>10980</v>
      </c>
      <c r="J32" s="21"/>
      <c r="K32" s="81">
        <f t="shared" si="3"/>
        <v>42336</v>
      </c>
      <c r="L32" s="17">
        <f t="shared" si="7"/>
        <v>1270</v>
      </c>
      <c r="M32" s="17">
        <f t="shared" si="8"/>
        <v>334</v>
      </c>
      <c r="N32" s="111">
        <f t="shared" si="4"/>
        <v>54</v>
      </c>
      <c r="O32" s="18">
        <f t="shared" si="5"/>
        <v>1658</v>
      </c>
      <c r="P32" s="32"/>
      <c r="Q32" s="140">
        <f t="shared" si="6"/>
        <v>42336</v>
      </c>
      <c r="R32" s="125">
        <v>10</v>
      </c>
      <c r="S32" s="122"/>
      <c r="T32" s="6"/>
      <c r="U32" s="7"/>
      <c r="V32" s="4"/>
      <c r="W32" s="128">
        <v>6</v>
      </c>
      <c r="X32" s="122"/>
      <c r="Y32" s="6"/>
      <c r="Z32" s="7">
        <f t="shared" si="0"/>
        <v>6</v>
      </c>
      <c r="AA32" s="4"/>
    </row>
    <row r="33" spans="1:27" ht="18.75" thickBot="1">
      <c r="A33" s="4"/>
      <c r="B33" s="131">
        <v>42337</v>
      </c>
      <c r="C33" s="46">
        <v>4815</v>
      </c>
      <c r="D33" s="50">
        <v>585</v>
      </c>
      <c r="E33" s="49">
        <v>0</v>
      </c>
      <c r="F33" s="46">
        <f t="shared" si="1"/>
        <v>5400</v>
      </c>
      <c r="G33" s="50">
        <v>0</v>
      </c>
      <c r="H33" s="51">
        <v>0</v>
      </c>
      <c r="I33" s="48">
        <f t="shared" si="2"/>
        <v>5400</v>
      </c>
      <c r="J33" s="21"/>
      <c r="K33" s="81">
        <f t="shared" si="3"/>
        <v>42337</v>
      </c>
      <c r="L33" s="17">
        <f t="shared" si="7"/>
        <v>642</v>
      </c>
      <c r="M33" s="17">
        <f t="shared" si="8"/>
        <v>156</v>
      </c>
      <c r="N33" s="111">
        <f t="shared" si="4"/>
        <v>0</v>
      </c>
      <c r="O33" s="18">
        <f t="shared" si="5"/>
        <v>798</v>
      </c>
      <c r="P33" s="32"/>
      <c r="Q33" s="140">
        <f t="shared" si="6"/>
        <v>42337</v>
      </c>
      <c r="R33" s="125">
        <v>7</v>
      </c>
      <c r="S33" s="122"/>
      <c r="T33" s="6"/>
      <c r="U33" s="7"/>
      <c r="V33" s="4"/>
      <c r="W33" s="128">
        <v>6</v>
      </c>
      <c r="X33" s="122"/>
      <c r="Y33" s="6"/>
      <c r="Z33" s="7">
        <f t="shared" si="0"/>
        <v>6</v>
      </c>
      <c r="AA33" s="4"/>
    </row>
    <row r="34" spans="1:27" ht="18.75" thickBot="1">
      <c r="A34" s="4"/>
      <c r="B34" s="131">
        <v>42338</v>
      </c>
      <c r="C34" s="46">
        <v>11197.5</v>
      </c>
      <c r="D34" s="50">
        <v>1942.5</v>
      </c>
      <c r="E34" s="49">
        <v>637.5</v>
      </c>
      <c r="F34" s="46">
        <f t="shared" si="1"/>
        <v>13777.5</v>
      </c>
      <c r="G34" s="50">
        <v>0</v>
      </c>
      <c r="H34" s="51">
        <v>0</v>
      </c>
      <c r="I34" s="48">
        <f t="shared" si="2"/>
        <v>13777.5</v>
      </c>
      <c r="J34" s="21"/>
      <c r="K34" s="81">
        <f t="shared" si="3"/>
        <v>42338</v>
      </c>
      <c r="L34" s="17">
        <f t="shared" si="7"/>
        <v>1493</v>
      </c>
      <c r="M34" s="17">
        <f t="shared" si="8"/>
        <v>518</v>
      </c>
      <c r="N34" s="111">
        <f t="shared" si="4"/>
        <v>170</v>
      </c>
      <c r="O34" s="18">
        <f t="shared" si="5"/>
        <v>2181</v>
      </c>
      <c r="P34" s="32"/>
      <c r="Q34" s="140">
        <f t="shared" si="6"/>
        <v>42338</v>
      </c>
      <c r="R34" s="125">
        <v>10</v>
      </c>
      <c r="S34" s="122"/>
      <c r="T34" s="6"/>
      <c r="U34" s="7"/>
      <c r="V34" s="4"/>
      <c r="W34" s="7">
        <v>7</v>
      </c>
      <c r="X34" s="122"/>
      <c r="Y34" s="6"/>
      <c r="Z34" s="7">
        <f t="shared" si="0"/>
        <v>7</v>
      </c>
      <c r="AA34" s="4"/>
    </row>
    <row r="35" spans="1:27" ht="18.75" thickBot="1">
      <c r="A35" s="4"/>
      <c r="B35" s="131"/>
      <c r="C35" s="49"/>
      <c r="D35" s="50"/>
      <c r="E35" s="46"/>
      <c r="F35" s="52">
        <f t="shared" si="1"/>
        <v>0</v>
      </c>
      <c r="G35" s="52"/>
      <c r="H35" s="55">
        <v>0</v>
      </c>
      <c r="I35" s="48">
        <f t="shared" si="2"/>
        <v>0</v>
      </c>
      <c r="J35" s="21"/>
      <c r="K35" s="81"/>
      <c r="L35" s="17">
        <f t="shared" si="7"/>
        <v>0</v>
      </c>
      <c r="M35" s="17">
        <f>D35/3.75</f>
        <v>0</v>
      </c>
      <c r="N35" s="111">
        <f t="shared" si="4"/>
        <v>0</v>
      </c>
      <c r="O35" s="41">
        <f t="shared" si="5"/>
        <v>0</v>
      </c>
      <c r="P35" s="32"/>
      <c r="Q35" s="140"/>
      <c r="R35" s="125"/>
      <c r="S35" s="122"/>
      <c r="T35" s="6"/>
      <c r="U35" s="7"/>
      <c r="V35" s="4"/>
      <c r="W35" s="7"/>
      <c r="X35" s="56"/>
      <c r="Y35" s="58"/>
      <c r="Z35" s="7">
        <f t="shared" si="0"/>
        <v>0</v>
      </c>
      <c r="AA35" s="4"/>
    </row>
    <row r="36" spans="1:27" ht="18.75" thickBot="1">
      <c r="A36" s="4"/>
      <c r="B36" s="115" t="s">
        <v>10</v>
      </c>
      <c r="C36" s="135">
        <f>SUM(C5:C35)</f>
        <v>251936.25</v>
      </c>
      <c r="D36" s="136">
        <f>SUM(D5:D35)</f>
        <v>41936.25</v>
      </c>
      <c r="E36" s="136">
        <f>SUM(E5:E35)</f>
        <v>20932.5</v>
      </c>
      <c r="F36" s="103">
        <f t="shared" si="1"/>
        <v>314805</v>
      </c>
      <c r="G36" s="134">
        <f>SUM(G5:G35)</f>
        <v>0</v>
      </c>
      <c r="H36" s="137">
        <f>SUM(H5:H35)</f>
        <v>0</v>
      </c>
      <c r="I36" s="105">
        <f>SUM(I5:I35)</f>
        <v>314805</v>
      </c>
      <c r="J36" s="33"/>
      <c r="K36" s="138" t="s">
        <v>10</v>
      </c>
      <c r="L36" s="102">
        <f>SUM(L5:L35)</f>
        <v>33591.5</v>
      </c>
      <c r="M36" s="107">
        <f>SUM(M5:M35)</f>
        <v>11183</v>
      </c>
      <c r="N36" s="107">
        <f>SUM(N5:N35)</f>
        <v>5582</v>
      </c>
      <c r="O36" s="42">
        <f t="shared" si="5"/>
        <v>50356.5</v>
      </c>
      <c r="P36" s="34"/>
      <c r="Q36" s="114" t="s">
        <v>10</v>
      </c>
      <c r="R36" s="141">
        <f>SUM(R5:R35)</f>
        <v>284</v>
      </c>
      <c r="S36" s="123">
        <f>SUM(S5:S34)</f>
        <v>0</v>
      </c>
      <c r="T36" s="30">
        <f>SUM(T5:T34)</f>
        <v>0</v>
      </c>
      <c r="U36" s="20">
        <f>SUM(U5:U34)</f>
        <v>0</v>
      </c>
      <c r="V36" s="4"/>
      <c r="W36" s="141">
        <f>SUM(W5:W35)</f>
        <v>161</v>
      </c>
      <c r="X36" s="123">
        <f>SUM(X5:X34)</f>
        <v>0</v>
      </c>
      <c r="Y36" s="30">
        <f>SUM(Y5:Y34)</f>
        <v>0</v>
      </c>
      <c r="Z36" s="20">
        <f>SUM(Z5:Z34)</f>
        <v>161</v>
      </c>
      <c r="AA36" s="4"/>
    </row>
    <row r="37" spans="1:27" ht="18">
      <c r="A37" s="4"/>
      <c r="B37" s="2"/>
      <c r="C37" s="2"/>
      <c r="D37" s="2"/>
      <c r="E37" s="2"/>
      <c r="F37" s="2"/>
      <c r="G37" s="2"/>
      <c r="H37" s="2"/>
      <c r="I37" s="8"/>
      <c r="J37" s="8"/>
      <c r="K37" s="2"/>
      <c r="L37" s="2"/>
      <c r="M37" s="5"/>
      <c r="N37" s="5"/>
      <c r="O37" s="2"/>
      <c r="P37" s="35"/>
      <c r="Q37" s="2"/>
      <c r="R37" s="2"/>
      <c r="S37" s="2"/>
      <c r="T37" s="2"/>
      <c r="U37" s="2"/>
      <c r="V37" s="4"/>
      <c r="W37" s="2"/>
      <c r="X37" s="2"/>
      <c r="Y37" s="2"/>
      <c r="Z37" s="2"/>
      <c r="AA37" s="4"/>
    </row>
    <row r="38" spans="1:26" ht="18">
      <c r="A38" s="4"/>
      <c r="B38" s="2"/>
      <c r="C38" s="2"/>
      <c r="D38" s="2"/>
      <c r="E38" s="2"/>
      <c r="F38" s="2"/>
      <c r="G38" s="2"/>
      <c r="H38" s="2"/>
      <c r="I38" s="8"/>
      <c r="J38" s="8"/>
      <c r="K38" s="2"/>
      <c r="L38" s="2"/>
      <c r="M38" s="5"/>
      <c r="N38" s="5"/>
      <c r="O38" s="36"/>
      <c r="P38" s="2"/>
      <c r="Q38" s="2"/>
      <c r="R38" s="2"/>
      <c r="S38" s="2"/>
      <c r="T38" s="2"/>
      <c r="U38" s="4"/>
      <c r="V38" s="2"/>
      <c r="W38" s="2"/>
      <c r="X38" s="2"/>
      <c r="Y38" s="2"/>
      <c r="Z38" s="4"/>
    </row>
    <row r="39" spans="1:26" ht="13.5" customHeight="1">
      <c r="A39" s="4"/>
      <c r="B39" s="2"/>
      <c r="C39" s="2"/>
      <c r="D39" s="2"/>
      <c r="E39" s="2"/>
      <c r="F39" s="2"/>
      <c r="G39" s="2"/>
      <c r="H39" s="2"/>
      <c r="I39" s="8"/>
      <c r="J39" s="8"/>
      <c r="K39" s="2"/>
      <c r="L39" s="2"/>
      <c r="M39" s="5"/>
      <c r="N39" s="5"/>
      <c r="O39" s="37"/>
      <c r="P39" s="2"/>
      <c r="Q39" s="2"/>
      <c r="R39" s="2"/>
      <c r="S39" s="2"/>
      <c r="T39" s="2"/>
      <c r="U39" s="4"/>
      <c r="V39" s="2"/>
      <c r="W39" s="2"/>
      <c r="X39" s="2"/>
      <c r="Y39" s="2"/>
      <c r="Z39" s="4"/>
    </row>
    <row r="40" spans="1:26" ht="18">
      <c r="A40" s="4"/>
      <c r="B40" s="2"/>
      <c r="C40" s="109" t="s">
        <v>33</v>
      </c>
      <c r="D40" s="110">
        <f>F36/W36</f>
        <v>1955.3105590062112</v>
      </c>
      <c r="E40" s="110"/>
      <c r="F40" s="2"/>
      <c r="G40" s="2"/>
      <c r="H40" s="2"/>
      <c r="I40" s="8"/>
      <c r="J40" s="8"/>
      <c r="K40" s="2"/>
      <c r="L40" s="2"/>
      <c r="M40" s="5"/>
      <c r="N40" s="5"/>
      <c r="O40" s="38"/>
      <c r="P40" s="2"/>
      <c r="Q40" s="2"/>
      <c r="R40" s="2"/>
      <c r="S40" s="2"/>
      <c r="T40" s="2"/>
      <c r="U40" s="4"/>
      <c r="V40" s="2"/>
      <c r="W40" s="2"/>
      <c r="X40" s="2"/>
      <c r="Y40" s="2"/>
      <c r="Z40" s="4"/>
    </row>
    <row r="41" spans="1:27" ht="18">
      <c r="A41" s="4"/>
      <c r="B41" s="2"/>
      <c r="C41" s="2"/>
      <c r="D41" s="2"/>
      <c r="E41" s="2"/>
      <c r="F41" s="2"/>
      <c r="G41" s="2"/>
      <c r="H41" s="2"/>
      <c r="I41" s="8"/>
      <c r="J41" s="8"/>
      <c r="K41" s="2"/>
      <c r="L41" s="2"/>
      <c r="M41" s="5"/>
      <c r="N41" s="5"/>
      <c r="O41" s="2"/>
      <c r="P41" s="2"/>
      <c r="Q41" s="2"/>
      <c r="R41" s="2"/>
      <c r="S41" s="2"/>
      <c r="T41" s="2"/>
      <c r="U41" s="2"/>
      <c r="V41" s="4"/>
      <c r="W41" s="2"/>
      <c r="X41" s="2"/>
      <c r="Y41" s="2"/>
      <c r="Z41" s="2"/>
      <c r="AA41" s="4"/>
    </row>
    <row r="42" spans="2:26" s="11" customFormat="1" ht="18">
      <c r="B42" s="9" t="s">
        <v>11</v>
      </c>
      <c r="C42" s="10"/>
      <c r="D42" s="10"/>
      <c r="E42" s="10"/>
      <c r="F42" s="10"/>
      <c r="G42" s="10"/>
      <c r="H42" s="10"/>
      <c r="I42" s="22"/>
      <c r="J42" s="22"/>
      <c r="K42" s="10"/>
      <c r="L42" s="13" t="s">
        <v>12</v>
      </c>
      <c r="M42" s="10"/>
      <c r="N42" s="10"/>
      <c r="O42" s="10"/>
      <c r="P42" s="10"/>
      <c r="Q42" s="10"/>
      <c r="R42" s="9" t="s">
        <v>13</v>
      </c>
      <c r="S42" s="10"/>
      <c r="T42" s="10"/>
      <c r="U42" s="10"/>
      <c r="V42" s="12"/>
      <c r="W42" s="9" t="s">
        <v>14</v>
      </c>
      <c r="X42" s="9"/>
      <c r="Y42" s="10"/>
      <c r="Z42" s="10"/>
    </row>
    <row r="43" spans="2:26" s="11" customFormat="1" ht="18">
      <c r="B43" s="22"/>
      <c r="C43" s="23">
        <f>SUM(C36:C36)/C44</f>
        <v>8126.975806451613</v>
      </c>
      <c r="D43" s="23">
        <f>SUM(D36:D36)/D44</f>
        <v>1352.782258064516</v>
      </c>
      <c r="E43" s="23"/>
      <c r="F43" s="23"/>
      <c r="G43" s="23">
        <f>SUM(G36:G36)/G44</f>
        <v>0</v>
      </c>
      <c r="H43" s="24">
        <f>H36/C44</f>
        <v>0</v>
      </c>
      <c r="I43" s="23">
        <f>SUM(I36:I36)/I44</f>
        <v>10155</v>
      </c>
      <c r="J43" s="23"/>
      <c r="K43" s="22"/>
      <c r="L43" s="23">
        <f>SUM(L36:L36)/L44</f>
        <v>1083.5967741935483</v>
      </c>
      <c r="M43" s="23">
        <f>SUM(M36:M36)/M44</f>
        <v>360.741935483871</v>
      </c>
      <c r="N43" s="23"/>
      <c r="O43" s="23">
        <f>SUM(O36:O36)/O44</f>
        <v>1624.4032258064517</v>
      </c>
      <c r="P43" s="23"/>
      <c r="Q43" s="22"/>
      <c r="R43" s="25">
        <f>R36/R44</f>
        <v>9.161290322580646</v>
      </c>
      <c r="S43" s="25">
        <f>S36/S44</f>
        <v>0</v>
      </c>
      <c r="T43" s="25">
        <f>T36/T44</f>
        <v>0</v>
      </c>
      <c r="U43" s="25">
        <f>U36/U44</f>
        <v>0</v>
      </c>
      <c r="V43" s="26"/>
      <c r="W43" s="25">
        <f>W36/W44</f>
        <v>5.193548387096774</v>
      </c>
      <c r="X43" s="25">
        <f>X36/X44</f>
        <v>0</v>
      </c>
      <c r="Y43" s="25">
        <f>Y36/Y44</f>
        <v>0</v>
      </c>
      <c r="Z43" s="25">
        <f>Z36/Z44</f>
        <v>5.193548387096774</v>
      </c>
    </row>
    <row r="44" spans="3:26" s="11" customFormat="1" ht="12.75">
      <c r="C44" s="11">
        <v>31</v>
      </c>
      <c r="D44" s="11">
        <v>31</v>
      </c>
      <c r="G44" s="11">
        <v>31</v>
      </c>
      <c r="I44" s="11">
        <v>31</v>
      </c>
      <c r="L44" s="11">
        <v>31</v>
      </c>
      <c r="M44" s="11">
        <v>31</v>
      </c>
      <c r="O44" s="11">
        <v>31</v>
      </c>
      <c r="R44" s="11">
        <v>31</v>
      </c>
      <c r="S44" s="11">
        <v>31</v>
      </c>
      <c r="T44" s="11">
        <v>31</v>
      </c>
      <c r="U44" s="11">
        <v>31</v>
      </c>
      <c r="W44" s="11">
        <v>31</v>
      </c>
      <c r="X44" s="11">
        <v>31</v>
      </c>
      <c r="Y44" s="11">
        <v>31</v>
      </c>
      <c r="Z44" s="11">
        <v>31</v>
      </c>
    </row>
    <row r="45" spans="1:27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</sheetData>
  <sheetProtection/>
  <mergeCells count="3">
    <mergeCell ref="C3:E3"/>
    <mergeCell ref="L3:N3"/>
    <mergeCell ref="R3:W3"/>
  </mergeCells>
  <printOptions/>
  <pageMargins left="0.75" right="0.75" top="1" bottom="1" header="0" footer="0"/>
  <pageSetup fitToHeight="1" fitToWidth="1" horizontalDpi="600" verticalDpi="600" orientation="landscape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tabSelected="1" zoomScalePageLayoutView="0" workbookViewId="0" topLeftCell="A1">
      <pane xSplit="6" ySplit="9" topLeftCell="G31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I42" sqref="I42"/>
    </sheetView>
  </sheetViews>
  <sheetFormatPr defaultColWidth="11.421875" defaultRowHeight="12.75"/>
  <cols>
    <col min="1" max="1" width="4.28125" style="0" customWidth="1"/>
    <col min="2" max="2" width="19.00390625" style="0" customWidth="1"/>
    <col min="3" max="3" width="18.7109375" style="0" bestFit="1" customWidth="1"/>
    <col min="4" max="4" width="16.7109375" style="0" customWidth="1"/>
    <col min="5" max="6" width="18.7109375" style="0" bestFit="1" customWidth="1"/>
    <col min="7" max="7" width="18.7109375" style="0" customWidth="1"/>
    <col min="8" max="8" width="13.8515625" style="0" customWidth="1"/>
    <col min="9" max="9" width="19.421875" style="0" customWidth="1"/>
    <col min="10" max="10" width="6.140625" style="0" customWidth="1"/>
    <col min="11" max="11" width="14.00390625" style="0" customWidth="1"/>
    <col min="12" max="12" width="15.8515625" style="0" customWidth="1"/>
    <col min="13" max="14" width="16.140625" style="0" customWidth="1"/>
    <col min="15" max="15" width="11.7109375" style="0" customWidth="1"/>
    <col min="16" max="16" width="5.57421875" style="0" customWidth="1"/>
    <col min="17" max="17" width="14.00390625" style="0" bestFit="1" customWidth="1"/>
    <col min="19" max="20" width="0" style="0" hidden="1" customWidth="1"/>
    <col min="21" max="21" width="12.140625" style="0" hidden="1" customWidth="1"/>
    <col min="22" max="22" width="9.57421875" style="0" customWidth="1"/>
    <col min="23" max="23" width="12.140625" style="0" customWidth="1"/>
    <col min="24" max="25" width="0" style="0" hidden="1" customWidth="1"/>
    <col min="26" max="26" width="12.28125" style="0" hidden="1" customWidth="1"/>
  </cols>
  <sheetData>
    <row r="1" spans="1:29" ht="27.75">
      <c r="A1" s="4"/>
      <c r="B1" s="74" t="s">
        <v>18</v>
      </c>
      <c r="C1" s="79"/>
      <c r="D1" s="77"/>
      <c r="E1" s="77"/>
      <c r="F1" s="97">
        <v>42339</v>
      </c>
      <c r="G1" s="78"/>
      <c r="H1" s="78"/>
      <c r="I1" s="78"/>
      <c r="J1" s="78"/>
      <c r="K1" s="78"/>
      <c r="L1" s="74" t="s">
        <v>17</v>
      </c>
      <c r="M1" s="74"/>
      <c r="N1" s="74"/>
      <c r="O1" s="84"/>
      <c r="P1" s="78"/>
      <c r="Q1" s="74" t="s">
        <v>17</v>
      </c>
      <c r="R1" s="75"/>
      <c r="S1" s="76"/>
      <c r="T1" s="53">
        <f>F1</f>
        <v>42339</v>
      </c>
      <c r="U1" s="77"/>
      <c r="V1" s="78"/>
      <c r="W1" s="85"/>
      <c r="X1" s="86"/>
      <c r="Y1" s="86"/>
      <c r="Z1" s="86"/>
      <c r="AA1" s="87"/>
      <c r="AB1" s="1"/>
      <c r="AC1" s="1"/>
    </row>
    <row r="2" spans="1:27" ht="30.75" thickBot="1">
      <c r="A2" s="39"/>
      <c r="B2" s="142" t="s">
        <v>0</v>
      </c>
      <c r="C2" s="39"/>
      <c r="D2" s="43"/>
      <c r="E2" s="43"/>
      <c r="F2" s="43"/>
      <c r="G2" s="39"/>
      <c r="H2" s="39"/>
      <c r="I2" s="39"/>
      <c r="J2" s="39"/>
      <c r="K2" s="39"/>
      <c r="L2" s="142" t="s">
        <v>1</v>
      </c>
      <c r="M2" s="39"/>
      <c r="N2" s="39"/>
      <c r="O2" s="98">
        <f>F1</f>
        <v>42339</v>
      </c>
      <c r="P2" s="39"/>
      <c r="Q2" s="143" t="s">
        <v>2</v>
      </c>
      <c r="R2" s="118"/>
      <c r="S2" s="77"/>
      <c r="T2" s="77"/>
      <c r="U2" s="77"/>
      <c r="V2" s="119">
        <f>F1</f>
        <v>42339</v>
      </c>
      <c r="W2" s="144" t="s">
        <v>3</v>
      </c>
      <c r="X2" s="39"/>
      <c r="Y2" s="39"/>
      <c r="Z2" s="4"/>
      <c r="AA2" s="4"/>
    </row>
    <row r="3" spans="1:27" ht="21" thickBot="1">
      <c r="A3" s="4"/>
      <c r="B3" s="2"/>
      <c r="C3" s="155" t="s">
        <v>39</v>
      </c>
      <c r="D3" s="156"/>
      <c r="E3" s="157"/>
      <c r="F3" s="4"/>
      <c r="G3" s="4"/>
      <c r="H3" s="4"/>
      <c r="I3" s="4"/>
      <c r="J3" s="4"/>
      <c r="K3" s="4"/>
      <c r="L3" s="149" t="s">
        <v>40</v>
      </c>
      <c r="M3" s="150"/>
      <c r="N3" s="151"/>
      <c r="O3" s="4"/>
      <c r="P3" s="4"/>
      <c r="Q3" s="4"/>
      <c r="R3" s="158" t="s">
        <v>40</v>
      </c>
      <c r="S3" s="159"/>
      <c r="T3" s="159"/>
      <c r="U3" s="159"/>
      <c r="V3" s="159"/>
      <c r="W3" s="160"/>
      <c r="X3" s="4"/>
      <c r="Y3" s="4"/>
      <c r="Z3" s="4"/>
      <c r="AA3" s="4"/>
    </row>
    <row r="4" spans="1:27" ht="50.25" thickBot="1">
      <c r="A4" s="4"/>
      <c r="B4" s="93" t="s">
        <v>4</v>
      </c>
      <c r="C4" s="130" t="s">
        <v>36</v>
      </c>
      <c r="D4" s="130" t="s">
        <v>37</v>
      </c>
      <c r="E4" s="130" t="s">
        <v>34</v>
      </c>
      <c r="F4" s="129" t="s">
        <v>16</v>
      </c>
      <c r="G4" s="133" t="s">
        <v>6</v>
      </c>
      <c r="H4" s="132" t="s">
        <v>15</v>
      </c>
      <c r="I4" s="80" t="s">
        <v>5</v>
      </c>
      <c r="J4" s="31"/>
      <c r="K4" s="93" t="s">
        <v>4</v>
      </c>
      <c r="L4" s="112" t="s">
        <v>36</v>
      </c>
      <c r="M4" s="112" t="s">
        <v>37</v>
      </c>
      <c r="N4" s="112" t="s">
        <v>34</v>
      </c>
      <c r="O4" s="145" t="s">
        <v>5</v>
      </c>
      <c r="P4" s="31"/>
      <c r="Q4" s="93" t="s">
        <v>4</v>
      </c>
      <c r="R4" s="139" t="s">
        <v>7</v>
      </c>
      <c r="S4" s="90" t="s">
        <v>8</v>
      </c>
      <c r="T4" s="91" t="s">
        <v>9</v>
      </c>
      <c r="U4" s="92" t="s">
        <v>10</v>
      </c>
      <c r="V4" s="4"/>
      <c r="W4" s="139" t="s">
        <v>7</v>
      </c>
      <c r="X4" s="72" t="s">
        <v>8</v>
      </c>
      <c r="Y4" s="27" t="s">
        <v>9</v>
      </c>
      <c r="Z4" s="28" t="s">
        <v>10</v>
      </c>
      <c r="AA4" s="4"/>
    </row>
    <row r="5" spans="1:27" ht="18.75" thickBot="1">
      <c r="A5" s="4"/>
      <c r="B5" s="131">
        <v>42339</v>
      </c>
      <c r="C5" s="46">
        <v>10455</v>
      </c>
      <c r="D5" s="46">
        <v>1725</v>
      </c>
      <c r="E5" s="45">
        <v>633.75</v>
      </c>
      <c r="F5" s="46">
        <f>SUM(C5+D5+E5)</f>
        <v>12813.75</v>
      </c>
      <c r="G5" s="46">
        <v>0</v>
      </c>
      <c r="H5" s="47">
        <v>0</v>
      </c>
      <c r="I5" s="48">
        <f>F5+G5+H5</f>
        <v>12813.75</v>
      </c>
      <c r="J5" s="21"/>
      <c r="K5" s="81">
        <f>B5</f>
        <v>42339</v>
      </c>
      <c r="L5" s="17">
        <f>C5/7.5</f>
        <v>1394</v>
      </c>
      <c r="M5" s="17">
        <f>D5/3.75</f>
        <v>460</v>
      </c>
      <c r="N5" s="111">
        <f>E5/3.75</f>
        <v>169</v>
      </c>
      <c r="O5" s="18">
        <f>SUM(L5:N5)</f>
        <v>2023</v>
      </c>
      <c r="P5" s="32"/>
      <c r="Q5" s="140">
        <f>B5</f>
        <v>42339</v>
      </c>
      <c r="R5" s="124">
        <v>11</v>
      </c>
      <c r="S5" s="121"/>
      <c r="T5" s="15"/>
      <c r="U5" s="16"/>
      <c r="V5" s="4"/>
      <c r="W5" s="127">
        <v>5</v>
      </c>
      <c r="X5" s="121"/>
      <c r="Y5" s="15"/>
      <c r="Z5" s="16">
        <f aca="true" t="shared" si="0" ref="Z5:Z35">SUM(W5:Y5)</f>
        <v>5</v>
      </c>
      <c r="AA5" s="4"/>
    </row>
    <row r="6" spans="1:27" ht="18.75" thickBot="1">
      <c r="A6" s="4"/>
      <c r="B6" s="131">
        <v>42340</v>
      </c>
      <c r="C6" s="46">
        <v>10275</v>
      </c>
      <c r="D6" s="50">
        <v>1650</v>
      </c>
      <c r="E6" s="49">
        <v>438.75</v>
      </c>
      <c r="F6" s="46">
        <f aca="true" t="shared" si="1" ref="F6:F36">SUM(C6+D6+E6)</f>
        <v>12363.75</v>
      </c>
      <c r="G6" s="50">
        <v>0</v>
      </c>
      <c r="H6" s="51">
        <v>0</v>
      </c>
      <c r="I6" s="48">
        <f aca="true" t="shared" si="2" ref="I6:I35">F6+G6+H6</f>
        <v>12363.75</v>
      </c>
      <c r="J6" s="21"/>
      <c r="K6" s="81">
        <f aca="true" t="shared" si="3" ref="K6:K35">B6</f>
        <v>42340</v>
      </c>
      <c r="L6" s="17">
        <f>C6/7.5</f>
        <v>1370</v>
      </c>
      <c r="M6" s="17">
        <f>D6/3.75</f>
        <v>440</v>
      </c>
      <c r="N6" s="111">
        <f aca="true" t="shared" si="4" ref="N6:N35">E6/3.75</f>
        <v>117</v>
      </c>
      <c r="O6" s="18">
        <f aca="true" t="shared" si="5" ref="O6:O36">SUM(L6:N6)</f>
        <v>1927</v>
      </c>
      <c r="P6" s="32"/>
      <c r="Q6" s="140">
        <f aca="true" t="shared" si="6" ref="Q6:Q35">B6</f>
        <v>42340</v>
      </c>
      <c r="R6" s="125">
        <v>10</v>
      </c>
      <c r="S6" s="122"/>
      <c r="T6" s="6"/>
      <c r="U6" s="7"/>
      <c r="V6" s="4"/>
      <c r="W6" s="7">
        <v>6</v>
      </c>
      <c r="X6" s="122"/>
      <c r="Y6" s="6"/>
      <c r="Z6" s="7">
        <f t="shared" si="0"/>
        <v>6</v>
      </c>
      <c r="AA6" s="4"/>
    </row>
    <row r="7" spans="1:27" ht="18.75" thickBot="1">
      <c r="A7" s="4"/>
      <c r="B7" s="131">
        <v>42341</v>
      </c>
      <c r="C7" s="46">
        <v>10102.5</v>
      </c>
      <c r="D7" s="50">
        <v>1665</v>
      </c>
      <c r="E7" s="49">
        <v>386.25</v>
      </c>
      <c r="F7" s="46">
        <f t="shared" si="1"/>
        <v>12153.75</v>
      </c>
      <c r="G7" s="50">
        <v>0</v>
      </c>
      <c r="H7" s="51">
        <v>0</v>
      </c>
      <c r="I7" s="48">
        <f t="shared" si="2"/>
        <v>12153.75</v>
      </c>
      <c r="J7" s="21"/>
      <c r="K7" s="81">
        <f t="shared" si="3"/>
        <v>42341</v>
      </c>
      <c r="L7" s="17">
        <f aca="true" t="shared" si="7" ref="L7:L35">C7/7.5</f>
        <v>1347</v>
      </c>
      <c r="M7" s="17">
        <f aca="true" t="shared" si="8" ref="M7:M34">D7/3.75</f>
        <v>444</v>
      </c>
      <c r="N7" s="111">
        <f t="shared" si="4"/>
        <v>103</v>
      </c>
      <c r="O7" s="18">
        <f t="shared" si="5"/>
        <v>1894</v>
      </c>
      <c r="P7" s="32"/>
      <c r="Q7" s="140">
        <f t="shared" si="6"/>
        <v>42341</v>
      </c>
      <c r="R7" s="125">
        <v>10</v>
      </c>
      <c r="S7" s="122"/>
      <c r="T7" s="6"/>
      <c r="U7" s="7"/>
      <c r="V7" s="4"/>
      <c r="W7" s="7">
        <v>5</v>
      </c>
      <c r="X7" s="122"/>
      <c r="Y7" s="6"/>
      <c r="Z7" s="7">
        <f t="shared" si="0"/>
        <v>5</v>
      </c>
      <c r="AA7" s="4"/>
    </row>
    <row r="8" spans="1:27" ht="18.75" thickBot="1">
      <c r="A8" s="4"/>
      <c r="B8" s="131">
        <v>42342</v>
      </c>
      <c r="C8" s="46">
        <v>9825</v>
      </c>
      <c r="D8" s="50">
        <v>1665</v>
      </c>
      <c r="E8" s="49">
        <v>333.75</v>
      </c>
      <c r="F8" s="46">
        <f t="shared" si="1"/>
        <v>11823.75</v>
      </c>
      <c r="G8" s="50">
        <v>0</v>
      </c>
      <c r="H8" s="51">
        <v>0</v>
      </c>
      <c r="I8" s="48">
        <f t="shared" si="2"/>
        <v>11823.75</v>
      </c>
      <c r="J8" s="21"/>
      <c r="K8" s="81">
        <f t="shared" si="3"/>
        <v>42342</v>
      </c>
      <c r="L8" s="17">
        <f t="shared" si="7"/>
        <v>1310</v>
      </c>
      <c r="M8" s="17">
        <f t="shared" si="8"/>
        <v>444</v>
      </c>
      <c r="N8" s="111">
        <f t="shared" si="4"/>
        <v>89</v>
      </c>
      <c r="O8" s="18">
        <f t="shared" si="5"/>
        <v>1843</v>
      </c>
      <c r="P8" s="32"/>
      <c r="Q8" s="140">
        <f t="shared" si="6"/>
        <v>42342</v>
      </c>
      <c r="R8" s="125">
        <v>11</v>
      </c>
      <c r="S8" s="122"/>
      <c r="T8" s="6"/>
      <c r="U8" s="7"/>
      <c r="V8" s="4"/>
      <c r="W8" s="7">
        <v>6</v>
      </c>
      <c r="X8" s="122"/>
      <c r="Y8" s="6"/>
      <c r="Z8" s="7">
        <f t="shared" si="0"/>
        <v>6</v>
      </c>
      <c r="AA8" s="4"/>
    </row>
    <row r="9" spans="1:27" ht="18.75" thickBot="1">
      <c r="A9" s="4"/>
      <c r="B9" s="131">
        <v>42343</v>
      </c>
      <c r="C9" s="46">
        <v>10282.5</v>
      </c>
      <c r="D9" s="50">
        <v>1267.5</v>
      </c>
      <c r="E9" s="49">
        <v>251.25</v>
      </c>
      <c r="F9" s="46">
        <f t="shared" si="1"/>
        <v>11801.25</v>
      </c>
      <c r="G9" s="50">
        <v>0</v>
      </c>
      <c r="H9" s="51">
        <v>0</v>
      </c>
      <c r="I9" s="48">
        <f t="shared" si="2"/>
        <v>11801.25</v>
      </c>
      <c r="J9" s="21"/>
      <c r="K9" s="81">
        <f t="shared" si="3"/>
        <v>42343</v>
      </c>
      <c r="L9" s="17">
        <f t="shared" si="7"/>
        <v>1371</v>
      </c>
      <c r="M9" s="17">
        <f t="shared" si="8"/>
        <v>338</v>
      </c>
      <c r="N9" s="111">
        <f t="shared" si="4"/>
        <v>67</v>
      </c>
      <c r="O9" s="18">
        <f t="shared" si="5"/>
        <v>1776</v>
      </c>
      <c r="P9" s="32"/>
      <c r="Q9" s="140">
        <f t="shared" si="6"/>
        <v>42343</v>
      </c>
      <c r="R9" s="125">
        <v>11</v>
      </c>
      <c r="S9" s="122"/>
      <c r="T9" s="6"/>
      <c r="U9" s="7"/>
      <c r="V9" s="4"/>
      <c r="W9" s="7">
        <v>6</v>
      </c>
      <c r="X9" s="122"/>
      <c r="Y9" s="6"/>
      <c r="Z9" s="7">
        <f t="shared" si="0"/>
        <v>6</v>
      </c>
      <c r="AA9" s="4"/>
    </row>
    <row r="10" spans="1:27" ht="18.75" thickBot="1">
      <c r="A10" s="4"/>
      <c r="B10" s="131">
        <v>42344</v>
      </c>
      <c r="C10" s="46">
        <v>6307.5</v>
      </c>
      <c r="D10" s="50">
        <v>682.5</v>
      </c>
      <c r="E10" s="49">
        <v>0</v>
      </c>
      <c r="F10" s="46">
        <f t="shared" si="1"/>
        <v>6990</v>
      </c>
      <c r="G10" s="50">
        <v>0</v>
      </c>
      <c r="H10" s="51">
        <v>0</v>
      </c>
      <c r="I10" s="48">
        <f t="shared" si="2"/>
        <v>6990</v>
      </c>
      <c r="J10" s="21"/>
      <c r="K10" s="81">
        <f t="shared" si="3"/>
        <v>42344</v>
      </c>
      <c r="L10" s="17">
        <f t="shared" si="7"/>
        <v>841</v>
      </c>
      <c r="M10" s="17">
        <f t="shared" si="8"/>
        <v>182</v>
      </c>
      <c r="N10" s="111">
        <f t="shared" si="4"/>
        <v>0</v>
      </c>
      <c r="O10" s="18">
        <f t="shared" si="5"/>
        <v>1023</v>
      </c>
      <c r="P10" s="32"/>
      <c r="Q10" s="140">
        <f t="shared" si="6"/>
        <v>42344</v>
      </c>
      <c r="R10" s="125">
        <v>8</v>
      </c>
      <c r="S10" s="122"/>
      <c r="T10" s="6"/>
      <c r="U10" s="7"/>
      <c r="V10" s="4"/>
      <c r="W10" s="7">
        <v>6</v>
      </c>
      <c r="X10" s="122"/>
      <c r="Y10" s="6"/>
      <c r="Z10" s="7">
        <f t="shared" si="0"/>
        <v>6</v>
      </c>
      <c r="AA10" s="4"/>
    </row>
    <row r="11" spans="1:27" ht="18.75" thickBot="1">
      <c r="A11" s="4"/>
      <c r="B11" s="131">
        <v>42345</v>
      </c>
      <c r="C11" s="46">
        <v>10620</v>
      </c>
      <c r="D11" s="50">
        <v>1462.5</v>
      </c>
      <c r="E11" s="49">
        <v>341.25</v>
      </c>
      <c r="F11" s="46">
        <f t="shared" si="1"/>
        <v>12423.75</v>
      </c>
      <c r="G11" s="50">
        <v>0</v>
      </c>
      <c r="H11" s="51">
        <v>0</v>
      </c>
      <c r="I11" s="48">
        <f t="shared" si="2"/>
        <v>12423.75</v>
      </c>
      <c r="J11" s="21"/>
      <c r="K11" s="81">
        <f t="shared" si="3"/>
        <v>42345</v>
      </c>
      <c r="L11" s="17">
        <f t="shared" si="7"/>
        <v>1416</v>
      </c>
      <c r="M11" s="17">
        <f t="shared" si="8"/>
        <v>390</v>
      </c>
      <c r="N11" s="111">
        <f t="shared" si="4"/>
        <v>91</v>
      </c>
      <c r="O11" s="18">
        <f t="shared" si="5"/>
        <v>1897</v>
      </c>
      <c r="P11" s="32"/>
      <c r="Q11" s="140">
        <f t="shared" si="6"/>
        <v>42345</v>
      </c>
      <c r="R11" s="125">
        <v>11</v>
      </c>
      <c r="S11" s="122"/>
      <c r="T11" s="6"/>
      <c r="U11" s="7"/>
      <c r="V11" s="4"/>
      <c r="W11" s="7">
        <v>6</v>
      </c>
      <c r="X11" s="122"/>
      <c r="Y11" s="6"/>
      <c r="Z11" s="7">
        <f t="shared" si="0"/>
        <v>6</v>
      </c>
      <c r="AA11" s="4"/>
    </row>
    <row r="12" spans="1:27" ht="18.75" thickBot="1">
      <c r="A12" s="4"/>
      <c r="B12" s="131">
        <v>42346</v>
      </c>
      <c r="C12" s="46">
        <v>13252.5</v>
      </c>
      <c r="D12" s="50">
        <v>2257.5</v>
      </c>
      <c r="E12" s="49">
        <v>446.25</v>
      </c>
      <c r="F12" s="46">
        <f t="shared" si="1"/>
        <v>15956.25</v>
      </c>
      <c r="G12" s="50">
        <v>0</v>
      </c>
      <c r="H12" s="51">
        <v>0</v>
      </c>
      <c r="I12" s="48">
        <f t="shared" si="2"/>
        <v>15956.25</v>
      </c>
      <c r="J12" s="21"/>
      <c r="K12" s="81">
        <f t="shared" si="3"/>
        <v>42346</v>
      </c>
      <c r="L12" s="17">
        <f t="shared" si="7"/>
        <v>1767</v>
      </c>
      <c r="M12" s="17">
        <f t="shared" si="8"/>
        <v>602</v>
      </c>
      <c r="N12" s="111">
        <f t="shared" si="4"/>
        <v>119</v>
      </c>
      <c r="O12" s="18">
        <f t="shared" si="5"/>
        <v>2488</v>
      </c>
      <c r="P12" s="32"/>
      <c r="Q12" s="140">
        <f t="shared" si="6"/>
        <v>42346</v>
      </c>
      <c r="R12" s="125">
        <v>12</v>
      </c>
      <c r="S12" s="122"/>
      <c r="T12" s="6"/>
      <c r="U12" s="7"/>
      <c r="V12" s="4"/>
      <c r="W12" s="7">
        <v>6</v>
      </c>
      <c r="X12" s="122"/>
      <c r="Y12" s="6"/>
      <c r="Z12" s="7">
        <f t="shared" si="0"/>
        <v>6</v>
      </c>
      <c r="AA12" s="4"/>
    </row>
    <row r="13" spans="1:27" ht="18.75" thickBot="1">
      <c r="A13" s="4"/>
      <c r="B13" s="131">
        <v>42347</v>
      </c>
      <c r="C13" s="46">
        <v>11932.5</v>
      </c>
      <c r="D13" s="50">
        <v>1605</v>
      </c>
      <c r="E13" s="49">
        <v>363.75</v>
      </c>
      <c r="F13" s="46">
        <f t="shared" si="1"/>
        <v>13901.25</v>
      </c>
      <c r="G13" s="50">
        <v>0</v>
      </c>
      <c r="H13" s="51">
        <v>0</v>
      </c>
      <c r="I13" s="48">
        <f t="shared" si="2"/>
        <v>13901.25</v>
      </c>
      <c r="J13" s="21"/>
      <c r="K13" s="81">
        <f t="shared" si="3"/>
        <v>42347</v>
      </c>
      <c r="L13" s="17">
        <f t="shared" si="7"/>
        <v>1591</v>
      </c>
      <c r="M13" s="17">
        <f t="shared" si="8"/>
        <v>428</v>
      </c>
      <c r="N13" s="111">
        <f t="shared" si="4"/>
        <v>97</v>
      </c>
      <c r="O13" s="18">
        <f t="shared" si="5"/>
        <v>2116</v>
      </c>
      <c r="P13" s="32"/>
      <c r="Q13" s="140">
        <f t="shared" si="6"/>
        <v>42347</v>
      </c>
      <c r="R13" s="125">
        <v>11</v>
      </c>
      <c r="S13" s="122"/>
      <c r="T13" s="6"/>
      <c r="U13" s="7"/>
      <c r="V13" s="4"/>
      <c r="W13" s="7">
        <v>6</v>
      </c>
      <c r="X13" s="122"/>
      <c r="Y13" s="6"/>
      <c r="Z13" s="7">
        <f t="shared" si="0"/>
        <v>6</v>
      </c>
      <c r="AA13" s="4"/>
    </row>
    <row r="14" spans="1:27" ht="18.75" thickBot="1">
      <c r="A14" s="4"/>
      <c r="B14" s="131">
        <v>42348</v>
      </c>
      <c r="C14" s="46">
        <v>9202.5</v>
      </c>
      <c r="D14" s="50">
        <v>1545</v>
      </c>
      <c r="E14" s="49">
        <v>288.75</v>
      </c>
      <c r="F14" s="46">
        <f t="shared" si="1"/>
        <v>11036.25</v>
      </c>
      <c r="G14" s="50">
        <v>0</v>
      </c>
      <c r="H14" s="51">
        <v>0</v>
      </c>
      <c r="I14" s="48">
        <f t="shared" si="2"/>
        <v>11036.25</v>
      </c>
      <c r="J14" s="21"/>
      <c r="K14" s="81">
        <f t="shared" si="3"/>
        <v>42348</v>
      </c>
      <c r="L14" s="17">
        <f t="shared" si="7"/>
        <v>1227</v>
      </c>
      <c r="M14" s="17">
        <f t="shared" si="8"/>
        <v>412</v>
      </c>
      <c r="N14" s="111">
        <f t="shared" si="4"/>
        <v>77</v>
      </c>
      <c r="O14" s="18">
        <f t="shared" si="5"/>
        <v>1716</v>
      </c>
      <c r="P14" s="32"/>
      <c r="Q14" s="140">
        <f t="shared" si="6"/>
        <v>42348</v>
      </c>
      <c r="R14" s="125">
        <v>10</v>
      </c>
      <c r="S14" s="122"/>
      <c r="T14" s="6"/>
      <c r="U14" s="7"/>
      <c r="V14" s="4"/>
      <c r="W14" s="7">
        <v>6</v>
      </c>
      <c r="X14" s="122"/>
      <c r="Y14" s="6"/>
      <c r="Z14" s="7">
        <f t="shared" si="0"/>
        <v>6</v>
      </c>
      <c r="AA14" s="4"/>
    </row>
    <row r="15" spans="1:27" ht="18.75" thickBot="1">
      <c r="A15" s="4"/>
      <c r="B15" s="131">
        <v>42349</v>
      </c>
      <c r="C15" s="46">
        <v>7995</v>
      </c>
      <c r="D15" s="50">
        <v>1200</v>
      </c>
      <c r="E15" s="49">
        <v>251.25</v>
      </c>
      <c r="F15" s="46">
        <f t="shared" si="1"/>
        <v>9446.25</v>
      </c>
      <c r="G15" s="50">
        <v>0</v>
      </c>
      <c r="H15" s="51">
        <v>0</v>
      </c>
      <c r="I15" s="48">
        <f t="shared" si="2"/>
        <v>9446.25</v>
      </c>
      <c r="J15" s="21"/>
      <c r="K15" s="81">
        <f t="shared" si="3"/>
        <v>42349</v>
      </c>
      <c r="L15" s="17">
        <f t="shared" si="7"/>
        <v>1066</v>
      </c>
      <c r="M15" s="17">
        <f t="shared" si="8"/>
        <v>320</v>
      </c>
      <c r="N15" s="111">
        <f t="shared" si="4"/>
        <v>67</v>
      </c>
      <c r="O15" s="18">
        <f t="shared" si="5"/>
        <v>1453</v>
      </c>
      <c r="P15" s="32"/>
      <c r="Q15" s="140">
        <f t="shared" si="6"/>
        <v>42349</v>
      </c>
      <c r="R15" s="125">
        <v>10</v>
      </c>
      <c r="S15" s="122"/>
      <c r="T15" s="6"/>
      <c r="U15" s="7"/>
      <c r="V15" s="4"/>
      <c r="W15" s="7">
        <v>5</v>
      </c>
      <c r="X15" s="122"/>
      <c r="Y15" s="6"/>
      <c r="Z15" s="7">
        <f t="shared" si="0"/>
        <v>5</v>
      </c>
      <c r="AA15" s="4"/>
    </row>
    <row r="16" spans="1:27" ht="18.75" thickBot="1">
      <c r="A16" s="4"/>
      <c r="B16" s="131">
        <v>42350</v>
      </c>
      <c r="C16" s="46">
        <v>5632.5</v>
      </c>
      <c r="D16" s="50">
        <v>735</v>
      </c>
      <c r="E16" s="49">
        <v>90</v>
      </c>
      <c r="F16" s="46">
        <f t="shared" si="1"/>
        <v>6457.5</v>
      </c>
      <c r="G16" s="50">
        <v>0</v>
      </c>
      <c r="H16" s="51">
        <v>0</v>
      </c>
      <c r="I16" s="48">
        <f t="shared" si="2"/>
        <v>6457.5</v>
      </c>
      <c r="J16" s="21"/>
      <c r="K16" s="81">
        <f t="shared" si="3"/>
        <v>42350</v>
      </c>
      <c r="L16" s="17">
        <f t="shared" si="7"/>
        <v>751</v>
      </c>
      <c r="M16" s="17">
        <f t="shared" si="8"/>
        <v>196</v>
      </c>
      <c r="N16" s="111">
        <f t="shared" si="4"/>
        <v>24</v>
      </c>
      <c r="O16" s="18">
        <f t="shared" si="5"/>
        <v>971</v>
      </c>
      <c r="P16" s="32"/>
      <c r="Q16" s="140">
        <f t="shared" si="6"/>
        <v>42350</v>
      </c>
      <c r="R16" s="125">
        <v>9</v>
      </c>
      <c r="S16" s="122"/>
      <c r="T16" s="6"/>
      <c r="U16" s="7"/>
      <c r="V16" s="4"/>
      <c r="W16" s="7">
        <v>5</v>
      </c>
      <c r="X16" s="122"/>
      <c r="Y16" s="6"/>
      <c r="Z16" s="7">
        <f t="shared" si="0"/>
        <v>5</v>
      </c>
      <c r="AA16" s="4"/>
    </row>
    <row r="17" spans="1:27" ht="18.75" thickBot="1">
      <c r="A17" s="4"/>
      <c r="B17" s="131">
        <v>42351</v>
      </c>
      <c r="C17" s="46">
        <v>4680</v>
      </c>
      <c r="D17" s="50">
        <v>622.5</v>
      </c>
      <c r="E17" s="49">
        <v>0</v>
      </c>
      <c r="F17" s="46">
        <f t="shared" si="1"/>
        <v>5302.5</v>
      </c>
      <c r="G17" s="50">
        <v>0</v>
      </c>
      <c r="H17" s="51">
        <v>0</v>
      </c>
      <c r="I17" s="48">
        <f t="shared" si="2"/>
        <v>5302.5</v>
      </c>
      <c r="J17" s="21"/>
      <c r="K17" s="81">
        <f t="shared" si="3"/>
        <v>42351</v>
      </c>
      <c r="L17" s="17">
        <f t="shared" si="7"/>
        <v>624</v>
      </c>
      <c r="M17" s="17">
        <f t="shared" si="8"/>
        <v>166</v>
      </c>
      <c r="N17" s="111">
        <f t="shared" si="4"/>
        <v>0</v>
      </c>
      <c r="O17" s="18">
        <f t="shared" si="5"/>
        <v>790</v>
      </c>
      <c r="P17" s="32"/>
      <c r="Q17" s="140">
        <f t="shared" si="6"/>
        <v>42351</v>
      </c>
      <c r="R17" s="125">
        <v>7</v>
      </c>
      <c r="S17" s="122"/>
      <c r="T17" s="6"/>
      <c r="U17" s="7"/>
      <c r="V17" s="4"/>
      <c r="W17" s="7">
        <v>4</v>
      </c>
      <c r="X17" s="122"/>
      <c r="Y17" s="6"/>
      <c r="Z17" s="7">
        <f t="shared" si="0"/>
        <v>4</v>
      </c>
      <c r="AA17" s="4"/>
    </row>
    <row r="18" spans="1:27" ht="18.75" thickBot="1">
      <c r="A18" s="4"/>
      <c r="B18" s="131">
        <v>42352</v>
      </c>
      <c r="C18" s="46">
        <v>6637.5</v>
      </c>
      <c r="D18" s="50">
        <v>915</v>
      </c>
      <c r="E18" s="49">
        <v>213.75</v>
      </c>
      <c r="F18" s="46">
        <f t="shared" si="1"/>
        <v>7766.25</v>
      </c>
      <c r="G18" s="50">
        <v>0</v>
      </c>
      <c r="H18" s="51">
        <v>0</v>
      </c>
      <c r="I18" s="48">
        <f t="shared" si="2"/>
        <v>7766.25</v>
      </c>
      <c r="J18" s="21"/>
      <c r="K18" s="81">
        <f t="shared" si="3"/>
        <v>42352</v>
      </c>
      <c r="L18" s="17">
        <f t="shared" si="7"/>
        <v>885</v>
      </c>
      <c r="M18" s="17">
        <f t="shared" si="8"/>
        <v>244</v>
      </c>
      <c r="N18" s="111">
        <f t="shared" si="4"/>
        <v>57</v>
      </c>
      <c r="O18" s="18">
        <f t="shared" si="5"/>
        <v>1186</v>
      </c>
      <c r="P18" s="32"/>
      <c r="Q18" s="140">
        <f t="shared" si="6"/>
        <v>42352</v>
      </c>
      <c r="R18" s="125">
        <v>6</v>
      </c>
      <c r="S18" s="122"/>
      <c r="T18" s="6"/>
      <c r="U18" s="7"/>
      <c r="V18" s="4"/>
      <c r="W18" s="7">
        <v>3</v>
      </c>
      <c r="X18" s="122"/>
      <c r="Y18" s="6"/>
      <c r="Z18" s="7">
        <f t="shared" si="0"/>
        <v>3</v>
      </c>
      <c r="AA18" s="4"/>
    </row>
    <row r="19" spans="1:27" ht="18.75" thickBot="1">
      <c r="A19" s="4"/>
      <c r="B19" s="131">
        <v>42353</v>
      </c>
      <c r="C19" s="46">
        <v>7312.5</v>
      </c>
      <c r="D19" s="50">
        <v>967.5</v>
      </c>
      <c r="E19" s="49">
        <v>180</v>
      </c>
      <c r="F19" s="46">
        <f t="shared" si="1"/>
        <v>8460</v>
      </c>
      <c r="G19" s="50">
        <v>0</v>
      </c>
      <c r="H19" s="51">
        <v>0</v>
      </c>
      <c r="I19" s="48">
        <f t="shared" si="2"/>
        <v>8460</v>
      </c>
      <c r="J19" s="21"/>
      <c r="K19" s="81">
        <f t="shared" si="3"/>
        <v>42353</v>
      </c>
      <c r="L19" s="17">
        <f t="shared" si="7"/>
        <v>975</v>
      </c>
      <c r="M19" s="17">
        <f t="shared" si="8"/>
        <v>258</v>
      </c>
      <c r="N19" s="111">
        <f t="shared" si="4"/>
        <v>48</v>
      </c>
      <c r="O19" s="18">
        <f t="shared" si="5"/>
        <v>1281</v>
      </c>
      <c r="P19" s="32"/>
      <c r="Q19" s="140">
        <f t="shared" si="6"/>
        <v>42353</v>
      </c>
      <c r="R19" s="125">
        <v>6</v>
      </c>
      <c r="S19" s="122"/>
      <c r="T19" s="6"/>
      <c r="U19" s="7"/>
      <c r="V19" s="4"/>
      <c r="W19" s="7">
        <v>5</v>
      </c>
      <c r="X19" s="122"/>
      <c r="Y19" s="6"/>
      <c r="Z19" s="7">
        <f t="shared" si="0"/>
        <v>5</v>
      </c>
      <c r="AA19" s="4"/>
    </row>
    <row r="20" spans="1:27" ht="18.75" thickBot="1">
      <c r="A20" s="4"/>
      <c r="B20" s="131">
        <v>42354</v>
      </c>
      <c r="C20" s="46">
        <v>10462.5</v>
      </c>
      <c r="D20" s="50">
        <v>1545</v>
      </c>
      <c r="E20" s="49">
        <v>243.75</v>
      </c>
      <c r="F20" s="46">
        <f t="shared" si="1"/>
        <v>12251.25</v>
      </c>
      <c r="G20" s="50">
        <v>0</v>
      </c>
      <c r="H20" s="51">
        <v>0</v>
      </c>
      <c r="I20" s="48">
        <f t="shared" si="2"/>
        <v>12251.25</v>
      </c>
      <c r="J20" s="21"/>
      <c r="K20" s="81">
        <f t="shared" si="3"/>
        <v>42354</v>
      </c>
      <c r="L20" s="17">
        <f t="shared" si="7"/>
        <v>1395</v>
      </c>
      <c r="M20" s="17">
        <f t="shared" si="8"/>
        <v>412</v>
      </c>
      <c r="N20" s="111">
        <f t="shared" si="4"/>
        <v>65</v>
      </c>
      <c r="O20" s="18">
        <f t="shared" si="5"/>
        <v>1872</v>
      </c>
      <c r="P20" s="32"/>
      <c r="Q20" s="140">
        <f t="shared" si="6"/>
        <v>42354</v>
      </c>
      <c r="R20" s="125">
        <v>10</v>
      </c>
      <c r="S20" s="122"/>
      <c r="T20" s="6"/>
      <c r="U20" s="7"/>
      <c r="V20" s="4"/>
      <c r="W20" s="7">
        <v>5</v>
      </c>
      <c r="X20" s="122"/>
      <c r="Y20" s="6"/>
      <c r="Z20" s="7">
        <f t="shared" si="0"/>
        <v>5</v>
      </c>
      <c r="AA20" s="4"/>
    </row>
    <row r="21" spans="1:27" ht="18.75" thickBot="1">
      <c r="A21" s="4"/>
      <c r="B21" s="131">
        <v>42355</v>
      </c>
      <c r="C21" s="46">
        <v>10935</v>
      </c>
      <c r="D21" s="50">
        <v>1541.25</v>
      </c>
      <c r="E21" s="49">
        <v>191.25</v>
      </c>
      <c r="F21" s="46">
        <f t="shared" si="1"/>
        <v>12667.5</v>
      </c>
      <c r="G21" s="50">
        <v>0</v>
      </c>
      <c r="H21" s="51">
        <v>0</v>
      </c>
      <c r="I21" s="48">
        <f t="shared" si="2"/>
        <v>12667.5</v>
      </c>
      <c r="J21" s="21"/>
      <c r="K21" s="81">
        <f t="shared" si="3"/>
        <v>42355</v>
      </c>
      <c r="L21" s="17">
        <f t="shared" si="7"/>
        <v>1458</v>
      </c>
      <c r="M21" s="17">
        <f t="shared" si="8"/>
        <v>411</v>
      </c>
      <c r="N21" s="111">
        <f t="shared" si="4"/>
        <v>51</v>
      </c>
      <c r="O21" s="18">
        <f t="shared" si="5"/>
        <v>1920</v>
      </c>
      <c r="P21" s="32"/>
      <c r="Q21" s="140">
        <f t="shared" si="6"/>
        <v>42355</v>
      </c>
      <c r="R21" s="125">
        <v>10</v>
      </c>
      <c r="S21" s="122"/>
      <c r="T21" s="6"/>
      <c r="U21" s="7"/>
      <c r="V21" s="4"/>
      <c r="W21" s="7">
        <v>5</v>
      </c>
      <c r="X21" s="122"/>
      <c r="Y21" s="6"/>
      <c r="Z21" s="7">
        <f t="shared" si="0"/>
        <v>5</v>
      </c>
      <c r="AA21" s="4"/>
    </row>
    <row r="22" spans="1:27" ht="18.75" thickBot="1">
      <c r="A22" s="4"/>
      <c r="B22" s="131">
        <v>42356</v>
      </c>
      <c r="C22" s="46">
        <v>10125</v>
      </c>
      <c r="D22" s="50">
        <v>907.5</v>
      </c>
      <c r="E22" s="49">
        <v>240</v>
      </c>
      <c r="F22" s="46">
        <f t="shared" si="1"/>
        <v>11272.5</v>
      </c>
      <c r="G22" s="50">
        <v>0</v>
      </c>
      <c r="H22" s="51">
        <v>0</v>
      </c>
      <c r="I22" s="48">
        <f t="shared" si="2"/>
        <v>11272.5</v>
      </c>
      <c r="J22" s="21"/>
      <c r="K22" s="81">
        <f t="shared" si="3"/>
        <v>42356</v>
      </c>
      <c r="L22" s="17">
        <f t="shared" si="7"/>
        <v>1350</v>
      </c>
      <c r="M22" s="17">
        <f t="shared" si="8"/>
        <v>242</v>
      </c>
      <c r="N22" s="111">
        <f t="shared" si="4"/>
        <v>64</v>
      </c>
      <c r="O22" s="18">
        <f t="shared" si="5"/>
        <v>1656</v>
      </c>
      <c r="P22" s="32"/>
      <c r="Q22" s="140">
        <f t="shared" si="6"/>
        <v>42356</v>
      </c>
      <c r="R22" s="125">
        <v>10</v>
      </c>
      <c r="S22" s="122"/>
      <c r="T22" s="6"/>
      <c r="U22" s="7"/>
      <c r="V22" s="4"/>
      <c r="W22" s="7">
        <v>6</v>
      </c>
      <c r="X22" s="122"/>
      <c r="Y22" s="6"/>
      <c r="Z22" s="7">
        <f t="shared" si="0"/>
        <v>6</v>
      </c>
      <c r="AA22" s="4"/>
    </row>
    <row r="23" spans="1:27" ht="18.75" thickBot="1">
      <c r="A23" s="4"/>
      <c r="B23" s="131">
        <v>42357</v>
      </c>
      <c r="C23" s="46">
        <v>8827.5</v>
      </c>
      <c r="D23" s="50">
        <v>1095</v>
      </c>
      <c r="E23" s="49">
        <v>97.5</v>
      </c>
      <c r="F23" s="46">
        <f t="shared" si="1"/>
        <v>10020</v>
      </c>
      <c r="G23" s="50">
        <v>0</v>
      </c>
      <c r="H23" s="51">
        <v>0</v>
      </c>
      <c r="I23" s="48">
        <f t="shared" si="2"/>
        <v>10020</v>
      </c>
      <c r="J23" s="21"/>
      <c r="K23" s="81">
        <f t="shared" si="3"/>
        <v>42357</v>
      </c>
      <c r="L23" s="17">
        <f t="shared" si="7"/>
        <v>1177</v>
      </c>
      <c r="M23" s="17">
        <f t="shared" si="8"/>
        <v>292</v>
      </c>
      <c r="N23" s="111">
        <f t="shared" si="4"/>
        <v>26</v>
      </c>
      <c r="O23" s="18">
        <f t="shared" si="5"/>
        <v>1495</v>
      </c>
      <c r="P23" s="32"/>
      <c r="Q23" s="140">
        <f t="shared" si="6"/>
        <v>42357</v>
      </c>
      <c r="R23" s="125">
        <v>10</v>
      </c>
      <c r="S23" s="122"/>
      <c r="T23" s="6"/>
      <c r="U23" s="7"/>
      <c r="V23" s="4"/>
      <c r="W23" s="7">
        <v>5</v>
      </c>
      <c r="X23" s="122"/>
      <c r="Y23" s="6"/>
      <c r="Z23" s="7">
        <f t="shared" si="0"/>
        <v>5</v>
      </c>
      <c r="AA23" s="4"/>
    </row>
    <row r="24" spans="1:27" ht="18.75" thickBot="1">
      <c r="A24" s="4"/>
      <c r="B24" s="131">
        <v>42358</v>
      </c>
      <c r="C24" s="46">
        <v>6022.5</v>
      </c>
      <c r="D24" s="50">
        <v>622.5</v>
      </c>
      <c r="E24" s="49">
        <v>0</v>
      </c>
      <c r="F24" s="46">
        <f t="shared" si="1"/>
        <v>6645</v>
      </c>
      <c r="G24" s="50">
        <v>0</v>
      </c>
      <c r="H24" s="51">
        <v>0</v>
      </c>
      <c r="I24" s="48">
        <f t="shared" si="2"/>
        <v>6645</v>
      </c>
      <c r="J24" s="21"/>
      <c r="K24" s="81">
        <f t="shared" si="3"/>
        <v>42358</v>
      </c>
      <c r="L24" s="17">
        <f t="shared" si="7"/>
        <v>803</v>
      </c>
      <c r="M24" s="17">
        <f t="shared" si="8"/>
        <v>166</v>
      </c>
      <c r="N24" s="111">
        <f t="shared" si="4"/>
        <v>0</v>
      </c>
      <c r="O24" s="18">
        <f t="shared" si="5"/>
        <v>969</v>
      </c>
      <c r="P24" s="32"/>
      <c r="Q24" s="140">
        <f t="shared" si="6"/>
        <v>42358</v>
      </c>
      <c r="R24" s="125">
        <v>8</v>
      </c>
      <c r="S24" s="122"/>
      <c r="T24" s="6"/>
      <c r="U24" s="7"/>
      <c r="V24" s="4"/>
      <c r="W24" s="7">
        <v>4</v>
      </c>
      <c r="X24" s="122"/>
      <c r="Y24" s="6"/>
      <c r="Z24" s="7">
        <f t="shared" si="0"/>
        <v>4</v>
      </c>
      <c r="AA24" s="4"/>
    </row>
    <row r="25" spans="1:27" ht="18.75" thickBot="1">
      <c r="A25" s="4"/>
      <c r="B25" s="131">
        <v>42359</v>
      </c>
      <c r="C25" s="46">
        <v>9442.5</v>
      </c>
      <c r="D25" s="50">
        <v>1065</v>
      </c>
      <c r="E25" s="49">
        <v>123.75</v>
      </c>
      <c r="F25" s="46">
        <f t="shared" si="1"/>
        <v>10631.25</v>
      </c>
      <c r="G25" s="50">
        <v>0</v>
      </c>
      <c r="H25" s="51">
        <v>0</v>
      </c>
      <c r="I25" s="48">
        <f t="shared" si="2"/>
        <v>10631.25</v>
      </c>
      <c r="J25" s="21"/>
      <c r="K25" s="81">
        <f t="shared" si="3"/>
        <v>42359</v>
      </c>
      <c r="L25" s="17">
        <f t="shared" si="7"/>
        <v>1259</v>
      </c>
      <c r="M25" s="17">
        <f t="shared" si="8"/>
        <v>284</v>
      </c>
      <c r="N25" s="111">
        <f t="shared" si="4"/>
        <v>33</v>
      </c>
      <c r="O25" s="18">
        <f t="shared" si="5"/>
        <v>1576</v>
      </c>
      <c r="P25" s="32"/>
      <c r="Q25" s="140">
        <f t="shared" si="6"/>
        <v>42359</v>
      </c>
      <c r="R25" s="125">
        <v>8</v>
      </c>
      <c r="S25" s="122"/>
      <c r="T25" s="6"/>
      <c r="U25" s="7"/>
      <c r="V25" s="4"/>
      <c r="W25" s="7">
        <v>4</v>
      </c>
      <c r="X25" s="122"/>
      <c r="Y25" s="6"/>
      <c r="Z25" s="7">
        <f t="shared" si="0"/>
        <v>4</v>
      </c>
      <c r="AA25" s="4"/>
    </row>
    <row r="26" spans="1:27" ht="18.75" thickBot="1">
      <c r="A26" s="4"/>
      <c r="B26" s="131">
        <v>42360</v>
      </c>
      <c r="C26" s="46">
        <v>8947.5</v>
      </c>
      <c r="D26" s="50">
        <v>1057.5</v>
      </c>
      <c r="E26" s="49">
        <v>112.5</v>
      </c>
      <c r="F26" s="46">
        <f t="shared" si="1"/>
        <v>10117.5</v>
      </c>
      <c r="G26" s="50">
        <v>0</v>
      </c>
      <c r="H26" s="51">
        <v>0</v>
      </c>
      <c r="I26" s="48">
        <f t="shared" si="2"/>
        <v>10117.5</v>
      </c>
      <c r="J26" s="21"/>
      <c r="K26" s="81">
        <f t="shared" si="3"/>
        <v>42360</v>
      </c>
      <c r="L26" s="17">
        <f t="shared" si="7"/>
        <v>1193</v>
      </c>
      <c r="M26" s="17">
        <f t="shared" si="8"/>
        <v>282</v>
      </c>
      <c r="N26" s="111">
        <f t="shared" si="4"/>
        <v>30</v>
      </c>
      <c r="O26" s="18">
        <f t="shared" si="5"/>
        <v>1505</v>
      </c>
      <c r="P26" s="32"/>
      <c r="Q26" s="140">
        <f t="shared" si="6"/>
        <v>42360</v>
      </c>
      <c r="R26" s="125">
        <v>8</v>
      </c>
      <c r="S26" s="122"/>
      <c r="T26" s="6"/>
      <c r="U26" s="7"/>
      <c r="V26" s="4"/>
      <c r="W26" s="7">
        <v>5</v>
      </c>
      <c r="X26" s="122"/>
      <c r="Y26" s="6"/>
      <c r="Z26" s="7">
        <f t="shared" si="0"/>
        <v>5</v>
      </c>
      <c r="AA26" s="4"/>
    </row>
    <row r="27" spans="1:27" ht="18.75" thickBot="1">
      <c r="A27" s="4"/>
      <c r="B27" s="131">
        <v>42361</v>
      </c>
      <c r="C27" s="46">
        <v>10687.5</v>
      </c>
      <c r="D27" s="50">
        <v>1215</v>
      </c>
      <c r="E27" s="49">
        <v>93.75</v>
      </c>
      <c r="F27" s="46">
        <f t="shared" si="1"/>
        <v>11996.25</v>
      </c>
      <c r="G27" s="50">
        <v>0</v>
      </c>
      <c r="H27" s="51">
        <v>0</v>
      </c>
      <c r="I27" s="48">
        <f t="shared" si="2"/>
        <v>11996.25</v>
      </c>
      <c r="J27" s="21"/>
      <c r="K27" s="81">
        <f t="shared" si="3"/>
        <v>42361</v>
      </c>
      <c r="L27" s="17">
        <f t="shared" si="7"/>
        <v>1425</v>
      </c>
      <c r="M27" s="17">
        <f t="shared" si="8"/>
        <v>324</v>
      </c>
      <c r="N27" s="111">
        <f t="shared" si="4"/>
        <v>25</v>
      </c>
      <c r="O27" s="18">
        <f t="shared" si="5"/>
        <v>1774</v>
      </c>
      <c r="P27" s="32"/>
      <c r="Q27" s="140">
        <f t="shared" si="6"/>
        <v>42361</v>
      </c>
      <c r="R27" s="125">
        <v>10</v>
      </c>
      <c r="S27" s="122"/>
      <c r="T27" s="6"/>
      <c r="U27" s="7"/>
      <c r="V27" s="4"/>
      <c r="W27" s="7">
        <v>5</v>
      </c>
      <c r="X27" s="122"/>
      <c r="Y27" s="6"/>
      <c r="Z27" s="7">
        <f t="shared" si="0"/>
        <v>5</v>
      </c>
      <c r="AA27" s="4"/>
    </row>
    <row r="28" spans="1:27" ht="18.75" thickBot="1">
      <c r="A28" s="4"/>
      <c r="B28" s="131">
        <v>42362</v>
      </c>
      <c r="C28" s="46">
        <v>8842.5</v>
      </c>
      <c r="D28" s="50">
        <v>795</v>
      </c>
      <c r="E28" s="49">
        <v>101.25</v>
      </c>
      <c r="F28" s="46">
        <f t="shared" si="1"/>
        <v>9738.75</v>
      </c>
      <c r="G28" s="50">
        <v>0</v>
      </c>
      <c r="H28" s="51">
        <v>0</v>
      </c>
      <c r="I28" s="48">
        <f t="shared" si="2"/>
        <v>9738.75</v>
      </c>
      <c r="J28" s="21"/>
      <c r="K28" s="81">
        <f t="shared" si="3"/>
        <v>42362</v>
      </c>
      <c r="L28" s="17">
        <f t="shared" si="7"/>
        <v>1179</v>
      </c>
      <c r="M28" s="17">
        <f t="shared" si="8"/>
        <v>212</v>
      </c>
      <c r="N28" s="111">
        <f t="shared" si="4"/>
        <v>27</v>
      </c>
      <c r="O28" s="18">
        <f t="shared" si="5"/>
        <v>1418</v>
      </c>
      <c r="P28" s="32"/>
      <c r="Q28" s="140">
        <f t="shared" si="6"/>
        <v>42362</v>
      </c>
      <c r="R28" s="125">
        <v>9</v>
      </c>
      <c r="S28" s="122"/>
      <c r="T28" s="6"/>
      <c r="U28" s="7"/>
      <c r="V28" s="4"/>
      <c r="W28" s="128">
        <v>4</v>
      </c>
      <c r="X28" s="122"/>
      <c r="Y28" s="6"/>
      <c r="Z28" s="7">
        <f t="shared" si="0"/>
        <v>4</v>
      </c>
      <c r="AA28" s="4"/>
    </row>
    <row r="29" spans="1:27" ht="18.75" thickBot="1">
      <c r="A29" s="4"/>
      <c r="B29" s="131">
        <v>42363</v>
      </c>
      <c r="C29" s="46">
        <v>5520</v>
      </c>
      <c r="D29" s="50">
        <v>465</v>
      </c>
      <c r="E29" s="49">
        <v>41.25</v>
      </c>
      <c r="F29" s="46">
        <f t="shared" si="1"/>
        <v>6026.25</v>
      </c>
      <c r="G29" s="50">
        <v>0</v>
      </c>
      <c r="H29" s="51">
        <v>0</v>
      </c>
      <c r="I29" s="48">
        <f t="shared" si="2"/>
        <v>6026.25</v>
      </c>
      <c r="J29" s="21"/>
      <c r="K29" s="81">
        <f t="shared" si="3"/>
        <v>42363</v>
      </c>
      <c r="L29" s="17">
        <f t="shared" si="7"/>
        <v>736</v>
      </c>
      <c r="M29" s="17">
        <f t="shared" si="8"/>
        <v>124</v>
      </c>
      <c r="N29" s="111">
        <f t="shared" si="4"/>
        <v>11</v>
      </c>
      <c r="O29" s="18">
        <f t="shared" si="5"/>
        <v>871</v>
      </c>
      <c r="P29" s="32"/>
      <c r="Q29" s="140">
        <f t="shared" si="6"/>
        <v>42363</v>
      </c>
      <c r="R29" s="125">
        <v>5</v>
      </c>
      <c r="S29" s="122"/>
      <c r="T29" s="6"/>
      <c r="U29" s="7"/>
      <c r="V29" s="4"/>
      <c r="W29" s="7">
        <v>5</v>
      </c>
      <c r="X29" s="122"/>
      <c r="Y29" s="6"/>
      <c r="Z29" s="7">
        <f t="shared" si="0"/>
        <v>5</v>
      </c>
      <c r="AA29" s="4"/>
    </row>
    <row r="30" spans="1:27" ht="18.75" thickBot="1">
      <c r="A30" s="4"/>
      <c r="B30" s="131">
        <v>42364</v>
      </c>
      <c r="C30" s="46">
        <v>8970</v>
      </c>
      <c r="D30" s="50">
        <v>742.5</v>
      </c>
      <c r="E30" s="49">
        <v>123.75</v>
      </c>
      <c r="F30" s="46">
        <f t="shared" si="1"/>
        <v>9836.25</v>
      </c>
      <c r="G30" s="50">
        <v>0</v>
      </c>
      <c r="H30" s="51">
        <v>0</v>
      </c>
      <c r="I30" s="48">
        <f t="shared" si="2"/>
        <v>9836.25</v>
      </c>
      <c r="J30" s="21"/>
      <c r="K30" s="81">
        <f t="shared" si="3"/>
        <v>42364</v>
      </c>
      <c r="L30" s="17">
        <f t="shared" si="7"/>
        <v>1196</v>
      </c>
      <c r="M30" s="17">
        <f t="shared" si="8"/>
        <v>198</v>
      </c>
      <c r="N30" s="111">
        <f t="shared" si="4"/>
        <v>33</v>
      </c>
      <c r="O30" s="18">
        <f t="shared" si="5"/>
        <v>1427</v>
      </c>
      <c r="P30" s="32"/>
      <c r="Q30" s="140">
        <f t="shared" si="6"/>
        <v>42364</v>
      </c>
      <c r="R30" s="125">
        <v>10</v>
      </c>
      <c r="S30" s="122"/>
      <c r="T30" s="6"/>
      <c r="U30" s="7"/>
      <c r="V30" s="4"/>
      <c r="W30" s="7">
        <v>5</v>
      </c>
      <c r="X30" s="122"/>
      <c r="Y30" s="6"/>
      <c r="Z30" s="7">
        <f t="shared" si="0"/>
        <v>5</v>
      </c>
      <c r="AA30" s="4"/>
    </row>
    <row r="31" spans="1:27" ht="18.75" thickBot="1">
      <c r="A31" s="4"/>
      <c r="B31" s="131">
        <v>42365</v>
      </c>
      <c r="C31" s="46">
        <v>6397.5</v>
      </c>
      <c r="D31" s="50">
        <v>592.5</v>
      </c>
      <c r="E31" s="49">
        <v>0</v>
      </c>
      <c r="F31" s="46">
        <f t="shared" si="1"/>
        <v>6990</v>
      </c>
      <c r="G31" s="50">
        <v>0</v>
      </c>
      <c r="H31" s="51">
        <v>0</v>
      </c>
      <c r="I31" s="48">
        <f t="shared" si="2"/>
        <v>6990</v>
      </c>
      <c r="J31" s="21"/>
      <c r="K31" s="81">
        <f t="shared" si="3"/>
        <v>42365</v>
      </c>
      <c r="L31" s="17">
        <f t="shared" si="7"/>
        <v>853</v>
      </c>
      <c r="M31" s="17">
        <f t="shared" si="8"/>
        <v>158</v>
      </c>
      <c r="N31" s="111">
        <f t="shared" si="4"/>
        <v>0</v>
      </c>
      <c r="O31" s="18">
        <f t="shared" si="5"/>
        <v>1011</v>
      </c>
      <c r="P31" s="32"/>
      <c r="Q31" s="140">
        <f t="shared" si="6"/>
        <v>42365</v>
      </c>
      <c r="R31" s="125">
        <v>9</v>
      </c>
      <c r="S31" s="122"/>
      <c r="T31" s="6"/>
      <c r="U31" s="7"/>
      <c r="V31" s="4"/>
      <c r="W31" s="7">
        <v>5</v>
      </c>
      <c r="X31" s="122"/>
      <c r="Y31" s="6"/>
      <c r="Z31" s="7">
        <f t="shared" si="0"/>
        <v>5</v>
      </c>
      <c r="AA31" s="4"/>
    </row>
    <row r="32" spans="1:27" ht="18.75" thickBot="1">
      <c r="A32" s="4"/>
      <c r="B32" s="131">
        <v>42366</v>
      </c>
      <c r="C32" s="46">
        <v>8220</v>
      </c>
      <c r="D32" s="50">
        <v>727.5</v>
      </c>
      <c r="E32" s="49">
        <v>97.5</v>
      </c>
      <c r="F32" s="46">
        <f t="shared" si="1"/>
        <v>9045</v>
      </c>
      <c r="G32" s="50">
        <v>0</v>
      </c>
      <c r="H32" s="51">
        <v>0</v>
      </c>
      <c r="I32" s="48">
        <f t="shared" si="2"/>
        <v>9045</v>
      </c>
      <c r="J32" s="21"/>
      <c r="K32" s="81">
        <f t="shared" si="3"/>
        <v>42366</v>
      </c>
      <c r="L32" s="17">
        <f t="shared" si="7"/>
        <v>1096</v>
      </c>
      <c r="M32" s="17">
        <f t="shared" si="8"/>
        <v>194</v>
      </c>
      <c r="N32" s="111">
        <f t="shared" si="4"/>
        <v>26</v>
      </c>
      <c r="O32" s="18">
        <f t="shared" si="5"/>
        <v>1316</v>
      </c>
      <c r="P32" s="32"/>
      <c r="Q32" s="140">
        <f t="shared" si="6"/>
        <v>42366</v>
      </c>
      <c r="R32" s="125">
        <v>8</v>
      </c>
      <c r="S32" s="122"/>
      <c r="T32" s="6"/>
      <c r="U32" s="7"/>
      <c r="V32" s="4"/>
      <c r="W32" s="128">
        <v>5</v>
      </c>
      <c r="X32" s="122"/>
      <c r="Y32" s="6"/>
      <c r="Z32" s="7">
        <f t="shared" si="0"/>
        <v>5</v>
      </c>
      <c r="AA32" s="4"/>
    </row>
    <row r="33" spans="1:27" ht="18.75" thickBot="1">
      <c r="A33" s="4"/>
      <c r="B33" s="131">
        <v>42367</v>
      </c>
      <c r="C33" s="46">
        <v>9547.5</v>
      </c>
      <c r="D33" s="50">
        <v>840</v>
      </c>
      <c r="E33" s="49">
        <v>146.25</v>
      </c>
      <c r="F33" s="46">
        <f t="shared" si="1"/>
        <v>10533.75</v>
      </c>
      <c r="G33" s="50">
        <v>0</v>
      </c>
      <c r="H33" s="51">
        <v>0</v>
      </c>
      <c r="I33" s="48">
        <f t="shared" si="2"/>
        <v>10533.75</v>
      </c>
      <c r="J33" s="21"/>
      <c r="K33" s="81">
        <f t="shared" si="3"/>
        <v>42367</v>
      </c>
      <c r="L33" s="17">
        <f t="shared" si="7"/>
        <v>1273</v>
      </c>
      <c r="M33" s="17">
        <f t="shared" si="8"/>
        <v>224</v>
      </c>
      <c r="N33" s="111">
        <f t="shared" si="4"/>
        <v>39</v>
      </c>
      <c r="O33" s="18">
        <f t="shared" si="5"/>
        <v>1536</v>
      </c>
      <c r="P33" s="32"/>
      <c r="Q33" s="140">
        <f t="shared" si="6"/>
        <v>42367</v>
      </c>
      <c r="R33" s="125">
        <v>10</v>
      </c>
      <c r="S33" s="122"/>
      <c r="T33" s="6"/>
      <c r="U33" s="7"/>
      <c r="V33" s="4"/>
      <c r="W33" s="128">
        <v>5</v>
      </c>
      <c r="X33" s="122"/>
      <c r="Y33" s="6"/>
      <c r="Z33" s="7">
        <f t="shared" si="0"/>
        <v>5</v>
      </c>
      <c r="AA33" s="4"/>
    </row>
    <row r="34" spans="1:27" ht="18.75" thickBot="1">
      <c r="A34" s="4"/>
      <c r="B34" s="131">
        <v>42368</v>
      </c>
      <c r="C34" s="46">
        <v>8025</v>
      </c>
      <c r="D34" s="50">
        <v>671.25</v>
      </c>
      <c r="E34" s="49">
        <v>82.5</v>
      </c>
      <c r="F34" s="46">
        <f t="shared" si="1"/>
        <v>8778.75</v>
      </c>
      <c r="G34" s="50">
        <v>0</v>
      </c>
      <c r="H34" s="51">
        <v>0</v>
      </c>
      <c r="I34" s="48">
        <f t="shared" si="2"/>
        <v>8778.75</v>
      </c>
      <c r="J34" s="21"/>
      <c r="K34" s="81">
        <f t="shared" si="3"/>
        <v>42368</v>
      </c>
      <c r="L34" s="17">
        <f t="shared" si="7"/>
        <v>1070</v>
      </c>
      <c r="M34" s="17">
        <f t="shared" si="8"/>
        <v>179</v>
      </c>
      <c r="N34" s="111">
        <f t="shared" si="4"/>
        <v>22</v>
      </c>
      <c r="O34" s="18">
        <f t="shared" si="5"/>
        <v>1271</v>
      </c>
      <c r="P34" s="32"/>
      <c r="Q34" s="140">
        <f t="shared" si="6"/>
        <v>42368</v>
      </c>
      <c r="R34" s="125">
        <v>9</v>
      </c>
      <c r="S34" s="122"/>
      <c r="T34" s="6"/>
      <c r="U34" s="7"/>
      <c r="V34" s="4"/>
      <c r="W34" s="7">
        <v>5</v>
      </c>
      <c r="X34" s="122"/>
      <c r="Y34" s="6"/>
      <c r="Z34" s="7">
        <f t="shared" si="0"/>
        <v>5</v>
      </c>
      <c r="AA34" s="4"/>
    </row>
    <row r="35" spans="1:27" ht="18.75" thickBot="1">
      <c r="A35" s="4"/>
      <c r="B35" s="131">
        <v>42369</v>
      </c>
      <c r="C35" s="49">
        <v>6472.5</v>
      </c>
      <c r="D35" s="50">
        <v>442.5</v>
      </c>
      <c r="E35" s="46">
        <v>86.25</v>
      </c>
      <c r="F35" s="52">
        <f t="shared" si="1"/>
        <v>7001.25</v>
      </c>
      <c r="G35" s="52">
        <v>0</v>
      </c>
      <c r="H35" s="55">
        <v>0</v>
      </c>
      <c r="I35" s="48">
        <f t="shared" si="2"/>
        <v>7001.25</v>
      </c>
      <c r="J35" s="21"/>
      <c r="K35" s="81">
        <f t="shared" si="3"/>
        <v>42369</v>
      </c>
      <c r="L35" s="17">
        <f t="shared" si="7"/>
        <v>863</v>
      </c>
      <c r="M35" s="17">
        <f>D35/3.75</f>
        <v>118</v>
      </c>
      <c r="N35" s="111">
        <f t="shared" si="4"/>
        <v>23</v>
      </c>
      <c r="O35" s="41">
        <f t="shared" si="5"/>
        <v>1004</v>
      </c>
      <c r="P35" s="32"/>
      <c r="Q35" s="140">
        <f t="shared" si="6"/>
        <v>42369</v>
      </c>
      <c r="R35" s="125">
        <v>8</v>
      </c>
      <c r="S35" s="122"/>
      <c r="T35" s="6"/>
      <c r="U35" s="7"/>
      <c r="V35" s="4"/>
      <c r="W35" s="7">
        <v>4</v>
      </c>
      <c r="X35" s="56"/>
      <c r="Y35" s="58"/>
      <c r="Z35" s="7">
        <f t="shared" si="0"/>
        <v>4</v>
      </c>
      <c r="AA35" s="4"/>
    </row>
    <row r="36" spans="1:27" ht="18.75" thickBot="1">
      <c r="A36" s="4"/>
      <c r="B36" s="115" t="s">
        <v>10</v>
      </c>
      <c r="C36" s="135">
        <f>SUM(C5:C35)</f>
        <v>271957.5</v>
      </c>
      <c r="D36" s="136">
        <f>SUM(D5:D35)</f>
        <v>34290</v>
      </c>
      <c r="E36" s="136">
        <f>SUM(E5:E35)</f>
        <v>6000</v>
      </c>
      <c r="F36" s="103">
        <f t="shared" si="1"/>
        <v>312247.5</v>
      </c>
      <c r="G36" s="134">
        <f>SUM(G5:G35)</f>
        <v>0</v>
      </c>
      <c r="H36" s="137">
        <f>SUM(H5:H35)</f>
        <v>0</v>
      </c>
      <c r="I36" s="105">
        <f>SUM(I5:I35)</f>
        <v>312247.5</v>
      </c>
      <c r="J36" s="33"/>
      <c r="K36" s="138" t="s">
        <v>10</v>
      </c>
      <c r="L36" s="102">
        <f>SUM(L5:L35)</f>
        <v>36261</v>
      </c>
      <c r="M36" s="107">
        <f>SUM(M5:M35)</f>
        <v>9144</v>
      </c>
      <c r="N36" s="107">
        <f>SUM(N5:N35)</f>
        <v>1600</v>
      </c>
      <c r="O36" s="42">
        <f t="shared" si="5"/>
        <v>47005</v>
      </c>
      <c r="P36" s="34"/>
      <c r="Q36" s="114" t="s">
        <v>10</v>
      </c>
      <c r="R36" s="141">
        <f>SUM(R5:R35)</f>
        <v>285</v>
      </c>
      <c r="S36" s="123">
        <f>SUM(S5:S34)</f>
        <v>0</v>
      </c>
      <c r="T36" s="30">
        <f>SUM(T5:T34)</f>
        <v>0</v>
      </c>
      <c r="U36" s="20">
        <f>SUM(U5:U34)</f>
        <v>0</v>
      </c>
      <c r="V36" s="4"/>
      <c r="W36" s="141">
        <f>SUM(W5:W35)</f>
        <v>157</v>
      </c>
      <c r="X36" s="123">
        <f>SUM(X5:X34)</f>
        <v>0</v>
      </c>
      <c r="Y36" s="30">
        <f>SUM(Y5:Y34)</f>
        <v>0</v>
      </c>
      <c r="Z36" s="20">
        <f>SUM(Z5:Z34)</f>
        <v>153</v>
      </c>
      <c r="AA36" s="4"/>
    </row>
    <row r="37" spans="1:27" ht="18">
      <c r="A37" s="4"/>
      <c r="B37" s="2"/>
      <c r="C37" s="2"/>
      <c r="D37" s="2"/>
      <c r="E37" s="2"/>
      <c r="F37" s="2"/>
      <c r="G37" s="2"/>
      <c r="H37" s="2"/>
      <c r="I37" s="8"/>
      <c r="J37" s="8"/>
      <c r="K37" s="2"/>
      <c r="L37" s="2"/>
      <c r="M37" s="5"/>
      <c r="N37" s="5"/>
      <c r="O37" s="2"/>
      <c r="P37" s="35"/>
      <c r="Q37" s="2"/>
      <c r="R37" s="2"/>
      <c r="S37" s="2"/>
      <c r="T37" s="2"/>
      <c r="U37" s="2"/>
      <c r="V37" s="4"/>
      <c r="W37" s="2"/>
      <c r="X37" s="2"/>
      <c r="Y37" s="2"/>
      <c r="Z37" s="2"/>
      <c r="AA37" s="4"/>
    </row>
    <row r="38" spans="1:26" ht="18">
      <c r="A38" s="4"/>
      <c r="B38" s="2"/>
      <c r="C38" s="2"/>
      <c r="D38" s="2"/>
      <c r="E38" s="2"/>
      <c r="F38" s="2"/>
      <c r="G38" s="2"/>
      <c r="H38" s="2"/>
      <c r="I38" s="8"/>
      <c r="J38" s="8"/>
      <c r="K38" s="2"/>
      <c r="L38" s="2"/>
      <c r="M38" s="5"/>
      <c r="N38" s="5"/>
      <c r="O38" s="36"/>
      <c r="P38" s="2"/>
      <c r="Q38" s="2"/>
      <c r="R38" s="2"/>
      <c r="S38" s="2"/>
      <c r="T38" s="2"/>
      <c r="U38" s="4"/>
      <c r="V38" s="2"/>
      <c r="W38" s="2"/>
      <c r="X38" s="2"/>
      <c r="Y38" s="2"/>
      <c r="Z38" s="4"/>
    </row>
    <row r="39" spans="1:26" ht="13.5" customHeight="1">
      <c r="A39" s="4"/>
      <c r="B39" s="2"/>
      <c r="C39" s="2"/>
      <c r="D39" s="2"/>
      <c r="E39" s="2"/>
      <c r="F39" s="2"/>
      <c r="G39" s="2"/>
      <c r="H39" s="2"/>
      <c r="I39" s="8"/>
      <c r="J39" s="8"/>
      <c r="K39" s="2"/>
      <c r="L39" s="2"/>
      <c r="M39" s="5"/>
      <c r="N39" s="5"/>
      <c r="O39" s="37"/>
      <c r="P39" s="2"/>
      <c r="Q39" s="2"/>
      <c r="R39" s="2"/>
      <c r="S39" s="2"/>
      <c r="T39" s="2"/>
      <c r="U39" s="4"/>
      <c r="V39" s="2"/>
      <c r="W39" s="2"/>
      <c r="X39" s="2"/>
      <c r="Y39" s="2"/>
      <c r="Z39" s="4"/>
    </row>
    <row r="40" spans="1:26" ht="18">
      <c r="A40" s="4"/>
      <c r="B40" s="2"/>
      <c r="C40" s="109" t="s">
        <v>33</v>
      </c>
      <c r="D40" s="110">
        <f>F36/W36</f>
        <v>1988.8375796178343</v>
      </c>
      <c r="E40" s="110"/>
      <c r="F40" s="2"/>
      <c r="G40" s="2"/>
      <c r="H40" s="2"/>
      <c r="I40" s="8"/>
      <c r="J40" s="8"/>
      <c r="K40" s="2"/>
      <c r="L40" s="2"/>
      <c r="M40" s="5"/>
      <c r="N40" s="5"/>
      <c r="O40" s="38"/>
      <c r="P40" s="2"/>
      <c r="Q40" s="2"/>
      <c r="R40" s="2"/>
      <c r="S40" s="2"/>
      <c r="T40" s="2"/>
      <c r="U40" s="4"/>
      <c r="V40" s="2"/>
      <c r="W40" s="2"/>
      <c r="X40" s="2"/>
      <c r="Y40" s="2"/>
      <c r="Z40" s="4"/>
    </row>
    <row r="41" spans="1:27" ht="18">
      <c r="A41" s="4"/>
      <c r="B41" s="2"/>
      <c r="C41" s="2"/>
      <c r="D41" s="2"/>
      <c r="E41" s="2"/>
      <c r="F41" s="2"/>
      <c r="G41" s="2"/>
      <c r="H41" s="2"/>
      <c r="I41" s="8"/>
      <c r="J41" s="8"/>
      <c r="K41" s="2"/>
      <c r="L41" s="2"/>
      <c r="M41" s="5"/>
      <c r="N41" s="5"/>
      <c r="O41" s="2"/>
      <c r="P41" s="2"/>
      <c r="Q41" s="2"/>
      <c r="R41" s="2"/>
      <c r="S41" s="2"/>
      <c r="T41" s="2"/>
      <c r="U41" s="2"/>
      <c r="V41" s="4"/>
      <c r="W41" s="2"/>
      <c r="X41" s="2"/>
      <c r="Y41" s="2"/>
      <c r="Z41" s="2"/>
      <c r="AA41" s="4"/>
    </row>
    <row r="42" spans="2:26" s="11" customFormat="1" ht="18">
      <c r="B42" s="9" t="s">
        <v>11</v>
      </c>
      <c r="C42" s="10"/>
      <c r="D42" s="10"/>
      <c r="E42" s="10"/>
      <c r="F42" s="10"/>
      <c r="G42" s="10"/>
      <c r="H42" s="10"/>
      <c r="I42" s="22"/>
      <c r="J42" s="22"/>
      <c r="K42" s="10"/>
      <c r="L42" s="13" t="s">
        <v>12</v>
      </c>
      <c r="M42" s="10"/>
      <c r="N42" s="10"/>
      <c r="O42" s="10"/>
      <c r="P42" s="10"/>
      <c r="Q42" s="10"/>
      <c r="R42" s="9" t="s">
        <v>13</v>
      </c>
      <c r="S42" s="10"/>
      <c r="T42" s="10"/>
      <c r="U42" s="10"/>
      <c r="V42" s="12"/>
      <c r="W42" s="9" t="s">
        <v>14</v>
      </c>
      <c r="X42" s="9"/>
      <c r="Y42" s="10"/>
      <c r="Z42" s="10"/>
    </row>
    <row r="43" spans="2:26" s="11" customFormat="1" ht="18">
      <c r="B43" s="22"/>
      <c r="C43" s="23">
        <f>SUM(C36:C36)/C44</f>
        <v>8772.822580645161</v>
      </c>
      <c r="D43" s="23">
        <f>SUM(D36:D36)/D44</f>
        <v>1106.1290322580646</v>
      </c>
      <c r="E43" s="23"/>
      <c r="F43" s="23"/>
      <c r="G43" s="23">
        <f>SUM(G36:G36)/G44</f>
        <v>0</v>
      </c>
      <c r="H43" s="24">
        <f>H36/C44</f>
        <v>0</v>
      </c>
      <c r="I43" s="23">
        <f>SUM(I36:I36)/I44</f>
        <v>10072.5</v>
      </c>
      <c r="J43" s="23"/>
      <c r="K43" s="22"/>
      <c r="L43" s="23">
        <f>SUM(L36:L36)/L44</f>
        <v>1169.7096774193549</v>
      </c>
      <c r="M43" s="23">
        <f>SUM(M36:M36)/M44</f>
        <v>294.96774193548384</v>
      </c>
      <c r="N43" s="23"/>
      <c r="O43" s="23">
        <f>SUM(O36:O36)/O44</f>
        <v>1516.2903225806451</v>
      </c>
      <c r="P43" s="23"/>
      <c r="Q43" s="22"/>
      <c r="R43" s="25">
        <f>R36/R44</f>
        <v>9.193548387096774</v>
      </c>
      <c r="S43" s="25">
        <f>S36/S44</f>
        <v>0</v>
      </c>
      <c r="T43" s="25">
        <f>T36/T44</f>
        <v>0</v>
      </c>
      <c r="U43" s="25">
        <f>U36/U44</f>
        <v>0</v>
      </c>
      <c r="V43" s="26"/>
      <c r="W43" s="25">
        <f>W36/W44</f>
        <v>5.064516129032258</v>
      </c>
      <c r="X43" s="25">
        <f>X36/X44</f>
        <v>0</v>
      </c>
      <c r="Y43" s="25">
        <f>Y36/Y44</f>
        <v>0</v>
      </c>
      <c r="Z43" s="25">
        <f>Z36/Z44</f>
        <v>4.935483870967742</v>
      </c>
    </row>
    <row r="44" spans="3:26" s="11" customFormat="1" ht="12.75">
      <c r="C44" s="11">
        <v>31</v>
      </c>
      <c r="D44" s="11">
        <v>31</v>
      </c>
      <c r="G44" s="11">
        <v>31</v>
      </c>
      <c r="I44" s="11">
        <v>31</v>
      </c>
      <c r="L44" s="11">
        <v>31</v>
      </c>
      <c r="M44" s="11">
        <v>31</v>
      </c>
      <c r="O44" s="11">
        <v>31</v>
      </c>
      <c r="R44" s="11">
        <v>31</v>
      </c>
      <c r="S44" s="11">
        <v>31</v>
      </c>
      <c r="T44" s="11">
        <v>31</v>
      </c>
      <c r="U44" s="11">
        <v>31</v>
      </c>
      <c r="W44" s="11">
        <v>31</v>
      </c>
      <c r="X44" s="11">
        <v>31</v>
      </c>
      <c r="Y44" s="11">
        <v>31</v>
      </c>
      <c r="Z44" s="11">
        <v>31</v>
      </c>
    </row>
    <row r="45" spans="1:27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</sheetData>
  <sheetProtection/>
  <mergeCells count="3">
    <mergeCell ref="C3:E3"/>
    <mergeCell ref="L3:N3"/>
    <mergeCell ref="R3:W3"/>
  </mergeCells>
  <printOptions/>
  <pageMargins left="0.75" right="0.75" top="1" bottom="1" header="0" footer="0"/>
  <pageSetup fitToHeight="1" fitToWidth="1" horizontalDpi="600" verticalDpi="600" orientation="landscape" scale="6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11"/>
  <sheetViews>
    <sheetView zoomScalePageLayoutView="0" workbookViewId="0" topLeftCell="A1">
      <selection activeCell="W24" sqref="W24"/>
    </sheetView>
  </sheetViews>
  <sheetFormatPr defaultColWidth="11.421875" defaultRowHeight="12.75"/>
  <cols>
    <col min="1" max="1" width="14.140625" style="0" bestFit="1" customWidth="1"/>
    <col min="2" max="8" width="12.28125" style="0" bestFit="1" customWidth="1"/>
    <col min="9" max="9" width="13.8515625" style="0" bestFit="1" customWidth="1"/>
    <col min="10" max="10" width="15.57421875" style="0" bestFit="1" customWidth="1"/>
    <col min="11" max="12" width="13.8515625" style="0" bestFit="1" customWidth="1"/>
  </cols>
  <sheetData>
    <row r="2" ht="15">
      <c r="E2" s="71" t="s">
        <v>26</v>
      </c>
    </row>
    <row r="4" spans="2:12" ht="18">
      <c r="B4" s="161" t="s">
        <v>29</v>
      </c>
      <c r="C4" s="161"/>
      <c r="D4" s="161"/>
      <c r="E4" s="161"/>
      <c r="F4" s="161"/>
      <c r="G4" s="161"/>
      <c r="H4" s="161"/>
      <c r="J4" s="70"/>
      <c r="K4" s="162" t="s">
        <v>30</v>
      </c>
      <c r="L4" s="162"/>
    </row>
    <row r="5" spans="1:12" ht="15.75">
      <c r="A5" s="68"/>
      <c r="B5" s="63" t="s">
        <v>19</v>
      </c>
      <c r="C5" s="63" t="s">
        <v>20</v>
      </c>
      <c r="D5" s="63" t="s">
        <v>21</v>
      </c>
      <c r="E5" s="63" t="s">
        <v>22</v>
      </c>
      <c r="F5" s="63" t="s">
        <v>23</v>
      </c>
      <c r="G5" s="63" t="s">
        <v>24</v>
      </c>
      <c r="H5" s="63" t="s">
        <v>25</v>
      </c>
      <c r="I5" s="65" t="s">
        <v>5</v>
      </c>
      <c r="J5" s="63" t="s">
        <v>27</v>
      </c>
      <c r="K5" s="63" t="s">
        <v>28</v>
      </c>
      <c r="L5" s="63" t="s">
        <v>31</v>
      </c>
    </row>
    <row r="6" spans="1:12" ht="12.75">
      <c r="A6" s="64" t="s">
        <v>0</v>
      </c>
      <c r="B6" s="61" t="e">
        <f>#REF!</f>
        <v>#REF!</v>
      </c>
      <c r="C6" s="61" t="e">
        <f>#REF!</f>
        <v>#REF!</v>
      </c>
      <c r="D6" s="61" t="e">
        <f>#REF!</f>
        <v>#REF!</v>
      </c>
      <c r="E6" s="61" t="e">
        <f>#REF!</f>
        <v>#REF!</v>
      </c>
      <c r="F6" s="61" t="e">
        <f>#REF!</f>
        <v>#REF!</v>
      </c>
      <c r="G6" s="61" t="e">
        <f>#REF!</f>
        <v>#REF!</v>
      </c>
      <c r="H6" s="61" t="e">
        <f>#REF!</f>
        <v>#REF!</v>
      </c>
      <c r="I6" s="61" t="e">
        <f>SUM(B6:H6)</f>
        <v>#REF!</v>
      </c>
      <c r="J6" s="61" t="e">
        <f>I6/7</f>
        <v>#REF!</v>
      </c>
      <c r="K6" s="61" t="e">
        <f>J6*5</f>
        <v>#REF!</v>
      </c>
      <c r="L6" s="69" t="e">
        <f>I6+K6</f>
        <v>#REF!</v>
      </c>
    </row>
    <row r="7" spans="1:12" ht="12.75">
      <c r="A7" s="64" t="s">
        <v>3</v>
      </c>
      <c r="B7" s="62" t="e">
        <f>#REF!</f>
        <v>#REF!</v>
      </c>
      <c r="C7" s="62" t="e">
        <f>#REF!</f>
        <v>#REF!</v>
      </c>
      <c r="D7" s="62" t="e">
        <f>#REF!</f>
        <v>#REF!</v>
      </c>
      <c r="E7" s="62" t="e">
        <f>#REF!</f>
        <v>#REF!</v>
      </c>
      <c r="F7" s="62" t="e">
        <f>#REF!</f>
        <v>#REF!</v>
      </c>
      <c r="G7" s="62" t="e">
        <f>#REF!</f>
        <v>#REF!</v>
      </c>
      <c r="H7" s="62" t="e">
        <f>#REF!</f>
        <v>#REF!</v>
      </c>
      <c r="I7" s="62" t="e">
        <f>SUM(B7:H7)</f>
        <v>#REF!</v>
      </c>
      <c r="J7" s="62" t="e">
        <f>I7/7</f>
        <v>#REF!</v>
      </c>
      <c r="K7" s="62" t="e">
        <f>J7*5</f>
        <v>#REF!</v>
      </c>
      <c r="L7" s="69" t="e">
        <f>I7+K7</f>
        <v>#REF!</v>
      </c>
    </row>
    <row r="8" spans="1:12" ht="12.75">
      <c r="A8" s="64" t="s">
        <v>2</v>
      </c>
      <c r="B8" s="62" t="e">
        <f>#REF!</f>
        <v>#REF!</v>
      </c>
      <c r="C8" s="62" t="e">
        <f>#REF!</f>
        <v>#REF!</v>
      </c>
      <c r="D8" s="62" t="e">
        <f>#REF!</f>
        <v>#REF!</v>
      </c>
      <c r="E8" s="62" t="e">
        <f>#REF!</f>
        <v>#REF!</v>
      </c>
      <c r="F8" s="62" t="e">
        <f>#REF!</f>
        <v>#REF!</v>
      </c>
      <c r="G8" s="62" t="e">
        <f>#REF!</f>
        <v>#REF!</v>
      </c>
      <c r="H8" s="62" t="e">
        <f>#REF!</f>
        <v>#REF!</v>
      </c>
      <c r="I8" s="62" t="e">
        <f>SUM(B8:H8)</f>
        <v>#REF!</v>
      </c>
      <c r="J8" s="62" t="e">
        <f>I8/7</f>
        <v>#REF!</v>
      </c>
      <c r="K8" s="62" t="e">
        <f>J8*5</f>
        <v>#REF!</v>
      </c>
      <c r="L8" s="69" t="e">
        <f>I8+K8</f>
        <v>#REF!</v>
      </c>
    </row>
    <row r="9" spans="2:11" ht="12.75">
      <c r="B9" s="60"/>
      <c r="C9" s="60"/>
      <c r="D9" s="60"/>
      <c r="E9" s="60"/>
      <c r="F9" s="60"/>
      <c r="G9" s="60"/>
      <c r="H9" s="60"/>
      <c r="I9" s="60"/>
      <c r="J9" s="60"/>
      <c r="K9" s="60"/>
    </row>
    <row r="10" spans="1:12" ht="12.75">
      <c r="A10" s="64" t="s">
        <v>6</v>
      </c>
      <c r="B10" s="61" t="e">
        <f>#REF!</f>
        <v>#REF!</v>
      </c>
      <c r="C10" s="61" t="e">
        <f>#REF!</f>
        <v>#REF!</v>
      </c>
      <c r="D10" s="61" t="e">
        <f>#REF!</f>
        <v>#REF!</v>
      </c>
      <c r="E10" s="61" t="e">
        <f>#REF!</f>
        <v>#REF!</v>
      </c>
      <c r="F10" s="61" t="e">
        <f>#REF!</f>
        <v>#REF!</v>
      </c>
      <c r="G10" s="61" t="e">
        <f>#REF!</f>
        <v>#REF!</v>
      </c>
      <c r="H10" s="61" t="e">
        <f>#REF!</f>
        <v>#REF!</v>
      </c>
      <c r="I10" s="61" t="e">
        <f>SUM(B10:H10)</f>
        <v>#REF!</v>
      </c>
      <c r="J10" s="61" t="e">
        <f>I10/7</f>
        <v>#REF!</v>
      </c>
      <c r="K10" s="61" t="e">
        <f>J10*5</f>
        <v>#REF!</v>
      </c>
      <c r="L10" s="69" t="e">
        <f>I10+K10</f>
        <v>#REF!</v>
      </c>
    </row>
    <row r="11" spans="1:12" ht="15.75">
      <c r="A11" s="67" t="s">
        <v>5</v>
      </c>
      <c r="B11" s="66" t="e">
        <f>B6+B10</f>
        <v>#REF!</v>
      </c>
      <c r="C11" s="66" t="e">
        <f aca="true" t="shared" si="0" ref="C11:L11">C6+C10</f>
        <v>#REF!</v>
      </c>
      <c r="D11" s="66" t="e">
        <f t="shared" si="0"/>
        <v>#REF!</v>
      </c>
      <c r="E11" s="66" t="e">
        <f t="shared" si="0"/>
        <v>#REF!</v>
      </c>
      <c r="F11" s="66" t="e">
        <f t="shared" si="0"/>
        <v>#REF!</v>
      </c>
      <c r="G11" s="66" t="e">
        <f t="shared" si="0"/>
        <v>#REF!</v>
      </c>
      <c r="H11" s="66" t="e">
        <f t="shared" si="0"/>
        <v>#REF!</v>
      </c>
      <c r="I11" s="66" t="e">
        <f t="shared" si="0"/>
        <v>#REF!</v>
      </c>
      <c r="J11" s="66" t="e">
        <f t="shared" si="0"/>
        <v>#REF!</v>
      </c>
      <c r="K11" s="66" t="e">
        <f t="shared" si="0"/>
        <v>#REF!</v>
      </c>
      <c r="L11" s="69" t="e">
        <f t="shared" si="0"/>
        <v>#REF!</v>
      </c>
    </row>
  </sheetData>
  <sheetProtection/>
  <mergeCells count="2">
    <mergeCell ref="B4:H4"/>
    <mergeCell ref="K4:L4"/>
  </mergeCells>
  <printOptions/>
  <pageMargins left="0.7086614173228347" right="0.47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11"/>
  <sheetViews>
    <sheetView zoomScalePageLayoutView="0" workbookViewId="0" topLeftCell="A1">
      <selection activeCell="W24" sqref="W24"/>
    </sheetView>
  </sheetViews>
  <sheetFormatPr defaultColWidth="11.421875" defaultRowHeight="12.75"/>
  <cols>
    <col min="1" max="1" width="14.140625" style="0" bestFit="1" customWidth="1"/>
    <col min="2" max="8" width="12.28125" style="0" bestFit="1" customWidth="1"/>
    <col min="9" max="9" width="13.8515625" style="0" bestFit="1" customWidth="1"/>
    <col min="10" max="10" width="15.57421875" style="0" bestFit="1" customWidth="1"/>
    <col min="11" max="12" width="13.8515625" style="0" bestFit="1" customWidth="1"/>
  </cols>
  <sheetData>
    <row r="2" ht="15">
      <c r="E2" s="71" t="s">
        <v>26</v>
      </c>
    </row>
    <row r="4" spans="2:12" ht="18">
      <c r="B4" s="161" t="s">
        <v>29</v>
      </c>
      <c r="C4" s="161"/>
      <c r="D4" s="161"/>
      <c r="E4" s="161"/>
      <c r="F4" s="161"/>
      <c r="G4" s="161"/>
      <c r="H4" s="161"/>
      <c r="J4" s="70"/>
      <c r="K4" s="162" t="s">
        <v>30</v>
      </c>
      <c r="L4" s="162"/>
    </row>
    <row r="5" spans="1:12" ht="15.75">
      <c r="A5" s="68"/>
      <c r="B5" s="63" t="s">
        <v>19</v>
      </c>
      <c r="C5" s="63" t="s">
        <v>20</v>
      </c>
      <c r="D5" s="63" t="s">
        <v>21</v>
      </c>
      <c r="E5" s="63" t="s">
        <v>22</v>
      </c>
      <c r="F5" s="63" t="s">
        <v>23</v>
      </c>
      <c r="G5" s="63" t="s">
        <v>24</v>
      </c>
      <c r="H5" s="63" t="s">
        <v>25</v>
      </c>
      <c r="I5" s="65" t="s">
        <v>5</v>
      </c>
      <c r="J5" s="63" t="s">
        <v>27</v>
      </c>
      <c r="K5" s="63" t="s">
        <v>28</v>
      </c>
      <c r="L5" s="63" t="s">
        <v>31</v>
      </c>
    </row>
    <row r="6" spans="1:12" ht="12.75">
      <c r="A6" s="64" t="s">
        <v>0</v>
      </c>
      <c r="B6" s="61" t="e">
        <f>#REF!</f>
        <v>#REF!</v>
      </c>
      <c r="C6" s="61" t="e">
        <f>#REF!</f>
        <v>#REF!</v>
      </c>
      <c r="D6" s="61" t="e">
        <f>#REF!</f>
        <v>#REF!</v>
      </c>
      <c r="E6" s="61" t="e">
        <f>#REF!</f>
        <v>#REF!</v>
      </c>
      <c r="F6" s="61" t="e">
        <f>#REF!</f>
        <v>#REF!</v>
      </c>
      <c r="G6" s="61" t="e">
        <f>#REF!</f>
        <v>#REF!</v>
      </c>
      <c r="H6" s="61" t="e">
        <f>#REF!</f>
        <v>#REF!</v>
      </c>
      <c r="I6" s="61" t="e">
        <f>SUM(B6:H6)</f>
        <v>#REF!</v>
      </c>
      <c r="J6" s="61" t="e">
        <f>I6/7</f>
        <v>#REF!</v>
      </c>
      <c r="K6" s="61" t="e">
        <f>J6*5</f>
        <v>#REF!</v>
      </c>
      <c r="L6" s="69" t="e">
        <f>I6+K6</f>
        <v>#REF!</v>
      </c>
    </row>
    <row r="7" spans="1:12" ht="12.75">
      <c r="A7" s="64" t="s">
        <v>3</v>
      </c>
      <c r="B7" s="62" t="e">
        <f>#REF!</f>
        <v>#REF!</v>
      </c>
      <c r="C7" s="62" t="e">
        <f>#REF!</f>
        <v>#REF!</v>
      </c>
      <c r="D7" s="62" t="e">
        <f>#REF!</f>
        <v>#REF!</v>
      </c>
      <c r="E7" s="62" t="e">
        <f>#REF!</f>
        <v>#REF!</v>
      </c>
      <c r="F7" s="62" t="e">
        <f>#REF!</f>
        <v>#REF!</v>
      </c>
      <c r="G7" s="62" t="e">
        <f>#REF!</f>
        <v>#REF!</v>
      </c>
      <c r="H7" s="62" t="e">
        <f>#REF!</f>
        <v>#REF!</v>
      </c>
      <c r="I7" s="62" t="e">
        <f>SUM(B7:H7)</f>
        <v>#REF!</v>
      </c>
      <c r="J7" s="62" t="e">
        <f>I7/7</f>
        <v>#REF!</v>
      </c>
      <c r="K7" s="62" t="e">
        <f>J7*5</f>
        <v>#REF!</v>
      </c>
      <c r="L7" s="69" t="e">
        <f>I7+K7</f>
        <v>#REF!</v>
      </c>
    </row>
    <row r="8" spans="1:12" ht="12.75">
      <c r="A8" s="64" t="s">
        <v>2</v>
      </c>
      <c r="B8" s="62" t="e">
        <f>#REF!</f>
        <v>#REF!</v>
      </c>
      <c r="C8" s="62" t="e">
        <f>#REF!</f>
        <v>#REF!</v>
      </c>
      <c r="D8" s="62" t="e">
        <f>#REF!</f>
        <v>#REF!</v>
      </c>
      <c r="E8" s="62" t="e">
        <f>#REF!</f>
        <v>#REF!</v>
      </c>
      <c r="F8" s="62" t="e">
        <f>#REF!</f>
        <v>#REF!</v>
      </c>
      <c r="G8" s="62" t="e">
        <f>#REF!</f>
        <v>#REF!</v>
      </c>
      <c r="H8" s="62" t="e">
        <f>#REF!</f>
        <v>#REF!</v>
      </c>
      <c r="I8" s="62" t="e">
        <f>SUM(B8:H8)</f>
        <v>#REF!</v>
      </c>
      <c r="J8" s="62" t="e">
        <f>I8/7</f>
        <v>#REF!</v>
      </c>
      <c r="K8" s="62" t="e">
        <f>J8*5</f>
        <v>#REF!</v>
      </c>
      <c r="L8" s="69" t="e">
        <f>I8+K8</f>
        <v>#REF!</v>
      </c>
    </row>
    <row r="9" spans="2:11" ht="12.75">
      <c r="B9" s="60"/>
      <c r="C9" s="60"/>
      <c r="D9" s="60"/>
      <c r="E9" s="60"/>
      <c r="F9" s="60"/>
      <c r="G9" s="60"/>
      <c r="H9" s="60"/>
      <c r="I9" s="60"/>
      <c r="J9" s="60"/>
      <c r="K9" s="60"/>
    </row>
    <row r="10" spans="1:12" ht="12.75">
      <c r="A10" s="64" t="s">
        <v>6</v>
      </c>
      <c r="B10" s="61" t="e">
        <f>#REF!</f>
        <v>#REF!</v>
      </c>
      <c r="C10" s="61" t="e">
        <f>#REF!</f>
        <v>#REF!</v>
      </c>
      <c r="D10" s="61" t="e">
        <f>#REF!</f>
        <v>#REF!</v>
      </c>
      <c r="E10" s="61" t="e">
        <f>#REF!</f>
        <v>#REF!</v>
      </c>
      <c r="F10" s="61" t="e">
        <f>#REF!</f>
        <v>#REF!</v>
      </c>
      <c r="G10" s="61" t="e">
        <f>#REF!</f>
        <v>#REF!</v>
      </c>
      <c r="H10" s="61" t="e">
        <f>#REF!</f>
        <v>#REF!</v>
      </c>
      <c r="I10" s="61" t="e">
        <f>SUM(B10:H10)</f>
        <v>#REF!</v>
      </c>
      <c r="J10" s="61" t="e">
        <f>I10/7</f>
        <v>#REF!</v>
      </c>
      <c r="K10" s="61" t="e">
        <f>J10*5</f>
        <v>#REF!</v>
      </c>
      <c r="L10" s="69" t="e">
        <f>I10+K10</f>
        <v>#REF!</v>
      </c>
    </row>
    <row r="11" spans="1:12" ht="15.75">
      <c r="A11" s="67" t="s">
        <v>5</v>
      </c>
      <c r="B11" s="66" t="e">
        <f>B6+B10</f>
        <v>#REF!</v>
      </c>
      <c r="C11" s="66" t="e">
        <f aca="true" t="shared" si="0" ref="C11:L11">C6+C10</f>
        <v>#REF!</v>
      </c>
      <c r="D11" s="66" t="e">
        <f t="shared" si="0"/>
        <v>#REF!</v>
      </c>
      <c r="E11" s="66" t="e">
        <f t="shared" si="0"/>
        <v>#REF!</v>
      </c>
      <c r="F11" s="66" t="e">
        <f t="shared" si="0"/>
        <v>#REF!</v>
      </c>
      <c r="G11" s="66" t="e">
        <f t="shared" si="0"/>
        <v>#REF!</v>
      </c>
      <c r="H11" s="66" t="e">
        <f t="shared" si="0"/>
        <v>#REF!</v>
      </c>
      <c r="I11" s="66" t="e">
        <f t="shared" si="0"/>
        <v>#REF!</v>
      </c>
      <c r="J11" s="66" t="e">
        <f t="shared" si="0"/>
        <v>#REF!</v>
      </c>
      <c r="K11" s="66" t="e">
        <f t="shared" si="0"/>
        <v>#REF!</v>
      </c>
      <c r="L11" s="69" t="e">
        <f t="shared" si="0"/>
        <v>#REF!</v>
      </c>
    </row>
  </sheetData>
  <sheetProtection/>
  <mergeCells count="2">
    <mergeCell ref="B4:H4"/>
    <mergeCell ref="K4:L4"/>
  </mergeCells>
  <printOptions/>
  <pageMargins left="0.7086614173228347" right="0.47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6"/>
  <sheetViews>
    <sheetView zoomScalePageLayoutView="0" workbookViewId="0" topLeftCell="A1">
      <pane xSplit="6" ySplit="9" topLeftCell="G25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R32" sqref="R32"/>
    </sheetView>
  </sheetViews>
  <sheetFormatPr defaultColWidth="11.421875" defaultRowHeight="12.75"/>
  <cols>
    <col min="1" max="1" width="4.28125" style="0" customWidth="1"/>
    <col min="2" max="2" width="19.00390625" style="0" customWidth="1"/>
    <col min="3" max="3" width="18.7109375" style="0" bestFit="1" customWidth="1"/>
    <col min="4" max="5" width="16.7109375" style="0" customWidth="1"/>
    <col min="6" max="6" width="18.7109375" style="0" bestFit="1" customWidth="1"/>
    <col min="7" max="7" width="18.7109375" style="0" customWidth="1"/>
    <col min="8" max="8" width="13.8515625" style="0" customWidth="1"/>
    <col min="9" max="9" width="19.421875" style="0" customWidth="1"/>
    <col min="10" max="10" width="6.140625" style="0" customWidth="1"/>
    <col min="11" max="11" width="14.00390625" style="0" customWidth="1"/>
    <col min="12" max="12" width="15.8515625" style="0" customWidth="1"/>
    <col min="13" max="14" width="16.140625" style="0" customWidth="1"/>
    <col min="15" max="15" width="11.7109375" style="0" customWidth="1"/>
    <col min="16" max="16" width="5.57421875" style="0" customWidth="1"/>
    <col min="17" max="17" width="14.00390625" style="0" bestFit="1" customWidth="1"/>
    <col min="19" max="20" width="0" style="0" hidden="1" customWidth="1"/>
    <col min="21" max="21" width="12.140625" style="0" hidden="1" customWidth="1"/>
    <col min="22" max="22" width="9.57421875" style="0" customWidth="1"/>
    <col min="24" max="25" width="0" style="0" hidden="1" customWidth="1"/>
    <col min="26" max="26" width="12.28125" style="0" hidden="1" customWidth="1"/>
  </cols>
  <sheetData>
    <row r="1" spans="1:29" ht="27.75">
      <c r="A1" s="4"/>
      <c r="B1" s="74" t="s">
        <v>18</v>
      </c>
      <c r="C1" s="79"/>
      <c r="D1" s="77"/>
      <c r="E1" s="77"/>
      <c r="F1" s="97">
        <v>42036</v>
      </c>
      <c r="G1" s="78"/>
      <c r="H1" s="78"/>
      <c r="I1" s="78"/>
      <c r="J1" s="78"/>
      <c r="K1" s="78"/>
      <c r="L1" s="74" t="s">
        <v>17</v>
      </c>
      <c r="M1" s="74"/>
      <c r="N1" s="74"/>
      <c r="O1" s="84"/>
      <c r="P1" s="78"/>
      <c r="Q1" s="74" t="s">
        <v>17</v>
      </c>
      <c r="R1" s="75"/>
      <c r="S1" s="76"/>
      <c r="T1" s="53">
        <f>F1</f>
        <v>42036</v>
      </c>
      <c r="U1" s="77"/>
      <c r="V1" s="78"/>
      <c r="W1" s="85"/>
      <c r="X1" s="86"/>
      <c r="Y1" s="86"/>
      <c r="Z1" s="86"/>
      <c r="AA1" s="87"/>
      <c r="AB1" s="1"/>
      <c r="AC1" s="1"/>
    </row>
    <row r="2" spans="1:27" ht="30.75" thickBot="1">
      <c r="A2" s="39"/>
      <c r="B2" s="44" t="s">
        <v>0</v>
      </c>
      <c r="C2" s="39"/>
      <c r="D2" s="43"/>
      <c r="E2" s="43"/>
      <c r="F2" s="43"/>
      <c r="G2" s="39"/>
      <c r="H2" s="39"/>
      <c r="I2" s="39"/>
      <c r="J2" s="39"/>
      <c r="K2" s="39"/>
      <c r="L2" s="44" t="s">
        <v>1</v>
      </c>
      <c r="M2" s="39"/>
      <c r="N2" s="39"/>
      <c r="O2" s="98">
        <f>F1</f>
        <v>42036</v>
      </c>
      <c r="P2" s="39"/>
      <c r="Q2" s="108" t="s">
        <v>2</v>
      </c>
      <c r="R2" s="40"/>
      <c r="S2" s="39"/>
      <c r="T2" s="39"/>
      <c r="U2" s="39"/>
      <c r="V2" s="96">
        <f>F1</f>
        <v>42036</v>
      </c>
      <c r="W2" s="95" t="s">
        <v>3</v>
      </c>
      <c r="X2" s="39"/>
      <c r="Y2" s="39"/>
      <c r="Z2" s="4"/>
      <c r="AA2" s="4"/>
    </row>
    <row r="3" spans="1:27" ht="21" thickBot="1">
      <c r="A3" s="4"/>
      <c r="B3" s="2"/>
      <c r="C3" s="146" t="s">
        <v>35</v>
      </c>
      <c r="D3" s="147"/>
      <c r="E3" s="148"/>
      <c r="F3" s="4"/>
      <c r="G3" s="4"/>
      <c r="H3" s="4"/>
      <c r="I3" s="4"/>
      <c r="J3" s="4"/>
      <c r="K3" s="4"/>
      <c r="L3" s="149" t="s">
        <v>38</v>
      </c>
      <c r="M3" s="150"/>
      <c r="N3" s="151"/>
      <c r="O3" s="4"/>
      <c r="P3" s="4"/>
      <c r="Q3" s="4"/>
      <c r="R3" s="152" t="s">
        <v>32</v>
      </c>
      <c r="S3" s="153"/>
      <c r="T3" s="153"/>
      <c r="U3" s="153"/>
      <c r="V3" s="153"/>
      <c r="W3" s="154"/>
      <c r="X3" s="4"/>
      <c r="Y3" s="4"/>
      <c r="Z3" s="4"/>
      <c r="AA3" s="4"/>
    </row>
    <row r="4" spans="1:27" ht="50.25" thickBot="1">
      <c r="A4" s="4"/>
      <c r="B4" s="93" t="s">
        <v>4</v>
      </c>
      <c r="C4" s="100" t="s">
        <v>36</v>
      </c>
      <c r="D4" s="100" t="s">
        <v>37</v>
      </c>
      <c r="E4" s="100" t="s">
        <v>34</v>
      </c>
      <c r="F4" s="88" t="s">
        <v>16</v>
      </c>
      <c r="G4" s="99" t="s">
        <v>6</v>
      </c>
      <c r="H4" s="94" t="s">
        <v>15</v>
      </c>
      <c r="I4" s="80" t="s">
        <v>5</v>
      </c>
      <c r="J4" s="31"/>
      <c r="K4" s="93" t="s">
        <v>4</v>
      </c>
      <c r="L4" s="112" t="s">
        <v>36</v>
      </c>
      <c r="M4" s="112" t="s">
        <v>37</v>
      </c>
      <c r="N4" s="112" t="s">
        <v>34</v>
      </c>
      <c r="O4" s="73" t="s">
        <v>5</v>
      </c>
      <c r="P4" s="31"/>
      <c r="Q4" s="93" t="s">
        <v>4</v>
      </c>
      <c r="R4" s="89" t="s">
        <v>7</v>
      </c>
      <c r="S4" s="90" t="s">
        <v>8</v>
      </c>
      <c r="T4" s="91" t="s">
        <v>9</v>
      </c>
      <c r="U4" s="92" t="s">
        <v>10</v>
      </c>
      <c r="V4" s="4"/>
      <c r="W4" s="89" t="s">
        <v>7</v>
      </c>
      <c r="X4" s="72" t="s">
        <v>8</v>
      </c>
      <c r="Y4" s="27" t="s">
        <v>9</v>
      </c>
      <c r="Z4" s="28" t="s">
        <v>10</v>
      </c>
      <c r="AA4" s="4"/>
    </row>
    <row r="5" spans="1:27" ht="18.75" thickBot="1">
      <c r="A5" s="4"/>
      <c r="B5" s="19">
        <v>42036</v>
      </c>
      <c r="C5" s="45">
        <v>6615</v>
      </c>
      <c r="D5" s="46">
        <v>723.75</v>
      </c>
      <c r="E5" s="46">
        <v>0</v>
      </c>
      <c r="F5" s="46">
        <f>SUM(C5+D5+E5)</f>
        <v>7338.75</v>
      </c>
      <c r="G5" s="46">
        <v>0</v>
      </c>
      <c r="H5" s="47">
        <v>0</v>
      </c>
      <c r="I5" s="48">
        <f>F5+G5+H5</f>
        <v>7338.75</v>
      </c>
      <c r="J5" s="21"/>
      <c r="K5" s="81">
        <f>B5</f>
        <v>42036</v>
      </c>
      <c r="L5" s="17">
        <f>C5/7.5</f>
        <v>882</v>
      </c>
      <c r="M5" s="17">
        <f>D5/3.75</f>
        <v>193</v>
      </c>
      <c r="N5" s="111">
        <f>E5/3.75</f>
        <v>0</v>
      </c>
      <c r="O5" s="18">
        <f>SUM(L5:N5)</f>
        <v>1075</v>
      </c>
      <c r="P5" s="32"/>
      <c r="Q5" s="82">
        <f>B5</f>
        <v>42036</v>
      </c>
      <c r="R5" s="14">
        <v>8</v>
      </c>
      <c r="S5" s="14"/>
      <c r="T5" s="15"/>
      <c r="U5" s="16"/>
      <c r="V5" s="4"/>
      <c r="W5" s="14">
        <v>4</v>
      </c>
      <c r="X5" s="14"/>
      <c r="Y5" s="15"/>
      <c r="Z5" s="16">
        <f aca="true" t="shared" si="0" ref="Z5:Z32">SUM(W5:Y5)</f>
        <v>4</v>
      </c>
      <c r="AA5" s="4"/>
    </row>
    <row r="6" spans="1:27" ht="18.75" thickBot="1">
      <c r="A6" s="4"/>
      <c r="B6" s="19">
        <v>42037</v>
      </c>
      <c r="C6" s="49">
        <v>3705</v>
      </c>
      <c r="D6" s="50">
        <v>300</v>
      </c>
      <c r="E6" s="46">
        <v>0</v>
      </c>
      <c r="F6" s="46">
        <f aca="true" t="shared" si="1" ref="F6:F33">SUM(C6+D6+E6)</f>
        <v>4005</v>
      </c>
      <c r="G6" s="50">
        <v>0</v>
      </c>
      <c r="H6" s="51">
        <v>0</v>
      </c>
      <c r="I6" s="48">
        <f aca="true" t="shared" si="2" ref="I6:I32">F6+G6+H6</f>
        <v>4005</v>
      </c>
      <c r="J6" s="21"/>
      <c r="K6" s="81">
        <f aca="true" t="shared" si="3" ref="K6:K32">B6</f>
        <v>42037</v>
      </c>
      <c r="L6" s="17">
        <f>C6/7.5</f>
        <v>494</v>
      </c>
      <c r="M6" s="17">
        <f>D6/3.75</f>
        <v>80</v>
      </c>
      <c r="N6" s="111">
        <f aca="true" t="shared" si="4" ref="N6:N32">E6/3.75</f>
        <v>0</v>
      </c>
      <c r="O6" s="18">
        <f aca="true" t="shared" si="5" ref="O6:O33">SUM(L6:N6)</f>
        <v>574</v>
      </c>
      <c r="P6" s="32"/>
      <c r="Q6" s="82">
        <f aca="true" t="shared" si="6" ref="Q6:Q32">B6</f>
        <v>42037</v>
      </c>
      <c r="R6" s="3">
        <v>6</v>
      </c>
      <c r="S6" s="3"/>
      <c r="T6" s="6"/>
      <c r="U6" s="7"/>
      <c r="V6" s="4"/>
      <c r="W6" s="3">
        <v>3</v>
      </c>
      <c r="X6" s="3"/>
      <c r="Y6" s="6"/>
      <c r="Z6" s="7">
        <f t="shared" si="0"/>
        <v>3</v>
      </c>
      <c r="AA6" s="4"/>
    </row>
    <row r="7" spans="1:27" ht="18.75" thickBot="1">
      <c r="A7" s="4"/>
      <c r="B7" s="19">
        <v>42038</v>
      </c>
      <c r="C7" s="49">
        <v>7627.5</v>
      </c>
      <c r="D7" s="50">
        <v>1912.5</v>
      </c>
      <c r="E7" s="46">
        <v>0</v>
      </c>
      <c r="F7" s="46">
        <f t="shared" si="1"/>
        <v>9540</v>
      </c>
      <c r="G7" s="50">
        <v>0</v>
      </c>
      <c r="H7" s="51">
        <v>0</v>
      </c>
      <c r="I7" s="48">
        <f t="shared" si="2"/>
        <v>9540</v>
      </c>
      <c r="J7" s="21"/>
      <c r="K7" s="81">
        <f t="shared" si="3"/>
        <v>42038</v>
      </c>
      <c r="L7" s="17">
        <f aca="true" t="shared" si="7" ref="L7:L32">C7/7.5</f>
        <v>1017</v>
      </c>
      <c r="M7" s="17">
        <f aca="true" t="shared" si="8" ref="M7:M32">D7/3.75</f>
        <v>510</v>
      </c>
      <c r="N7" s="111">
        <f t="shared" si="4"/>
        <v>0</v>
      </c>
      <c r="O7" s="18">
        <f t="shared" si="5"/>
        <v>1527</v>
      </c>
      <c r="P7" s="32"/>
      <c r="Q7" s="82">
        <f t="shared" si="6"/>
        <v>42038</v>
      </c>
      <c r="R7" s="3">
        <v>7</v>
      </c>
      <c r="S7" s="3"/>
      <c r="T7" s="6"/>
      <c r="U7" s="7"/>
      <c r="V7" s="4"/>
      <c r="W7" s="3">
        <v>4</v>
      </c>
      <c r="X7" s="3"/>
      <c r="Y7" s="6"/>
      <c r="Z7" s="7">
        <f t="shared" si="0"/>
        <v>4</v>
      </c>
      <c r="AA7" s="4"/>
    </row>
    <row r="8" spans="1:27" ht="18.75" thickBot="1">
      <c r="A8" s="4"/>
      <c r="B8" s="19">
        <v>42039</v>
      </c>
      <c r="C8" s="49">
        <v>7987.5</v>
      </c>
      <c r="D8" s="50">
        <v>2010</v>
      </c>
      <c r="E8" s="46">
        <v>52.5</v>
      </c>
      <c r="F8" s="46">
        <f t="shared" si="1"/>
        <v>10050</v>
      </c>
      <c r="G8" s="50">
        <v>0</v>
      </c>
      <c r="H8" s="51">
        <v>0</v>
      </c>
      <c r="I8" s="48">
        <f t="shared" si="2"/>
        <v>10050</v>
      </c>
      <c r="J8" s="21"/>
      <c r="K8" s="81">
        <f t="shared" si="3"/>
        <v>42039</v>
      </c>
      <c r="L8" s="17">
        <f t="shared" si="7"/>
        <v>1065</v>
      </c>
      <c r="M8" s="17">
        <f t="shared" si="8"/>
        <v>536</v>
      </c>
      <c r="N8" s="111">
        <f t="shared" si="4"/>
        <v>14</v>
      </c>
      <c r="O8" s="18">
        <f t="shared" si="5"/>
        <v>1615</v>
      </c>
      <c r="P8" s="32"/>
      <c r="Q8" s="82">
        <f t="shared" si="6"/>
        <v>42039</v>
      </c>
      <c r="R8" s="3">
        <v>8</v>
      </c>
      <c r="S8" s="3"/>
      <c r="T8" s="6"/>
      <c r="U8" s="7"/>
      <c r="V8" s="4"/>
      <c r="W8" s="3">
        <v>4</v>
      </c>
      <c r="X8" s="3"/>
      <c r="Y8" s="6"/>
      <c r="Z8" s="7">
        <f t="shared" si="0"/>
        <v>4</v>
      </c>
      <c r="AA8" s="4"/>
    </row>
    <row r="9" spans="1:27" ht="18.75" thickBot="1">
      <c r="A9" s="4"/>
      <c r="B9" s="19">
        <v>42040</v>
      </c>
      <c r="C9" s="49">
        <v>6157.5</v>
      </c>
      <c r="D9" s="50">
        <v>1672.5</v>
      </c>
      <c r="E9" s="46">
        <v>86.25</v>
      </c>
      <c r="F9" s="46">
        <f t="shared" si="1"/>
        <v>7916.25</v>
      </c>
      <c r="G9" s="50">
        <v>0</v>
      </c>
      <c r="H9" s="51">
        <v>0</v>
      </c>
      <c r="I9" s="48">
        <f t="shared" si="2"/>
        <v>7916.25</v>
      </c>
      <c r="J9" s="21"/>
      <c r="K9" s="81">
        <f t="shared" si="3"/>
        <v>42040</v>
      </c>
      <c r="L9" s="17">
        <f t="shared" si="7"/>
        <v>821</v>
      </c>
      <c r="M9" s="17">
        <f t="shared" si="8"/>
        <v>446</v>
      </c>
      <c r="N9" s="111">
        <f t="shared" si="4"/>
        <v>23</v>
      </c>
      <c r="O9" s="18">
        <f t="shared" si="5"/>
        <v>1290</v>
      </c>
      <c r="P9" s="32"/>
      <c r="Q9" s="82">
        <f t="shared" si="6"/>
        <v>42040</v>
      </c>
      <c r="R9" s="3">
        <v>7</v>
      </c>
      <c r="S9" s="3"/>
      <c r="T9" s="6"/>
      <c r="U9" s="7"/>
      <c r="V9" s="4"/>
      <c r="W9" s="3">
        <v>4</v>
      </c>
      <c r="X9" s="3"/>
      <c r="Y9" s="6"/>
      <c r="Z9" s="7">
        <f t="shared" si="0"/>
        <v>4</v>
      </c>
      <c r="AA9" s="4"/>
    </row>
    <row r="10" spans="1:27" ht="18.75" thickBot="1">
      <c r="A10" s="4"/>
      <c r="B10" s="19">
        <v>42041</v>
      </c>
      <c r="C10" s="49">
        <v>8677.5</v>
      </c>
      <c r="D10" s="50">
        <v>1796.25</v>
      </c>
      <c r="E10" s="46">
        <v>221.25</v>
      </c>
      <c r="F10" s="46">
        <f t="shared" si="1"/>
        <v>10695</v>
      </c>
      <c r="G10" s="50">
        <v>0</v>
      </c>
      <c r="H10" s="51">
        <v>0</v>
      </c>
      <c r="I10" s="48">
        <f t="shared" si="2"/>
        <v>10695</v>
      </c>
      <c r="J10" s="21"/>
      <c r="K10" s="81">
        <f t="shared" si="3"/>
        <v>42041</v>
      </c>
      <c r="L10" s="17">
        <f t="shared" si="7"/>
        <v>1157</v>
      </c>
      <c r="M10" s="17">
        <f t="shared" si="8"/>
        <v>479</v>
      </c>
      <c r="N10" s="111">
        <f t="shared" si="4"/>
        <v>59</v>
      </c>
      <c r="O10" s="18">
        <f t="shared" si="5"/>
        <v>1695</v>
      </c>
      <c r="P10" s="32"/>
      <c r="Q10" s="82">
        <f t="shared" si="6"/>
        <v>42041</v>
      </c>
      <c r="R10" s="3">
        <v>8</v>
      </c>
      <c r="S10" s="3"/>
      <c r="T10" s="6"/>
      <c r="U10" s="7"/>
      <c r="V10" s="4"/>
      <c r="W10" s="3">
        <v>4</v>
      </c>
      <c r="X10" s="3"/>
      <c r="Y10" s="6"/>
      <c r="Z10" s="7">
        <f t="shared" si="0"/>
        <v>4</v>
      </c>
      <c r="AA10" s="4"/>
    </row>
    <row r="11" spans="1:27" ht="18.75" thickBot="1">
      <c r="A11" s="4"/>
      <c r="B11" s="19">
        <v>42042</v>
      </c>
      <c r="C11" s="49">
        <v>6202.5</v>
      </c>
      <c r="D11" s="50">
        <v>862.5</v>
      </c>
      <c r="E11" s="46">
        <v>78.75</v>
      </c>
      <c r="F11" s="46">
        <f t="shared" si="1"/>
        <v>7143.75</v>
      </c>
      <c r="G11" s="50">
        <v>0</v>
      </c>
      <c r="H11" s="51">
        <v>0</v>
      </c>
      <c r="I11" s="48">
        <f t="shared" si="2"/>
        <v>7143.75</v>
      </c>
      <c r="J11" s="21"/>
      <c r="K11" s="81">
        <f t="shared" si="3"/>
        <v>42042</v>
      </c>
      <c r="L11" s="17">
        <f t="shared" si="7"/>
        <v>827</v>
      </c>
      <c r="M11" s="17">
        <f t="shared" si="8"/>
        <v>230</v>
      </c>
      <c r="N11" s="111">
        <f t="shared" si="4"/>
        <v>21</v>
      </c>
      <c r="O11" s="18">
        <f t="shared" si="5"/>
        <v>1078</v>
      </c>
      <c r="P11" s="32"/>
      <c r="Q11" s="82">
        <f t="shared" si="6"/>
        <v>42042</v>
      </c>
      <c r="R11" s="3">
        <v>7</v>
      </c>
      <c r="S11" s="3"/>
      <c r="T11" s="6"/>
      <c r="U11" s="7"/>
      <c r="V11" s="4"/>
      <c r="W11" s="3">
        <v>4</v>
      </c>
      <c r="X11" s="3"/>
      <c r="Y11" s="6"/>
      <c r="Z11" s="7">
        <f t="shared" si="0"/>
        <v>4</v>
      </c>
      <c r="AA11" s="4"/>
    </row>
    <row r="12" spans="1:27" ht="18.75" thickBot="1">
      <c r="A12" s="4"/>
      <c r="B12" s="19">
        <v>42043</v>
      </c>
      <c r="C12" s="49">
        <v>4267.5</v>
      </c>
      <c r="D12" s="50">
        <v>427.5</v>
      </c>
      <c r="E12" s="46">
        <v>11.25</v>
      </c>
      <c r="F12" s="46">
        <f t="shared" si="1"/>
        <v>4706.25</v>
      </c>
      <c r="G12" s="50">
        <v>0</v>
      </c>
      <c r="H12" s="51">
        <v>0</v>
      </c>
      <c r="I12" s="48">
        <f t="shared" si="2"/>
        <v>4706.25</v>
      </c>
      <c r="J12" s="21"/>
      <c r="K12" s="81">
        <f t="shared" si="3"/>
        <v>42043</v>
      </c>
      <c r="L12" s="17">
        <f t="shared" si="7"/>
        <v>569</v>
      </c>
      <c r="M12" s="17">
        <f t="shared" si="8"/>
        <v>114</v>
      </c>
      <c r="N12" s="111">
        <f t="shared" si="4"/>
        <v>3</v>
      </c>
      <c r="O12" s="18">
        <f t="shared" si="5"/>
        <v>686</v>
      </c>
      <c r="P12" s="32"/>
      <c r="Q12" s="82">
        <f t="shared" si="6"/>
        <v>42043</v>
      </c>
      <c r="R12" s="3">
        <v>6</v>
      </c>
      <c r="S12" s="3"/>
      <c r="T12" s="6"/>
      <c r="U12" s="7"/>
      <c r="V12" s="4"/>
      <c r="W12" s="3">
        <v>3</v>
      </c>
      <c r="X12" s="3"/>
      <c r="Y12" s="6"/>
      <c r="Z12" s="7">
        <f t="shared" si="0"/>
        <v>3</v>
      </c>
      <c r="AA12" s="4"/>
    </row>
    <row r="13" spans="1:27" ht="18.75" thickBot="1">
      <c r="A13" s="4"/>
      <c r="B13" s="19">
        <v>42044</v>
      </c>
      <c r="C13" s="49">
        <v>8370</v>
      </c>
      <c r="D13" s="50">
        <v>1612.5</v>
      </c>
      <c r="E13" s="46">
        <v>431.25</v>
      </c>
      <c r="F13" s="46">
        <f t="shared" si="1"/>
        <v>10413.75</v>
      </c>
      <c r="G13" s="50">
        <v>0</v>
      </c>
      <c r="H13" s="51">
        <v>0</v>
      </c>
      <c r="I13" s="48">
        <f t="shared" si="2"/>
        <v>10413.75</v>
      </c>
      <c r="J13" s="21"/>
      <c r="K13" s="81">
        <f t="shared" si="3"/>
        <v>42044</v>
      </c>
      <c r="L13" s="17">
        <f t="shared" si="7"/>
        <v>1116</v>
      </c>
      <c r="M13" s="17">
        <f t="shared" si="8"/>
        <v>430</v>
      </c>
      <c r="N13" s="111">
        <f t="shared" si="4"/>
        <v>115</v>
      </c>
      <c r="O13" s="18">
        <f t="shared" si="5"/>
        <v>1661</v>
      </c>
      <c r="P13" s="32"/>
      <c r="Q13" s="82">
        <f t="shared" si="6"/>
        <v>42044</v>
      </c>
      <c r="R13" s="3">
        <v>7</v>
      </c>
      <c r="S13" s="3"/>
      <c r="T13" s="6"/>
      <c r="U13" s="7"/>
      <c r="V13" s="4"/>
      <c r="W13" s="3">
        <v>4</v>
      </c>
      <c r="X13" s="3"/>
      <c r="Y13" s="6"/>
      <c r="Z13" s="7">
        <f t="shared" si="0"/>
        <v>4</v>
      </c>
      <c r="AA13" s="4"/>
    </row>
    <row r="14" spans="1:27" ht="18.75" thickBot="1">
      <c r="A14" s="4"/>
      <c r="B14" s="19">
        <v>42045</v>
      </c>
      <c r="C14" s="49">
        <v>7440</v>
      </c>
      <c r="D14" s="50">
        <v>1638.75</v>
      </c>
      <c r="E14" s="46">
        <v>375</v>
      </c>
      <c r="F14" s="46">
        <f t="shared" si="1"/>
        <v>9453.75</v>
      </c>
      <c r="G14" s="50">
        <v>0</v>
      </c>
      <c r="H14" s="51">
        <v>0</v>
      </c>
      <c r="I14" s="48">
        <f t="shared" si="2"/>
        <v>9453.75</v>
      </c>
      <c r="J14" s="21"/>
      <c r="K14" s="81">
        <f t="shared" si="3"/>
        <v>42045</v>
      </c>
      <c r="L14" s="17">
        <f t="shared" si="7"/>
        <v>992</v>
      </c>
      <c r="M14" s="17">
        <f t="shared" si="8"/>
        <v>437</v>
      </c>
      <c r="N14" s="111">
        <f t="shared" si="4"/>
        <v>100</v>
      </c>
      <c r="O14" s="18">
        <f t="shared" si="5"/>
        <v>1529</v>
      </c>
      <c r="P14" s="32"/>
      <c r="Q14" s="82">
        <f t="shared" si="6"/>
        <v>42045</v>
      </c>
      <c r="R14" s="3">
        <v>6</v>
      </c>
      <c r="S14" s="3"/>
      <c r="T14" s="6"/>
      <c r="U14" s="7"/>
      <c r="V14" s="4"/>
      <c r="W14" s="3">
        <v>3</v>
      </c>
      <c r="X14" s="3"/>
      <c r="Y14" s="6"/>
      <c r="Z14" s="7">
        <f t="shared" si="0"/>
        <v>3</v>
      </c>
      <c r="AA14" s="4"/>
    </row>
    <row r="15" spans="1:27" ht="18.75" thickBot="1">
      <c r="A15" s="4"/>
      <c r="B15" s="19">
        <v>42046</v>
      </c>
      <c r="C15" s="49">
        <v>7882.5</v>
      </c>
      <c r="D15" s="50">
        <v>1875</v>
      </c>
      <c r="E15" s="46">
        <v>506.25</v>
      </c>
      <c r="F15" s="46">
        <f t="shared" si="1"/>
        <v>10263.75</v>
      </c>
      <c r="G15" s="50">
        <v>0</v>
      </c>
      <c r="H15" s="51">
        <v>0</v>
      </c>
      <c r="I15" s="48">
        <f t="shared" si="2"/>
        <v>10263.75</v>
      </c>
      <c r="J15" s="21"/>
      <c r="K15" s="81">
        <f t="shared" si="3"/>
        <v>42046</v>
      </c>
      <c r="L15" s="17">
        <f t="shared" si="7"/>
        <v>1051</v>
      </c>
      <c r="M15" s="17">
        <f t="shared" si="8"/>
        <v>500</v>
      </c>
      <c r="N15" s="111">
        <f t="shared" si="4"/>
        <v>135</v>
      </c>
      <c r="O15" s="18">
        <f t="shared" si="5"/>
        <v>1686</v>
      </c>
      <c r="P15" s="32"/>
      <c r="Q15" s="82">
        <f t="shared" si="6"/>
        <v>42046</v>
      </c>
      <c r="R15" s="3">
        <v>7</v>
      </c>
      <c r="S15" s="3"/>
      <c r="T15" s="6"/>
      <c r="U15" s="7"/>
      <c r="V15" s="4"/>
      <c r="W15" s="3">
        <v>4</v>
      </c>
      <c r="X15" s="3"/>
      <c r="Y15" s="6"/>
      <c r="Z15" s="7">
        <f t="shared" si="0"/>
        <v>4</v>
      </c>
      <c r="AA15" s="4"/>
    </row>
    <row r="16" spans="1:27" ht="18.75" thickBot="1">
      <c r="A16" s="4"/>
      <c r="B16" s="19">
        <v>42047</v>
      </c>
      <c r="C16" s="49">
        <v>8227.5</v>
      </c>
      <c r="D16" s="50">
        <v>1421.25</v>
      </c>
      <c r="E16" s="46">
        <v>502.5</v>
      </c>
      <c r="F16" s="46">
        <f t="shared" si="1"/>
        <v>10151.25</v>
      </c>
      <c r="G16" s="50">
        <v>0</v>
      </c>
      <c r="H16" s="51">
        <v>0</v>
      </c>
      <c r="I16" s="48">
        <f t="shared" si="2"/>
        <v>10151.25</v>
      </c>
      <c r="J16" s="21"/>
      <c r="K16" s="81">
        <f t="shared" si="3"/>
        <v>42047</v>
      </c>
      <c r="L16" s="17">
        <f t="shared" si="7"/>
        <v>1097</v>
      </c>
      <c r="M16" s="17">
        <f t="shared" si="8"/>
        <v>379</v>
      </c>
      <c r="N16" s="111">
        <f t="shared" si="4"/>
        <v>134</v>
      </c>
      <c r="O16" s="18">
        <f t="shared" si="5"/>
        <v>1610</v>
      </c>
      <c r="P16" s="32"/>
      <c r="Q16" s="82">
        <f t="shared" si="6"/>
        <v>42047</v>
      </c>
      <c r="R16" s="3">
        <v>8</v>
      </c>
      <c r="S16" s="3"/>
      <c r="T16" s="6"/>
      <c r="U16" s="7"/>
      <c r="V16" s="4"/>
      <c r="W16" s="3">
        <v>4</v>
      </c>
      <c r="X16" s="3"/>
      <c r="Y16" s="6"/>
      <c r="Z16" s="7">
        <f t="shared" si="0"/>
        <v>4</v>
      </c>
      <c r="AA16" s="4"/>
    </row>
    <row r="17" spans="1:27" ht="18.75" thickBot="1">
      <c r="A17" s="4"/>
      <c r="B17" s="19">
        <v>42048</v>
      </c>
      <c r="C17" s="49">
        <v>8977.5</v>
      </c>
      <c r="D17" s="50">
        <v>1890</v>
      </c>
      <c r="E17" s="46">
        <v>637.5</v>
      </c>
      <c r="F17" s="46">
        <f t="shared" si="1"/>
        <v>11505</v>
      </c>
      <c r="G17" s="50">
        <v>0</v>
      </c>
      <c r="H17" s="51">
        <v>0</v>
      </c>
      <c r="I17" s="48">
        <f t="shared" si="2"/>
        <v>11505</v>
      </c>
      <c r="J17" s="21"/>
      <c r="K17" s="81">
        <f t="shared" si="3"/>
        <v>42048</v>
      </c>
      <c r="L17" s="17">
        <f t="shared" si="7"/>
        <v>1197</v>
      </c>
      <c r="M17" s="17">
        <f t="shared" si="8"/>
        <v>504</v>
      </c>
      <c r="N17" s="111">
        <f t="shared" si="4"/>
        <v>170</v>
      </c>
      <c r="O17" s="18">
        <f t="shared" si="5"/>
        <v>1871</v>
      </c>
      <c r="P17" s="32"/>
      <c r="Q17" s="82">
        <f t="shared" si="6"/>
        <v>42048</v>
      </c>
      <c r="R17" s="3">
        <v>8</v>
      </c>
      <c r="S17" s="3"/>
      <c r="T17" s="6"/>
      <c r="U17" s="7"/>
      <c r="V17" s="4"/>
      <c r="W17" s="3">
        <v>4</v>
      </c>
      <c r="X17" s="3"/>
      <c r="Y17" s="6"/>
      <c r="Z17" s="7">
        <f t="shared" si="0"/>
        <v>4</v>
      </c>
      <c r="AA17" s="4"/>
    </row>
    <row r="18" spans="1:27" ht="18.75" thickBot="1">
      <c r="A18" s="4"/>
      <c r="B18" s="19">
        <v>42049</v>
      </c>
      <c r="C18" s="49">
        <v>7012.5</v>
      </c>
      <c r="D18" s="50">
        <v>855</v>
      </c>
      <c r="E18" s="46">
        <v>198.75</v>
      </c>
      <c r="F18" s="46">
        <f t="shared" si="1"/>
        <v>8066.25</v>
      </c>
      <c r="G18" s="50">
        <v>0</v>
      </c>
      <c r="H18" s="51">
        <v>0</v>
      </c>
      <c r="I18" s="48">
        <f t="shared" si="2"/>
        <v>8066.25</v>
      </c>
      <c r="J18" s="21"/>
      <c r="K18" s="81">
        <f t="shared" si="3"/>
        <v>42049</v>
      </c>
      <c r="L18" s="17">
        <f t="shared" si="7"/>
        <v>935</v>
      </c>
      <c r="M18" s="17">
        <f t="shared" si="8"/>
        <v>228</v>
      </c>
      <c r="N18" s="111">
        <f t="shared" si="4"/>
        <v>53</v>
      </c>
      <c r="O18" s="18">
        <f t="shared" si="5"/>
        <v>1216</v>
      </c>
      <c r="P18" s="32"/>
      <c r="Q18" s="82">
        <f t="shared" si="6"/>
        <v>42049</v>
      </c>
      <c r="R18" s="3">
        <v>7</v>
      </c>
      <c r="S18" s="3"/>
      <c r="T18" s="6"/>
      <c r="U18" s="7"/>
      <c r="V18" s="4"/>
      <c r="W18" s="3">
        <v>4</v>
      </c>
      <c r="X18" s="3"/>
      <c r="Y18" s="6"/>
      <c r="Z18" s="7">
        <f t="shared" si="0"/>
        <v>4</v>
      </c>
      <c r="AA18" s="4"/>
    </row>
    <row r="19" spans="1:27" ht="18.75" thickBot="1">
      <c r="A19" s="4"/>
      <c r="B19" s="19">
        <v>42050</v>
      </c>
      <c r="C19" s="49">
        <v>4650</v>
      </c>
      <c r="D19" s="50">
        <v>562.5</v>
      </c>
      <c r="E19" s="46">
        <v>48.75</v>
      </c>
      <c r="F19" s="46">
        <f t="shared" si="1"/>
        <v>5261.25</v>
      </c>
      <c r="G19" s="50">
        <v>0</v>
      </c>
      <c r="H19" s="51">
        <v>0</v>
      </c>
      <c r="I19" s="48">
        <f t="shared" si="2"/>
        <v>5261.25</v>
      </c>
      <c r="J19" s="21"/>
      <c r="K19" s="81">
        <f t="shared" si="3"/>
        <v>42050</v>
      </c>
      <c r="L19" s="17">
        <f t="shared" si="7"/>
        <v>620</v>
      </c>
      <c r="M19" s="17">
        <f t="shared" si="8"/>
        <v>150</v>
      </c>
      <c r="N19" s="111">
        <f t="shared" si="4"/>
        <v>13</v>
      </c>
      <c r="O19" s="18">
        <f t="shared" si="5"/>
        <v>783</v>
      </c>
      <c r="P19" s="32"/>
      <c r="Q19" s="82">
        <f t="shared" si="6"/>
        <v>42050</v>
      </c>
      <c r="R19" s="3">
        <v>7</v>
      </c>
      <c r="S19" s="3"/>
      <c r="T19" s="6"/>
      <c r="U19" s="7"/>
      <c r="V19" s="4"/>
      <c r="W19" s="3">
        <v>4</v>
      </c>
      <c r="X19" s="3"/>
      <c r="Y19" s="6"/>
      <c r="Z19" s="7">
        <f t="shared" si="0"/>
        <v>4</v>
      </c>
      <c r="AA19" s="4"/>
    </row>
    <row r="20" spans="1:27" ht="18.75" thickBot="1">
      <c r="A20" s="4"/>
      <c r="B20" s="19">
        <v>42051</v>
      </c>
      <c r="C20" s="49">
        <v>7650</v>
      </c>
      <c r="D20" s="50">
        <v>1425</v>
      </c>
      <c r="E20" s="46">
        <v>615</v>
      </c>
      <c r="F20" s="46">
        <f t="shared" si="1"/>
        <v>9690</v>
      </c>
      <c r="G20" s="50">
        <v>0</v>
      </c>
      <c r="H20" s="51">
        <v>0</v>
      </c>
      <c r="I20" s="48">
        <f t="shared" si="2"/>
        <v>9690</v>
      </c>
      <c r="J20" s="21"/>
      <c r="K20" s="81">
        <f t="shared" si="3"/>
        <v>42051</v>
      </c>
      <c r="L20" s="17">
        <f t="shared" si="7"/>
        <v>1020</v>
      </c>
      <c r="M20" s="17">
        <f t="shared" si="8"/>
        <v>380</v>
      </c>
      <c r="N20" s="111">
        <f t="shared" si="4"/>
        <v>164</v>
      </c>
      <c r="O20" s="18">
        <f t="shared" si="5"/>
        <v>1564</v>
      </c>
      <c r="P20" s="32"/>
      <c r="Q20" s="82">
        <f t="shared" si="6"/>
        <v>42051</v>
      </c>
      <c r="R20" s="3">
        <v>7</v>
      </c>
      <c r="S20" s="3"/>
      <c r="T20" s="6"/>
      <c r="U20" s="7"/>
      <c r="V20" s="4"/>
      <c r="W20" s="3">
        <v>4</v>
      </c>
      <c r="X20" s="3"/>
      <c r="Y20" s="6"/>
      <c r="Z20" s="7">
        <f t="shared" si="0"/>
        <v>4</v>
      </c>
      <c r="AA20" s="4"/>
    </row>
    <row r="21" spans="1:27" ht="18.75" thickBot="1">
      <c r="A21" s="4"/>
      <c r="B21" s="19">
        <v>42052</v>
      </c>
      <c r="C21" s="49">
        <v>8542.5</v>
      </c>
      <c r="D21" s="50">
        <v>1477.5</v>
      </c>
      <c r="E21" s="46">
        <v>682.5</v>
      </c>
      <c r="F21" s="46">
        <f t="shared" si="1"/>
        <v>10702.5</v>
      </c>
      <c r="G21" s="50">
        <v>5950</v>
      </c>
      <c r="H21" s="51">
        <v>0</v>
      </c>
      <c r="I21" s="48">
        <f t="shared" si="2"/>
        <v>16652.5</v>
      </c>
      <c r="J21" s="21"/>
      <c r="K21" s="81">
        <f t="shared" si="3"/>
        <v>42052</v>
      </c>
      <c r="L21" s="17">
        <f t="shared" si="7"/>
        <v>1139</v>
      </c>
      <c r="M21" s="17">
        <f t="shared" si="8"/>
        <v>394</v>
      </c>
      <c r="N21" s="111">
        <f t="shared" si="4"/>
        <v>182</v>
      </c>
      <c r="O21" s="18">
        <f t="shared" si="5"/>
        <v>1715</v>
      </c>
      <c r="P21" s="32"/>
      <c r="Q21" s="82">
        <f t="shared" si="6"/>
        <v>42052</v>
      </c>
      <c r="R21" s="3">
        <v>8</v>
      </c>
      <c r="S21" s="3"/>
      <c r="T21" s="6"/>
      <c r="U21" s="7"/>
      <c r="V21" s="4"/>
      <c r="W21" s="3">
        <v>4</v>
      </c>
      <c r="X21" s="3"/>
      <c r="Y21" s="6"/>
      <c r="Z21" s="7">
        <f t="shared" si="0"/>
        <v>4</v>
      </c>
      <c r="AA21" s="4"/>
    </row>
    <row r="22" spans="1:27" ht="18.75" thickBot="1">
      <c r="A22" s="4"/>
      <c r="B22" s="19">
        <v>42053</v>
      </c>
      <c r="C22" s="49">
        <v>9952.5</v>
      </c>
      <c r="D22" s="50">
        <v>1481.25</v>
      </c>
      <c r="E22" s="46">
        <v>720</v>
      </c>
      <c r="F22" s="46">
        <f t="shared" si="1"/>
        <v>12153.75</v>
      </c>
      <c r="G22" s="50">
        <v>0</v>
      </c>
      <c r="H22" s="51">
        <v>0</v>
      </c>
      <c r="I22" s="48">
        <f t="shared" si="2"/>
        <v>12153.75</v>
      </c>
      <c r="J22" s="21"/>
      <c r="K22" s="81">
        <f t="shared" si="3"/>
        <v>42053</v>
      </c>
      <c r="L22" s="17">
        <f t="shared" si="7"/>
        <v>1327</v>
      </c>
      <c r="M22" s="17">
        <f t="shared" si="8"/>
        <v>395</v>
      </c>
      <c r="N22" s="111">
        <f t="shared" si="4"/>
        <v>192</v>
      </c>
      <c r="O22" s="18">
        <f t="shared" si="5"/>
        <v>1914</v>
      </c>
      <c r="P22" s="32"/>
      <c r="Q22" s="82">
        <f t="shared" si="6"/>
        <v>42053</v>
      </c>
      <c r="R22" s="3">
        <v>8</v>
      </c>
      <c r="S22" s="3"/>
      <c r="T22" s="6"/>
      <c r="U22" s="7"/>
      <c r="V22" s="4"/>
      <c r="W22" s="3">
        <v>4</v>
      </c>
      <c r="X22" s="3"/>
      <c r="Y22" s="6"/>
      <c r="Z22" s="7">
        <f t="shared" si="0"/>
        <v>4</v>
      </c>
      <c r="AA22" s="4"/>
    </row>
    <row r="23" spans="1:27" ht="18.75" thickBot="1">
      <c r="A23" s="4"/>
      <c r="B23" s="19">
        <v>42054</v>
      </c>
      <c r="C23" s="49">
        <v>8362.5</v>
      </c>
      <c r="D23" s="50">
        <v>1485</v>
      </c>
      <c r="E23" s="46">
        <v>843.75</v>
      </c>
      <c r="F23" s="46">
        <f t="shared" si="1"/>
        <v>10691.25</v>
      </c>
      <c r="G23" s="50">
        <v>0</v>
      </c>
      <c r="H23" s="51">
        <v>0</v>
      </c>
      <c r="I23" s="48">
        <f t="shared" si="2"/>
        <v>10691.25</v>
      </c>
      <c r="J23" s="21"/>
      <c r="K23" s="81">
        <f t="shared" si="3"/>
        <v>42054</v>
      </c>
      <c r="L23" s="17">
        <f t="shared" si="7"/>
        <v>1115</v>
      </c>
      <c r="M23" s="17">
        <f t="shared" si="8"/>
        <v>396</v>
      </c>
      <c r="N23" s="111">
        <f t="shared" si="4"/>
        <v>225</v>
      </c>
      <c r="O23" s="18">
        <f t="shared" si="5"/>
        <v>1736</v>
      </c>
      <c r="P23" s="32"/>
      <c r="Q23" s="82">
        <f t="shared" si="6"/>
        <v>42054</v>
      </c>
      <c r="R23" s="3">
        <v>8</v>
      </c>
      <c r="S23" s="3"/>
      <c r="T23" s="6"/>
      <c r="U23" s="7"/>
      <c r="V23" s="4"/>
      <c r="W23" s="3">
        <v>4</v>
      </c>
      <c r="X23" s="3"/>
      <c r="Y23" s="6"/>
      <c r="Z23" s="7">
        <f t="shared" si="0"/>
        <v>4</v>
      </c>
      <c r="AA23" s="4"/>
    </row>
    <row r="24" spans="1:27" ht="18.75" thickBot="1">
      <c r="A24" s="4"/>
      <c r="B24" s="19">
        <v>42055</v>
      </c>
      <c r="C24" s="49">
        <v>7875</v>
      </c>
      <c r="D24" s="50">
        <v>1500</v>
      </c>
      <c r="E24" s="46">
        <v>618.75</v>
      </c>
      <c r="F24" s="46">
        <f t="shared" si="1"/>
        <v>9993.75</v>
      </c>
      <c r="G24" s="50">
        <v>0</v>
      </c>
      <c r="H24" s="51">
        <v>0</v>
      </c>
      <c r="I24" s="48">
        <f t="shared" si="2"/>
        <v>9993.75</v>
      </c>
      <c r="J24" s="21"/>
      <c r="K24" s="81">
        <f t="shared" si="3"/>
        <v>42055</v>
      </c>
      <c r="L24" s="17">
        <f t="shared" si="7"/>
        <v>1050</v>
      </c>
      <c r="M24" s="17">
        <f t="shared" si="8"/>
        <v>400</v>
      </c>
      <c r="N24" s="111">
        <f t="shared" si="4"/>
        <v>165</v>
      </c>
      <c r="O24" s="18">
        <f t="shared" si="5"/>
        <v>1615</v>
      </c>
      <c r="P24" s="32"/>
      <c r="Q24" s="82">
        <f t="shared" si="6"/>
        <v>42055</v>
      </c>
      <c r="R24" s="3">
        <v>8</v>
      </c>
      <c r="S24" s="3"/>
      <c r="T24" s="6"/>
      <c r="U24" s="7"/>
      <c r="V24" s="4"/>
      <c r="W24" s="3">
        <v>4</v>
      </c>
      <c r="X24" s="3"/>
      <c r="Y24" s="6"/>
      <c r="Z24" s="7">
        <f t="shared" si="0"/>
        <v>4</v>
      </c>
      <c r="AA24" s="4"/>
    </row>
    <row r="25" spans="1:27" ht="18.75" thickBot="1">
      <c r="A25" s="4"/>
      <c r="B25" s="19">
        <v>42056</v>
      </c>
      <c r="C25" s="49">
        <v>6345</v>
      </c>
      <c r="D25" s="50">
        <v>712.5</v>
      </c>
      <c r="E25" s="46">
        <v>255</v>
      </c>
      <c r="F25" s="46">
        <f t="shared" si="1"/>
        <v>7312.5</v>
      </c>
      <c r="G25" s="50">
        <v>0</v>
      </c>
      <c r="H25" s="51">
        <v>0</v>
      </c>
      <c r="I25" s="48">
        <f t="shared" si="2"/>
        <v>7312.5</v>
      </c>
      <c r="J25" s="21"/>
      <c r="K25" s="81">
        <f t="shared" si="3"/>
        <v>42056</v>
      </c>
      <c r="L25" s="17">
        <f t="shared" si="7"/>
        <v>846</v>
      </c>
      <c r="M25" s="17">
        <f t="shared" si="8"/>
        <v>190</v>
      </c>
      <c r="N25" s="111">
        <f t="shared" si="4"/>
        <v>68</v>
      </c>
      <c r="O25" s="18">
        <f t="shared" si="5"/>
        <v>1104</v>
      </c>
      <c r="P25" s="32"/>
      <c r="Q25" s="82">
        <f t="shared" si="6"/>
        <v>42056</v>
      </c>
      <c r="R25" s="3">
        <v>7</v>
      </c>
      <c r="S25" s="3"/>
      <c r="T25" s="6"/>
      <c r="U25" s="7"/>
      <c r="V25" s="4"/>
      <c r="W25" s="3">
        <v>4</v>
      </c>
      <c r="X25" s="3"/>
      <c r="Y25" s="6"/>
      <c r="Z25" s="7">
        <f t="shared" si="0"/>
        <v>4</v>
      </c>
      <c r="AA25" s="4"/>
    </row>
    <row r="26" spans="1:27" ht="18.75" thickBot="1">
      <c r="A26" s="4"/>
      <c r="B26" s="19">
        <v>42057</v>
      </c>
      <c r="C26" s="49">
        <v>6705</v>
      </c>
      <c r="D26" s="50">
        <v>795</v>
      </c>
      <c r="E26" s="46">
        <v>138.75</v>
      </c>
      <c r="F26" s="46">
        <f t="shared" si="1"/>
        <v>7638.75</v>
      </c>
      <c r="G26" s="50">
        <v>0</v>
      </c>
      <c r="H26" s="51">
        <v>0</v>
      </c>
      <c r="I26" s="48">
        <f t="shared" si="2"/>
        <v>7638.75</v>
      </c>
      <c r="J26" s="21"/>
      <c r="K26" s="81">
        <f t="shared" si="3"/>
        <v>42057</v>
      </c>
      <c r="L26" s="17">
        <f t="shared" si="7"/>
        <v>894</v>
      </c>
      <c r="M26" s="17">
        <f t="shared" si="8"/>
        <v>212</v>
      </c>
      <c r="N26" s="111">
        <f t="shared" si="4"/>
        <v>37</v>
      </c>
      <c r="O26" s="18">
        <f t="shared" si="5"/>
        <v>1143</v>
      </c>
      <c r="P26" s="32"/>
      <c r="Q26" s="82">
        <f t="shared" si="6"/>
        <v>42057</v>
      </c>
      <c r="R26" s="3">
        <v>8</v>
      </c>
      <c r="S26" s="3"/>
      <c r="T26" s="6"/>
      <c r="U26" s="7"/>
      <c r="V26" s="4"/>
      <c r="W26" s="3">
        <v>4</v>
      </c>
      <c r="X26" s="3"/>
      <c r="Y26" s="6"/>
      <c r="Z26" s="7">
        <f t="shared" si="0"/>
        <v>4</v>
      </c>
      <c r="AA26" s="4"/>
    </row>
    <row r="27" spans="1:27" ht="18.75" thickBot="1">
      <c r="A27" s="4"/>
      <c r="B27" s="19">
        <v>42058</v>
      </c>
      <c r="C27" s="49">
        <v>7852.5</v>
      </c>
      <c r="D27" s="50">
        <v>1211.25</v>
      </c>
      <c r="E27" s="46">
        <v>633.75</v>
      </c>
      <c r="F27" s="46">
        <f t="shared" si="1"/>
        <v>9697.5</v>
      </c>
      <c r="G27" s="50">
        <v>0</v>
      </c>
      <c r="H27" s="51">
        <v>0</v>
      </c>
      <c r="I27" s="48">
        <f t="shared" si="2"/>
        <v>9697.5</v>
      </c>
      <c r="J27" s="21"/>
      <c r="K27" s="81">
        <f t="shared" si="3"/>
        <v>42058</v>
      </c>
      <c r="L27" s="17">
        <f t="shared" si="7"/>
        <v>1047</v>
      </c>
      <c r="M27" s="17">
        <f t="shared" si="8"/>
        <v>323</v>
      </c>
      <c r="N27" s="111">
        <f t="shared" si="4"/>
        <v>169</v>
      </c>
      <c r="O27" s="18">
        <f t="shared" si="5"/>
        <v>1539</v>
      </c>
      <c r="P27" s="32"/>
      <c r="Q27" s="82">
        <f t="shared" si="6"/>
        <v>42058</v>
      </c>
      <c r="R27" s="3">
        <v>8</v>
      </c>
      <c r="S27" s="3"/>
      <c r="T27" s="6"/>
      <c r="U27" s="7"/>
      <c r="V27" s="4"/>
      <c r="W27" s="3">
        <v>4</v>
      </c>
      <c r="X27" s="3"/>
      <c r="Y27" s="6"/>
      <c r="Z27" s="7">
        <f t="shared" si="0"/>
        <v>4</v>
      </c>
      <c r="AA27" s="4"/>
    </row>
    <row r="28" spans="1:27" ht="18.75" thickBot="1">
      <c r="A28" s="4"/>
      <c r="B28" s="19">
        <v>42059</v>
      </c>
      <c r="C28" s="49">
        <v>10680</v>
      </c>
      <c r="D28" s="50">
        <v>1796.25</v>
      </c>
      <c r="E28" s="46">
        <v>817.5</v>
      </c>
      <c r="F28" s="46">
        <f t="shared" si="1"/>
        <v>13293.75</v>
      </c>
      <c r="G28" s="50">
        <v>0</v>
      </c>
      <c r="H28" s="51">
        <v>0</v>
      </c>
      <c r="I28" s="48">
        <f t="shared" si="2"/>
        <v>13293.75</v>
      </c>
      <c r="J28" s="21"/>
      <c r="K28" s="81">
        <f t="shared" si="3"/>
        <v>42059</v>
      </c>
      <c r="L28" s="17">
        <f t="shared" si="7"/>
        <v>1424</v>
      </c>
      <c r="M28" s="17">
        <f t="shared" si="8"/>
        <v>479</v>
      </c>
      <c r="N28" s="111">
        <f t="shared" si="4"/>
        <v>218</v>
      </c>
      <c r="O28" s="18">
        <f t="shared" si="5"/>
        <v>2121</v>
      </c>
      <c r="P28" s="32"/>
      <c r="Q28" s="82">
        <f t="shared" si="6"/>
        <v>42059</v>
      </c>
      <c r="R28" s="3">
        <v>10</v>
      </c>
      <c r="S28" s="3"/>
      <c r="T28" s="6"/>
      <c r="U28" s="7"/>
      <c r="V28" s="4"/>
      <c r="W28" s="59">
        <v>5</v>
      </c>
      <c r="X28" s="3"/>
      <c r="Y28" s="6"/>
      <c r="Z28" s="7">
        <f t="shared" si="0"/>
        <v>5</v>
      </c>
      <c r="AA28" s="4"/>
    </row>
    <row r="29" spans="1:27" ht="18.75" thickBot="1">
      <c r="A29" s="4"/>
      <c r="B29" s="19">
        <v>42060</v>
      </c>
      <c r="C29" s="49">
        <v>8955</v>
      </c>
      <c r="D29" s="50">
        <v>1522.5</v>
      </c>
      <c r="E29" s="46">
        <v>840</v>
      </c>
      <c r="F29" s="46">
        <f t="shared" si="1"/>
        <v>11317.5</v>
      </c>
      <c r="G29" s="50">
        <v>0</v>
      </c>
      <c r="H29" s="51">
        <v>0</v>
      </c>
      <c r="I29" s="48">
        <f t="shared" si="2"/>
        <v>11317.5</v>
      </c>
      <c r="J29" s="21"/>
      <c r="K29" s="81">
        <f t="shared" si="3"/>
        <v>42060</v>
      </c>
      <c r="L29" s="17">
        <f t="shared" si="7"/>
        <v>1194</v>
      </c>
      <c r="M29" s="17">
        <f t="shared" si="8"/>
        <v>406</v>
      </c>
      <c r="N29" s="111">
        <f t="shared" si="4"/>
        <v>224</v>
      </c>
      <c r="O29" s="18">
        <f t="shared" si="5"/>
        <v>1824</v>
      </c>
      <c r="P29" s="32"/>
      <c r="Q29" s="82">
        <f t="shared" si="6"/>
        <v>42060</v>
      </c>
      <c r="R29" s="3">
        <v>9</v>
      </c>
      <c r="S29" s="3"/>
      <c r="T29" s="6"/>
      <c r="U29" s="7"/>
      <c r="V29" s="4"/>
      <c r="W29" s="3">
        <v>5</v>
      </c>
      <c r="X29" s="3"/>
      <c r="Y29" s="6"/>
      <c r="Z29" s="7">
        <f t="shared" si="0"/>
        <v>5</v>
      </c>
      <c r="AA29" s="4"/>
    </row>
    <row r="30" spans="1:27" ht="18.75" thickBot="1">
      <c r="A30" s="4"/>
      <c r="B30" s="19">
        <v>42061</v>
      </c>
      <c r="C30" s="49">
        <v>9787.5</v>
      </c>
      <c r="D30" s="50">
        <v>1470</v>
      </c>
      <c r="E30" s="46">
        <v>881.25</v>
      </c>
      <c r="F30" s="46">
        <f t="shared" si="1"/>
        <v>12138.75</v>
      </c>
      <c r="G30" s="50">
        <v>0</v>
      </c>
      <c r="H30" s="51">
        <v>0</v>
      </c>
      <c r="I30" s="48">
        <f t="shared" si="2"/>
        <v>12138.75</v>
      </c>
      <c r="J30" s="21"/>
      <c r="K30" s="81">
        <f t="shared" si="3"/>
        <v>42061</v>
      </c>
      <c r="L30" s="17">
        <f t="shared" si="7"/>
        <v>1305</v>
      </c>
      <c r="M30" s="17">
        <f t="shared" si="8"/>
        <v>392</v>
      </c>
      <c r="N30" s="111">
        <f t="shared" si="4"/>
        <v>235</v>
      </c>
      <c r="O30" s="18">
        <f t="shared" si="5"/>
        <v>1932</v>
      </c>
      <c r="P30" s="32"/>
      <c r="Q30" s="82">
        <f t="shared" si="6"/>
        <v>42061</v>
      </c>
      <c r="R30" s="3">
        <v>10</v>
      </c>
      <c r="S30" s="3"/>
      <c r="T30" s="6"/>
      <c r="U30" s="7"/>
      <c r="V30" s="4"/>
      <c r="W30" s="3">
        <v>5</v>
      </c>
      <c r="X30" s="3"/>
      <c r="Y30" s="6"/>
      <c r="Z30" s="7">
        <f t="shared" si="0"/>
        <v>5</v>
      </c>
      <c r="AA30" s="4"/>
    </row>
    <row r="31" spans="1:27" ht="18.75" thickBot="1">
      <c r="A31" s="4"/>
      <c r="B31" s="19">
        <v>42062</v>
      </c>
      <c r="C31" s="49">
        <v>9457.5</v>
      </c>
      <c r="D31" s="50">
        <v>1335</v>
      </c>
      <c r="E31" s="46">
        <v>757.5</v>
      </c>
      <c r="F31" s="46">
        <f t="shared" si="1"/>
        <v>11550</v>
      </c>
      <c r="G31" s="50">
        <v>13850</v>
      </c>
      <c r="H31" s="51">
        <v>0</v>
      </c>
      <c r="I31" s="48">
        <f t="shared" si="2"/>
        <v>25400</v>
      </c>
      <c r="J31" s="21"/>
      <c r="K31" s="81">
        <f t="shared" si="3"/>
        <v>42062</v>
      </c>
      <c r="L31" s="17">
        <f t="shared" si="7"/>
        <v>1261</v>
      </c>
      <c r="M31" s="17">
        <f t="shared" si="8"/>
        <v>356</v>
      </c>
      <c r="N31" s="111">
        <f t="shared" si="4"/>
        <v>202</v>
      </c>
      <c r="O31" s="18">
        <f t="shared" si="5"/>
        <v>1819</v>
      </c>
      <c r="P31" s="32"/>
      <c r="Q31" s="82">
        <f t="shared" si="6"/>
        <v>42062</v>
      </c>
      <c r="R31" s="3">
        <v>10</v>
      </c>
      <c r="S31" s="3"/>
      <c r="T31" s="6"/>
      <c r="U31" s="7"/>
      <c r="V31" s="4"/>
      <c r="W31" s="3">
        <v>5</v>
      </c>
      <c r="X31" s="3"/>
      <c r="Y31" s="6"/>
      <c r="Z31" s="7">
        <f t="shared" si="0"/>
        <v>5</v>
      </c>
      <c r="AA31" s="4"/>
    </row>
    <row r="32" spans="1:27" ht="18.75" thickBot="1">
      <c r="A32" s="4"/>
      <c r="B32" s="19">
        <v>42063</v>
      </c>
      <c r="C32" s="49">
        <v>9922.5</v>
      </c>
      <c r="D32" s="50">
        <v>1027.5</v>
      </c>
      <c r="E32" s="46">
        <v>446.25</v>
      </c>
      <c r="F32" s="46">
        <f t="shared" si="1"/>
        <v>11396.25</v>
      </c>
      <c r="G32" s="50">
        <v>0</v>
      </c>
      <c r="H32" s="51">
        <v>0</v>
      </c>
      <c r="I32" s="48">
        <f t="shared" si="2"/>
        <v>11396.25</v>
      </c>
      <c r="J32" s="21"/>
      <c r="K32" s="81">
        <f t="shared" si="3"/>
        <v>42063</v>
      </c>
      <c r="L32" s="17">
        <f t="shared" si="7"/>
        <v>1323</v>
      </c>
      <c r="M32" s="17">
        <f t="shared" si="8"/>
        <v>274</v>
      </c>
      <c r="N32" s="111">
        <f t="shared" si="4"/>
        <v>119</v>
      </c>
      <c r="O32" s="18">
        <f t="shared" si="5"/>
        <v>1716</v>
      </c>
      <c r="P32" s="32"/>
      <c r="Q32" s="82">
        <f t="shared" si="6"/>
        <v>42063</v>
      </c>
      <c r="R32" s="3">
        <v>10</v>
      </c>
      <c r="S32" s="3"/>
      <c r="T32" s="6"/>
      <c r="U32" s="7"/>
      <c r="V32" s="4"/>
      <c r="W32" s="59">
        <v>5</v>
      </c>
      <c r="X32" s="3"/>
      <c r="Y32" s="6"/>
      <c r="Z32" s="7">
        <f t="shared" si="0"/>
        <v>5</v>
      </c>
      <c r="AA32" s="4"/>
    </row>
    <row r="33" spans="1:27" ht="18.75" thickBot="1">
      <c r="A33" s="4"/>
      <c r="B33" s="115" t="s">
        <v>10</v>
      </c>
      <c r="C33" s="101">
        <f>SUM(C5:C32)</f>
        <v>215887.5</v>
      </c>
      <c r="D33" s="104">
        <f>SUM(D5:D32)</f>
        <v>36798.75</v>
      </c>
      <c r="E33" s="104">
        <f>SUM(E5:E32)</f>
        <v>11400</v>
      </c>
      <c r="F33" s="103">
        <f t="shared" si="1"/>
        <v>264086.25</v>
      </c>
      <c r="G33" s="113">
        <f>SUM(G5:G32)</f>
        <v>19800</v>
      </c>
      <c r="H33" s="106">
        <f>SUM(H5:H32)</f>
        <v>0</v>
      </c>
      <c r="I33" s="105">
        <f>SUM(I5:I32)</f>
        <v>283886.25</v>
      </c>
      <c r="J33" s="33"/>
      <c r="K33" s="116" t="s">
        <v>10</v>
      </c>
      <c r="L33" s="102">
        <f>SUM(L5:L32)</f>
        <v>28785</v>
      </c>
      <c r="M33" s="107">
        <f>SUM(M5:M32)</f>
        <v>9813</v>
      </c>
      <c r="N33" s="107">
        <f>SUM(N5:N32)</f>
        <v>3040</v>
      </c>
      <c r="O33" s="42">
        <f t="shared" si="5"/>
        <v>41638</v>
      </c>
      <c r="P33" s="34"/>
      <c r="Q33" s="114" t="s">
        <v>10</v>
      </c>
      <c r="R33" s="83">
        <f>SUM(R5:R32)</f>
        <v>218</v>
      </c>
      <c r="S33" s="29">
        <f>SUM(S5:S32)</f>
        <v>0</v>
      </c>
      <c r="T33" s="30">
        <f>SUM(T5:T32)</f>
        <v>0</v>
      </c>
      <c r="U33" s="20">
        <f>SUM(U5:U32)</f>
        <v>0</v>
      </c>
      <c r="V33" s="4"/>
      <c r="W33" s="83">
        <f>SUM(W5:W32)</f>
        <v>114</v>
      </c>
      <c r="X33" s="29">
        <f>SUM(X5:X32)</f>
        <v>0</v>
      </c>
      <c r="Y33" s="30">
        <f>SUM(Y5:Y32)</f>
        <v>0</v>
      </c>
      <c r="Z33" s="20">
        <f>SUM(Z5:Z32)</f>
        <v>114</v>
      </c>
      <c r="AA33" s="4"/>
    </row>
    <row r="34" spans="1:27" ht="18">
      <c r="A34" s="4"/>
      <c r="B34" s="2"/>
      <c r="C34" s="2"/>
      <c r="D34" s="2"/>
      <c r="E34" s="2"/>
      <c r="F34" s="2"/>
      <c r="G34" s="2"/>
      <c r="H34" s="2"/>
      <c r="I34" s="8"/>
      <c r="J34" s="8"/>
      <c r="K34" s="2"/>
      <c r="L34" s="2"/>
      <c r="M34" s="5"/>
      <c r="N34" s="5"/>
      <c r="O34" s="2"/>
      <c r="P34" s="35"/>
      <c r="Q34" s="2"/>
      <c r="R34" s="2"/>
      <c r="S34" s="2"/>
      <c r="T34" s="2"/>
      <c r="U34" s="2"/>
      <c r="V34" s="4"/>
      <c r="W34" s="2"/>
      <c r="X34" s="2"/>
      <c r="Y34" s="2"/>
      <c r="Z34" s="2"/>
      <c r="AA34" s="4"/>
    </row>
    <row r="35" spans="1:26" ht="18">
      <c r="A35" s="4"/>
      <c r="B35" s="2"/>
      <c r="C35" s="2"/>
      <c r="D35" s="2"/>
      <c r="E35" s="2"/>
      <c r="F35" s="2"/>
      <c r="G35" s="2"/>
      <c r="H35" s="2"/>
      <c r="I35" s="8"/>
      <c r="J35" s="8"/>
      <c r="K35" s="2"/>
      <c r="L35" s="2"/>
      <c r="M35" s="5"/>
      <c r="N35" s="5"/>
      <c r="O35" s="36"/>
      <c r="P35" s="2"/>
      <c r="Q35" s="2"/>
      <c r="R35" s="2"/>
      <c r="S35" s="2"/>
      <c r="T35" s="2"/>
      <c r="U35" s="4"/>
      <c r="V35" s="2"/>
      <c r="W35" s="2"/>
      <c r="X35" s="2"/>
      <c r="Y35" s="2"/>
      <c r="Z35" s="4"/>
    </row>
    <row r="36" spans="1:26" ht="13.5" customHeight="1">
      <c r="A36" s="4"/>
      <c r="B36" s="2"/>
      <c r="C36" s="2"/>
      <c r="D36" s="2"/>
      <c r="E36" s="2"/>
      <c r="F36" s="2"/>
      <c r="G36" s="2"/>
      <c r="H36" s="2"/>
      <c r="I36" s="8"/>
      <c r="J36" s="8"/>
      <c r="K36" s="2"/>
      <c r="L36" s="2"/>
      <c r="M36" s="5"/>
      <c r="N36" s="5"/>
      <c r="O36" s="37"/>
      <c r="P36" s="2"/>
      <c r="Q36" s="2"/>
      <c r="R36" s="2"/>
      <c r="S36" s="2"/>
      <c r="T36" s="2"/>
      <c r="U36" s="4"/>
      <c r="V36" s="2"/>
      <c r="W36" s="2"/>
      <c r="X36" s="2"/>
      <c r="Y36" s="2"/>
      <c r="Z36" s="4"/>
    </row>
    <row r="37" spans="1:26" ht="18">
      <c r="A37" s="4"/>
      <c r="B37" s="2"/>
      <c r="C37" s="109" t="s">
        <v>33</v>
      </c>
      <c r="D37" s="110">
        <f>F33/W33</f>
        <v>2316.5460526315787</v>
      </c>
      <c r="E37" s="110"/>
      <c r="F37" s="2"/>
      <c r="G37" s="2"/>
      <c r="H37" s="2"/>
      <c r="I37" s="8"/>
      <c r="J37" s="8"/>
      <c r="K37" s="2"/>
      <c r="L37" s="2"/>
      <c r="M37" s="5"/>
      <c r="N37" s="5"/>
      <c r="O37" s="38"/>
      <c r="P37" s="2"/>
      <c r="Q37" s="2"/>
      <c r="R37" s="2"/>
      <c r="S37" s="2"/>
      <c r="T37" s="2"/>
      <c r="U37" s="4"/>
      <c r="V37" s="2"/>
      <c r="W37" s="2"/>
      <c r="X37" s="2"/>
      <c r="Y37" s="2"/>
      <c r="Z37" s="4"/>
    </row>
    <row r="38" spans="1:27" ht="18">
      <c r="A38" s="4"/>
      <c r="B38" s="2"/>
      <c r="C38" s="2"/>
      <c r="D38" s="2"/>
      <c r="E38" s="2"/>
      <c r="F38" s="2"/>
      <c r="G38" s="2"/>
      <c r="H38" s="2"/>
      <c r="I38" s="8"/>
      <c r="J38" s="8"/>
      <c r="K38" s="2"/>
      <c r="L38" s="2"/>
      <c r="M38" s="5"/>
      <c r="N38" s="5"/>
      <c r="O38" s="2"/>
      <c r="P38" s="2"/>
      <c r="Q38" s="2"/>
      <c r="R38" s="2"/>
      <c r="S38" s="2"/>
      <c r="T38" s="2"/>
      <c r="U38" s="2"/>
      <c r="V38" s="4"/>
      <c r="W38" s="2"/>
      <c r="X38" s="2"/>
      <c r="Y38" s="2"/>
      <c r="Z38" s="2"/>
      <c r="AA38" s="4"/>
    </row>
    <row r="39" spans="2:26" s="11" customFormat="1" ht="18">
      <c r="B39" s="9" t="s">
        <v>11</v>
      </c>
      <c r="C39" s="10"/>
      <c r="D39" s="10"/>
      <c r="E39" s="10"/>
      <c r="F39" s="10"/>
      <c r="G39" s="10"/>
      <c r="H39" s="10"/>
      <c r="I39" s="22"/>
      <c r="J39" s="22"/>
      <c r="K39" s="10"/>
      <c r="L39" s="13" t="s">
        <v>12</v>
      </c>
      <c r="M39" s="10"/>
      <c r="N39" s="10"/>
      <c r="O39" s="10"/>
      <c r="P39" s="10"/>
      <c r="Q39" s="10"/>
      <c r="R39" s="9" t="s">
        <v>13</v>
      </c>
      <c r="S39" s="10"/>
      <c r="T39" s="10"/>
      <c r="U39" s="10"/>
      <c r="V39" s="12"/>
      <c r="W39" s="9" t="s">
        <v>14</v>
      </c>
      <c r="X39" s="9"/>
      <c r="Y39" s="10"/>
      <c r="Z39" s="10"/>
    </row>
    <row r="40" spans="2:26" s="11" customFormat="1" ht="18">
      <c r="B40" s="22"/>
      <c r="C40" s="23">
        <f>SUM(C33:C33)/C41</f>
        <v>6964.112903225807</v>
      </c>
      <c r="D40" s="23">
        <f>SUM(D33:D33)/D41</f>
        <v>1187.0564516129032</v>
      </c>
      <c r="E40" s="23"/>
      <c r="F40" s="23"/>
      <c r="G40" s="23">
        <f>SUM(G33:G33)/G41</f>
        <v>638.7096774193549</v>
      </c>
      <c r="H40" s="24">
        <f>H33/C41</f>
        <v>0</v>
      </c>
      <c r="I40" s="23">
        <f>SUM(I33:I33)/I41</f>
        <v>9157.620967741936</v>
      </c>
      <c r="J40" s="23"/>
      <c r="K40" s="22"/>
      <c r="L40" s="23">
        <f>SUM(L33:L33)/L41</f>
        <v>928.5483870967741</v>
      </c>
      <c r="M40" s="23">
        <f>SUM(M33:M33)/M41</f>
        <v>316.5483870967742</v>
      </c>
      <c r="N40" s="23"/>
      <c r="O40" s="23">
        <f>SUM(O33:O33)/O41</f>
        <v>1343.1612903225807</v>
      </c>
      <c r="P40" s="23"/>
      <c r="Q40" s="22"/>
      <c r="R40" s="25">
        <f>R33/R41</f>
        <v>7.032258064516129</v>
      </c>
      <c r="S40" s="25">
        <f>S33/S41</f>
        <v>0</v>
      </c>
      <c r="T40" s="25">
        <f>T33/T41</f>
        <v>0</v>
      </c>
      <c r="U40" s="25">
        <f>U33/U41</f>
        <v>0</v>
      </c>
      <c r="V40" s="26"/>
      <c r="W40" s="25">
        <f>W33/W41</f>
        <v>3.6774193548387095</v>
      </c>
      <c r="X40" s="25">
        <f>X33/X41</f>
        <v>0</v>
      </c>
      <c r="Y40" s="25">
        <f>Y33/Y41</f>
        <v>0</v>
      </c>
      <c r="Z40" s="25">
        <f>Z33/Z41</f>
        <v>3.6774193548387095</v>
      </c>
    </row>
    <row r="41" spans="3:26" s="11" customFormat="1" ht="12.75">
      <c r="C41" s="11">
        <v>31</v>
      </c>
      <c r="D41" s="11">
        <v>31</v>
      </c>
      <c r="G41" s="11">
        <v>31</v>
      </c>
      <c r="I41" s="11">
        <v>31</v>
      </c>
      <c r="L41" s="11">
        <v>31</v>
      </c>
      <c r="M41" s="11">
        <v>31</v>
      </c>
      <c r="O41" s="11">
        <v>31</v>
      </c>
      <c r="R41" s="11">
        <v>31</v>
      </c>
      <c r="S41" s="11">
        <v>31</v>
      </c>
      <c r="T41" s="11">
        <v>31</v>
      </c>
      <c r="U41" s="11">
        <v>31</v>
      </c>
      <c r="W41" s="11">
        <v>31</v>
      </c>
      <c r="X41" s="11">
        <v>31</v>
      </c>
      <c r="Y41" s="11">
        <v>31</v>
      </c>
      <c r="Z41" s="11">
        <v>31</v>
      </c>
    </row>
    <row r="42" spans="1:27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</sheetData>
  <sheetProtection/>
  <mergeCells count="3">
    <mergeCell ref="C3:E3"/>
    <mergeCell ref="L3:N3"/>
    <mergeCell ref="R3:W3"/>
  </mergeCells>
  <printOptions/>
  <pageMargins left="0.75" right="0.75" top="1" bottom="1" header="0" footer="0"/>
  <pageSetup fitToHeight="1" fitToWidth="1" horizontalDpi="600" verticalDpi="600" orientation="landscape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zoomScalePageLayoutView="0" workbookViewId="0" topLeftCell="A1">
      <pane xSplit="6" ySplit="9" topLeftCell="G37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E39" sqref="E39"/>
    </sheetView>
  </sheetViews>
  <sheetFormatPr defaultColWidth="11.421875" defaultRowHeight="12.75"/>
  <cols>
    <col min="1" max="1" width="4.28125" style="0" customWidth="1"/>
    <col min="2" max="2" width="19.00390625" style="0" customWidth="1"/>
    <col min="3" max="3" width="18.7109375" style="0" bestFit="1" customWidth="1"/>
    <col min="4" max="5" width="16.7109375" style="0" customWidth="1"/>
    <col min="6" max="6" width="18.7109375" style="0" bestFit="1" customWidth="1"/>
    <col min="7" max="7" width="18.7109375" style="0" customWidth="1"/>
    <col min="8" max="8" width="13.8515625" style="0" customWidth="1"/>
    <col min="9" max="9" width="19.421875" style="0" customWidth="1"/>
    <col min="10" max="10" width="6.140625" style="0" customWidth="1"/>
    <col min="11" max="11" width="14.00390625" style="0" customWidth="1"/>
    <col min="12" max="12" width="15.8515625" style="0" customWidth="1"/>
    <col min="13" max="14" width="16.140625" style="0" customWidth="1"/>
    <col min="15" max="15" width="11.7109375" style="0" customWidth="1"/>
    <col min="16" max="16" width="5.57421875" style="0" customWidth="1"/>
    <col min="17" max="17" width="14.00390625" style="0" bestFit="1" customWidth="1"/>
    <col min="19" max="20" width="0" style="0" hidden="1" customWidth="1"/>
    <col min="21" max="21" width="12.140625" style="0" hidden="1" customWidth="1"/>
    <col min="22" max="22" width="9.57421875" style="0" customWidth="1"/>
    <col min="24" max="25" width="0" style="0" hidden="1" customWidth="1"/>
    <col min="26" max="26" width="12.28125" style="0" hidden="1" customWidth="1"/>
  </cols>
  <sheetData>
    <row r="1" spans="1:29" ht="27.75">
      <c r="A1" s="4"/>
      <c r="B1" s="74" t="s">
        <v>18</v>
      </c>
      <c r="C1" s="79"/>
      <c r="D1" s="77"/>
      <c r="E1" s="77"/>
      <c r="F1" s="97">
        <v>42064</v>
      </c>
      <c r="G1" s="78"/>
      <c r="H1" s="78"/>
      <c r="I1" s="78"/>
      <c r="J1" s="78"/>
      <c r="K1" s="78"/>
      <c r="L1" s="74" t="s">
        <v>17</v>
      </c>
      <c r="M1" s="74"/>
      <c r="N1" s="74"/>
      <c r="O1" s="84"/>
      <c r="P1" s="78"/>
      <c r="Q1" s="74" t="s">
        <v>17</v>
      </c>
      <c r="R1" s="75"/>
      <c r="S1" s="76"/>
      <c r="T1" s="53">
        <f>F1</f>
        <v>42064</v>
      </c>
      <c r="U1" s="77"/>
      <c r="V1" s="78"/>
      <c r="W1" s="85"/>
      <c r="X1" s="86"/>
      <c r="Y1" s="86"/>
      <c r="Z1" s="86"/>
      <c r="AA1" s="87"/>
      <c r="AB1" s="1"/>
      <c r="AC1" s="1"/>
    </row>
    <row r="2" spans="1:27" ht="30.75" thickBot="1">
      <c r="A2" s="39"/>
      <c r="B2" s="44" t="s">
        <v>0</v>
      </c>
      <c r="C2" s="39"/>
      <c r="D2" s="43"/>
      <c r="E2" s="43"/>
      <c r="F2" s="43"/>
      <c r="G2" s="39"/>
      <c r="H2" s="39"/>
      <c r="I2" s="39"/>
      <c r="J2" s="39"/>
      <c r="K2" s="39"/>
      <c r="L2" s="44" t="s">
        <v>1</v>
      </c>
      <c r="M2" s="39"/>
      <c r="N2" s="39"/>
      <c r="O2" s="98">
        <f>F1</f>
        <v>42064</v>
      </c>
      <c r="P2" s="39"/>
      <c r="Q2" s="117" t="s">
        <v>2</v>
      </c>
      <c r="R2" s="118"/>
      <c r="S2" s="77"/>
      <c r="T2" s="77"/>
      <c r="U2" s="77"/>
      <c r="V2" s="119">
        <f>F1</f>
        <v>42064</v>
      </c>
      <c r="W2" s="120" t="s">
        <v>3</v>
      </c>
      <c r="X2" s="39"/>
      <c r="Y2" s="39"/>
      <c r="Z2" s="4"/>
      <c r="AA2" s="4"/>
    </row>
    <row r="3" spans="1:27" ht="21" thickBot="1">
      <c r="A3" s="4"/>
      <c r="B3" s="2"/>
      <c r="C3" s="146" t="s">
        <v>35</v>
      </c>
      <c r="D3" s="147"/>
      <c r="E3" s="148"/>
      <c r="F3" s="4"/>
      <c r="G3" s="4"/>
      <c r="H3" s="4"/>
      <c r="I3" s="4"/>
      <c r="J3" s="4"/>
      <c r="K3" s="4"/>
      <c r="L3" s="149" t="s">
        <v>38</v>
      </c>
      <c r="M3" s="150"/>
      <c r="N3" s="151"/>
      <c r="O3" s="4"/>
      <c r="P3" s="4"/>
      <c r="Q3" s="4"/>
      <c r="R3" s="152" t="s">
        <v>32</v>
      </c>
      <c r="S3" s="153"/>
      <c r="T3" s="153"/>
      <c r="U3" s="153"/>
      <c r="V3" s="153"/>
      <c r="W3" s="154"/>
      <c r="X3" s="4"/>
      <c r="Y3" s="4"/>
      <c r="Z3" s="4"/>
      <c r="AA3" s="4"/>
    </row>
    <row r="4" spans="1:27" ht="50.25" thickBot="1">
      <c r="A4" s="4"/>
      <c r="B4" s="93" t="s">
        <v>4</v>
      </c>
      <c r="C4" s="100" t="s">
        <v>36</v>
      </c>
      <c r="D4" s="100" t="s">
        <v>37</v>
      </c>
      <c r="E4" s="100" t="s">
        <v>34</v>
      </c>
      <c r="F4" s="129" t="s">
        <v>16</v>
      </c>
      <c r="G4" s="99" t="s">
        <v>6</v>
      </c>
      <c r="H4" s="94" t="s">
        <v>15</v>
      </c>
      <c r="I4" s="80" t="s">
        <v>5</v>
      </c>
      <c r="J4" s="31"/>
      <c r="K4" s="93" t="s">
        <v>4</v>
      </c>
      <c r="L4" s="112" t="s">
        <v>36</v>
      </c>
      <c r="M4" s="112" t="s">
        <v>37</v>
      </c>
      <c r="N4" s="112" t="s">
        <v>34</v>
      </c>
      <c r="O4" s="73" t="s">
        <v>5</v>
      </c>
      <c r="P4" s="31"/>
      <c r="Q4" s="93" t="s">
        <v>4</v>
      </c>
      <c r="R4" s="89" t="s">
        <v>7</v>
      </c>
      <c r="S4" s="90" t="s">
        <v>8</v>
      </c>
      <c r="T4" s="91" t="s">
        <v>9</v>
      </c>
      <c r="U4" s="92" t="s">
        <v>10</v>
      </c>
      <c r="V4" s="4"/>
      <c r="W4" s="89" t="s">
        <v>7</v>
      </c>
      <c r="X4" s="72" t="s">
        <v>8</v>
      </c>
      <c r="Y4" s="27" t="s">
        <v>9</v>
      </c>
      <c r="Z4" s="28" t="s">
        <v>10</v>
      </c>
      <c r="AA4" s="4"/>
    </row>
    <row r="5" spans="1:27" ht="18.75" thickBot="1">
      <c r="A5" s="4"/>
      <c r="B5" s="19">
        <v>42064</v>
      </c>
      <c r="C5" s="45">
        <v>5482.5</v>
      </c>
      <c r="D5" s="46">
        <v>656.25</v>
      </c>
      <c r="E5" s="46">
        <v>86.25</v>
      </c>
      <c r="F5" s="46">
        <f>SUM(C5+D5+E5)</f>
        <v>6225</v>
      </c>
      <c r="G5" s="46">
        <v>0</v>
      </c>
      <c r="H5" s="47">
        <v>0</v>
      </c>
      <c r="I5" s="48">
        <f>F5+G5+H5</f>
        <v>6225</v>
      </c>
      <c r="J5" s="21"/>
      <c r="K5" s="81">
        <f>B5</f>
        <v>42064</v>
      </c>
      <c r="L5" s="17">
        <f>C5/7.5</f>
        <v>731</v>
      </c>
      <c r="M5" s="17">
        <f>D5/3.75</f>
        <v>175</v>
      </c>
      <c r="N5" s="111">
        <f>E5/3.75</f>
        <v>23</v>
      </c>
      <c r="O5" s="18">
        <f>SUM(L5:N5)</f>
        <v>929</v>
      </c>
      <c r="P5" s="32"/>
      <c r="Q5" s="82">
        <f>B5</f>
        <v>42064</v>
      </c>
      <c r="R5" s="124">
        <v>6</v>
      </c>
      <c r="S5" s="121"/>
      <c r="T5" s="15"/>
      <c r="U5" s="16"/>
      <c r="V5" s="4"/>
      <c r="W5" s="127">
        <v>5</v>
      </c>
      <c r="X5" s="121"/>
      <c r="Y5" s="15"/>
      <c r="Z5" s="16">
        <f aca="true" t="shared" si="0" ref="Z5:Z35">SUM(W5:Y5)</f>
        <v>5</v>
      </c>
      <c r="AA5" s="4"/>
    </row>
    <row r="6" spans="1:27" ht="18.75" thickBot="1">
      <c r="A6" s="4"/>
      <c r="B6" s="19">
        <v>42065</v>
      </c>
      <c r="C6" s="49">
        <v>9937.5</v>
      </c>
      <c r="D6" s="50">
        <v>1563.75</v>
      </c>
      <c r="E6" s="46">
        <v>810</v>
      </c>
      <c r="F6" s="46">
        <f aca="true" t="shared" si="1" ref="F6:F36">SUM(C6+D6+E6)</f>
        <v>12311.25</v>
      </c>
      <c r="G6" s="50">
        <v>0</v>
      </c>
      <c r="H6" s="51">
        <v>0</v>
      </c>
      <c r="I6" s="48">
        <f aca="true" t="shared" si="2" ref="I6:I35">F6+G6+H6</f>
        <v>12311.25</v>
      </c>
      <c r="J6" s="21"/>
      <c r="K6" s="81">
        <f aca="true" t="shared" si="3" ref="K6:K35">B6</f>
        <v>42065</v>
      </c>
      <c r="L6" s="17">
        <f>C6/7.5</f>
        <v>1325</v>
      </c>
      <c r="M6" s="17">
        <f>D6/3.75</f>
        <v>417</v>
      </c>
      <c r="N6" s="111">
        <f aca="true" t="shared" si="4" ref="N6:N35">E6/3.75</f>
        <v>216</v>
      </c>
      <c r="O6" s="18">
        <f aca="true" t="shared" si="5" ref="O6:O36">SUM(L6:N6)</f>
        <v>1958</v>
      </c>
      <c r="P6" s="32"/>
      <c r="Q6" s="82">
        <f aca="true" t="shared" si="6" ref="Q6:Q35">B6</f>
        <v>42065</v>
      </c>
      <c r="R6" s="125">
        <v>9</v>
      </c>
      <c r="S6" s="122"/>
      <c r="T6" s="6"/>
      <c r="U6" s="7"/>
      <c r="V6" s="4"/>
      <c r="W6" s="7">
        <v>5</v>
      </c>
      <c r="X6" s="122"/>
      <c r="Y6" s="6"/>
      <c r="Z6" s="7">
        <f t="shared" si="0"/>
        <v>5</v>
      </c>
      <c r="AA6" s="4"/>
    </row>
    <row r="7" spans="1:27" ht="18.75" thickBot="1">
      <c r="A7" s="4"/>
      <c r="B7" s="19">
        <v>42066</v>
      </c>
      <c r="C7" s="49">
        <v>9772.5</v>
      </c>
      <c r="D7" s="50">
        <v>1657.5</v>
      </c>
      <c r="E7" s="46">
        <v>768.75</v>
      </c>
      <c r="F7" s="46">
        <f t="shared" si="1"/>
        <v>12198.75</v>
      </c>
      <c r="G7" s="50">
        <v>0</v>
      </c>
      <c r="H7" s="51">
        <v>0</v>
      </c>
      <c r="I7" s="48">
        <f t="shared" si="2"/>
        <v>12198.75</v>
      </c>
      <c r="J7" s="21"/>
      <c r="K7" s="81">
        <f t="shared" si="3"/>
        <v>42066</v>
      </c>
      <c r="L7" s="17">
        <f aca="true" t="shared" si="7" ref="L7:L35">C7/7.5</f>
        <v>1303</v>
      </c>
      <c r="M7" s="17">
        <f aca="true" t="shared" si="8" ref="M7:M34">D7/3.75</f>
        <v>442</v>
      </c>
      <c r="N7" s="111">
        <f t="shared" si="4"/>
        <v>205</v>
      </c>
      <c r="O7" s="18">
        <f t="shared" si="5"/>
        <v>1950</v>
      </c>
      <c r="P7" s="32"/>
      <c r="Q7" s="82">
        <f t="shared" si="6"/>
        <v>42066</v>
      </c>
      <c r="R7" s="125">
        <v>9</v>
      </c>
      <c r="S7" s="122"/>
      <c r="T7" s="6"/>
      <c r="U7" s="7"/>
      <c r="V7" s="4"/>
      <c r="W7" s="7">
        <v>5</v>
      </c>
      <c r="X7" s="122"/>
      <c r="Y7" s="6"/>
      <c r="Z7" s="7">
        <f t="shared" si="0"/>
        <v>5</v>
      </c>
      <c r="AA7" s="4"/>
    </row>
    <row r="8" spans="1:27" ht="18.75" thickBot="1">
      <c r="A8" s="4"/>
      <c r="B8" s="19">
        <v>42067</v>
      </c>
      <c r="C8" s="49">
        <v>10410</v>
      </c>
      <c r="D8" s="50">
        <v>1368.75</v>
      </c>
      <c r="E8" s="46">
        <v>907.5</v>
      </c>
      <c r="F8" s="46">
        <f t="shared" si="1"/>
        <v>12686.25</v>
      </c>
      <c r="G8" s="50">
        <v>0</v>
      </c>
      <c r="H8" s="51">
        <v>0</v>
      </c>
      <c r="I8" s="48">
        <f t="shared" si="2"/>
        <v>12686.25</v>
      </c>
      <c r="J8" s="21"/>
      <c r="K8" s="81">
        <f t="shared" si="3"/>
        <v>42067</v>
      </c>
      <c r="L8" s="17">
        <f t="shared" si="7"/>
        <v>1388</v>
      </c>
      <c r="M8" s="17">
        <f t="shared" si="8"/>
        <v>365</v>
      </c>
      <c r="N8" s="111">
        <f t="shared" si="4"/>
        <v>242</v>
      </c>
      <c r="O8" s="18">
        <f t="shared" si="5"/>
        <v>1995</v>
      </c>
      <c r="P8" s="32"/>
      <c r="Q8" s="82">
        <f t="shared" si="6"/>
        <v>42067</v>
      </c>
      <c r="R8" s="125">
        <v>10</v>
      </c>
      <c r="S8" s="122"/>
      <c r="T8" s="6"/>
      <c r="U8" s="7"/>
      <c r="V8" s="4"/>
      <c r="W8" s="7">
        <v>5</v>
      </c>
      <c r="X8" s="122"/>
      <c r="Y8" s="6"/>
      <c r="Z8" s="7">
        <f t="shared" si="0"/>
        <v>5</v>
      </c>
      <c r="AA8" s="4"/>
    </row>
    <row r="9" spans="1:27" ht="18.75" thickBot="1">
      <c r="A9" s="4"/>
      <c r="B9" s="19">
        <v>42068</v>
      </c>
      <c r="C9" s="49">
        <v>9225</v>
      </c>
      <c r="D9" s="50">
        <v>1353.75</v>
      </c>
      <c r="E9" s="46">
        <v>952.5</v>
      </c>
      <c r="F9" s="46">
        <f t="shared" si="1"/>
        <v>11531.25</v>
      </c>
      <c r="G9" s="50">
        <v>0</v>
      </c>
      <c r="H9" s="51">
        <v>0</v>
      </c>
      <c r="I9" s="48">
        <f t="shared" si="2"/>
        <v>11531.25</v>
      </c>
      <c r="J9" s="21"/>
      <c r="K9" s="81">
        <f t="shared" si="3"/>
        <v>42068</v>
      </c>
      <c r="L9" s="17">
        <f t="shared" si="7"/>
        <v>1230</v>
      </c>
      <c r="M9" s="17">
        <f t="shared" si="8"/>
        <v>361</v>
      </c>
      <c r="N9" s="111">
        <f t="shared" si="4"/>
        <v>254</v>
      </c>
      <c r="O9" s="18">
        <f t="shared" si="5"/>
        <v>1845</v>
      </c>
      <c r="P9" s="32"/>
      <c r="Q9" s="82">
        <f t="shared" si="6"/>
        <v>42068</v>
      </c>
      <c r="R9" s="125">
        <v>10</v>
      </c>
      <c r="S9" s="122"/>
      <c r="T9" s="6"/>
      <c r="U9" s="7"/>
      <c r="V9" s="4"/>
      <c r="W9" s="7">
        <v>5</v>
      </c>
      <c r="X9" s="122"/>
      <c r="Y9" s="6"/>
      <c r="Z9" s="7">
        <f t="shared" si="0"/>
        <v>5</v>
      </c>
      <c r="AA9" s="4"/>
    </row>
    <row r="10" spans="1:27" ht="18.75" thickBot="1">
      <c r="A10" s="4"/>
      <c r="B10" s="19">
        <v>42069</v>
      </c>
      <c r="C10" s="49">
        <v>10305</v>
      </c>
      <c r="D10" s="50">
        <v>1563.75</v>
      </c>
      <c r="E10" s="46">
        <v>956.25</v>
      </c>
      <c r="F10" s="46">
        <f t="shared" si="1"/>
        <v>12825</v>
      </c>
      <c r="G10" s="50">
        <v>0</v>
      </c>
      <c r="H10" s="51">
        <v>0</v>
      </c>
      <c r="I10" s="48">
        <f t="shared" si="2"/>
        <v>12825</v>
      </c>
      <c r="J10" s="21"/>
      <c r="K10" s="81">
        <f t="shared" si="3"/>
        <v>42069</v>
      </c>
      <c r="L10" s="17">
        <f t="shared" si="7"/>
        <v>1374</v>
      </c>
      <c r="M10" s="17">
        <f t="shared" si="8"/>
        <v>417</v>
      </c>
      <c r="N10" s="111">
        <f t="shared" si="4"/>
        <v>255</v>
      </c>
      <c r="O10" s="18">
        <f t="shared" si="5"/>
        <v>2046</v>
      </c>
      <c r="P10" s="32"/>
      <c r="Q10" s="82">
        <f t="shared" si="6"/>
        <v>42069</v>
      </c>
      <c r="R10" s="125">
        <v>10</v>
      </c>
      <c r="S10" s="122"/>
      <c r="T10" s="6"/>
      <c r="U10" s="7"/>
      <c r="V10" s="4"/>
      <c r="W10" s="7">
        <v>5</v>
      </c>
      <c r="X10" s="122"/>
      <c r="Y10" s="6"/>
      <c r="Z10" s="7">
        <f t="shared" si="0"/>
        <v>5</v>
      </c>
      <c r="AA10" s="4"/>
    </row>
    <row r="11" spans="1:27" ht="18.75" thickBot="1">
      <c r="A11" s="4"/>
      <c r="B11" s="19">
        <v>42070</v>
      </c>
      <c r="C11" s="49">
        <v>6937.5</v>
      </c>
      <c r="D11" s="50">
        <v>892.5</v>
      </c>
      <c r="E11" s="46">
        <v>408.75</v>
      </c>
      <c r="F11" s="46">
        <f t="shared" si="1"/>
        <v>8238.75</v>
      </c>
      <c r="G11" s="50">
        <v>0</v>
      </c>
      <c r="H11" s="51">
        <v>0</v>
      </c>
      <c r="I11" s="48">
        <f t="shared" si="2"/>
        <v>8238.75</v>
      </c>
      <c r="J11" s="21"/>
      <c r="K11" s="81">
        <f t="shared" si="3"/>
        <v>42070</v>
      </c>
      <c r="L11" s="17">
        <f t="shared" si="7"/>
        <v>925</v>
      </c>
      <c r="M11" s="17">
        <f t="shared" si="8"/>
        <v>238</v>
      </c>
      <c r="N11" s="111">
        <f t="shared" si="4"/>
        <v>109</v>
      </c>
      <c r="O11" s="18">
        <f t="shared" si="5"/>
        <v>1272</v>
      </c>
      <c r="P11" s="32"/>
      <c r="Q11" s="82">
        <f t="shared" si="6"/>
        <v>42070</v>
      </c>
      <c r="R11" s="125">
        <v>9</v>
      </c>
      <c r="S11" s="122"/>
      <c r="T11" s="6"/>
      <c r="U11" s="7"/>
      <c r="V11" s="4"/>
      <c r="W11" s="7">
        <v>5</v>
      </c>
      <c r="X11" s="122"/>
      <c r="Y11" s="6"/>
      <c r="Z11" s="7">
        <f t="shared" si="0"/>
        <v>5</v>
      </c>
      <c r="AA11" s="4"/>
    </row>
    <row r="12" spans="1:27" ht="18.75" thickBot="1">
      <c r="A12" s="4"/>
      <c r="B12" s="19">
        <v>42071</v>
      </c>
      <c r="C12" s="49">
        <v>6615</v>
      </c>
      <c r="D12" s="50">
        <v>765</v>
      </c>
      <c r="E12" s="46">
        <v>75</v>
      </c>
      <c r="F12" s="46">
        <f t="shared" si="1"/>
        <v>7455</v>
      </c>
      <c r="G12" s="50">
        <v>0</v>
      </c>
      <c r="H12" s="51">
        <v>0</v>
      </c>
      <c r="I12" s="48">
        <f t="shared" si="2"/>
        <v>7455</v>
      </c>
      <c r="J12" s="21"/>
      <c r="K12" s="81">
        <f t="shared" si="3"/>
        <v>42071</v>
      </c>
      <c r="L12" s="17">
        <f t="shared" si="7"/>
        <v>882</v>
      </c>
      <c r="M12" s="17">
        <f t="shared" si="8"/>
        <v>204</v>
      </c>
      <c r="N12" s="111">
        <f t="shared" si="4"/>
        <v>20</v>
      </c>
      <c r="O12" s="18">
        <f t="shared" si="5"/>
        <v>1106</v>
      </c>
      <c r="P12" s="32"/>
      <c r="Q12" s="82">
        <f t="shared" si="6"/>
        <v>42071</v>
      </c>
      <c r="R12" s="125">
        <v>9</v>
      </c>
      <c r="S12" s="122"/>
      <c r="T12" s="6"/>
      <c r="U12" s="7"/>
      <c r="V12" s="4"/>
      <c r="W12" s="7">
        <v>5</v>
      </c>
      <c r="X12" s="122"/>
      <c r="Y12" s="6"/>
      <c r="Z12" s="7">
        <f t="shared" si="0"/>
        <v>5</v>
      </c>
      <c r="AA12" s="4"/>
    </row>
    <row r="13" spans="1:27" ht="18.75" thickBot="1">
      <c r="A13" s="4"/>
      <c r="B13" s="19">
        <v>42072</v>
      </c>
      <c r="C13" s="49">
        <v>7297.5</v>
      </c>
      <c r="D13" s="50">
        <v>877.5</v>
      </c>
      <c r="E13" s="46">
        <v>555</v>
      </c>
      <c r="F13" s="46">
        <f t="shared" si="1"/>
        <v>8730</v>
      </c>
      <c r="G13" s="50">
        <v>0</v>
      </c>
      <c r="H13" s="51">
        <v>0</v>
      </c>
      <c r="I13" s="48">
        <f t="shared" si="2"/>
        <v>8730</v>
      </c>
      <c r="J13" s="21"/>
      <c r="K13" s="81">
        <f t="shared" si="3"/>
        <v>42072</v>
      </c>
      <c r="L13" s="17">
        <f t="shared" si="7"/>
        <v>973</v>
      </c>
      <c r="M13" s="17">
        <f t="shared" si="8"/>
        <v>234</v>
      </c>
      <c r="N13" s="111">
        <f t="shared" si="4"/>
        <v>148</v>
      </c>
      <c r="O13" s="18">
        <f t="shared" si="5"/>
        <v>1355</v>
      </c>
      <c r="P13" s="32"/>
      <c r="Q13" s="82">
        <f t="shared" si="6"/>
        <v>42072</v>
      </c>
      <c r="R13" s="125">
        <v>7</v>
      </c>
      <c r="S13" s="122"/>
      <c r="T13" s="6"/>
      <c r="U13" s="7"/>
      <c r="V13" s="4"/>
      <c r="W13" s="7">
        <v>5</v>
      </c>
      <c r="X13" s="122"/>
      <c r="Y13" s="6"/>
      <c r="Z13" s="7">
        <f t="shared" si="0"/>
        <v>5</v>
      </c>
      <c r="AA13" s="4"/>
    </row>
    <row r="14" spans="1:27" ht="18.75" thickBot="1">
      <c r="A14" s="4"/>
      <c r="B14" s="19">
        <v>42073</v>
      </c>
      <c r="C14" s="49">
        <v>7590</v>
      </c>
      <c r="D14" s="50">
        <v>1320</v>
      </c>
      <c r="E14" s="46">
        <v>611.25</v>
      </c>
      <c r="F14" s="46">
        <f t="shared" si="1"/>
        <v>9521.25</v>
      </c>
      <c r="G14" s="50">
        <v>0</v>
      </c>
      <c r="H14" s="51">
        <v>0</v>
      </c>
      <c r="I14" s="48">
        <f t="shared" si="2"/>
        <v>9521.25</v>
      </c>
      <c r="J14" s="21"/>
      <c r="K14" s="81">
        <f t="shared" si="3"/>
        <v>42073</v>
      </c>
      <c r="L14" s="17">
        <f t="shared" si="7"/>
        <v>1012</v>
      </c>
      <c r="M14" s="17">
        <f t="shared" si="8"/>
        <v>352</v>
      </c>
      <c r="N14" s="111">
        <f t="shared" si="4"/>
        <v>163</v>
      </c>
      <c r="O14" s="18">
        <f t="shared" si="5"/>
        <v>1527</v>
      </c>
      <c r="P14" s="32"/>
      <c r="Q14" s="82">
        <f t="shared" si="6"/>
        <v>42073</v>
      </c>
      <c r="R14" s="125">
        <v>9</v>
      </c>
      <c r="S14" s="122"/>
      <c r="T14" s="6"/>
      <c r="U14" s="7"/>
      <c r="V14" s="4"/>
      <c r="W14" s="7">
        <v>5</v>
      </c>
      <c r="X14" s="122"/>
      <c r="Y14" s="6"/>
      <c r="Z14" s="7">
        <f t="shared" si="0"/>
        <v>5</v>
      </c>
      <c r="AA14" s="4"/>
    </row>
    <row r="15" spans="1:27" ht="18.75" thickBot="1">
      <c r="A15" s="4"/>
      <c r="B15" s="19">
        <v>42074</v>
      </c>
      <c r="C15" s="49">
        <v>10230</v>
      </c>
      <c r="D15" s="50">
        <v>1563.75</v>
      </c>
      <c r="E15" s="46">
        <v>1031.25</v>
      </c>
      <c r="F15" s="46">
        <f t="shared" si="1"/>
        <v>12825</v>
      </c>
      <c r="G15" s="50">
        <v>0</v>
      </c>
      <c r="H15" s="51">
        <v>0</v>
      </c>
      <c r="I15" s="48">
        <f t="shared" si="2"/>
        <v>12825</v>
      </c>
      <c r="J15" s="21"/>
      <c r="K15" s="81">
        <f t="shared" si="3"/>
        <v>42074</v>
      </c>
      <c r="L15" s="17">
        <f t="shared" si="7"/>
        <v>1364</v>
      </c>
      <c r="M15" s="17">
        <f t="shared" si="8"/>
        <v>417</v>
      </c>
      <c r="N15" s="111">
        <f t="shared" si="4"/>
        <v>275</v>
      </c>
      <c r="O15" s="18">
        <f t="shared" si="5"/>
        <v>2056</v>
      </c>
      <c r="P15" s="32"/>
      <c r="Q15" s="82">
        <f t="shared" si="6"/>
        <v>42074</v>
      </c>
      <c r="R15" s="125">
        <v>10</v>
      </c>
      <c r="S15" s="122"/>
      <c r="T15" s="6"/>
      <c r="U15" s="7"/>
      <c r="V15" s="4"/>
      <c r="W15" s="7">
        <v>5</v>
      </c>
      <c r="X15" s="122"/>
      <c r="Y15" s="6"/>
      <c r="Z15" s="7">
        <f t="shared" si="0"/>
        <v>5</v>
      </c>
      <c r="AA15" s="4"/>
    </row>
    <row r="16" spans="1:27" ht="18.75" thickBot="1">
      <c r="A16" s="4"/>
      <c r="B16" s="19">
        <v>42075</v>
      </c>
      <c r="C16" s="49">
        <v>9345</v>
      </c>
      <c r="D16" s="50">
        <v>1256.25</v>
      </c>
      <c r="E16" s="46">
        <v>896.25</v>
      </c>
      <c r="F16" s="46">
        <f t="shared" si="1"/>
        <v>11497.5</v>
      </c>
      <c r="G16" s="50">
        <v>0</v>
      </c>
      <c r="H16" s="51">
        <v>0</v>
      </c>
      <c r="I16" s="48">
        <f t="shared" si="2"/>
        <v>11497.5</v>
      </c>
      <c r="J16" s="21"/>
      <c r="K16" s="81">
        <f t="shared" si="3"/>
        <v>42075</v>
      </c>
      <c r="L16" s="17">
        <f t="shared" si="7"/>
        <v>1246</v>
      </c>
      <c r="M16" s="17">
        <f t="shared" si="8"/>
        <v>335</v>
      </c>
      <c r="N16" s="111">
        <f t="shared" si="4"/>
        <v>239</v>
      </c>
      <c r="O16" s="18">
        <f t="shared" si="5"/>
        <v>1820</v>
      </c>
      <c r="P16" s="32"/>
      <c r="Q16" s="82">
        <f t="shared" si="6"/>
        <v>42075</v>
      </c>
      <c r="R16" s="125">
        <v>9</v>
      </c>
      <c r="S16" s="122"/>
      <c r="T16" s="6"/>
      <c r="U16" s="7"/>
      <c r="V16" s="4"/>
      <c r="W16" s="7">
        <v>5</v>
      </c>
      <c r="X16" s="122"/>
      <c r="Y16" s="6"/>
      <c r="Z16" s="7">
        <f t="shared" si="0"/>
        <v>5</v>
      </c>
      <c r="AA16" s="4"/>
    </row>
    <row r="17" spans="1:27" ht="18.75" thickBot="1">
      <c r="A17" s="4"/>
      <c r="B17" s="19">
        <v>42076</v>
      </c>
      <c r="C17" s="49">
        <v>10012.5</v>
      </c>
      <c r="D17" s="50">
        <v>1578.75</v>
      </c>
      <c r="E17" s="46">
        <v>990</v>
      </c>
      <c r="F17" s="46">
        <f t="shared" si="1"/>
        <v>12581.25</v>
      </c>
      <c r="G17" s="50">
        <v>0</v>
      </c>
      <c r="H17" s="51">
        <v>0</v>
      </c>
      <c r="I17" s="48">
        <f t="shared" si="2"/>
        <v>12581.25</v>
      </c>
      <c r="J17" s="21"/>
      <c r="K17" s="81">
        <f t="shared" si="3"/>
        <v>42076</v>
      </c>
      <c r="L17" s="17">
        <f t="shared" si="7"/>
        <v>1335</v>
      </c>
      <c r="M17" s="17">
        <f t="shared" si="8"/>
        <v>421</v>
      </c>
      <c r="N17" s="111">
        <f t="shared" si="4"/>
        <v>264</v>
      </c>
      <c r="O17" s="18">
        <f t="shared" si="5"/>
        <v>2020</v>
      </c>
      <c r="P17" s="32"/>
      <c r="Q17" s="82">
        <f t="shared" si="6"/>
        <v>42076</v>
      </c>
      <c r="R17" s="125">
        <v>9</v>
      </c>
      <c r="S17" s="122"/>
      <c r="T17" s="6"/>
      <c r="U17" s="7"/>
      <c r="V17" s="4"/>
      <c r="W17" s="7">
        <v>5</v>
      </c>
      <c r="X17" s="122"/>
      <c r="Y17" s="6"/>
      <c r="Z17" s="7">
        <f t="shared" si="0"/>
        <v>5</v>
      </c>
      <c r="AA17" s="4"/>
    </row>
    <row r="18" spans="1:27" ht="18.75" thickBot="1">
      <c r="A18" s="4"/>
      <c r="B18" s="19">
        <v>42077</v>
      </c>
      <c r="C18" s="49">
        <v>10957.5</v>
      </c>
      <c r="D18" s="50">
        <v>1113.75</v>
      </c>
      <c r="E18" s="46">
        <v>596.25</v>
      </c>
      <c r="F18" s="46">
        <f t="shared" si="1"/>
        <v>12667.5</v>
      </c>
      <c r="G18" s="50">
        <v>0</v>
      </c>
      <c r="H18" s="51">
        <v>0</v>
      </c>
      <c r="I18" s="48">
        <f t="shared" si="2"/>
        <v>12667.5</v>
      </c>
      <c r="J18" s="21"/>
      <c r="K18" s="81">
        <f t="shared" si="3"/>
        <v>42077</v>
      </c>
      <c r="L18" s="17">
        <f t="shared" si="7"/>
        <v>1461</v>
      </c>
      <c r="M18" s="17">
        <f t="shared" si="8"/>
        <v>297</v>
      </c>
      <c r="N18" s="111">
        <f t="shared" si="4"/>
        <v>159</v>
      </c>
      <c r="O18" s="18">
        <f t="shared" si="5"/>
        <v>1917</v>
      </c>
      <c r="P18" s="32"/>
      <c r="Q18" s="82">
        <f t="shared" si="6"/>
        <v>42077</v>
      </c>
      <c r="R18" s="125">
        <v>10</v>
      </c>
      <c r="S18" s="122"/>
      <c r="T18" s="6"/>
      <c r="U18" s="7"/>
      <c r="V18" s="4"/>
      <c r="W18" s="7">
        <v>5</v>
      </c>
      <c r="X18" s="122"/>
      <c r="Y18" s="6"/>
      <c r="Z18" s="7">
        <f t="shared" si="0"/>
        <v>5</v>
      </c>
      <c r="AA18" s="4"/>
    </row>
    <row r="19" spans="1:27" ht="18.75" thickBot="1">
      <c r="A19" s="4"/>
      <c r="B19" s="19">
        <v>42078</v>
      </c>
      <c r="C19" s="49">
        <v>3960</v>
      </c>
      <c r="D19" s="50">
        <v>412.5</v>
      </c>
      <c r="E19" s="46">
        <v>75</v>
      </c>
      <c r="F19" s="46">
        <f t="shared" si="1"/>
        <v>4447.5</v>
      </c>
      <c r="G19" s="50">
        <v>0</v>
      </c>
      <c r="H19" s="51">
        <v>0</v>
      </c>
      <c r="I19" s="48">
        <f t="shared" si="2"/>
        <v>4447.5</v>
      </c>
      <c r="J19" s="21"/>
      <c r="K19" s="81">
        <f t="shared" si="3"/>
        <v>42078</v>
      </c>
      <c r="L19" s="17">
        <f t="shared" si="7"/>
        <v>528</v>
      </c>
      <c r="M19" s="17">
        <f t="shared" si="8"/>
        <v>110</v>
      </c>
      <c r="N19" s="111">
        <f t="shared" si="4"/>
        <v>20</v>
      </c>
      <c r="O19" s="18">
        <f t="shared" si="5"/>
        <v>658</v>
      </c>
      <c r="P19" s="32"/>
      <c r="Q19" s="82">
        <f t="shared" si="6"/>
        <v>42078</v>
      </c>
      <c r="R19" s="125">
        <v>7</v>
      </c>
      <c r="S19" s="122"/>
      <c r="T19" s="6"/>
      <c r="U19" s="7"/>
      <c r="V19" s="4"/>
      <c r="W19" s="7">
        <v>5</v>
      </c>
      <c r="X19" s="122"/>
      <c r="Y19" s="6"/>
      <c r="Z19" s="7">
        <f t="shared" si="0"/>
        <v>5</v>
      </c>
      <c r="AA19" s="4"/>
    </row>
    <row r="20" spans="1:27" ht="18.75" thickBot="1">
      <c r="A20" s="4"/>
      <c r="B20" s="19">
        <v>42079</v>
      </c>
      <c r="C20" s="49">
        <v>5325</v>
      </c>
      <c r="D20" s="50">
        <v>735</v>
      </c>
      <c r="E20" s="46">
        <v>56.25</v>
      </c>
      <c r="F20" s="46">
        <f t="shared" si="1"/>
        <v>6116.25</v>
      </c>
      <c r="G20" s="50">
        <v>0</v>
      </c>
      <c r="H20" s="51">
        <v>0</v>
      </c>
      <c r="I20" s="48">
        <f t="shared" si="2"/>
        <v>6116.25</v>
      </c>
      <c r="J20" s="21"/>
      <c r="K20" s="81">
        <f t="shared" si="3"/>
        <v>42079</v>
      </c>
      <c r="L20" s="17">
        <f t="shared" si="7"/>
        <v>710</v>
      </c>
      <c r="M20" s="17">
        <f t="shared" si="8"/>
        <v>196</v>
      </c>
      <c r="N20" s="111">
        <f t="shared" si="4"/>
        <v>15</v>
      </c>
      <c r="O20" s="18">
        <f t="shared" si="5"/>
        <v>921</v>
      </c>
      <c r="P20" s="32"/>
      <c r="Q20" s="82">
        <f t="shared" si="6"/>
        <v>42079</v>
      </c>
      <c r="R20" s="125">
        <v>9</v>
      </c>
      <c r="S20" s="122"/>
      <c r="T20" s="6"/>
      <c r="U20" s="7"/>
      <c r="V20" s="4"/>
      <c r="W20" s="7">
        <v>5</v>
      </c>
      <c r="X20" s="122"/>
      <c r="Y20" s="6"/>
      <c r="Z20" s="7">
        <f t="shared" si="0"/>
        <v>5</v>
      </c>
      <c r="AA20" s="4"/>
    </row>
    <row r="21" spans="1:27" ht="18.75" thickBot="1">
      <c r="A21" s="4"/>
      <c r="B21" s="19">
        <v>42080</v>
      </c>
      <c r="C21" s="49">
        <v>7702.5</v>
      </c>
      <c r="D21" s="50">
        <v>900</v>
      </c>
      <c r="E21" s="46">
        <v>525</v>
      </c>
      <c r="F21" s="46">
        <f t="shared" si="1"/>
        <v>9127.5</v>
      </c>
      <c r="G21" s="50">
        <v>0</v>
      </c>
      <c r="H21" s="51">
        <v>0</v>
      </c>
      <c r="I21" s="48">
        <f t="shared" si="2"/>
        <v>9127.5</v>
      </c>
      <c r="J21" s="21"/>
      <c r="K21" s="81">
        <f t="shared" si="3"/>
        <v>42080</v>
      </c>
      <c r="L21" s="17">
        <f t="shared" si="7"/>
        <v>1027</v>
      </c>
      <c r="M21" s="17">
        <f t="shared" si="8"/>
        <v>240</v>
      </c>
      <c r="N21" s="111">
        <f t="shared" si="4"/>
        <v>140</v>
      </c>
      <c r="O21" s="18">
        <f t="shared" si="5"/>
        <v>1407</v>
      </c>
      <c r="P21" s="32"/>
      <c r="Q21" s="82">
        <f t="shared" si="6"/>
        <v>42080</v>
      </c>
      <c r="R21" s="125">
        <v>8</v>
      </c>
      <c r="S21" s="122"/>
      <c r="T21" s="6"/>
      <c r="U21" s="7"/>
      <c r="V21" s="4"/>
      <c r="W21" s="7">
        <v>4</v>
      </c>
      <c r="X21" s="122"/>
      <c r="Y21" s="6"/>
      <c r="Z21" s="7">
        <f t="shared" si="0"/>
        <v>4</v>
      </c>
      <c r="AA21" s="4"/>
    </row>
    <row r="22" spans="1:27" ht="18.75" thickBot="1">
      <c r="A22" s="4"/>
      <c r="B22" s="19">
        <v>42081</v>
      </c>
      <c r="C22" s="49">
        <v>10657.5</v>
      </c>
      <c r="D22" s="50">
        <v>1533.75</v>
      </c>
      <c r="E22" s="46">
        <v>851.25</v>
      </c>
      <c r="F22" s="46">
        <f t="shared" si="1"/>
        <v>13042.5</v>
      </c>
      <c r="G22" s="50">
        <v>0</v>
      </c>
      <c r="H22" s="51">
        <v>0</v>
      </c>
      <c r="I22" s="48">
        <f t="shared" si="2"/>
        <v>13042.5</v>
      </c>
      <c r="J22" s="21"/>
      <c r="K22" s="81">
        <f t="shared" si="3"/>
        <v>42081</v>
      </c>
      <c r="L22" s="17">
        <f t="shared" si="7"/>
        <v>1421</v>
      </c>
      <c r="M22" s="17">
        <f t="shared" si="8"/>
        <v>409</v>
      </c>
      <c r="N22" s="111">
        <f t="shared" si="4"/>
        <v>227</v>
      </c>
      <c r="O22" s="18">
        <f t="shared" si="5"/>
        <v>2057</v>
      </c>
      <c r="P22" s="32"/>
      <c r="Q22" s="82">
        <f t="shared" si="6"/>
        <v>42081</v>
      </c>
      <c r="R22" s="125">
        <v>11</v>
      </c>
      <c r="S22" s="122"/>
      <c r="T22" s="6"/>
      <c r="U22" s="7"/>
      <c r="V22" s="4"/>
      <c r="W22" s="7">
        <v>6</v>
      </c>
      <c r="X22" s="122"/>
      <c r="Y22" s="6"/>
      <c r="Z22" s="7">
        <f t="shared" si="0"/>
        <v>6</v>
      </c>
      <c r="AA22" s="4"/>
    </row>
    <row r="23" spans="1:27" ht="18.75" thickBot="1">
      <c r="A23" s="4"/>
      <c r="B23" s="19">
        <v>42082</v>
      </c>
      <c r="C23" s="49">
        <v>10995</v>
      </c>
      <c r="D23" s="50">
        <v>1657.5</v>
      </c>
      <c r="E23" s="46">
        <v>986.25</v>
      </c>
      <c r="F23" s="46">
        <f t="shared" si="1"/>
        <v>13638.75</v>
      </c>
      <c r="G23" s="50">
        <v>0</v>
      </c>
      <c r="H23" s="51">
        <v>0</v>
      </c>
      <c r="I23" s="48">
        <f t="shared" si="2"/>
        <v>13638.75</v>
      </c>
      <c r="J23" s="21"/>
      <c r="K23" s="81">
        <f t="shared" si="3"/>
        <v>42082</v>
      </c>
      <c r="L23" s="17">
        <f t="shared" si="7"/>
        <v>1466</v>
      </c>
      <c r="M23" s="17">
        <f t="shared" si="8"/>
        <v>442</v>
      </c>
      <c r="N23" s="111">
        <f t="shared" si="4"/>
        <v>263</v>
      </c>
      <c r="O23" s="18">
        <f t="shared" si="5"/>
        <v>2171</v>
      </c>
      <c r="P23" s="32"/>
      <c r="Q23" s="82">
        <f t="shared" si="6"/>
        <v>42082</v>
      </c>
      <c r="R23" s="125">
        <v>11</v>
      </c>
      <c r="S23" s="122"/>
      <c r="T23" s="6"/>
      <c r="U23" s="7"/>
      <c r="V23" s="4"/>
      <c r="W23" s="7">
        <v>6</v>
      </c>
      <c r="X23" s="122"/>
      <c r="Y23" s="6"/>
      <c r="Z23" s="7">
        <f t="shared" si="0"/>
        <v>6</v>
      </c>
      <c r="AA23" s="4"/>
    </row>
    <row r="24" spans="1:27" ht="18.75" thickBot="1">
      <c r="A24" s="4"/>
      <c r="B24" s="19">
        <v>42083</v>
      </c>
      <c r="C24" s="49">
        <v>11827.5</v>
      </c>
      <c r="D24" s="50">
        <v>1886.25</v>
      </c>
      <c r="E24" s="46">
        <v>1057.5</v>
      </c>
      <c r="F24" s="46">
        <f t="shared" si="1"/>
        <v>14771.25</v>
      </c>
      <c r="G24" s="50">
        <v>0</v>
      </c>
      <c r="H24" s="51">
        <v>0</v>
      </c>
      <c r="I24" s="48">
        <f t="shared" si="2"/>
        <v>14771.25</v>
      </c>
      <c r="J24" s="21"/>
      <c r="K24" s="81">
        <f t="shared" si="3"/>
        <v>42083</v>
      </c>
      <c r="L24" s="17">
        <f t="shared" si="7"/>
        <v>1577</v>
      </c>
      <c r="M24" s="17">
        <f t="shared" si="8"/>
        <v>503</v>
      </c>
      <c r="N24" s="111">
        <f t="shared" si="4"/>
        <v>282</v>
      </c>
      <c r="O24" s="18">
        <f t="shared" si="5"/>
        <v>2362</v>
      </c>
      <c r="P24" s="32"/>
      <c r="Q24" s="82">
        <f t="shared" si="6"/>
        <v>42083</v>
      </c>
      <c r="R24" s="125">
        <v>11</v>
      </c>
      <c r="S24" s="122"/>
      <c r="T24" s="6"/>
      <c r="U24" s="7"/>
      <c r="V24" s="4"/>
      <c r="W24" s="7">
        <v>6</v>
      </c>
      <c r="X24" s="122"/>
      <c r="Y24" s="6"/>
      <c r="Z24" s="7">
        <f t="shared" si="0"/>
        <v>6</v>
      </c>
      <c r="AA24" s="4"/>
    </row>
    <row r="25" spans="1:27" ht="18.75" thickBot="1">
      <c r="A25" s="4"/>
      <c r="B25" s="19">
        <v>42084</v>
      </c>
      <c r="C25" s="49">
        <v>8700</v>
      </c>
      <c r="D25" s="50">
        <v>870</v>
      </c>
      <c r="E25" s="46">
        <v>427.5</v>
      </c>
      <c r="F25" s="46">
        <f t="shared" si="1"/>
        <v>9997.5</v>
      </c>
      <c r="G25" s="50">
        <v>0</v>
      </c>
      <c r="H25" s="51">
        <v>0</v>
      </c>
      <c r="I25" s="48">
        <f t="shared" si="2"/>
        <v>9997.5</v>
      </c>
      <c r="J25" s="21"/>
      <c r="K25" s="81">
        <f t="shared" si="3"/>
        <v>42084</v>
      </c>
      <c r="L25" s="17">
        <f t="shared" si="7"/>
        <v>1160</v>
      </c>
      <c r="M25" s="17">
        <f t="shared" si="8"/>
        <v>232</v>
      </c>
      <c r="N25" s="111">
        <f t="shared" si="4"/>
        <v>114</v>
      </c>
      <c r="O25" s="18">
        <f t="shared" si="5"/>
        <v>1506</v>
      </c>
      <c r="P25" s="32"/>
      <c r="Q25" s="82">
        <f t="shared" si="6"/>
        <v>42084</v>
      </c>
      <c r="R25" s="125">
        <v>9</v>
      </c>
      <c r="S25" s="122"/>
      <c r="T25" s="6"/>
      <c r="U25" s="7"/>
      <c r="V25" s="4"/>
      <c r="W25" s="7">
        <v>5</v>
      </c>
      <c r="X25" s="122"/>
      <c r="Y25" s="6"/>
      <c r="Z25" s="7">
        <f t="shared" si="0"/>
        <v>5</v>
      </c>
      <c r="AA25" s="4"/>
    </row>
    <row r="26" spans="1:27" ht="18.75" thickBot="1">
      <c r="A26" s="4"/>
      <c r="B26" s="19">
        <v>42085</v>
      </c>
      <c r="C26" s="49">
        <v>4980</v>
      </c>
      <c r="D26" s="50">
        <v>671.25</v>
      </c>
      <c r="E26" s="46">
        <v>105</v>
      </c>
      <c r="F26" s="46">
        <f t="shared" si="1"/>
        <v>5756.25</v>
      </c>
      <c r="G26" s="50">
        <v>0</v>
      </c>
      <c r="H26" s="51">
        <v>0</v>
      </c>
      <c r="I26" s="48">
        <f t="shared" si="2"/>
        <v>5756.25</v>
      </c>
      <c r="J26" s="21"/>
      <c r="K26" s="81">
        <f t="shared" si="3"/>
        <v>42085</v>
      </c>
      <c r="L26" s="17">
        <f t="shared" si="7"/>
        <v>664</v>
      </c>
      <c r="M26" s="17">
        <f t="shared" si="8"/>
        <v>179</v>
      </c>
      <c r="N26" s="111">
        <f t="shared" si="4"/>
        <v>28</v>
      </c>
      <c r="O26" s="18">
        <f t="shared" si="5"/>
        <v>871</v>
      </c>
      <c r="P26" s="32"/>
      <c r="Q26" s="82">
        <f t="shared" si="6"/>
        <v>42085</v>
      </c>
      <c r="R26" s="125">
        <v>8</v>
      </c>
      <c r="S26" s="122"/>
      <c r="T26" s="6"/>
      <c r="U26" s="7"/>
      <c r="V26" s="4"/>
      <c r="W26" s="7">
        <v>5</v>
      </c>
      <c r="X26" s="122"/>
      <c r="Y26" s="6"/>
      <c r="Z26" s="7">
        <f t="shared" si="0"/>
        <v>5</v>
      </c>
      <c r="AA26" s="4"/>
    </row>
    <row r="27" spans="1:27" ht="18.75" thickBot="1">
      <c r="A27" s="4"/>
      <c r="B27" s="19">
        <v>42086</v>
      </c>
      <c r="C27" s="49">
        <v>8310</v>
      </c>
      <c r="D27" s="50">
        <v>1440</v>
      </c>
      <c r="E27" s="46">
        <v>667.5</v>
      </c>
      <c r="F27" s="46">
        <f t="shared" si="1"/>
        <v>10417.5</v>
      </c>
      <c r="G27" s="50">
        <v>0</v>
      </c>
      <c r="H27" s="51">
        <v>0</v>
      </c>
      <c r="I27" s="48">
        <f t="shared" si="2"/>
        <v>10417.5</v>
      </c>
      <c r="J27" s="21"/>
      <c r="K27" s="81">
        <f t="shared" si="3"/>
        <v>42086</v>
      </c>
      <c r="L27" s="17">
        <f t="shared" si="7"/>
        <v>1108</v>
      </c>
      <c r="M27" s="17">
        <f t="shared" si="8"/>
        <v>384</v>
      </c>
      <c r="N27" s="111">
        <f t="shared" si="4"/>
        <v>178</v>
      </c>
      <c r="O27" s="18">
        <f t="shared" si="5"/>
        <v>1670</v>
      </c>
      <c r="P27" s="32"/>
      <c r="Q27" s="82">
        <f t="shared" si="6"/>
        <v>42086</v>
      </c>
      <c r="R27" s="125">
        <v>10</v>
      </c>
      <c r="S27" s="122"/>
      <c r="T27" s="6"/>
      <c r="U27" s="7"/>
      <c r="V27" s="4"/>
      <c r="W27" s="7">
        <v>6</v>
      </c>
      <c r="X27" s="122"/>
      <c r="Y27" s="6"/>
      <c r="Z27" s="7">
        <f t="shared" si="0"/>
        <v>6</v>
      </c>
      <c r="AA27" s="4"/>
    </row>
    <row r="28" spans="1:27" ht="18.75" thickBot="1">
      <c r="A28" s="4"/>
      <c r="B28" s="19">
        <v>42087</v>
      </c>
      <c r="C28" s="49">
        <v>12045</v>
      </c>
      <c r="D28" s="50">
        <v>1845</v>
      </c>
      <c r="E28" s="46">
        <v>1106.25</v>
      </c>
      <c r="F28" s="46">
        <f t="shared" si="1"/>
        <v>14996.25</v>
      </c>
      <c r="G28" s="50">
        <v>0</v>
      </c>
      <c r="H28" s="51">
        <v>0</v>
      </c>
      <c r="I28" s="48">
        <f t="shared" si="2"/>
        <v>14996.25</v>
      </c>
      <c r="J28" s="21"/>
      <c r="K28" s="81">
        <f t="shared" si="3"/>
        <v>42087</v>
      </c>
      <c r="L28" s="17">
        <f t="shared" si="7"/>
        <v>1606</v>
      </c>
      <c r="M28" s="17">
        <f t="shared" si="8"/>
        <v>492</v>
      </c>
      <c r="N28" s="111">
        <f t="shared" si="4"/>
        <v>295</v>
      </c>
      <c r="O28" s="18">
        <f t="shared" si="5"/>
        <v>2393</v>
      </c>
      <c r="P28" s="32"/>
      <c r="Q28" s="82">
        <f t="shared" si="6"/>
        <v>42087</v>
      </c>
      <c r="R28" s="125">
        <v>12</v>
      </c>
      <c r="S28" s="122"/>
      <c r="T28" s="6"/>
      <c r="U28" s="7"/>
      <c r="V28" s="4"/>
      <c r="W28" s="128">
        <v>6</v>
      </c>
      <c r="X28" s="122"/>
      <c r="Y28" s="6"/>
      <c r="Z28" s="7">
        <f t="shared" si="0"/>
        <v>6</v>
      </c>
      <c r="AA28" s="4"/>
    </row>
    <row r="29" spans="1:27" ht="18.75" thickBot="1">
      <c r="A29" s="4"/>
      <c r="B29" s="19">
        <v>42088</v>
      </c>
      <c r="C29" s="49">
        <v>12292.5</v>
      </c>
      <c r="D29" s="50">
        <v>1785</v>
      </c>
      <c r="E29" s="46">
        <v>1196.25</v>
      </c>
      <c r="F29" s="46">
        <f t="shared" si="1"/>
        <v>15273.75</v>
      </c>
      <c r="G29" s="50">
        <v>0</v>
      </c>
      <c r="H29" s="51">
        <v>0</v>
      </c>
      <c r="I29" s="48">
        <f t="shared" si="2"/>
        <v>15273.75</v>
      </c>
      <c r="J29" s="21"/>
      <c r="K29" s="81">
        <f t="shared" si="3"/>
        <v>42088</v>
      </c>
      <c r="L29" s="17">
        <f t="shared" si="7"/>
        <v>1639</v>
      </c>
      <c r="M29" s="17">
        <f t="shared" si="8"/>
        <v>476</v>
      </c>
      <c r="N29" s="111">
        <f t="shared" si="4"/>
        <v>319</v>
      </c>
      <c r="O29" s="18">
        <f t="shared" si="5"/>
        <v>2434</v>
      </c>
      <c r="P29" s="32"/>
      <c r="Q29" s="82">
        <f t="shared" si="6"/>
        <v>42088</v>
      </c>
      <c r="R29" s="125">
        <v>12</v>
      </c>
      <c r="S29" s="122"/>
      <c r="T29" s="6"/>
      <c r="U29" s="7"/>
      <c r="V29" s="4"/>
      <c r="W29" s="7">
        <v>6</v>
      </c>
      <c r="X29" s="122"/>
      <c r="Y29" s="6"/>
      <c r="Z29" s="7">
        <f t="shared" si="0"/>
        <v>6</v>
      </c>
      <c r="AA29" s="4"/>
    </row>
    <row r="30" spans="1:27" ht="18.75" thickBot="1">
      <c r="A30" s="4"/>
      <c r="B30" s="19">
        <v>42089</v>
      </c>
      <c r="C30" s="49">
        <v>12540</v>
      </c>
      <c r="D30" s="50">
        <v>2268.75</v>
      </c>
      <c r="E30" s="46">
        <v>1128.75</v>
      </c>
      <c r="F30" s="46">
        <f t="shared" si="1"/>
        <v>15937.5</v>
      </c>
      <c r="G30" s="50">
        <v>0</v>
      </c>
      <c r="H30" s="51">
        <v>0</v>
      </c>
      <c r="I30" s="48">
        <f t="shared" si="2"/>
        <v>15937.5</v>
      </c>
      <c r="J30" s="21"/>
      <c r="K30" s="81">
        <f t="shared" si="3"/>
        <v>42089</v>
      </c>
      <c r="L30" s="17">
        <f t="shared" si="7"/>
        <v>1672</v>
      </c>
      <c r="M30" s="17">
        <f t="shared" si="8"/>
        <v>605</v>
      </c>
      <c r="N30" s="111">
        <f t="shared" si="4"/>
        <v>301</v>
      </c>
      <c r="O30" s="18">
        <f t="shared" si="5"/>
        <v>2578</v>
      </c>
      <c r="P30" s="32"/>
      <c r="Q30" s="82">
        <f t="shared" si="6"/>
        <v>42089</v>
      </c>
      <c r="R30" s="125">
        <v>12</v>
      </c>
      <c r="S30" s="122"/>
      <c r="T30" s="6"/>
      <c r="U30" s="7"/>
      <c r="V30" s="4"/>
      <c r="W30" s="7">
        <v>6</v>
      </c>
      <c r="X30" s="122"/>
      <c r="Y30" s="6"/>
      <c r="Z30" s="7">
        <f t="shared" si="0"/>
        <v>6</v>
      </c>
      <c r="AA30" s="4"/>
    </row>
    <row r="31" spans="1:27" ht="18.75" thickBot="1">
      <c r="A31" s="4"/>
      <c r="B31" s="19">
        <v>42090</v>
      </c>
      <c r="C31" s="49">
        <v>10455</v>
      </c>
      <c r="D31" s="50">
        <v>1462.5</v>
      </c>
      <c r="E31" s="46">
        <v>937.5</v>
      </c>
      <c r="F31" s="46">
        <f t="shared" si="1"/>
        <v>12855</v>
      </c>
      <c r="G31" s="50">
        <v>2050</v>
      </c>
      <c r="H31" s="51">
        <v>0</v>
      </c>
      <c r="I31" s="48">
        <f t="shared" si="2"/>
        <v>14905</v>
      </c>
      <c r="J31" s="21"/>
      <c r="K31" s="81">
        <f t="shared" si="3"/>
        <v>42090</v>
      </c>
      <c r="L31" s="17">
        <f t="shared" si="7"/>
        <v>1394</v>
      </c>
      <c r="M31" s="17">
        <f t="shared" si="8"/>
        <v>390</v>
      </c>
      <c r="N31" s="111">
        <f t="shared" si="4"/>
        <v>250</v>
      </c>
      <c r="O31" s="18">
        <f t="shared" si="5"/>
        <v>2034</v>
      </c>
      <c r="P31" s="32"/>
      <c r="Q31" s="82">
        <f t="shared" si="6"/>
        <v>42090</v>
      </c>
      <c r="R31" s="125">
        <v>12</v>
      </c>
      <c r="S31" s="122"/>
      <c r="T31" s="6"/>
      <c r="U31" s="7"/>
      <c r="V31" s="4"/>
      <c r="W31" s="7">
        <v>7</v>
      </c>
      <c r="X31" s="122"/>
      <c r="Y31" s="6"/>
      <c r="Z31" s="7">
        <f t="shared" si="0"/>
        <v>7</v>
      </c>
      <c r="AA31" s="4"/>
    </row>
    <row r="32" spans="1:27" ht="18.75" thickBot="1">
      <c r="A32" s="4"/>
      <c r="B32" s="19">
        <v>42091</v>
      </c>
      <c r="C32" s="49">
        <v>9847.5</v>
      </c>
      <c r="D32" s="50">
        <v>1215</v>
      </c>
      <c r="E32" s="46">
        <v>382.5</v>
      </c>
      <c r="F32" s="46">
        <f t="shared" si="1"/>
        <v>11445</v>
      </c>
      <c r="G32" s="50">
        <v>0</v>
      </c>
      <c r="H32" s="51">
        <v>0</v>
      </c>
      <c r="I32" s="48">
        <f t="shared" si="2"/>
        <v>11445</v>
      </c>
      <c r="J32" s="21"/>
      <c r="K32" s="81">
        <f t="shared" si="3"/>
        <v>42091</v>
      </c>
      <c r="L32" s="17">
        <f t="shared" si="7"/>
        <v>1313</v>
      </c>
      <c r="M32" s="17">
        <f t="shared" si="8"/>
        <v>324</v>
      </c>
      <c r="N32" s="111">
        <f t="shared" si="4"/>
        <v>102</v>
      </c>
      <c r="O32" s="18">
        <f t="shared" si="5"/>
        <v>1739</v>
      </c>
      <c r="P32" s="32"/>
      <c r="Q32" s="82">
        <f t="shared" si="6"/>
        <v>42091</v>
      </c>
      <c r="R32" s="125">
        <v>10</v>
      </c>
      <c r="S32" s="122"/>
      <c r="T32" s="6"/>
      <c r="U32" s="7"/>
      <c r="V32" s="4"/>
      <c r="W32" s="128">
        <v>5</v>
      </c>
      <c r="X32" s="122"/>
      <c r="Y32" s="6"/>
      <c r="Z32" s="7">
        <f t="shared" si="0"/>
        <v>5</v>
      </c>
      <c r="AA32" s="4"/>
    </row>
    <row r="33" spans="1:27" ht="18.75" thickBot="1">
      <c r="A33" s="4"/>
      <c r="B33" s="19">
        <v>42092</v>
      </c>
      <c r="C33" s="49">
        <v>6952.5</v>
      </c>
      <c r="D33" s="50">
        <v>825</v>
      </c>
      <c r="E33" s="46">
        <v>153.75</v>
      </c>
      <c r="F33" s="46">
        <f t="shared" si="1"/>
        <v>7931.25</v>
      </c>
      <c r="G33" s="50">
        <v>0</v>
      </c>
      <c r="H33" s="51">
        <v>0</v>
      </c>
      <c r="I33" s="48">
        <f t="shared" si="2"/>
        <v>7931.25</v>
      </c>
      <c r="J33" s="21"/>
      <c r="K33" s="81">
        <f t="shared" si="3"/>
        <v>42092</v>
      </c>
      <c r="L33" s="17">
        <f t="shared" si="7"/>
        <v>927</v>
      </c>
      <c r="M33" s="17">
        <f t="shared" si="8"/>
        <v>220</v>
      </c>
      <c r="N33" s="111">
        <f t="shared" si="4"/>
        <v>41</v>
      </c>
      <c r="O33" s="18">
        <f t="shared" si="5"/>
        <v>1188</v>
      </c>
      <c r="P33" s="32"/>
      <c r="Q33" s="82">
        <f t="shared" si="6"/>
        <v>42092</v>
      </c>
      <c r="R33" s="125">
        <v>9</v>
      </c>
      <c r="S33" s="122"/>
      <c r="T33" s="6"/>
      <c r="U33" s="7"/>
      <c r="V33" s="4"/>
      <c r="W33" s="128">
        <v>5</v>
      </c>
      <c r="X33" s="122"/>
      <c r="Y33" s="6"/>
      <c r="Z33" s="7">
        <f t="shared" si="0"/>
        <v>5</v>
      </c>
      <c r="AA33" s="4"/>
    </row>
    <row r="34" spans="1:27" ht="18.75" thickBot="1">
      <c r="A34" s="4"/>
      <c r="B34" s="19">
        <v>42093</v>
      </c>
      <c r="C34" s="49">
        <v>11235</v>
      </c>
      <c r="D34" s="50">
        <v>1365</v>
      </c>
      <c r="E34" s="46">
        <v>198.75</v>
      </c>
      <c r="F34" s="46">
        <f t="shared" si="1"/>
        <v>12798.75</v>
      </c>
      <c r="G34" s="50">
        <v>0</v>
      </c>
      <c r="H34" s="51">
        <v>0</v>
      </c>
      <c r="I34" s="48">
        <f t="shared" si="2"/>
        <v>12798.75</v>
      </c>
      <c r="J34" s="21"/>
      <c r="K34" s="81">
        <f t="shared" si="3"/>
        <v>42093</v>
      </c>
      <c r="L34" s="17">
        <f t="shared" si="7"/>
        <v>1498</v>
      </c>
      <c r="M34" s="17">
        <f t="shared" si="8"/>
        <v>364</v>
      </c>
      <c r="N34" s="111">
        <f t="shared" si="4"/>
        <v>53</v>
      </c>
      <c r="O34" s="18">
        <f t="shared" si="5"/>
        <v>1915</v>
      </c>
      <c r="P34" s="32"/>
      <c r="Q34" s="82">
        <f t="shared" si="6"/>
        <v>42093</v>
      </c>
      <c r="R34" s="125">
        <v>9</v>
      </c>
      <c r="S34" s="122"/>
      <c r="T34" s="6"/>
      <c r="U34" s="7"/>
      <c r="V34" s="4"/>
      <c r="W34" s="7">
        <v>6</v>
      </c>
      <c r="X34" s="122"/>
      <c r="Y34" s="6"/>
      <c r="Z34" s="7">
        <f t="shared" si="0"/>
        <v>6</v>
      </c>
      <c r="AA34" s="4"/>
    </row>
    <row r="35" spans="1:27" ht="18.75" thickBot="1">
      <c r="A35" s="4"/>
      <c r="B35" s="19">
        <v>42094</v>
      </c>
      <c r="C35" s="49">
        <v>11340</v>
      </c>
      <c r="D35" s="50">
        <v>1537.5</v>
      </c>
      <c r="E35" s="46">
        <v>243.75</v>
      </c>
      <c r="F35" s="52">
        <f t="shared" si="1"/>
        <v>13121.25</v>
      </c>
      <c r="G35" s="52">
        <v>0</v>
      </c>
      <c r="H35" s="55">
        <v>0</v>
      </c>
      <c r="I35" s="48">
        <f t="shared" si="2"/>
        <v>13121.25</v>
      </c>
      <c r="J35" s="21"/>
      <c r="K35" s="81">
        <f t="shared" si="3"/>
        <v>42094</v>
      </c>
      <c r="L35" s="17">
        <f t="shared" si="7"/>
        <v>1512</v>
      </c>
      <c r="M35" s="17">
        <f>D35/3.75</f>
        <v>410</v>
      </c>
      <c r="N35" s="111">
        <f t="shared" si="4"/>
        <v>65</v>
      </c>
      <c r="O35" s="41">
        <f t="shared" si="5"/>
        <v>1987</v>
      </c>
      <c r="P35" s="32"/>
      <c r="Q35" s="82">
        <f t="shared" si="6"/>
        <v>42094</v>
      </c>
      <c r="R35" s="125">
        <v>10</v>
      </c>
      <c r="S35" s="122"/>
      <c r="T35" s="6"/>
      <c r="U35" s="7"/>
      <c r="V35" s="4"/>
      <c r="W35" s="7">
        <v>6</v>
      </c>
      <c r="X35" s="56"/>
      <c r="Y35" s="58"/>
      <c r="Z35" s="7">
        <f t="shared" si="0"/>
        <v>6</v>
      </c>
      <c r="AA35" s="4"/>
    </row>
    <row r="36" spans="1:27" ht="18.75" thickBot="1">
      <c r="A36" s="4"/>
      <c r="B36" s="115" t="s">
        <v>10</v>
      </c>
      <c r="C36" s="101">
        <f>SUM(C5:C35)</f>
        <v>283282.5</v>
      </c>
      <c r="D36" s="104">
        <f>SUM(D5:D35)</f>
        <v>39941.25</v>
      </c>
      <c r="E36" s="104">
        <f>SUM(E5:E35)</f>
        <v>19743.75</v>
      </c>
      <c r="F36" s="103">
        <f t="shared" si="1"/>
        <v>342967.5</v>
      </c>
      <c r="G36" s="113">
        <f>SUM(G5:G35)</f>
        <v>2050</v>
      </c>
      <c r="H36" s="106">
        <f>SUM(H5:H35)</f>
        <v>0</v>
      </c>
      <c r="I36" s="105">
        <f>SUM(I5:I35)</f>
        <v>345017.5</v>
      </c>
      <c r="J36" s="33"/>
      <c r="K36" s="116" t="s">
        <v>10</v>
      </c>
      <c r="L36" s="102">
        <f>SUM(L5:L35)</f>
        <v>37771</v>
      </c>
      <c r="M36" s="107">
        <f>SUM(M5:M35)</f>
        <v>10651</v>
      </c>
      <c r="N36" s="107">
        <f>SUM(N5:N35)</f>
        <v>5265</v>
      </c>
      <c r="O36" s="42">
        <f t="shared" si="5"/>
        <v>53687</v>
      </c>
      <c r="P36" s="34"/>
      <c r="Q36" s="114" t="s">
        <v>10</v>
      </c>
      <c r="R36" s="126">
        <f>SUM(R5:R35)</f>
        <v>296</v>
      </c>
      <c r="S36" s="123">
        <f>SUM(S5:S34)</f>
        <v>0</v>
      </c>
      <c r="T36" s="30">
        <f>SUM(T5:T34)</f>
        <v>0</v>
      </c>
      <c r="U36" s="20">
        <f>SUM(U5:U34)</f>
        <v>0</v>
      </c>
      <c r="V36" s="4"/>
      <c r="W36" s="126">
        <f>SUM(W5:W35)</f>
        <v>165</v>
      </c>
      <c r="X36" s="123">
        <f>SUM(X5:X34)</f>
        <v>0</v>
      </c>
      <c r="Y36" s="30">
        <f>SUM(Y5:Y34)</f>
        <v>0</v>
      </c>
      <c r="Z36" s="20">
        <f>SUM(Z5:Z34)</f>
        <v>159</v>
      </c>
      <c r="AA36" s="4"/>
    </row>
    <row r="37" spans="1:27" ht="18">
      <c r="A37" s="4"/>
      <c r="B37" s="2"/>
      <c r="C37" s="2"/>
      <c r="D37" s="2"/>
      <c r="E37" s="2"/>
      <c r="F37" s="2"/>
      <c r="G37" s="2"/>
      <c r="H37" s="2"/>
      <c r="I37" s="8"/>
      <c r="J37" s="8"/>
      <c r="K37" s="2"/>
      <c r="L37" s="2"/>
      <c r="M37" s="5"/>
      <c r="N37" s="5"/>
      <c r="O37" s="2"/>
      <c r="P37" s="35"/>
      <c r="Q37" s="2"/>
      <c r="R37" s="2"/>
      <c r="S37" s="2"/>
      <c r="T37" s="2"/>
      <c r="U37" s="2"/>
      <c r="V37" s="4"/>
      <c r="W37" s="2"/>
      <c r="X37" s="2"/>
      <c r="Y37" s="2"/>
      <c r="Z37" s="2"/>
      <c r="AA37" s="4"/>
    </row>
    <row r="38" spans="1:26" ht="18">
      <c r="A38" s="4"/>
      <c r="B38" s="2"/>
      <c r="C38" s="2"/>
      <c r="D38" s="2"/>
      <c r="E38" s="2"/>
      <c r="F38" s="2"/>
      <c r="G38" s="2"/>
      <c r="H38" s="2"/>
      <c r="I38" s="8"/>
      <c r="J38" s="8"/>
      <c r="K38" s="2"/>
      <c r="L38" s="2"/>
      <c r="M38" s="5"/>
      <c r="N38" s="5"/>
      <c r="O38" s="36"/>
      <c r="P38" s="2"/>
      <c r="Q38" s="2"/>
      <c r="R38" s="2"/>
      <c r="S38" s="2"/>
      <c r="T38" s="2"/>
      <c r="U38" s="4"/>
      <c r="V38" s="2"/>
      <c r="W38" s="2"/>
      <c r="X38" s="2"/>
      <c r="Y38" s="2"/>
      <c r="Z38" s="4"/>
    </row>
    <row r="39" spans="1:26" ht="13.5" customHeight="1">
      <c r="A39" s="4"/>
      <c r="B39" s="2"/>
      <c r="C39" s="2"/>
      <c r="D39" s="2"/>
      <c r="E39" s="2"/>
      <c r="F39" s="2"/>
      <c r="G39" s="2"/>
      <c r="H39" s="2"/>
      <c r="I39" s="8"/>
      <c r="J39" s="8"/>
      <c r="K39" s="2"/>
      <c r="L39" s="2"/>
      <c r="M39" s="5"/>
      <c r="N39" s="5"/>
      <c r="O39" s="37"/>
      <c r="P39" s="2"/>
      <c r="Q39" s="2"/>
      <c r="R39" s="2"/>
      <c r="S39" s="2"/>
      <c r="T39" s="2"/>
      <c r="U39" s="4"/>
      <c r="V39" s="2"/>
      <c r="W39" s="2"/>
      <c r="X39" s="2"/>
      <c r="Y39" s="2"/>
      <c r="Z39" s="4"/>
    </row>
    <row r="40" spans="1:26" ht="18">
      <c r="A40" s="4"/>
      <c r="B40" s="2"/>
      <c r="C40" s="109" t="s">
        <v>33</v>
      </c>
      <c r="D40" s="110">
        <f>F36/W36</f>
        <v>2078.590909090909</v>
      </c>
      <c r="E40" s="110"/>
      <c r="F40" s="2"/>
      <c r="G40" s="2"/>
      <c r="H40" s="2"/>
      <c r="I40" s="8"/>
      <c r="J40" s="8"/>
      <c r="K40" s="2"/>
      <c r="L40" s="2"/>
      <c r="M40" s="5"/>
      <c r="N40" s="5"/>
      <c r="O40" s="38"/>
      <c r="P40" s="2"/>
      <c r="Q40" s="2"/>
      <c r="R40" s="2"/>
      <c r="S40" s="2"/>
      <c r="T40" s="2"/>
      <c r="U40" s="4"/>
      <c r="V40" s="2"/>
      <c r="W40" s="2"/>
      <c r="X40" s="2"/>
      <c r="Y40" s="2"/>
      <c r="Z40" s="4"/>
    </row>
    <row r="41" spans="1:27" ht="18">
      <c r="A41" s="4"/>
      <c r="B41" s="2"/>
      <c r="C41" s="2"/>
      <c r="D41" s="2"/>
      <c r="E41" s="2"/>
      <c r="F41" s="2"/>
      <c r="G41" s="2"/>
      <c r="H41" s="2"/>
      <c r="I41" s="8"/>
      <c r="J41" s="8"/>
      <c r="K41" s="2"/>
      <c r="L41" s="2"/>
      <c r="M41" s="5"/>
      <c r="N41" s="5"/>
      <c r="O41" s="2"/>
      <c r="P41" s="2"/>
      <c r="Q41" s="2"/>
      <c r="R41" s="2"/>
      <c r="S41" s="2"/>
      <c r="T41" s="2"/>
      <c r="U41" s="2"/>
      <c r="V41" s="4"/>
      <c r="W41" s="2"/>
      <c r="X41" s="2"/>
      <c r="Y41" s="2"/>
      <c r="Z41" s="2"/>
      <c r="AA41" s="4"/>
    </row>
    <row r="42" spans="2:26" s="11" customFormat="1" ht="18">
      <c r="B42" s="9" t="s">
        <v>11</v>
      </c>
      <c r="C42" s="10"/>
      <c r="D42" s="10"/>
      <c r="E42" s="10"/>
      <c r="F42" s="10"/>
      <c r="G42" s="10"/>
      <c r="H42" s="10"/>
      <c r="I42" s="22"/>
      <c r="J42" s="22"/>
      <c r="K42" s="10"/>
      <c r="L42" s="13" t="s">
        <v>12</v>
      </c>
      <c r="M42" s="10"/>
      <c r="N42" s="10"/>
      <c r="O42" s="10"/>
      <c r="P42" s="10"/>
      <c r="Q42" s="10"/>
      <c r="R42" s="9" t="s">
        <v>13</v>
      </c>
      <c r="S42" s="10"/>
      <c r="T42" s="10"/>
      <c r="U42" s="10"/>
      <c r="V42" s="12"/>
      <c r="W42" s="9" t="s">
        <v>14</v>
      </c>
      <c r="X42" s="9"/>
      <c r="Y42" s="10"/>
      <c r="Z42" s="10"/>
    </row>
    <row r="43" spans="2:26" s="11" customFormat="1" ht="18">
      <c r="B43" s="22"/>
      <c r="C43" s="23">
        <f>SUM(C36:C36)/C44</f>
        <v>9138.145161290322</v>
      </c>
      <c r="D43" s="23">
        <f>SUM(D36:D36)/D44</f>
        <v>1288.4274193548388</v>
      </c>
      <c r="E43" s="23"/>
      <c r="F43" s="23"/>
      <c r="G43" s="23">
        <f>SUM(G36:G36)/G44</f>
        <v>66.12903225806451</v>
      </c>
      <c r="H43" s="24">
        <f>H36/C44</f>
        <v>0</v>
      </c>
      <c r="I43" s="23">
        <f>SUM(I36:I36)/I44</f>
        <v>11129.59677419355</v>
      </c>
      <c r="J43" s="23"/>
      <c r="K43" s="22"/>
      <c r="L43" s="23">
        <f>SUM(L36:L36)/L44</f>
        <v>1218.4193548387098</v>
      </c>
      <c r="M43" s="23">
        <f>SUM(M36:M36)/M44</f>
        <v>343.5806451612903</v>
      </c>
      <c r="N43" s="23"/>
      <c r="O43" s="23">
        <f>SUM(O36:O36)/O44</f>
        <v>1731.8387096774193</v>
      </c>
      <c r="P43" s="23"/>
      <c r="Q43" s="22"/>
      <c r="R43" s="25">
        <f>R36/R44</f>
        <v>9.548387096774194</v>
      </c>
      <c r="S43" s="25">
        <f>S36/S44</f>
        <v>0</v>
      </c>
      <c r="T43" s="25">
        <f>T36/T44</f>
        <v>0</v>
      </c>
      <c r="U43" s="25">
        <f>U36/U44</f>
        <v>0</v>
      </c>
      <c r="V43" s="26"/>
      <c r="W43" s="25">
        <f>W36/W44</f>
        <v>5.32258064516129</v>
      </c>
      <c r="X43" s="25">
        <f>X36/X44</f>
        <v>0</v>
      </c>
      <c r="Y43" s="25">
        <f>Y36/Y44</f>
        <v>0</v>
      </c>
      <c r="Z43" s="25">
        <f>Z36/Z44</f>
        <v>5.129032258064516</v>
      </c>
    </row>
    <row r="44" spans="3:26" s="11" customFormat="1" ht="12.75">
      <c r="C44" s="11">
        <v>31</v>
      </c>
      <c r="D44" s="11">
        <v>31</v>
      </c>
      <c r="G44" s="11">
        <v>31</v>
      </c>
      <c r="I44" s="11">
        <v>31</v>
      </c>
      <c r="L44" s="11">
        <v>31</v>
      </c>
      <c r="M44" s="11">
        <v>31</v>
      </c>
      <c r="O44" s="11">
        <v>31</v>
      </c>
      <c r="R44" s="11">
        <v>31</v>
      </c>
      <c r="S44" s="11">
        <v>31</v>
      </c>
      <c r="T44" s="11">
        <v>31</v>
      </c>
      <c r="U44" s="11">
        <v>31</v>
      </c>
      <c r="W44" s="11">
        <v>31</v>
      </c>
      <c r="X44" s="11">
        <v>31</v>
      </c>
      <c r="Y44" s="11">
        <v>31</v>
      </c>
      <c r="Z44" s="11">
        <v>31</v>
      </c>
    </row>
    <row r="45" spans="1:27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</sheetData>
  <sheetProtection/>
  <mergeCells count="3">
    <mergeCell ref="C3:E3"/>
    <mergeCell ref="L3:N3"/>
    <mergeCell ref="R3:W3"/>
  </mergeCells>
  <printOptions/>
  <pageMargins left="0.75" right="0.75" top="1" bottom="1" header="0" footer="0"/>
  <pageSetup fitToHeight="1" fitToWidth="1" horizontalDpi="600" verticalDpi="600" orientation="landscape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zoomScalePageLayoutView="0" workbookViewId="0" topLeftCell="A1">
      <pane xSplit="6" ySplit="9" topLeftCell="G25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M36" sqref="M36"/>
    </sheetView>
  </sheetViews>
  <sheetFormatPr defaultColWidth="11.421875" defaultRowHeight="12.75"/>
  <cols>
    <col min="1" max="1" width="4.28125" style="0" customWidth="1"/>
    <col min="2" max="2" width="19.00390625" style="0" customWidth="1"/>
    <col min="3" max="3" width="18.7109375" style="0" bestFit="1" customWidth="1"/>
    <col min="4" max="5" width="16.7109375" style="0" customWidth="1"/>
    <col min="6" max="6" width="18.7109375" style="0" bestFit="1" customWidth="1"/>
    <col min="7" max="7" width="18.7109375" style="0" customWidth="1"/>
    <col min="8" max="8" width="13.8515625" style="0" customWidth="1"/>
    <col min="9" max="9" width="19.421875" style="0" customWidth="1"/>
    <col min="10" max="10" width="6.140625" style="0" customWidth="1"/>
    <col min="11" max="11" width="14.00390625" style="0" customWidth="1"/>
    <col min="12" max="12" width="15.8515625" style="0" customWidth="1"/>
    <col min="13" max="14" width="16.140625" style="0" customWidth="1"/>
    <col min="15" max="15" width="11.7109375" style="0" customWidth="1"/>
    <col min="16" max="16" width="5.57421875" style="0" customWidth="1"/>
    <col min="17" max="17" width="14.00390625" style="0" bestFit="1" customWidth="1"/>
    <col min="19" max="20" width="0" style="0" hidden="1" customWidth="1"/>
    <col min="21" max="21" width="12.140625" style="0" hidden="1" customWidth="1"/>
    <col min="22" max="22" width="9.57421875" style="0" customWidth="1"/>
    <col min="24" max="25" width="0" style="0" hidden="1" customWidth="1"/>
    <col min="26" max="26" width="12.28125" style="0" hidden="1" customWidth="1"/>
  </cols>
  <sheetData>
    <row r="1" spans="1:29" ht="27.75">
      <c r="A1" s="4"/>
      <c r="B1" s="74" t="s">
        <v>18</v>
      </c>
      <c r="C1" s="79"/>
      <c r="D1" s="77"/>
      <c r="E1" s="77"/>
      <c r="F1" s="97">
        <v>42095</v>
      </c>
      <c r="G1" s="78"/>
      <c r="H1" s="78"/>
      <c r="I1" s="78"/>
      <c r="J1" s="78"/>
      <c r="K1" s="78"/>
      <c r="L1" s="74" t="s">
        <v>17</v>
      </c>
      <c r="M1" s="74"/>
      <c r="N1" s="74"/>
      <c r="O1" s="84"/>
      <c r="P1" s="78"/>
      <c r="Q1" s="74" t="s">
        <v>17</v>
      </c>
      <c r="R1" s="75"/>
      <c r="S1" s="76"/>
      <c r="T1" s="53">
        <f>F1</f>
        <v>42095</v>
      </c>
      <c r="U1" s="77"/>
      <c r="V1" s="78"/>
      <c r="W1" s="85"/>
      <c r="X1" s="86"/>
      <c r="Y1" s="86"/>
      <c r="Z1" s="86"/>
      <c r="AA1" s="87"/>
      <c r="AB1" s="1"/>
      <c r="AC1" s="1"/>
    </row>
    <row r="2" spans="1:27" ht="30.75" thickBot="1">
      <c r="A2" s="39"/>
      <c r="B2" s="44" t="s">
        <v>0</v>
      </c>
      <c r="C2" s="39"/>
      <c r="D2" s="43"/>
      <c r="E2" s="43"/>
      <c r="F2" s="43"/>
      <c r="G2" s="39"/>
      <c r="H2" s="39"/>
      <c r="I2" s="39"/>
      <c r="J2" s="39"/>
      <c r="K2" s="39"/>
      <c r="L2" s="44" t="s">
        <v>1</v>
      </c>
      <c r="M2" s="39"/>
      <c r="N2" s="39"/>
      <c r="O2" s="98">
        <f>F1</f>
        <v>42095</v>
      </c>
      <c r="P2" s="39"/>
      <c r="Q2" s="117" t="s">
        <v>2</v>
      </c>
      <c r="R2" s="118"/>
      <c r="S2" s="77"/>
      <c r="T2" s="77"/>
      <c r="U2" s="77"/>
      <c r="V2" s="119">
        <f>F1</f>
        <v>42095</v>
      </c>
      <c r="W2" s="120" t="s">
        <v>3</v>
      </c>
      <c r="X2" s="39"/>
      <c r="Y2" s="39"/>
      <c r="Z2" s="4"/>
      <c r="AA2" s="4"/>
    </row>
    <row r="3" spans="1:27" ht="21" thickBot="1">
      <c r="A3" s="4"/>
      <c r="B3" s="2"/>
      <c r="C3" s="146" t="s">
        <v>35</v>
      </c>
      <c r="D3" s="147"/>
      <c r="E3" s="148"/>
      <c r="F3" s="4"/>
      <c r="G3" s="4"/>
      <c r="H3" s="4"/>
      <c r="I3" s="4"/>
      <c r="J3" s="4"/>
      <c r="K3" s="4"/>
      <c r="L3" s="149" t="s">
        <v>38</v>
      </c>
      <c r="M3" s="150"/>
      <c r="N3" s="151"/>
      <c r="O3" s="4"/>
      <c r="P3" s="4"/>
      <c r="Q3" s="4"/>
      <c r="R3" s="152" t="s">
        <v>32</v>
      </c>
      <c r="S3" s="153"/>
      <c r="T3" s="153"/>
      <c r="U3" s="153"/>
      <c r="V3" s="153"/>
      <c r="W3" s="154"/>
      <c r="X3" s="4"/>
      <c r="Y3" s="4"/>
      <c r="Z3" s="4"/>
      <c r="AA3" s="4"/>
    </row>
    <row r="4" spans="1:27" ht="50.25" thickBot="1">
      <c r="A4" s="4"/>
      <c r="B4" s="93" t="s">
        <v>4</v>
      </c>
      <c r="C4" s="100" t="s">
        <v>36</v>
      </c>
      <c r="D4" s="100" t="s">
        <v>37</v>
      </c>
      <c r="E4" s="100" t="s">
        <v>34</v>
      </c>
      <c r="F4" s="129" t="s">
        <v>16</v>
      </c>
      <c r="G4" s="99" t="s">
        <v>6</v>
      </c>
      <c r="H4" s="94" t="s">
        <v>15</v>
      </c>
      <c r="I4" s="80" t="s">
        <v>5</v>
      </c>
      <c r="J4" s="31"/>
      <c r="K4" s="93" t="s">
        <v>4</v>
      </c>
      <c r="L4" s="112" t="s">
        <v>36</v>
      </c>
      <c r="M4" s="112" t="s">
        <v>37</v>
      </c>
      <c r="N4" s="112" t="s">
        <v>34</v>
      </c>
      <c r="O4" s="73" t="s">
        <v>5</v>
      </c>
      <c r="P4" s="31"/>
      <c r="Q4" s="93" t="s">
        <v>4</v>
      </c>
      <c r="R4" s="89" t="s">
        <v>7</v>
      </c>
      <c r="S4" s="90" t="s">
        <v>8</v>
      </c>
      <c r="T4" s="91" t="s">
        <v>9</v>
      </c>
      <c r="U4" s="92" t="s">
        <v>10</v>
      </c>
      <c r="V4" s="4"/>
      <c r="W4" s="89" t="s">
        <v>7</v>
      </c>
      <c r="X4" s="72" t="s">
        <v>8</v>
      </c>
      <c r="Y4" s="27" t="s">
        <v>9</v>
      </c>
      <c r="Z4" s="28" t="s">
        <v>10</v>
      </c>
      <c r="AA4" s="4"/>
    </row>
    <row r="5" spans="1:27" ht="18.75" thickBot="1">
      <c r="A5" s="4"/>
      <c r="B5" s="19">
        <v>42095</v>
      </c>
      <c r="C5" s="45">
        <v>10020</v>
      </c>
      <c r="D5" s="46">
        <v>1507.5</v>
      </c>
      <c r="E5" s="46">
        <v>153.75</v>
      </c>
      <c r="F5" s="46">
        <f>SUM(C5+D5+E5)</f>
        <v>11681.25</v>
      </c>
      <c r="G5" s="46">
        <v>0</v>
      </c>
      <c r="H5" s="47">
        <v>0</v>
      </c>
      <c r="I5" s="48">
        <f>F5+G5+H5</f>
        <v>11681.25</v>
      </c>
      <c r="J5" s="21"/>
      <c r="K5" s="81">
        <f>B5</f>
        <v>42095</v>
      </c>
      <c r="L5" s="17">
        <f>C5/7.5</f>
        <v>1336</v>
      </c>
      <c r="M5" s="17">
        <f>D5/3.75</f>
        <v>402</v>
      </c>
      <c r="N5" s="111">
        <f>E5/3.75</f>
        <v>41</v>
      </c>
      <c r="O5" s="18">
        <f>SUM(L5:N5)</f>
        <v>1779</v>
      </c>
      <c r="P5" s="32"/>
      <c r="Q5" s="82">
        <f>B5</f>
        <v>42095</v>
      </c>
      <c r="R5" s="124">
        <v>6</v>
      </c>
      <c r="S5" s="121"/>
      <c r="T5" s="15"/>
      <c r="U5" s="16"/>
      <c r="V5" s="4"/>
      <c r="W5" s="127">
        <v>5</v>
      </c>
      <c r="X5" s="121"/>
      <c r="Y5" s="15"/>
      <c r="Z5" s="16">
        <f aca="true" t="shared" si="0" ref="Z5:Z35">SUM(W5:Y5)</f>
        <v>5</v>
      </c>
      <c r="AA5" s="4"/>
    </row>
    <row r="6" spans="1:27" ht="18.75" thickBot="1">
      <c r="A6" s="4"/>
      <c r="B6" s="19">
        <v>42096</v>
      </c>
      <c r="C6" s="49">
        <v>9172.5</v>
      </c>
      <c r="D6" s="50">
        <v>877.5</v>
      </c>
      <c r="E6" s="46">
        <v>146.25</v>
      </c>
      <c r="F6" s="46">
        <f aca="true" t="shared" si="1" ref="F6:F36">SUM(C6+D6+E6)</f>
        <v>10196.25</v>
      </c>
      <c r="G6" s="50">
        <v>0</v>
      </c>
      <c r="H6" s="51">
        <v>0</v>
      </c>
      <c r="I6" s="48">
        <f aca="true" t="shared" si="2" ref="I6:I35">F6+G6+H6</f>
        <v>10196.25</v>
      </c>
      <c r="J6" s="21"/>
      <c r="K6" s="81">
        <f aca="true" t="shared" si="3" ref="K6:K35">B6</f>
        <v>42096</v>
      </c>
      <c r="L6" s="17">
        <f>C6/7.5</f>
        <v>1223</v>
      </c>
      <c r="M6" s="17">
        <f>D6/3.75</f>
        <v>234</v>
      </c>
      <c r="N6" s="111">
        <f aca="true" t="shared" si="4" ref="N6:N35">E6/3.75</f>
        <v>39</v>
      </c>
      <c r="O6" s="18">
        <f aca="true" t="shared" si="5" ref="O6:O36">SUM(L6:N6)</f>
        <v>1496</v>
      </c>
      <c r="P6" s="32"/>
      <c r="Q6" s="82">
        <f aca="true" t="shared" si="6" ref="Q6:Q35">B6</f>
        <v>42096</v>
      </c>
      <c r="R6" s="125">
        <v>5</v>
      </c>
      <c r="S6" s="122"/>
      <c r="T6" s="6"/>
      <c r="U6" s="7"/>
      <c r="V6" s="4"/>
      <c r="W6" s="7">
        <v>5</v>
      </c>
      <c r="X6" s="122"/>
      <c r="Y6" s="6"/>
      <c r="Z6" s="7">
        <f t="shared" si="0"/>
        <v>5</v>
      </c>
      <c r="AA6" s="4"/>
    </row>
    <row r="7" spans="1:27" ht="18.75" thickBot="1">
      <c r="A7" s="4"/>
      <c r="B7" s="19">
        <v>42097</v>
      </c>
      <c r="C7" s="49">
        <v>9982.5</v>
      </c>
      <c r="D7" s="50">
        <v>1297.5</v>
      </c>
      <c r="E7" s="46">
        <v>97.5</v>
      </c>
      <c r="F7" s="46">
        <f t="shared" si="1"/>
        <v>11377.5</v>
      </c>
      <c r="G7" s="50">
        <v>0</v>
      </c>
      <c r="H7" s="51">
        <v>0</v>
      </c>
      <c r="I7" s="48">
        <f t="shared" si="2"/>
        <v>11377.5</v>
      </c>
      <c r="J7" s="21"/>
      <c r="K7" s="81">
        <f t="shared" si="3"/>
        <v>42097</v>
      </c>
      <c r="L7" s="17">
        <f aca="true" t="shared" si="7" ref="L7:L35">C7/7.5</f>
        <v>1331</v>
      </c>
      <c r="M7" s="17">
        <f aca="true" t="shared" si="8" ref="M7:M34">D7/3.75</f>
        <v>346</v>
      </c>
      <c r="N7" s="111">
        <f t="shared" si="4"/>
        <v>26</v>
      </c>
      <c r="O7" s="18">
        <f t="shared" si="5"/>
        <v>1703</v>
      </c>
      <c r="P7" s="32"/>
      <c r="Q7" s="82">
        <f t="shared" si="6"/>
        <v>42097</v>
      </c>
      <c r="R7" s="125">
        <v>6</v>
      </c>
      <c r="S7" s="122"/>
      <c r="T7" s="6"/>
      <c r="U7" s="7"/>
      <c r="V7" s="4"/>
      <c r="W7" s="7">
        <v>6</v>
      </c>
      <c r="X7" s="122"/>
      <c r="Y7" s="6"/>
      <c r="Z7" s="7">
        <f t="shared" si="0"/>
        <v>6</v>
      </c>
      <c r="AA7" s="4"/>
    </row>
    <row r="8" spans="1:27" ht="18.75" thickBot="1">
      <c r="A8" s="4"/>
      <c r="B8" s="19">
        <v>42098</v>
      </c>
      <c r="C8" s="49">
        <v>8017.5</v>
      </c>
      <c r="D8" s="50">
        <v>712.5</v>
      </c>
      <c r="E8" s="46">
        <v>105</v>
      </c>
      <c r="F8" s="46">
        <f t="shared" si="1"/>
        <v>8835</v>
      </c>
      <c r="G8" s="50">
        <v>0</v>
      </c>
      <c r="H8" s="51">
        <v>0</v>
      </c>
      <c r="I8" s="48">
        <f t="shared" si="2"/>
        <v>8835</v>
      </c>
      <c r="J8" s="21"/>
      <c r="K8" s="81">
        <f t="shared" si="3"/>
        <v>42098</v>
      </c>
      <c r="L8" s="17">
        <f t="shared" si="7"/>
        <v>1069</v>
      </c>
      <c r="M8" s="17">
        <f t="shared" si="8"/>
        <v>190</v>
      </c>
      <c r="N8" s="111">
        <f t="shared" si="4"/>
        <v>28</v>
      </c>
      <c r="O8" s="18">
        <f t="shared" si="5"/>
        <v>1287</v>
      </c>
      <c r="P8" s="32"/>
      <c r="Q8" s="82">
        <f t="shared" si="6"/>
        <v>42098</v>
      </c>
      <c r="R8" s="125">
        <v>4</v>
      </c>
      <c r="S8" s="122"/>
      <c r="T8" s="6"/>
      <c r="U8" s="7"/>
      <c r="V8" s="4"/>
      <c r="W8" s="7">
        <v>5</v>
      </c>
      <c r="X8" s="122"/>
      <c r="Y8" s="6"/>
      <c r="Z8" s="7">
        <f t="shared" si="0"/>
        <v>5</v>
      </c>
      <c r="AA8" s="4"/>
    </row>
    <row r="9" spans="1:27" ht="18.75" thickBot="1">
      <c r="A9" s="4"/>
      <c r="B9" s="19">
        <v>42099</v>
      </c>
      <c r="C9" s="49">
        <v>7117.5</v>
      </c>
      <c r="D9" s="50">
        <v>757.5</v>
      </c>
      <c r="E9" s="46">
        <v>93.75</v>
      </c>
      <c r="F9" s="46">
        <f t="shared" si="1"/>
        <v>7968.75</v>
      </c>
      <c r="G9" s="50">
        <v>0</v>
      </c>
      <c r="H9" s="51">
        <v>0</v>
      </c>
      <c r="I9" s="48">
        <f t="shared" si="2"/>
        <v>7968.75</v>
      </c>
      <c r="J9" s="21"/>
      <c r="K9" s="81">
        <f t="shared" si="3"/>
        <v>42099</v>
      </c>
      <c r="L9" s="17">
        <f t="shared" si="7"/>
        <v>949</v>
      </c>
      <c r="M9" s="17">
        <f t="shared" si="8"/>
        <v>202</v>
      </c>
      <c r="N9" s="111">
        <f t="shared" si="4"/>
        <v>25</v>
      </c>
      <c r="O9" s="18">
        <f t="shared" si="5"/>
        <v>1176</v>
      </c>
      <c r="P9" s="32"/>
      <c r="Q9" s="82">
        <f t="shared" si="6"/>
        <v>42099</v>
      </c>
      <c r="R9" s="125">
        <v>5</v>
      </c>
      <c r="S9" s="122"/>
      <c r="T9" s="6"/>
      <c r="U9" s="7"/>
      <c r="V9" s="4"/>
      <c r="W9" s="7">
        <v>8</v>
      </c>
      <c r="X9" s="122"/>
      <c r="Y9" s="6"/>
      <c r="Z9" s="7">
        <f t="shared" si="0"/>
        <v>8</v>
      </c>
      <c r="AA9" s="4"/>
    </row>
    <row r="10" spans="1:27" ht="18.75" thickBot="1">
      <c r="A10" s="4"/>
      <c r="B10" s="19">
        <v>42100</v>
      </c>
      <c r="C10" s="49">
        <v>11452.5</v>
      </c>
      <c r="D10" s="50">
        <v>1627.5</v>
      </c>
      <c r="E10" s="46">
        <v>243.75</v>
      </c>
      <c r="F10" s="46">
        <f t="shared" si="1"/>
        <v>13323.75</v>
      </c>
      <c r="G10" s="50">
        <v>0</v>
      </c>
      <c r="H10" s="51">
        <v>0</v>
      </c>
      <c r="I10" s="48">
        <f t="shared" si="2"/>
        <v>13323.75</v>
      </c>
      <c r="J10" s="21"/>
      <c r="K10" s="81">
        <f t="shared" si="3"/>
        <v>42100</v>
      </c>
      <c r="L10" s="17">
        <f t="shared" si="7"/>
        <v>1527</v>
      </c>
      <c r="M10" s="17">
        <f t="shared" si="8"/>
        <v>434</v>
      </c>
      <c r="N10" s="111">
        <f t="shared" si="4"/>
        <v>65</v>
      </c>
      <c r="O10" s="18">
        <f t="shared" si="5"/>
        <v>2026</v>
      </c>
      <c r="P10" s="32"/>
      <c r="Q10" s="82">
        <f t="shared" si="6"/>
        <v>42100</v>
      </c>
      <c r="R10" s="125">
        <v>6</v>
      </c>
      <c r="S10" s="122"/>
      <c r="T10" s="6"/>
      <c r="U10" s="7"/>
      <c r="V10" s="4"/>
      <c r="W10" s="7">
        <v>4</v>
      </c>
      <c r="X10" s="122"/>
      <c r="Y10" s="6"/>
      <c r="Z10" s="7">
        <f t="shared" si="0"/>
        <v>4</v>
      </c>
      <c r="AA10" s="4"/>
    </row>
    <row r="11" spans="1:27" ht="18.75" thickBot="1">
      <c r="A11" s="4"/>
      <c r="B11" s="19">
        <v>42101</v>
      </c>
      <c r="C11" s="49">
        <v>10725</v>
      </c>
      <c r="D11" s="50">
        <v>1470</v>
      </c>
      <c r="E11" s="46">
        <v>150</v>
      </c>
      <c r="F11" s="46">
        <f t="shared" si="1"/>
        <v>12345</v>
      </c>
      <c r="G11" s="50">
        <v>0</v>
      </c>
      <c r="H11" s="51">
        <v>0</v>
      </c>
      <c r="I11" s="48">
        <f t="shared" si="2"/>
        <v>12345</v>
      </c>
      <c r="J11" s="21"/>
      <c r="K11" s="81">
        <f t="shared" si="3"/>
        <v>42101</v>
      </c>
      <c r="L11" s="17">
        <f t="shared" si="7"/>
        <v>1430</v>
      </c>
      <c r="M11" s="17">
        <f t="shared" si="8"/>
        <v>392</v>
      </c>
      <c r="N11" s="111">
        <f t="shared" si="4"/>
        <v>40</v>
      </c>
      <c r="O11" s="18">
        <f t="shared" si="5"/>
        <v>1862</v>
      </c>
      <c r="P11" s="32"/>
      <c r="Q11" s="82">
        <f t="shared" si="6"/>
        <v>42101</v>
      </c>
      <c r="R11" s="125">
        <v>6</v>
      </c>
      <c r="S11" s="122"/>
      <c r="T11" s="6"/>
      <c r="U11" s="7"/>
      <c r="V11" s="4"/>
      <c r="W11" s="7">
        <v>4</v>
      </c>
      <c r="X11" s="122"/>
      <c r="Y11" s="6"/>
      <c r="Z11" s="7">
        <f t="shared" si="0"/>
        <v>4</v>
      </c>
      <c r="AA11" s="4"/>
    </row>
    <row r="12" spans="1:27" ht="18.75" thickBot="1">
      <c r="A12" s="4"/>
      <c r="B12" s="19">
        <v>42102</v>
      </c>
      <c r="C12" s="49">
        <v>9885</v>
      </c>
      <c r="D12" s="50">
        <v>1170</v>
      </c>
      <c r="E12" s="46">
        <v>172.5</v>
      </c>
      <c r="F12" s="46">
        <f t="shared" si="1"/>
        <v>11227.5</v>
      </c>
      <c r="G12" s="50">
        <v>0</v>
      </c>
      <c r="H12" s="51">
        <v>0</v>
      </c>
      <c r="I12" s="48">
        <f t="shared" si="2"/>
        <v>11227.5</v>
      </c>
      <c r="J12" s="21"/>
      <c r="K12" s="81">
        <f t="shared" si="3"/>
        <v>42102</v>
      </c>
      <c r="L12" s="17">
        <f t="shared" si="7"/>
        <v>1318</v>
      </c>
      <c r="M12" s="17">
        <f t="shared" si="8"/>
        <v>312</v>
      </c>
      <c r="N12" s="111">
        <f t="shared" si="4"/>
        <v>46</v>
      </c>
      <c r="O12" s="18">
        <f t="shared" si="5"/>
        <v>1676</v>
      </c>
      <c r="P12" s="32"/>
      <c r="Q12" s="82">
        <f t="shared" si="6"/>
        <v>42102</v>
      </c>
      <c r="R12" s="125">
        <v>6</v>
      </c>
      <c r="S12" s="122"/>
      <c r="T12" s="6"/>
      <c r="U12" s="7"/>
      <c r="V12" s="4"/>
      <c r="W12" s="7">
        <v>5</v>
      </c>
      <c r="X12" s="122"/>
      <c r="Y12" s="6"/>
      <c r="Z12" s="7">
        <f t="shared" si="0"/>
        <v>5</v>
      </c>
      <c r="AA12" s="4"/>
    </row>
    <row r="13" spans="1:27" ht="18.75" thickBot="1">
      <c r="A13" s="4"/>
      <c r="B13" s="19">
        <v>42103</v>
      </c>
      <c r="C13" s="49">
        <v>11505</v>
      </c>
      <c r="D13" s="50">
        <v>1425</v>
      </c>
      <c r="E13" s="46">
        <v>225</v>
      </c>
      <c r="F13" s="46">
        <f t="shared" si="1"/>
        <v>13155</v>
      </c>
      <c r="G13" s="50">
        <v>0</v>
      </c>
      <c r="H13" s="51">
        <v>0</v>
      </c>
      <c r="I13" s="48">
        <f t="shared" si="2"/>
        <v>13155</v>
      </c>
      <c r="J13" s="21"/>
      <c r="K13" s="81">
        <f t="shared" si="3"/>
        <v>42103</v>
      </c>
      <c r="L13" s="17">
        <f t="shared" si="7"/>
        <v>1534</v>
      </c>
      <c r="M13" s="17">
        <f t="shared" si="8"/>
        <v>380</v>
      </c>
      <c r="N13" s="111">
        <f t="shared" si="4"/>
        <v>60</v>
      </c>
      <c r="O13" s="18">
        <f t="shared" si="5"/>
        <v>1974</v>
      </c>
      <c r="P13" s="32"/>
      <c r="Q13" s="82">
        <f t="shared" si="6"/>
        <v>42103</v>
      </c>
      <c r="R13" s="125">
        <v>6</v>
      </c>
      <c r="S13" s="122"/>
      <c r="T13" s="6"/>
      <c r="U13" s="7"/>
      <c r="V13" s="4"/>
      <c r="W13" s="7">
        <v>6</v>
      </c>
      <c r="X13" s="122"/>
      <c r="Y13" s="6"/>
      <c r="Z13" s="7">
        <f t="shared" si="0"/>
        <v>6</v>
      </c>
      <c r="AA13" s="4"/>
    </row>
    <row r="14" spans="1:27" ht="18.75" thickBot="1">
      <c r="A14" s="4"/>
      <c r="B14" s="19">
        <v>42104</v>
      </c>
      <c r="C14" s="49">
        <v>12270</v>
      </c>
      <c r="D14" s="50">
        <v>1320</v>
      </c>
      <c r="E14" s="46">
        <v>183.75</v>
      </c>
      <c r="F14" s="46">
        <f t="shared" si="1"/>
        <v>13773.75</v>
      </c>
      <c r="G14" s="50">
        <v>0</v>
      </c>
      <c r="H14" s="51">
        <v>0</v>
      </c>
      <c r="I14" s="48">
        <f t="shared" si="2"/>
        <v>13773.75</v>
      </c>
      <c r="J14" s="21"/>
      <c r="K14" s="81">
        <f t="shared" si="3"/>
        <v>42104</v>
      </c>
      <c r="L14" s="17">
        <f t="shared" si="7"/>
        <v>1636</v>
      </c>
      <c r="M14" s="17">
        <f t="shared" si="8"/>
        <v>352</v>
      </c>
      <c r="N14" s="111">
        <f t="shared" si="4"/>
        <v>49</v>
      </c>
      <c r="O14" s="18">
        <f t="shared" si="5"/>
        <v>2037</v>
      </c>
      <c r="P14" s="32"/>
      <c r="Q14" s="82">
        <f t="shared" si="6"/>
        <v>42104</v>
      </c>
      <c r="R14" s="125">
        <v>6</v>
      </c>
      <c r="S14" s="122"/>
      <c r="T14" s="6"/>
      <c r="U14" s="7"/>
      <c r="V14" s="4"/>
      <c r="W14" s="7">
        <v>6</v>
      </c>
      <c r="X14" s="122"/>
      <c r="Y14" s="6"/>
      <c r="Z14" s="7">
        <f t="shared" si="0"/>
        <v>6</v>
      </c>
      <c r="AA14" s="4"/>
    </row>
    <row r="15" spans="1:27" ht="18.75" thickBot="1">
      <c r="A15" s="4"/>
      <c r="B15" s="19">
        <v>42105</v>
      </c>
      <c r="C15" s="49">
        <v>7740</v>
      </c>
      <c r="D15" s="50">
        <v>836.25</v>
      </c>
      <c r="E15" s="46">
        <v>63.75</v>
      </c>
      <c r="F15" s="46">
        <f t="shared" si="1"/>
        <v>8640</v>
      </c>
      <c r="G15" s="50">
        <v>0</v>
      </c>
      <c r="H15" s="51">
        <v>0</v>
      </c>
      <c r="I15" s="48">
        <f t="shared" si="2"/>
        <v>8640</v>
      </c>
      <c r="J15" s="21"/>
      <c r="K15" s="81">
        <f t="shared" si="3"/>
        <v>42105</v>
      </c>
      <c r="L15" s="17">
        <f t="shared" si="7"/>
        <v>1032</v>
      </c>
      <c r="M15" s="17">
        <f t="shared" si="8"/>
        <v>223</v>
      </c>
      <c r="N15" s="111">
        <f t="shared" si="4"/>
        <v>17</v>
      </c>
      <c r="O15" s="18">
        <f t="shared" si="5"/>
        <v>1272</v>
      </c>
      <c r="P15" s="32"/>
      <c r="Q15" s="82">
        <f t="shared" si="6"/>
        <v>42105</v>
      </c>
      <c r="R15" s="125">
        <v>4</v>
      </c>
      <c r="S15" s="122"/>
      <c r="T15" s="6"/>
      <c r="U15" s="7"/>
      <c r="V15" s="4"/>
      <c r="W15" s="7">
        <v>4</v>
      </c>
      <c r="X15" s="122"/>
      <c r="Y15" s="6"/>
      <c r="Z15" s="7">
        <f t="shared" si="0"/>
        <v>4</v>
      </c>
      <c r="AA15" s="4"/>
    </row>
    <row r="16" spans="1:27" ht="18.75" thickBot="1">
      <c r="A16" s="4"/>
      <c r="B16" s="19">
        <v>42106</v>
      </c>
      <c r="C16" s="49">
        <v>5175</v>
      </c>
      <c r="D16" s="50">
        <v>525</v>
      </c>
      <c r="E16" s="46">
        <v>52.5</v>
      </c>
      <c r="F16" s="46">
        <f t="shared" si="1"/>
        <v>5752.5</v>
      </c>
      <c r="G16" s="50">
        <v>0</v>
      </c>
      <c r="H16" s="51">
        <v>0</v>
      </c>
      <c r="I16" s="48">
        <f t="shared" si="2"/>
        <v>5752.5</v>
      </c>
      <c r="J16" s="21"/>
      <c r="K16" s="81">
        <f t="shared" si="3"/>
        <v>42106</v>
      </c>
      <c r="L16" s="17">
        <f t="shared" si="7"/>
        <v>690</v>
      </c>
      <c r="M16" s="17">
        <f t="shared" si="8"/>
        <v>140</v>
      </c>
      <c r="N16" s="111">
        <f t="shared" si="4"/>
        <v>14</v>
      </c>
      <c r="O16" s="18">
        <f t="shared" si="5"/>
        <v>844</v>
      </c>
      <c r="P16" s="32"/>
      <c r="Q16" s="82">
        <f t="shared" si="6"/>
        <v>42106</v>
      </c>
      <c r="R16" s="125">
        <v>4</v>
      </c>
      <c r="S16" s="122"/>
      <c r="T16" s="6"/>
      <c r="U16" s="7"/>
      <c r="V16" s="4"/>
      <c r="W16" s="7">
        <v>4</v>
      </c>
      <c r="X16" s="122"/>
      <c r="Y16" s="6"/>
      <c r="Z16" s="7">
        <f t="shared" si="0"/>
        <v>4</v>
      </c>
      <c r="AA16" s="4"/>
    </row>
    <row r="17" spans="1:27" ht="18.75" thickBot="1">
      <c r="A17" s="4"/>
      <c r="B17" s="19">
        <v>42107</v>
      </c>
      <c r="C17" s="49">
        <v>12270</v>
      </c>
      <c r="D17" s="50">
        <v>1747.5</v>
      </c>
      <c r="E17" s="46">
        <v>1038.75</v>
      </c>
      <c r="F17" s="46">
        <f t="shared" si="1"/>
        <v>15056.25</v>
      </c>
      <c r="G17" s="50">
        <v>0</v>
      </c>
      <c r="H17" s="51">
        <v>0</v>
      </c>
      <c r="I17" s="48">
        <f t="shared" si="2"/>
        <v>15056.25</v>
      </c>
      <c r="J17" s="21"/>
      <c r="K17" s="81">
        <f t="shared" si="3"/>
        <v>42107</v>
      </c>
      <c r="L17" s="17">
        <f t="shared" si="7"/>
        <v>1636</v>
      </c>
      <c r="M17" s="17">
        <f t="shared" si="8"/>
        <v>466</v>
      </c>
      <c r="N17" s="111">
        <f t="shared" si="4"/>
        <v>277</v>
      </c>
      <c r="O17" s="18">
        <f t="shared" si="5"/>
        <v>2379</v>
      </c>
      <c r="P17" s="32"/>
      <c r="Q17" s="82">
        <f t="shared" si="6"/>
        <v>42107</v>
      </c>
      <c r="R17" s="125">
        <v>6</v>
      </c>
      <c r="S17" s="122"/>
      <c r="T17" s="6"/>
      <c r="U17" s="7"/>
      <c r="V17" s="4"/>
      <c r="W17" s="7">
        <v>6</v>
      </c>
      <c r="X17" s="122"/>
      <c r="Y17" s="6"/>
      <c r="Z17" s="7">
        <f t="shared" si="0"/>
        <v>6</v>
      </c>
      <c r="AA17" s="4"/>
    </row>
    <row r="18" spans="1:27" ht="18.75" thickBot="1">
      <c r="A18" s="4"/>
      <c r="B18" s="19">
        <v>42108</v>
      </c>
      <c r="C18" s="49">
        <v>11167.5</v>
      </c>
      <c r="D18" s="50">
        <v>1875</v>
      </c>
      <c r="E18" s="46">
        <v>870</v>
      </c>
      <c r="F18" s="46">
        <f t="shared" si="1"/>
        <v>13912.5</v>
      </c>
      <c r="G18" s="50">
        <v>0</v>
      </c>
      <c r="H18" s="51">
        <v>0</v>
      </c>
      <c r="I18" s="48">
        <f t="shared" si="2"/>
        <v>13912.5</v>
      </c>
      <c r="J18" s="21"/>
      <c r="K18" s="81">
        <f t="shared" si="3"/>
        <v>42108</v>
      </c>
      <c r="L18" s="17">
        <f t="shared" si="7"/>
        <v>1489</v>
      </c>
      <c r="M18" s="17">
        <f t="shared" si="8"/>
        <v>500</v>
      </c>
      <c r="N18" s="111">
        <f t="shared" si="4"/>
        <v>232</v>
      </c>
      <c r="O18" s="18">
        <f t="shared" si="5"/>
        <v>2221</v>
      </c>
      <c r="P18" s="32"/>
      <c r="Q18" s="82">
        <f t="shared" si="6"/>
        <v>42108</v>
      </c>
      <c r="R18" s="125">
        <v>6</v>
      </c>
      <c r="S18" s="122"/>
      <c r="T18" s="6"/>
      <c r="U18" s="7"/>
      <c r="V18" s="4"/>
      <c r="W18" s="7">
        <v>6</v>
      </c>
      <c r="X18" s="122"/>
      <c r="Y18" s="6"/>
      <c r="Z18" s="7">
        <f t="shared" si="0"/>
        <v>6</v>
      </c>
      <c r="AA18" s="4"/>
    </row>
    <row r="19" spans="1:27" ht="18.75" thickBot="1">
      <c r="A19" s="4"/>
      <c r="B19" s="19">
        <v>42109</v>
      </c>
      <c r="C19" s="49">
        <v>9322.5</v>
      </c>
      <c r="D19" s="50">
        <v>1335</v>
      </c>
      <c r="E19" s="46">
        <v>645</v>
      </c>
      <c r="F19" s="46">
        <f t="shared" si="1"/>
        <v>11302.5</v>
      </c>
      <c r="G19" s="50">
        <v>0</v>
      </c>
      <c r="H19" s="51">
        <v>0</v>
      </c>
      <c r="I19" s="48">
        <f t="shared" si="2"/>
        <v>11302.5</v>
      </c>
      <c r="J19" s="21"/>
      <c r="K19" s="81">
        <f t="shared" si="3"/>
        <v>42109</v>
      </c>
      <c r="L19" s="17">
        <f t="shared" si="7"/>
        <v>1243</v>
      </c>
      <c r="M19" s="17">
        <f t="shared" si="8"/>
        <v>356</v>
      </c>
      <c r="N19" s="111">
        <f t="shared" si="4"/>
        <v>172</v>
      </c>
      <c r="O19" s="18">
        <f t="shared" si="5"/>
        <v>1771</v>
      </c>
      <c r="P19" s="32"/>
      <c r="Q19" s="82">
        <f t="shared" si="6"/>
        <v>42109</v>
      </c>
      <c r="R19" s="125">
        <v>6</v>
      </c>
      <c r="S19" s="122"/>
      <c r="T19" s="6"/>
      <c r="U19" s="7"/>
      <c r="V19" s="4"/>
      <c r="W19" s="7">
        <v>5</v>
      </c>
      <c r="X19" s="122"/>
      <c r="Y19" s="6"/>
      <c r="Z19" s="7">
        <f t="shared" si="0"/>
        <v>5</v>
      </c>
      <c r="AA19" s="4"/>
    </row>
    <row r="20" spans="1:27" ht="18.75" thickBot="1">
      <c r="A20" s="4"/>
      <c r="B20" s="19">
        <v>42110</v>
      </c>
      <c r="C20" s="49">
        <v>10462.5</v>
      </c>
      <c r="D20" s="50">
        <v>1447.5</v>
      </c>
      <c r="E20" s="46">
        <v>1155</v>
      </c>
      <c r="F20" s="46">
        <f t="shared" si="1"/>
        <v>13065</v>
      </c>
      <c r="G20" s="50">
        <v>0</v>
      </c>
      <c r="H20" s="51">
        <v>0</v>
      </c>
      <c r="I20" s="48">
        <f t="shared" si="2"/>
        <v>13065</v>
      </c>
      <c r="J20" s="21"/>
      <c r="K20" s="81">
        <f t="shared" si="3"/>
        <v>42110</v>
      </c>
      <c r="L20" s="17">
        <f t="shared" si="7"/>
        <v>1395</v>
      </c>
      <c r="M20" s="17">
        <f t="shared" si="8"/>
        <v>386</v>
      </c>
      <c r="N20" s="111">
        <f t="shared" si="4"/>
        <v>308</v>
      </c>
      <c r="O20" s="18">
        <f t="shared" si="5"/>
        <v>2089</v>
      </c>
      <c r="P20" s="32"/>
      <c r="Q20" s="82">
        <f t="shared" si="6"/>
        <v>42110</v>
      </c>
      <c r="R20" s="125">
        <v>6</v>
      </c>
      <c r="S20" s="122"/>
      <c r="T20" s="6"/>
      <c r="U20" s="7"/>
      <c r="V20" s="4"/>
      <c r="W20" s="7">
        <v>6</v>
      </c>
      <c r="X20" s="122"/>
      <c r="Y20" s="6"/>
      <c r="Z20" s="7">
        <f t="shared" si="0"/>
        <v>6</v>
      </c>
      <c r="AA20" s="4"/>
    </row>
    <row r="21" spans="1:27" ht="18.75" thickBot="1">
      <c r="A21" s="4"/>
      <c r="B21" s="19">
        <v>42111</v>
      </c>
      <c r="C21" s="49">
        <v>10125</v>
      </c>
      <c r="D21" s="50">
        <v>1702.5</v>
      </c>
      <c r="E21" s="46">
        <v>855</v>
      </c>
      <c r="F21" s="46">
        <f t="shared" si="1"/>
        <v>12682.5</v>
      </c>
      <c r="G21" s="50">
        <v>0</v>
      </c>
      <c r="H21" s="51">
        <v>0</v>
      </c>
      <c r="I21" s="48">
        <f t="shared" si="2"/>
        <v>12682.5</v>
      </c>
      <c r="J21" s="21"/>
      <c r="K21" s="81">
        <f t="shared" si="3"/>
        <v>42111</v>
      </c>
      <c r="L21" s="17">
        <f t="shared" si="7"/>
        <v>1350</v>
      </c>
      <c r="M21" s="17">
        <f t="shared" si="8"/>
        <v>454</v>
      </c>
      <c r="N21" s="111">
        <f t="shared" si="4"/>
        <v>228</v>
      </c>
      <c r="O21" s="18">
        <f t="shared" si="5"/>
        <v>2032</v>
      </c>
      <c r="P21" s="32"/>
      <c r="Q21" s="82">
        <f t="shared" si="6"/>
        <v>42111</v>
      </c>
      <c r="R21" s="125">
        <v>5</v>
      </c>
      <c r="S21" s="122"/>
      <c r="T21" s="6"/>
      <c r="U21" s="7"/>
      <c r="V21" s="4"/>
      <c r="W21" s="7">
        <v>6</v>
      </c>
      <c r="X21" s="122"/>
      <c r="Y21" s="6"/>
      <c r="Z21" s="7">
        <f t="shared" si="0"/>
        <v>6</v>
      </c>
      <c r="AA21" s="4"/>
    </row>
    <row r="22" spans="1:27" ht="18.75" thickBot="1">
      <c r="A22" s="4"/>
      <c r="B22" s="19">
        <v>42112</v>
      </c>
      <c r="C22" s="49">
        <v>7125</v>
      </c>
      <c r="D22" s="50">
        <v>877.5</v>
      </c>
      <c r="E22" s="46">
        <v>360</v>
      </c>
      <c r="F22" s="46">
        <f t="shared" si="1"/>
        <v>8362.5</v>
      </c>
      <c r="G22" s="50">
        <v>0</v>
      </c>
      <c r="H22" s="51">
        <v>0</v>
      </c>
      <c r="I22" s="48">
        <f t="shared" si="2"/>
        <v>8362.5</v>
      </c>
      <c r="J22" s="21"/>
      <c r="K22" s="81">
        <f t="shared" si="3"/>
        <v>42112</v>
      </c>
      <c r="L22" s="17">
        <f t="shared" si="7"/>
        <v>950</v>
      </c>
      <c r="M22" s="17">
        <f t="shared" si="8"/>
        <v>234</v>
      </c>
      <c r="N22" s="111">
        <f t="shared" si="4"/>
        <v>96</v>
      </c>
      <c r="O22" s="18">
        <f t="shared" si="5"/>
        <v>1280</v>
      </c>
      <c r="P22" s="32"/>
      <c r="Q22" s="82">
        <f t="shared" si="6"/>
        <v>42112</v>
      </c>
      <c r="R22" s="125">
        <v>5</v>
      </c>
      <c r="S22" s="122"/>
      <c r="T22" s="6"/>
      <c r="U22" s="7"/>
      <c r="V22" s="4"/>
      <c r="W22" s="7">
        <v>4</v>
      </c>
      <c r="X22" s="122"/>
      <c r="Y22" s="6"/>
      <c r="Z22" s="7">
        <f t="shared" si="0"/>
        <v>4</v>
      </c>
      <c r="AA22" s="4"/>
    </row>
    <row r="23" spans="1:27" ht="18.75" thickBot="1">
      <c r="A23" s="4"/>
      <c r="B23" s="19">
        <v>42113</v>
      </c>
      <c r="C23" s="49">
        <v>5835</v>
      </c>
      <c r="D23" s="50">
        <v>577.5</v>
      </c>
      <c r="E23" s="46">
        <v>82.5</v>
      </c>
      <c r="F23" s="46">
        <f t="shared" si="1"/>
        <v>6495</v>
      </c>
      <c r="G23" s="50">
        <v>0</v>
      </c>
      <c r="H23" s="51">
        <v>0</v>
      </c>
      <c r="I23" s="48">
        <f t="shared" si="2"/>
        <v>6495</v>
      </c>
      <c r="J23" s="21"/>
      <c r="K23" s="81">
        <f t="shared" si="3"/>
        <v>42113</v>
      </c>
      <c r="L23" s="17">
        <f t="shared" si="7"/>
        <v>778</v>
      </c>
      <c r="M23" s="17">
        <f t="shared" si="8"/>
        <v>154</v>
      </c>
      <c r="N23" s="111">
        <f t="shared" si="4"/>
        <v>22</v>
      </c>
      <c r="O23" s="18">
        <f t="shared" si="5"/>
        <v>954</v>
      </c>
      <c r="P23" s="32"/>
      <c r="Q23" s="82">
        <f t="shared" si="6"/>
        <v>42113</v>
      </c>
      <c r="R23" s="125">
        <v>5</v>
      </c>
      <c r="S23" s="122"/>
      <c r="T23" s="6"/>
      <c r="U23" s="7"/>
      <c r="V23" s="4"/>
      <c r="W23" s="7">
        <v>4</v>
      </c>
      <c r="X23" s="122"/>
      <c r="Y23" s="6"/>
      <c r="Z23" s="7">
        <f t="shared" si="0"/>
        <v>4</v>
      </c>
      <c r="AA23" s="4"/>
    </row>
    <row r="24" spans="1:27" ht="18.75" thickBot="1">
      <c r="A24" s="4"/>
      <c r="B24" s="19">
        <v>42114</v>
      </c>
      <c r="C24" s="49">
        <v>10215</v>
      </c>
      <c r="D24" s="50">
        <v>1552.5</v>
      </c>
      <c r="E24" s="46">
        <v>888.75</v>
      </c>
      <c r="F24" s="46">
        <f t="shared" si="1"/>
        <v>12656.25</v>
      </c>
      <c r="G24" s="50">
        <v>0</v>
      </c>
      <c r="H24" s="51">
        <v>0</v>
      </c>
      <c r="I24" s="48">
        <f t="shared" si="2"/>
        <v>12656.25</v>
      </c>
      <c r="J24" s="21"/>
      <c r="K24" s="81">
        <f t="shared" si="3"/>
        <v>42114</v>
      </c>
      <c r="L24" s="17">
        <f t="shared" si="7"/>
        <v>1362</v>
      </c>
      <c r="M24" s="17">
        <f t="shared" si="8"/>
        <v>414</v>
      </c>
      <c r="N24" s="111">
        <f t="shared" si="4"/>
        <v>237</v>
      </c>
      <c r="O24" s="18">
        <f t="shared" si="5"/>
        <v>2013</v>
      </c>
      <c r="P24" s="32"/>
      <c r="Q24" s="82">
        <f t="shared" si="6"/>
        <v>42114</v>
      </c>
      <c r="R24" s="125">
        <v>4</v>
      </c>
      <c r="S24" s="122"/>
      <c r="T24" s="6"/>
      <c r="U24" s="7"/>
      <c r="V24" s="4"/>
      <c r="W24" s="7">
        <v>6</v>
      </c>
      <c r="X24" s="122"/>
      <c r="Y24" s="6"/>
      <c r="Z24" s="7">
        <f t="shared" si="0"/>
        <v>6</v>
      </c>
      <c r="AA24" s="4"/>
    </row>
    <row r="25" spans="1:27" ht="18.75" thickBot="1">
      <c r="A25" s="4"/>
      <c r="B25" s="19">
        <v>42115</v>
      </c>
      <c r="C25" s="49">
        <v>10920</v>
      </c>
      <c r="D25" s="50">
        <v>1785</v>
      </c>
      <c r="E25" s="46">
        <v>1027.5</v>
      </c>
      <c r="F25" s="46">
        <f t="shared" si="1"/>
        <v>13732.5</v>
      </c>
      <c r="G25" s="50">
        <v>0</v>
      </c>
      <c r="H25" s="51">
        <v>0</v>
      </c>
      <c r="I25" s="48">
        <f t="shared" si="2"/>
        <v>13732.5</v>
      </c>
      <c r="J25" s="21"/>
      <c r="K25" s="81">
        <f t="shared" si="3"/>
        <v>42115</v>
      </c>
      <c r="L25" s="17">
        <f t="shared" si="7"/>
        <v>1456</v>
      </c>
      <c r="M25" s="17">
        <f t="shared" si="8"/>
        <v>476</v>
      </c>
      <c r="N25" s="111">
        <f t="shared" si="4"/>
        <v>274</v>
      </c>
      <c r="O25" s="18">
        <f t="shared" si="5"/>
        <v>2206</v>
      </c>
      <c r="P25" s="32"/>
      <c r="Q25" s="82">
        <f t="shared" si="6"/>
        <v>42115</v>
      </c>
      <c r="R25" s="125">
        <v>6</v>
      </c>
      <c r="S25" s="122"/>
      <c r="T25" s="6"/>
      <c r="U25" s="7"/>
      <c r="V25" s="4"/>
      <c r="W25" s="7">
        <v>6</v>
      </c>
      <c r="X25" s="122"/>
      <c r="Y25" s="6"/>
      <c r="Z25" s="7">
        <f t="shared" si="0"/>
        <v>6</v>
      </c>
      <c r="AA25" s="4"/>
    </row>
    <row r="26" spans="1:27" ht="18.75" thickBot="1">
      <c r="A26" s="4"/>
      <c r="B26" s="19">
        <v>42116</v>
      </c>
      <c r="C26" s="49">
        <v>9735</v>
      </c>
      <c r="D26" s="50">
        <v>1526.25</v>
      </c>
      <c r="E26" s="46">
        <v>753.75</v>
      </c>
      <c r="F26" s="46">
        <f t="shared" si="1"/>
        <v>12015</v>
      </c>
      <c r="G26" s="50">
        <v>0</v>
      </c>
      <c r="H26" s="51">
        <v>0</v>
      </c>
      <c r="I26" s="48">
        <f t="shared" si="2"/>
        <v>12015</v>
      </c>
      <c r="J26" s="21"/>
      <c r="K26" s="81">
        <f t="shared" si="3"/>
        <v>42116</v>
      </c>
      <c r="L26" s="17">
        <f t="shared" si="7"/>
        <v>1298</v>
      </c>
      <c r="M26" s="17">
        <f t="shared" si="8"/>
        <v>407</v>
      </c>
      <c r="N26" s="111">
        <f t="shared" si="4"/>
        <v>201</v>
      </c>
      <c r="O26" s="18">
        <f t="shared" si="5"/>
        <v>1906</v>
      </c>
      <c r="P26" s="32"/>
      <c r="Q26" s="82">
        <f t="shared" si="6"/>
        <v>42116</v>
      </c>
      <c r="R26" s="125">
        <v>6</v>
      </c>
      <c r="S26" s="122"/>
      <c r="T26" s="6"/>
      <c r="U26" s="7"/>
      <c r="V26" s="4"/>
      <c r="W26" s="7">
        <v>6</v>
      </c>
      <c r="X26" s="122"/>
      <c r="Y26" s="6"/>
      <c r="Z26" s="7">
        <f t="shared" si="0"/>
        <v>6</v>
      </c>
      <c r="AA26" s="4"/>
    </row>
    <row r="27" spans="1:27" ht="18.75" thickBot="1">
      <c r="A27" s="4"/>
      <c r="B27" s="19">
        <v>42117</v>
      </c>
      <c r="C27" s="49">
        <v>8985</v>
      </c>
      <c r="D27" s="50">
        <v>1342.5</v>
      </c>
      <c r="E27" s="46">
        <v>667.5</v>
      </c>
      <c r="F27" s="46">
        <f t="shared" si="1"/>
        <v>10995</v>
      </c>
      <c r="G27" s="50">
        <v>0</v>
      </c>
      <c r="H27" s="51">
        <v>0</v>
      </c>
      <c r="I27" s="48">
        <f t="shared" si="2"/>
        <v>10995</v>
      </c>
      <c r="J27" s="21"/>
      <c r="K27" s="81">
        <f t="shared" si="3"/>
        <v>42117</v>
      </c>
      <c r="L27" s="17">
        <f t="shared" si="7"/>
        <v>1198</v>
      </c>
      <c r="M27" s="17">
        <f t="shared" si="8"/>
        <v>358</v>
      </c>
      <c r="N27" s="111">
        <f t="shared" si="4"/>
        <v>178</v>
      </c>
      <c r="O27" s="18">
        <f t="shared" si="5"/>
        <v>1734</v>
      </c>
      <c r="P27" s="32"/>
      <c r="Q27" s="82">
        <f t="shared" si="6"/>
        <v>42117</v>
      </c>
      <c r="R27" s="125">
        <v>5</v>
      </c>
      <c r="S27" s="122"/>
      <c r="T27" s="6"/>
      <c r="U27" s="7"/>
      <c r="V27" s="4"/>
      <c r="W27" s="7">
        <v>6</v>
      </c>
      <c r="X27" s="122"/>
      <c r="Y27" s="6"/>
      <c r="Z27" s="7">
        <f t="shared" si="0"/>
        <v>6</v>
      </c>
      <c r="AA27" s="4"/>
    </row>
    <row r="28" spans="1:27" ht="18.75" thickBot="1">
      <c r="A28" s="4"/>
      <c r="B28" s="19">
        <v>42118</v>
      </c>
      <c r="C28" s="49">
        <v>7672.5</v>
      </c>
      <c r="D28" s="50">
        <v>1110</v>
      </c>
      <c r="E28" s="46">
        <v>558.75</v>
      </c>
      <c r="F28" s="46">
        <f t="shared" si="1"/>
        <v>9341.25</v>
      </c>
      <c r="G28" s="50">
        <v>0</v>
      </c>
      <c r="H28" s="51">
        <v>0</v>
      </c>
      <c r="I28" s="48">
        <f t="shared" si="2"/>
        <v>9341.25</v>
      </c>
      <c r="J28" s="21"/>
      <c r="K28" s="81">
        <f t="shared" si="3"/>
        <v>42118</v>
      </c>
      <c r="L28" s="17">
        <f t="shared" si="7"/>
        <v>1023</v>
      </c>
      <c r="M28" s="17">
        <f t="shared" si="8"/>
        <v>296</v>
      </c>
      <c r="N28" s="111">
        <f t="shared" si="4"/>
        <v>149</v>
      </c>
      <c r="O28" s="18">
        <f t="shared" si="5"/>
        <v>1468</v>
      </c>
      <c r="P28" s="32"/>
      <c r="Q28" s="82">
        <f t="shared" si="6"/>
        <v>42118</v>
      </c>
      <c r="R28" s="125">
        <v>5</v>
      </c>
      <c r="S28" s="122"/>
      <c r="T28" s="6"/>
      <c r="U28" s="7"/>
      <c r="V28" s="4"/>
      <c r="W28" s="128">
        <v>5</v>
      </c>
      <c r="X28" s="122"/>
      <c r="Y28" s="6"/>
      <c r="Z28" s="7">
        <f t="shared" si="0"/>
        <v>5</v>
      </c>
      <c r="AA28" s="4"/>
    </row>
    <row r="29" spans="1:27" ht="18.75" thickBot="1">
      <c r="A29" s="4"/>
      <c r="B29" s="19">
        <v>42119</v>
      </c>
      <c r="C29" s="49">
        <v>6577.5</v>
      </c>
      <c r="D29" s="50">
        <v>851.25</v>
      </c>
      <c r="E29" s="46">
        <v>330</v>
      </c>
      <c r="F29" s="46">
        <f t="shared" si="1"/>
        <v>7758.75</v>
      </c>
      <c r="G29" s="50">
        <v>0</v>
      </c>
      <c r="H29" s="51">
        <v>0</v>
      </c>
      <c r="I29" s="48">
        <f t="shared" si="2"/>
        <v>7758.75</v>
      </c>
      <c r="J29" s="21"/>
      <c r="K29" s="81">
        <f t="shared" si="3"/>
        <v>42119</v>
      </c>
      <c r="L29" s="17">
        <f t="shared" si="7"/>
        <v>877</v>
      </c>
      <c r="M29" s="17">
        <f t="shared" si="8"/>
        <v>227</v>
      </c>
      <c r="N29" s="111">
        <f t="shared" si="4"/>
        <v>88</v>
      </c>
      <c r="O29" s="18">
        <f t="shared" si="5"/>
        <v>1192</v>
      </c>
      <c r="P29" s="32"/>
      <c r="Q29" s="82">
        <f t="shared" si="6"/>
        <v>42119</v>
      </c>
      <c r="R29" s="125">
        <v>4</v>
      </c>
      <c r="S29" s="122"/>
      <c r="T29" s="6"/>
      <c r="U29" s="7"/>
      <c r="V29" s="4"/>
      <c r="W29" s="7">
        <v>5</v>
      </c>
      <c r="X29" s="122"/>
      <c r="Y29" s="6"/>
      <c r="Z29" s="7">
        <f t="shared" si="0"/>
        <v>5</v>
      </c>
      <c r="AA29" s="4"/>
    </row>
    <row r="30" spans="1:27" ht="18.75" thickBot="1">
      <c r="A30" s="4"/>
      <c r="B30" s="19">
        <v>42120</v>
      </c>
      <c r="C30" s="49">
        <v>7230</v>
      </c>
      <c r="D30" s="50">
        <v>765</v>
      </c>
      <c r="E30" s="46">
        <v>105</v>
      </c>
      <c r="F30" s="46">
        <f t="shared" si="1"/>
        <v>8100</v>
      </c>
      <c r="G30" s="50">
        <v>0</v>
      </c>
      <c r="H30" s="51">
        <v>0</v>
      </c>
      <c r="I30" s="48">
        <f t="shared" si="2"/>
        <v>8100</v>
      </c>
      <c r="J30" s="21"/>
      <c r="K30" s="81">
        <f t="shared" si="3"/>
        <v>42120</v>
      </c>
      <c r="L30" s="17">
        <f t="shared" si="7"/>
        <v>964</v>
      </c>
      <c r="M30" s="17">
        <f t="shared" si="8"/>
        <v>204</v>
      </c>
      <c r="N30" s="111">
        <f t="shared" si="4"/>
        <v>28</v>
      </c>
      <c r="O30" s="18">
        <f t="shared" si="5"/>
        <v>1196</v>
      </c>
      <c r="P30" s="32"/>
      <c r="Q30" s="82">
        <f t="shared" si="6"/>
        <v>42120</v>
      </c>
      <c r="R30" s="125">
        <v>5</v>
      </c>
      <c r="S30" s="122"/>
      <c r="T30" s="6"/>
      <c r="U30" s="7"/>
      <c r="V30" s="4"/>
      <c r="W30" s="7">
        <v>5</v>
      </c>
      <c r="X30" s="122"/>
      <c r="Y30" s="6"/>
      <c r="Z30" s="7">
        <f t="shared" si="0"/>
        <v>5</v>
      </c>
      <c r="AA30" s="4"/>
    </row>
    <row r="31" spans="1:27" ht="18.75" thickBot="1">
      <c r="A31" s="4"/>
      <c r="B31" s="19">
        <v>42121</v>
      </c>
      <c r="C31" s="49">
        <v>9517.5</v>
      </c>
      <c r="D31" s="50">
        <v>1335</v>
      </c>
      <c r="E31" s="46">
        <v>870</v>
      </c>
      <c r="F31" s="46">
        <f t="shared" si="1"/>
        <v>11722.5</v>
      </c>
      <c r="G31" s="50">
        <v>0</v>
      </c>
      <c r="H31" s="51">
        <v>0</v>
      </c>
      <c r="I31" s="48">
        <f t="shared" si="2"/>
        <v>11722.5</v>
      </c>
      <c r="J31" s="21"/>
      <c r="K31" s="81">
        <f t="shared" si="3"/>
        <v>42121</v>
      </c>
      <c r="L31" s="17">
        <f t="shared" si="7"/>
        <v>1269</v>
      </c>
      <c r="M31" s="17">
        <f t="shared" si="8"/>
        <v>356</v>
      </c>
      <c r="N31" s="111">
        <f t="shared" si="4"/>
        <v>232</v>
      </c>
      <c r="O31" s="18">
        <f t="shared" si="5"/>
        <v>1857</v>
      </c>
      <c r="P31" s="32"/>
      <c r="Q31" s="82">
        <f t="shared" si="6"/>
        <v>42121</v>
      </c>
      <c r="R31" s="125">
        <v>5</v>
      </c>
      <c r="S31" s="122"/>
      <c r="T31" s="6"/>
      <c r="U31" s="7"/>
      <c r="V31" s="4"/>
      <c r="W31" s="7">
        <v>5</v>
      </c>
      <c r="X31" s="122"/>
      <c r="Y31" s="6"/>
      <c r="Z31" s="7">
        <f t="shared" si="0"/>
        <v>5</v>
      </c>
      <c r="AA31" s="4"/>
    </row>
    <row r="32" spans="1:27" ht="18.75" thickBot="1">
      <c r="A32" s="4"/>
      <c r="B32" s="19">
        <v>42122</v>
      </c>
      <c r="C32" s="49">
        <v>9067.5</v>
      </c>
      <c r="D32" s="50">
        <v>1162.5</v>
      </c>
      <c r="E32" s="46">
        <v>742.5</v>
      </c>
      <c r="F32" s="46">
        <f t="shared" si="1"/>
        <v>10972.5</v>
      </c>
      <c r="G32" s="50">
        <v>0</v>
      </c>
      <c r="H32" s="51">
        <v>0</v>
      </c>
      <c r="I32" s="48">
        <f t="shared" si="2"/>
        <v>10972.5</v>
      </c>
      <c r="J32" s="21"/>
      <c r="K32" s="81">
        <f t="shared" si="3"/>
        <v>42122</v>
      </c>
      <c r="L32" s="17">
        <f t="shared" si="7"/>
        <v>1209</v>
      </c>
      <c r="M32" s="17">
        <f t="shared" si="8"/>
        <v>310</v>
      </c>
      <c r="N32" s="111">
        <f t="shared" si="4"/>
        <v>198</v>
      </c>
      <c r="O32" s="18">
        <f t="shared" si="5"/>
        <v>1717</v>
      </c>
      <c r="P32" s="32"/>
      <c r="Q32" s="82">
        <f t="shared" si="6"/>
        <v>42122</v>
      </c>
      <c r="R32" s="125">
        <v>5</v>
      </c>
      <c r="S32" s="122"/>
      <c r="T32" s="6"/>
      <c r="U32" s="7"/>
      <c r="V32" s="4"/>
      <c r="W32" s="128">
        <v>6</v>
      </c>
      <c r="X32" s="122"/>
      <c r="Y32" s="6"/>
      <c r="Z32" s="7">
        <f t="shared" si="0"/>
        <v>6</v>
      </c>
      <c r="AA32" s="4"/>
    </row>
    <row r="33" spans="1:27" ht="18.75" thickBot="1">
      <c r="A33" s="4"/>
      <c r="B33" s="19">
        <v>42123</v>
      </c>
      <c r="C33" s="49">
        <v>10507.5</v>
      </c>
      <c r="D33" s="50">
        <v>1312.5</v>
      </c>
      <c r="E33" s="46">
        <v>918.75</v>
      </c>
      <c r="F33" s="46">
        <f t="shared" si="1"/>
        <v>12738.75</v>
      </c>
      <c r="G33" s="50">
        <v>0</v>
      </c>
      <c r="H33" s="51">
        <v>0</v>
      </c>
      <c r="I33" s="48">
        <f t="shared" si="2"/>
        <v>12738.75</v>
      </c>
      <c r="J33" s="21"/>
      <c r="K33" s="81">
        <f t="shared" si="3"/>
        <v>42123</v>
      </c>
      <c r="L33" s="17">
        <f t="shared" si="7"/>
        <v>1401</v>
      </c>
      <c r="M33" s="17">
        <f t="shared" si="8"/>
        <v>350</v>
      </c>
      <c r="N33" s="111">
        <f t="shared" si="4"/>
        <v>245</v>
      </c>
      <c r="O33" s="18">
        <f t="shared" si="5"/>
        <v>1996</v>
      </c>
      <c r="P33" s="32"/>
      <c r="Q33" s="82">
        <f t="shared" si="6"/>
        <v>42123</v>
      </c>
      <c r="R33" s="125">
        <v>5</v>
      </c>
      <c r="S33" s="122"/>
      <c r="T33" s="6"/>
      <c r="U33" s="7"/>
      <c r="V33" s="4"/>
      <c r="W33" s="128">
        <v>6</v>
      </c>
      <c r="X33" s="122"/>
      <c r="Y33" s="6"/>
      <c r="Z33" s="7">
        <f t="shared" si="0"/>
        <v>6</v>
      </c>
      <c r="AA33" s="4"/>
    </row>
    <row r="34" spans="1:27" ht="18.75" thickBot="1">
      <c r="A34" s="4"/>
      <c r="B34" s="19">
        <v>42124</v>
      </c>
      <c r="C34" s="49">
        <v>11940</v>
      </c>
      <c r="D34" s="50">
        <v>1867.5</v>
      </c>
      <c r="E34" s="46">
        <v>1121.25</v>
      </c>
      <c r="F34" s="46">
        <f t="shared" si="1"/>
        <v>14928.75</v>
      </c>
      <c r="G34" s="50">
        <v>0</v>
      </c>
      <c r="H34" s="51">
        <v>0</v>
      </c>
      <c r="I34" s="48">
        <f t="shared" si="2"/>
        <v>14928.75</v>
      </c>
      <c r="J34" s="21"/>
      <c r="K34" s="81">
        <f t="shared" si="3"/>
        <v>42124</v>
      </c>
      <c r="L34" s="17">
        <f t="shared" si="7"/>
        <v>1592</v>
      </c>
      <c r="M34" s="17">
        <f t="shared" si="8"/>
        <v>498</v>
      </c>
      <c r="N34" s="111">
        <f t="shared" si="4"/>
        <v>299</v>
      </c>
      <c r="O34" s="18">
        <f t="shared" si="5"/>
        <v>2389</v>
      </c>
      <c r="P34" s="32"/>
      <c r="Q34" s="82">
        <f t="shared" si="6"/>
        <v>42124</v>
      </c>
      <c r="R34" s="125">
        <v>6</v>
      </c>
      <c r="S34" s="122"/>
      <c r="T34" s="6"/>
      <c r="U34" s="7"/>
      <c r="V34" s="4"/>
      <c r="W34" s="7">
        <v>6</v>
      </c>
      <c r="X34" s="122"/>
      <c r="Y34" s="6"/>
      <c r="Z34" s="7">
        <f t="shared" si="0"/>
        <v>6</v>
      </c>
      <c r="AA34" s="4"/>
    </row>
    <row r="35" spans="1:27" ht="18.75" thickBot="1">
      <c r="A35" s="4"/>
      <c r="B35" s="19"/>
      <c r="C35" s="49"/>
      <c r="D35" s="50"/>
      <c r="E35" s="46"/>
      <c r="F35" s="52">
        <f t="shared" si="1"/>
        <v>0</v>
      </c>
      <c r="G35" s="52">
        <v>0</v>
      </c>
      <c r="H35" s="55">
        <v>0</v>
      </c>
      <c r="I35" s="48">
        <f t="shared" si="2"/>
        <v>0</v>
      </c>
      <c r="J35" s="21"/>
      <c r="K35" s="81">
        <f t="shared" si="3"/>
        <v>0</v>
      </c>
      <c r="L35" s="17">
        <f t="shared" si="7"/>
        <v>0</v>
      </c>
      <c r="M35" s="17">
        <f>D35/3.75</f>
        <v>0</v>
      </c>
      <c r="N35" s="111">
        <f t="shared" si="4"/>
        <v>0</v>
      </c>
      <c r="O35" s="41">
        <f t="shared" si="5"/>
        <v>0</v>
      </c>
      <c r="P35" s="32"/>
      <c r="Q35" s="82">
        <f t="shared" si="6"/>
        <v>0</v>
      </c>
      <c r="R35" s="125"/>
      <c r="S35" s="122"/>
      <c r="T35" s="6"/>
      <c r="U35" s="7"/>
      <c r="V35" s="4"/>
      <c r="W35" s="7"/>
      <c r="X35" s="56"/>
      <c r="Y35" s="58"/>
      <c r="Z35" s="7">
        <f t="shared" si="0"/>
        <v>0</v>
      </c>
      <c r="AA35" s="4"/>
    </row>
    <row r="36" spans="1:27" ht="18.75" thickBot="1">
      <c r="A36" s="4"/>
      <c r="B36" s="115" t="s">
        <v>10</v>
      </c>
      <c r="C36" s="101">
        <f>SUM(C5:C35)</f>
        <v>281737.5</v>
      </c>
      <c r="D36" s="104">
        <f>SUM(D5:D35)</f>
        <v>37698.75</v>
      </c>
      <c r="E36" s="104">
        <f>SUM(E5:E35)</f>
        <v>14677.5</v>
      </c>
      <c r="F36" s="103">
        <f t="shared" si="1"/>
        <v>334113.75</v>
      </c>
      <c r="G36" s="113">
        <f>SUM(G5:G35)</f>
        <v>0</v>
      </c>
      <c r="H36" s="106">
        <f>SUM(H5:H35)</f>
        <v>0</v>
      </c>
      <c r="I36" s="105">
        <f>SUM(I5:I35)</f>
        <v>334113.75</v>
      </c>
      <c r="J36" s="33"/>
      <c r="K36" s="116" t="s">
        <v>10</v>
      </c>
      <c r="L36" s="102">
        <f>SUM(L5:L35)</f>
        <v>37565</v>
      </c>
      <c r="M36" s="107">
        <f>SUM(M5:M35)</f>
        <v>10053</v>
      </c>
      <c r="N36" s="107">
        <f>SUM(N5:N35)</f>
        <v>3914</v>
      </c>
      <c r="O36" s="42">
        <f t="shared" si="5"/>
        <v>51532</v>
      </c>
      <c r="P36" s="34"/>
      <c r="Q36" s="114" t="s">
        <v>10</v>
      </c>
      <c r="R36" s="126">
        <f>SUM(R5:R35)</f>
        <v>159</v>
      </c>
      <c r="S36" s="123">
        <f>SUM(S5:S34)</f>
        <v>0</v>
      </c>
      <c r="T36" s="30">
        <f>SUM(T5:T34)</f>
        <v>0</v>
      </c>
      <c r="U36" s="20">
        <f>SUM(U5:U34)</f>
        <v>0</v>
      </c>
      <c r="V36" s="4"/>
      <c r="W36" s="126">
        <f>SUM(W5:W35)</f>
        <v>161</v>
      </c>
      <c r="X36" s="123">
        <f>SUM(X5:X34)</f>
        <v>0</v>
      </c>
      <c r="Y36" s="30">
        <f>SUM(Y5:Y34)</f>
        <v>0</v>
      </c>
      <c r="Z36" s="20">
        <f>SUM(Z5:Z34)</f>
        <v>161</v>
      </c>
      <c r="AA36" s="4"/>
    </row>
    <row r="37" spans="1:27" ht="18">
      <c r="A37" s="4"/>
      <c r="B37" s="2"/>
      <c r="C37" s="2"/>
      <c r="D37" s="2"/>
      <c r="E37" s="2"/>
      <c r="F37" s="2"/>
      <c r="G37" s="2"/>
      <c r="H37" s="2"/>
      <c r="I37" s="8"/>
      <c r="J37" s="8"/>
      <c r="K37" s="2"/>
      <c r="L37" s="2"/>
      <c r="M37" s="5"/>
      <c r="N37" s="5"/>
      <c r="O37" s="2"/>
      <c r="P37" s="35"/>
      <c r="Q37" s="2"/>
      <c r="R37" s="2"/>
      <c r="S37" s="2"/>
      <c r="T37" s="2"/>
      <c r="U37" s="2"/>
      <c r="V37" s="4"/>
      <c r="W37" s="2"/>
      <c r="X37" s="2"/>
      <c r="Y37" s="2"/>
      <c r="Z37" s="2"/>
      <c r="AA37" s="4"/>
    </row>
    <row r="38" spans="1:26" ht="18">
      <c r="A38" s="4"/>
      <c r="B38" s="2"/>
      <c r="C38" s="2"/>
      <c r="D38" s="2"/>
      <c r="E38" s="2"/>
      <c r="F38" s="2"/>
      <c r="G38" s="2"/>
      <c r="H38" s="2"/>
      <c r="I38" s="8"/>
      <c r="J38" s="8"/>
      <c r="K38" s="2"/>
      <c r="L38" s="2"/>
      <c r="M38" s="5"/>
      <c r="N38" s="5"/>
      <c r="O38" s="36"/>
      <c r="P38" s="2"/>
      <c r="Q38" s="2"/>
      <c r="R38" s="2"/>
      <c r="S38" s="2"/>
      <c r="T38" s="2"/>
      <c r="U38" s="4"/>
      <c r="V38" s="2"/>
      <c r="W38" s="2"/>
      <c r="X38" s="2"/>
      <c r="Y38" s="2"/>
      <c r="Z38" s="4"/>
    </row>
    <row r="39" spans="1:26" ht="13.5" customHeight="1">
      <c r="A39" s="4"/>
      <c r="B39" s="2"/>
      <c r="C39" s="2"/>
      <c r="D39" s="2"/>
      <c r="E39" s="2"/>
      <c r="F39" s="2"/>
      <c r="G39" s="2"/>
      <c r="H39" s="2"/>
      <c r="I39" s="8"/>
      <c r="J39" s="8"/>
      <c r="K39" s="2"/>
      <c r="L39" s="2"/>
      <c r="M39" s="5"/>
      <c r="N39" s="5"/>
      <c r="O39" s="37"/>
      <c r="P39" s="2"/>
      <c r="Q39" s="2"/>
      <c r="R39" s="2"/>
      <c r="S39" s="2"/>
      <c r="T39" s="2"/>
      <c r="U39" s="4"/>
      <c r="V39" s="2"/>
      <c r="W39" s="2"/>
      <c r="X39" s="2"/>
      <c r="Y39" s="2"/>
      <c r="Z39" s="4"/>
    </row>
    <row r="40" spans="1:26" ht="18">
      <c r="A40" s="4"/>
      <c r="B40" s="2"/>
      <c r="C40" s="109" t="s">
        <v>33</v>
      </c>
      <c r="D40" s="110">
        <f>F36/W36</f>
        <v>2075.240683229814</v>
      </c>
      <c r="E40" s="110"/>
      <c r="F40" s="2"/>
      <c r="G40" s="2"/>
      <c r="H40" s="2"/>
      <c r="I40" s="8"/>
      <c r="J40" s="8"/>
      <c r="K40" s="2"/>
      <c r="L40" s="2"/>
      <c r="M40" s="5"/>
      <c r="N40" s="5"/>
      <c r="O40" s="38"/>
      <c r="P40" s="2"/>
      <c r="Q40" s="2"/>
      <c r="R40" s="2"/>
      <c r="S40" s="2"/>
      <c r="T40" s="2"/>
      <c r="U40" s="4"/>
      <c r="V40" s="2"/>
      <c r="W40" s="2"/>
      <c r="X40" s="2"/>
      <c r="Y40" s="2"/>
      <c r="Z40" s="4"/>
    </row>
    <row r="41" spans="1:27" ht="18">
      <c r="A41" s="4"/>
      <c r="B41" s="2"/>
      <c r="C41" s="2"/>
      <c r="D41" s="2"/>
      <c r="E41" s="2"/>
      <c r="F41" s="2"/>
      <c r="G41" s="2"/>
      <c r="H41" s="2"/>
      <c r="I41" s="8"/>
      <c r="J41" s="8"/>
      <c r="K41" s="2"/>
      <c r="L41" s="2"/>
      <c r="M41" s="5"/>
      <c r="N41" s="5"/>
      <c r="O41" s="2"/>
      <c r="P41" s="2"/>
      <c r="Q41" s="2"/>
      <c r="R41" s="2"/>
      <c r="S41" s="2"/>
      <c r="T41" s="2"/>
      <c r="U41" s="2"/>
      <c r="V41" s="4"/>
      <c r="W41" s="2"/>
      <c r="X41" s="2"/>
      <c r="Y41" s="2"/>
      <c r="Z41" s="2"/>
      <c r="AA41" s="4"/>
    </row>
    <row r="42" spans="2:26" s="11" customFormat="1" ht="18">
      <c r="B42" s="9" t="s">
        <v>11</v>
      </c>
      <c r="C42" s="10"/>
      <c r="D42" s="10"/>
      <c r="E42" s="10"/>
      <c r="F42" s="10"/>
      <c r="G42" s="10"/>
      <c r="H42" s="10"/>
      <c r="I42" s="22"/>
      <c r="J42" s="22"/>
      <c r="K42" s="10"/>
      <c r="L42" s="13" t="s">
        <v>12</v>
      </c>
      <c r="M42" s="10"/>
      <c r="N42" s="10"/>
      <c r="O42" s="10"/>
      <c r="P42" s="10"/>
      <c r="Q42" s="10"/>
      <c r="R42" s="9" t="s">
        <v>13</v>
      </c>
      <c r="S42" s="10"/>
      <c r="T42" s="10"/>
      <c r="U42" s="10"/>
      <c r="V42" s="12"/>
      <c r="W42" s="9" t="s">
        <v>14</v>
      </c>
      <c r="X42" s="9"/>
      <c r="Y42" s="10"/>
      <c r="Z42" s="10"/>
    </row>
    <row r="43" spans="2:26" s="11" customFormat="1" ht="18">
      <c r="B43" s="22"/>
      <c r="C43" s="23">
        <f>SUM(C36:C36)/C44</f>
        <v>9088.306451612903</v>
      </c>
      <c r="D43" s="23">
        <f>SUM(D36:D36)/D44</f>
        <v>1216.0887096774193</v>
      </c>
      <c r="E43" s="23"/>
      <c r="F43" s="23"/>
      <c r="G43" s="23">
        <f>SUM(G36:G36)/G44</f>
        <v>0</v>
      </c>
      <c r="H43" s="24">
        <f>H36/C44</f>
        <v>0</v>
      </c>
      <c r="I43" s="23">
        <f>SUM(I36:I36)/I44</f>
        <v>10777.862903225807</v>
      </c>
      <c r="J43" s="23"/>
      <c r="K43" s="22"/>
      <c r="L43" s="23">
        <f>SUM(L36:L36)/L44</f>
        <v>1211.774193548387</v>
      </c>
      <c r="M43" s="23">
        <f>SUM(M36:M36)/M44</f>
        <v>324.2903225806452</v>
      </c>
      <c r="N43" s="23"/>
      <c r="O43" s="23">
        <f>SUM(O36:O36)/O44</f>
        <v>1662.3225806451612</v>
      </c>
      <c r="P43" s="23"/>
      <c r="Q43" s="22"/>
      <c r="R43" s="25">
        <f>R36/R44</f>
        <v>5.129032258064516</v>
      </c>
      <c r="S43" s="25">
        <f>S36/S44</f>
        <v>0</v>
      </c>
      <c r="T43" s="25">
        <f>T36/T44</f>
        <v>0</v>
      </c>
      <c r="U43" s="25">
        <f>U36/U44</f>
        <v>0</v>
      </c>
      <c r="V43" s="26"/>
      <c r="W43" s="25">
        <f>W36/W44</f>
        <v>5.193548387096774</v>
      </c>
      <c r="X43" s="25">
        <f>X36/X44</f>
        <v>0</v>
      </c>
      <c r="Y43" s="25">
        <f>Y36/Y44</f>
        <v>0</v>
      </c>
      <c r="Z43" s="25">
        <f>Z36/Z44</f>
        <v>5.193548387096774</v>
      </c>
    </row>
    <row r="44" spans="3:26" s="11" customFormat="1" ht="12.75">
      <c r="C44" s="11">
        <v>31</v>
      </c>
      <c r="D44" s="11">
        <v>31</v>
      </c>
      <c r="G44" s="11">
        <v>31</v>
      </c>
      <c r="I44" s="11">
        <v>31</v>
      </c>
      <c r="L44" s="11">
        <v>31</v>
      </c>
      <c r="M44" s="11">
        <v>31</v>
      </c>
      <c r="O44" s="11">
        <v>31</v>
      </c>
      <c r="R44" s="11">
        <v>31</v>
      </c>
      <c r="S44" s="11">
        <v>31</v>
      </c>
      <c r="T44" s="11">
        <v>31</v>
      </c>
      <c r="U44" s="11">
        <v>31</v>
      </c>
      <c r="W44" s="11">
        <v>31</v>
      </c>
      <c r="X44" s="11">
        <v>31</v>
      </c>
      <c r="Y44" s="11">
        <v>31</v>
      </c>
      <c r="Z44" s="11">
        <v>31</v>
      </c>
    </row>
    <row r="45" spans="1:27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</sheetData>
  <sheetProtection/>
  <mergeCells count="3">
    <mergeCell ref="C3:E3"/>
    <mergeCell ref="L3:N3"/>
    <mergeCell ref="R3:W3"/>
  </mergeCells>
  <printOptions/>
  <pageMargins left="0.75" right="0.75" top="1" bottom="1" header="0" footer="0"/>
  <pageSetup fitToHeight="1" fitToWidth="1" horizontalDpi="600" verticalDpi="600" orientation="landscape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zoomScalePageLayoutView="0" workbookViewId="0" topLeftCell="A1">
      <pane xSplit="6" ySplit="9" topLeftCell="G24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R4" sqref="R4"/>
    </sheetView>
  </sheetViews>
  <sheetFormatPr defaultColWidth="11.421875" defaultRowHeight="12.75"/>
  <cols>
    <col min="1" max="1" width="4.28125" style="0" customWidth="1"/>
    <col min="2" max="2" width="19.00390625" style="0" customWidth="1"/>
    <col min="3" max="3" width="18.7109375" style="0" bestFit="1" customWidth="1"/>
    <col min="4" max="5" width="16.7109375" style="0" customWidth="1"/>
    <col min="6" max="6" width="18.7109375" style="0" bestFit="1" customWidth="1"/>
    <col min="7" max="7" width="18.7109375" style="0" customWidth="1"/>
    <col min="8" max="8" width="13.8515625" style="0" customWidth="1"/>
    <col min="9" max="9" width="19.421875" style="0" customWidth="1"/>
    <col min="10" max="10" width="6.140625" style="0" customWidth="1"/>
    <col min="11" max="11" width="14.00390625" style="0" customWidth="1"/>
    <col min="12" max="12" width="15.8515625" style="0" customWidth="1"/>
    <col min="13" max="14" width="16.140625" style="0" customWidth="1"/>
    <col min="15" max="15" width="11.7109375" style="0" customWidth="1"/>
    <col min="16" max="16" width="5.57421875" style="0" customWidth="1"/>
    <col min="17" max="17" width="14.00390625" style="0" bestFit="1" customWidth="1"/>
    <col min="19" max="20" width="0" style="0" hidden="1" customWidth="1"/>
    <col min="21" max="21" width="12.140625" style="0" hidden="1" customWidth="1"/>
    <col min="22" max="22" width="9.57421875" style="0" customWidth="1"/>
    <col min="24" max="25" width="0" style="0" hidden="1" customWidth="1"/>
    <col min="26" max="26" width="12.28125" style="0" hidden="1" customWidth="1"/>
  </cols>
  <sheetData>
    <row r="1" spans="1:29" ht="27.75">
      <c r="A1" s="4"/>
      <c r="B1" s="74" t="s">
        <v>18</v>
      </c>
      <c r="C1" s="79"/>
      <c r="D1" s="77"/>
      <c r="E1" s="77"/>
      <c r="F1" s="97">
        <v>42125</v>
      </c>
      <c r="G1" s="78"/>
      <c r="H1" s="78"/>
      <c r="I1" s="78"/>
      <c r="J1" s="78"/>
      <c r="K1" s="78"/>
      <c r="L1" s="74" t="s">
        <v>17</v>
      </c>
      <c r="M1" s="74"/>
      <c r="N1" s="74"/>
      <c r="O1" s="84"/>
      <c r="P1" s="78"/>
      <c r="Q1" s="74" t="s">
        <v>17</v>
      </c>
      <c r="R1" s="75"/>
      <c r="S1" s="76"/>
      <c r="T1" s="53">
        <f>F1</f>
        <v>42125</v>
      </c>
      <c r="U1" s="77"/>
      <c r="V1" s="78"/>
      <c r="W1" s="85"/>
      <c r="X1" s="86"/>
      <c r="Y1" s="86"/>
      <c r="Z1" s="86"/>
      <c r="AA1" s="87"/>
      <c r="AB1" s="1"/>
      <c r="AC1" s="1"/>
    </row>
    <row r="2" spans="1:27" ht="30.75" thickBot="1">
      <c r="A2" s="39"/>
      <c r="B2" s="44" t="s">
        <v>0</v>
      </c>
      <c r="C2" s="39"/>
      <c r="D2" s="43"/>
      <c r="E2" s="43"/>
      <c r="F2" s="43"/>
      <c r="G2" s="39"/>
      <c r="H2" s="39"/>
      <c r="I2" s="39"/>
      <c r="J2" s="39"/>
      <c r="K2" s="39"/>
      <c r="L2" s="44" t="s">
        <v>1</v>
      </c>
      <c r="M2" s="39"/>
      <c r="N2" s="39"/>
      <c r="O2" s="98">
        <f>F1</f>
        <v>42125</v>
      </c>
      <c r="P2" s="39"/>
      <c r="Q2" s="117" t="s">
        <v>2</v>
      </c>
      <c r="R2" s="118"/>
      <c r="S2" s="77"/>
      <c r="T2" s="77"/>
      <c r="U2" s="77"/>
      <c r="V2" s="119">
        <f>F1</f>
        <v>42125</v>
      </c>
      <c r="W2" s="120" t="s">
        <v>3</v>
      </c>
      <c r="X2" s="39"/>
      <c r="Y2" s="39"/>
      <c r="Z2" s="4"/>
      <c r="AA2" s="4"/>
    </row>
    <row r="3" spans="1:27" ht="21" thickBot="1">
      <c r="A3" s="4"/>
      <c r="B3" s="2"/>
      <c r="C3" s="146" t="s">
        <v>35</v>
      </c>
      <c r="D3" s="147"/>
      <c r="E3" s="148"/>
      <c r="F3" s="4"/>
      <c r="G3" s="4"/>
      <c r="H3" s="4"/>
      <c r="I3" s="4"/>
      <c r="J3" s="4"/>
      <c r="K3" s="4"/>
      <c r="L3" s="149" t="s">
        <v>38</v>
      </c>
      <c r="M3" s="150"/>
      <c r="N3" s="151"/>
      <c r="O3" s="4"/>
      <c r="P3" s="4"/>
      <c r="Q3" s="4"/>
      <c r="R3" s="152" t="s">
        <v>32</v>
      </c>
      <c r="S3" s="153"/>
      <c r="T3" s="153"/>
      <c r="U3" s="153"/>
      <c r="V3" s="153"/>
      <c r="W3" s="154"/>
      <c r="X3" s="4"/>
      <c r="Y3" s="4"/>
      <c r="Z3" s="4"/>
      <c r="AA3" s="4"/>
    </row>
    <row r="4" spans="1:27" ht="50.25" thickBot="1">
      <c r="A4" s="4"/>
      <c r="B4" s="93" t="s">
        <v>4</v>
      </c>
      <c r="C4" s="100" t="s">
        <v>36</v>
      </c>
      <c r="D4" s="100" t="s">
        <v>37</v>
      </c>
      <c r="E4" s="100" t="s">
        <v>34</v>
      </c>
      <c r="F4" s="129" t="s">
        <v>16</v>
      </c>
      <c r="G4" s="99" t="s">
        <v>6</v>
      </c>
      <c r="H4" s="94" t="s">
        <v>15</v>
      </c>
      <c r="I4" s="80" t="s">
        <v>5</v>
      </c>
      <c r="J4" s="31"/>
      <c r="K4" s="93" t="s">
        <v>4</v>
      </c>
      <c r="L4" s="112" t="s">
        <v>36</v>
      </c>
      <c r="M4" s="112" t="s">
        <v>37</v>
      </c>
      <c r="N4" s="112" t="s">
        <v>34</v>
      </c>
      <c r="O4" s="73" t="s">
        <v>5</v>
      </c>
      <c r="P4" s="31"/>
      <c r="Q4" s="93" t="s">
        <v>4</v>
      </c>
      <c r="R4" s="89" t="s">
        <v>7</v>
      </c>
      <c r="S4" s="90" t="s">
        <v>8</v>
      </c>
      <c r="T4" s="91" t="s">
        <v>9</v>
      </c>
      <c r="U4" s="92" t="s">
        <v>10</v>
      </c>
      <c r="V4" s="4"/>
      <c r="W4" s="89" t="s">
        <v>7</v>
      </c>
      <c r="X4" s="72" t="s">
        <v>8</v>
      </c>
      <c r="Y4" s="27" t="s">
        <v>9</v>
      </c>
      <c r="Z4" s="28" t="s">
        <v>10</v>
      </c>
      <c r="AA4" s="4"/>
    </row>
    <row r="5" spans="1:27" ht="18.75" thickBot="1">
      <c r="A5" s="4"/>
      <c r="B5" s="19">
        <v>42125</v>
      </c>
      <c r="C5" s="45">
        <v>13470</v>
      </c>
      <c r="D5" s="46">
        <v>1522.5</v>
      </c>
      <c r="E5" s="46">
        <v>165</v>
      </c>
      <c r="F5" s="46">
        <f>SUM(C5+D5+E5)</f>
        <v>15157.5</v>
      </c>
      <c r="G5" s="46">
        <v>0</v>
      </c>
      <c r="H5" s="47">
        <v>0</v>
      </c>
      <c r="I5" s="48">
        <f>F5+G5+H5</f>
        <v>15157.5</v>
      </c>
      <c r="J5" s="21"/>
      <c r="K5" s="81">
        <f>B5</f>
        <v>42125</v>
      </c>
      <c r="L5" s="17">
        <f>C5/7.5</f>
        <v>1796</v>
      </c>
      <c r="M5" s="17">
        <f>D5/3.75</f>
        <v>406</v>
      </c>
      <c r="N5" s="111">
        <f>E5/3.75</f>
        <v>44</v>
      </c>
      <c r="O5" s="18">
        <f>SUM(L5:N5)</f>
        <v>2246</v>
      </c>
      <c r="P5" s="32"/>
      <c r="Q5" s="82">
        <f>B5</f>
        <v>42125</v>
      </c>
      <c r="R5" s="124">
        <v>11</v>
      </c>
      <c r="S5" s="121"/>
      <c r="T5" s="15"/>
      <c r="U5" s="16"/>
      <c r="V5" s="4"/>
      <c r="W5" s="127">
        <v>6</v>
      </c>
      <c r="X5" s="121"/>
      <c r="Y5" s="15"/>
      <c r="Z5" s="16">
        <f aca="true" t="shared" si="0" ref="Z5:Z35">SUM(W5:Y5)</f>
        <v>6</v>
      </c>
      <c r="AA5" s="4"/>
    </row>
    <row r="6" spans="1:27" ht="18.75" thickBot="1">
      <c r="A6" s="4"/>
      <c r="B6" s="19">
        <v>42126</v>
      </c>
      <c r="C6" s="49">
        <v>9472.5</v>
      </c>
      <c r="D6" s="50">
        <v>1027.5</v>
      </c>
      <c r="E6" s="46">
        <v>240</v>
      </c>
      <c r="F6" s="46">
        <f aca="true" t="shared" si="1" ref="F6:F36">SUM(C6+D6+E6)</f>
        <v>10740</v>
      </c>
      <c r="G6" s="50">
        <v>0</v>
      </c>
      <c r="H6" s="51">
        <v>0</v>
      </c>
      <c r="I6" s="48">
        <f aca="true" t="shared" si="2" ref="I6:I35">F6+G6+H6</f>
        <v>10740</v>
      </c>
      <c r="J6" s="21"/>
      <c r="K6" s="81">
        <f aca="true" t="shared" si="3" ref="K6:K35">B6</f>
        <v>42126</v>
      </c>
      <c r="L6" s="17">
        <f>C6/7.5</f>
        <v>1263</v>
      </c>
      <c r="M6" s="17">
        <f>D6/3.75</f>
        <v>274</v>
      </c>
      <c r="N6" s="111">
        <f aca="true" t="shared" si="4" ref="N6:N35">E6/3.75</f>
        <v>64</v>
      </c>
      <c r="O6" s="18">
        <f aca="true" t="shared" si="5" ref="O6:O36">SUM(L6:N6)</f>
        <v>1601</v>
      </c>
      <c r="P6" s="32"/>
      <c r="Q6" s="82">
        <f aca="true" t="shared" si="6" ref="Q6:Q35">B6</f>
        <v>42126</v>
      </c>
      <c r="R6" s="125">
        <v>12</v>
      </c>
      <c r="S6" s="122"/>
      <c r="T6" s="6"/>
      <c r="U6" s="7"/>
      <c r="V6" s="4"/>
      <c r="W6" s="7">
        <v>6</v>
      </c>
      <c r="X6" s="122"/>
      <c r="Y6" s="6"/>
      <c r="Z6" s="7">
        <f t="shared" si="0"/>
        <v>6</v>
      </c>
      <c r="AA6" s="4"/>
    </row>
    <row r="7" spans="1:27" ht="18.75" thickBot="1">
      <c r="A7" s="4"/>
      <c r="B7" s="19">
        <v>42127</v>
      </c>
      <c r="C7" s="49">
        <v>5505</v>
      </c>
      <c r="D7" s="50">
        <v>607.5</v>
      </c>
      <c r="E7" s="46">
        <v>90</v>
      </c>
      <c r="F7" s="46">
        <f t="shared" si="1"/>
        <v>6202.5</v>
      </c>
      <c r="G7" s="50">
        <v>0</v>
      </c>
      <c r="H7" s="51">
        <v>0</v>
      </c>
      <c r="I7" s="48">
        <f t="shared" si="2"/>
        <v>6202.5</v>
      </c>
      <c r="J7" s="21"/>
      <c r="K7" s="81">
        <f t="shared" si="3"/>
        <v>42127</v>
      </c>
      <c r="L7" s="17">
        <f aca="true" t="shared" si="7" ref="L7:L35">C7/7.5</f>
        <v>734</v>
      </c>
      <c r="M7" s="17">
        <f aca="true" t="shared" si="8" ref="M7:M34">D7/3.75</f>
        <v>162</v>
      </c>
      <c r="N7" s="111">
        <f t="shared" si="4"/>
        <v>24</v>
      </c>
      <c r="O7" s="18">
        <f t="shared" si="5"/>
        <v>920</v>
      </c>
      <c r="P7" s="32"/>
      <c r="Q7" s="82">
        <f t="shared" si="6"/>
        <v>42127</v>
      </c>
      <c r="R7" s="125">
        <v>9</v>
      </c>
      <c r="S7" s="122"/>
      <c r="T7" s="6"/>
      <c r="U7" s="7"/>
      <c r="V7" s="4"/>
      <c r="W7" s="7">
        <v>5</v>
      </c>
      <c r="X7" s="122"/>
      <c r="Y7" s="6"/>
      <c r="Z7" s="7">
        <f t="shared" si="0"/>
        <v>5</v>
      </c>
      <c r="AA7" s="4"/>
    </row>
    <row r="8" spans="1:27" ht="18.75" thickBot="1">
      <c r="A8" s="4"/>
      <c r="B8" s="19">
        <v>42128</v>
      </c>
      <c r="C8" s="49">
        <v>7357.5</v>
      </c>
      <c r="D8" s="50">
        <v>982.5</v>
      </c>
      <c r="E8" s="46">
        <v>528.75</v>
      </c>
      <c r="F8" s="46">
        <f t="shared" si="1"/>
        <v>8868.75</v>
      </c>
      <c r="G8" s="50">
        <v>0</v>
      </c>
      <c r="H8" s="51">
        <v>0</v>
      </c>
      <c r="I8" s="48">
        <f t="shared" si="2"/>
        <v>8868.75</v>
      </c>
      <c r="J8" s="21"/>
      <c r="K8" s="81">
        <f t="shared" si="3"/>
        <v>42128</v>
      </c>
      <c r="L8" s="17">
        <f t="shared" si="7"/>
        <v>981</v>
      </c>
      <c r="M8" s="17">
        <f t="shared" si="8"/>
        <v>262</v>
      </c>
      <c r="N8" s="111">
        <f t="shared" si="4"/>
        <v>141</v>
      </c>
      <c r="O8" s="18">
        <f t="shared" si="5"/>
        <v>1384</v>
      </c>
      <c r="P8" s="32"/>
      <c r="Q8" s="82">
        <f t="shared" si="6"/>
        <v>42128</v>
      </c>
      <c r="R8" s="125">
        <v>10</v>
      </c>
      <c r="S8" s="122"/>
      <c r="T8" s="6"/>
      <c r="U8" s="7"/>
      <c r="V8" s="4"/>
      <c r="W8" s="7">
        <v>5</v>
      </c>
      <c r="X8" s="122"/>
      <c r="Y8" s="6"/>
      <c r="Z8" s="7">
        <f t="shared" si="0"/>
        <v>5</v>
      </c>
      <c r="AA8" s="4"/>
    </row>
    <row r="9" spans="1:27" ht="18.75" thickBot="1">
      <c r="A9" s="4"/>
      <c r="B9" s="19">
        <v>42129</v>
      </c>
      <c r="C9" s="49">
        <v>8797.5</v>
      </c>
      <c r="D9" s="50">
        <v>1327.5</v>
      </c>
      <c r="E9" s="46">
        <v>656.25</v>
      </c>
      <c r="F9" s="46">
        <f t="shared" si="1"/>
        <v>10781.25</v>
      </c>
      <c r="G9" s="50">
        <v>0</v>
      </c>
      <c r="H9" s="51">
        <v>0</v>
      </c>
      <c r="I9" s="48">
        <f t="shared" si="2"/>
        <v>10781.25</v>
      </c>
      <c r="J9" s="21"/>
      <c r="K9" s="81">
        <f t="shared" si="3"/>
        <v>42129</v>
      </c>
      <c r="L9" s="17">
        <f t="shared" si="7"/>
        <v>1173</v>
      </c>
      <c r="M9" s="17">
        <f t="shared" si="8"/>
        <v>354</v>
      </c>
      <c r="N9" s="111">
        <f t="shared" si="4"/>
        <v>175</v>
      </c>
      <c r="O9" s="18">
        <f t="shared" si="5"/>
        <v>1702</v>
      </c>
      <c r="P9" s="32"/>
      <c r="Q9" s="82">
        <f t="shared" si="6"/>
        <v>42129</v>
      </c>
      <c r="R9" s="125">
        <v>10</v>
      </c>
      <c r="S9" s="122"/>
      <c r="T9" s="6"/>
      <c r="U9" s="7"/>
      <c r="V9" s="4"/>
      <c r="W9" s="7">
        <v>5</v>
      </c>
      <c r="X9" s="122"/>
      <c r="Y9" s="6"/>
      <c r="Z9" s="7">
        <f t="shared" si="0"/>
        <v>5</v>
      </c>
      <c r="AA9" s="4"/>
    </row>
    <row r="10" spans="1:27" ht="18.75" thickBot="1">
      <c r="A10" s="4"/>
      <c r="B10" s="19">
        <v>42130</v>
      </c>
      <c r="C10" s="49">
        <v>7777.5</v>
      </c>
      <c r="D10" s="50">
        <v>1361.25</v>
      </c>
      <c r="E10" s="46">
        <v>622.5</v>
      </c>
      <c r="F10" s="46">
        <f t="shared" si="1"/>
        <v>9761.25</v>
      </c>
      <c r="G10" s="50">
        <v>0</v>
      </c>
      <c r="H10" s="51">
        <v>0</v>
      </c>
      <c r="I10" s="48">
        <f t="shared" si="2"/>
        <v>9761.25</v>
      </c>
      <c r="J10" s="21"/>
      <c r="K10" s="81">
        <f t="shared" si="3"/>
        <v>42130</v>
      </c>
      <c r="L10" s="17">
        <f t="shared" si="7"/>
        <v>1037</v>
      </c>
      <c r="M10" s="17">
        <f t="shared" si="8"/>
        <v>363</v>
      </c>
      <c r="N10" s="111">
        <f t="shared" si="4"/>
        <v>166</v>
      </c>
      <c r="O10" s="18">
        <f t="shared" si="5"/>
        <v>1566</v>
      </c>
      <c r="P10" s="32"/>
      <c r="Q10" s="82">
        <f t="shared" si="6"/>
        <v>42130</v>
      </c>
      <c r="R10" s="125">
        <v>8</v>
      </c>
      <c r="S10" s="122"/>
      <c r="T10" s="6"/>
      <c r="U10" s="7"/>
      <c r="V10" s="4"/>
      <c r="W10" s="7">
        <v>4</v>
      </c>
      <c r="X10" s="122"/>
      <c r="Y10" s="6"/>
      <c r="Z10" s="7">
        <f t="shared" si="0"/>
        <v>4</v>
      </c>
      <c r="AA10" s="4"/>
    </row>
    <row r="11" spans="1:27" ht="18.75" thickBot="1">
      <c r="A11" s="4"/>
      <c r="B11" s="19">
        <v>42131</v>
      </c>
      <c r="C11" s="49">
        <v>7027.5</v>
      </c>
      <c r="D11" s="50">
        <v>1065</v>
      </c>
      <c r="E11" s="46">
        <v>731.25</v>
      </c>
      <c r="F11" s="46">
        <f t="shared" si="1"/>
        <v>8823.75</v>
      </c>
      <c r="G11" s="50">
        <v>0</v>
      </c>
      <c r="H11" s="51">
        <v>0</v>
      </c>
      <c r="I11" s="48">
        <f t="shared" si="2"/>
        <v>8823.75</v>
      </c>
      <c r="J11" s="21"/>
      <c r="K11" s="81">
        <f t="shared" si="3"/>
        <v>42131</v>
      </c>
      <c r="L11" s="17">
        <f t="shared" si="7"/>
        <v>937</v>
      </c>
      <c r="M11" s="17">
        <f t="shared" si="8"/>
        <v>284</v>
      </c>
      <c r="N11" s="111">
        <f t="shared" si="4"/>
        <v>195</v>
      </c>
      <c r="O11" s="18">
        <f t="shared" si="5"/>
        <v>1416</v>
      </c>
      <c r="P11" s="32"/>
      <c r="Q11" s="82">
        <f t="shared" si="6"/>
        <v>42131</v>
      </c>
      <c r="R11" s="125">
        <v>10</v>
      </c>
      <c r="S11" s="122"/>
      <c r="T11" s="6"/>
      <c r="U11" s="7"/>
      <c r="V11" s="4"/>
      <c r="W11" s="7">
        <v>5</v>
      </c>
      <c r="X11" s="122"/>
      <c r="Y11" s="6"/>
      <c r="Z11" s="7">
        <f t="shared" si="0"/>
        <v>5</v>
      </c>
      <c r="AA11" s="4"/>
    </row>
    <row r="12" spans="1:27" ht="18.75" thickBot="1">
      <c r="A12" s="4"/>
      <c r="B12" s="19">
        <v>42132</v>
      </c>
      <c r="C12" s="49">
        <v>9247.5</v>
      </c>
      <c r="D12" s="50">
        <v>1477.5</v>
      </c>
      <c r="E12" s="46">
        <v>750</v>
      </c>
      <c r="F12" s="46">
        <f t="shared" si="1"/>
        <v>11475</v>
      </c>
      <c r="G12" s="50">
        <v>0</v>
      </c>
      <c r="H12" s="51">
        <v>0</v>
      </c>
      <c r="I12" s="48">
        <f t="shared" si="2"/>
        <v>11475</v>
      </c>
      <c r="J12" s="21"/>
      <c r="K12" s="81">
        <f t="shared" si="3"/>
        <v>42132</v>
      </c>
      <c r="L12" s="17">
        <f t="shared" si="7"/>
        <v>1233</v>
      </c>
      <c r="M12" s="17">
        <f t="shared" si="8"/>
        <v>394</v>
      </c>
      <c r="N12" s="111">
        <f t="shared" si="4"/>
        <v>200</v>
      </c>
      <c r="O12" s="18">
        <f t="shared" si="5"/>
        <v>1827</v>
      </c>
      <c r="P12" s="32"/>
      <c r="Q12" s="82">
        <f t="shared" si="6"/>
        <v>42132</v>
      </c>
      <c r="R12" s="125">
        <v>10</v>
      </c>
      <c r="S12" s="122"/>
      <c r="T12" s="6"/>
      <c r="U12" s="7"/>
      <c r="V12" s="4"/>
      <c r="W12" s="7">
        <v>5</v>
      </c>
      <c r="X12" s="122"/>
      <c r="Y12" s="6"/>
      <c r="Z12" s="7">
        <f t="shared" si="0"/>
        <v>5</v>
      </c>
      <c r="AA12" s="4"/>
    </row>
    <row r="13" spans="1:27" ht="18.75" thickBot="1">
      <c r="A13" s="4"/>
      <c r="B13" s="19">
        <v>42133</v>
      </c>
      <c r="C13" s="49">
        <v>9015</v>
      </c>
      <c r="D13" s="50">
        <v>1387.5</v>
      </c>
      <c r="E13" s="46">
        <v>420</v>
      </c>
      <c r="F13" s="46">
        <f t="shared" si="1"/>
        <v>10822.5</v>
      </c>
      <c r="G13" s="50">
        <v>0</v>
      </c>
      <c r="H13" s="51">
        <v>0</v>
      </c>
      <c r="I13" s="48">
        <f t="shared" si="2"/>
        <v>10822.5</v>
      </c>
      <c r="J13" s="21"/>
      <c r="K13" s="81">
        <f t="shared" si="3"/>
        <v>42133</v>
      </c>
      <c r="L13" s="17">
        <f t="shared" si="7"/>
        <v>1202</v>
      </c>
      <c r="M13" s="17">
        <f t="shared" si="8"/>
        <v>370</v>
      </c>
      <c r="N13" s="111">
        <f t="shared" si="4"/>
        <v>112</v>
      </c>
      <c r="O13" s="18">
        <f t="shared" si="5"/>
        <v>1684</v>
      </c>
      <c r="P13" s="32"/>
      <c r="Q13" s="82">
        <f t="shared" si="6"/>
        <v>42133</v>
      </c>
      <c r="R13" s="125">
        <v>10</v>
      </c>
      <c r="S13" s="122"/>
      <c r="T13" s="6"/>
      <c r="U13" s="7"/>
      <c r="V13" s="4"/>
      <c r="W13" s="7">
        <v>5</v>
      </c>
      <c r="X13" s="122"/>
      <c r="Y13" s="6"/>
      <c r="Z13" s="7">
        <f t="shared" si="0"/>
        <v>5</v>
      </c>
      <c r="AA13" s="4"/>
    </row>
    <row r="14" spans="1:27" ht="18.75" thickBot="1">
      <c r="A14" s="4"/>
      <c r="B14" s="19">
        <v>42134</v>
      </c>
      <c r="C14" s="49">
        <v>5790</v>
      </c>
      <c r="D14" s="50">
        <v>562.5</v>
      </c>
      <c r="E14" s="46">
        <v>75</v>
      </c>
      <c r="F14" s="46">
        <f t="shared" si="1"/>
        <v>6427.5</v>
      </c>
      <c r="G14" s="50">
        <v>0</v>
      </c>
      <c r="H14" s="51">
        <v>0</v>
      </c>
      <c r="I14" s="48">
        <f t="shared" si="2"/>
        <v>6427.5</v>
      </c>
      <c r="J14" s="21"/>
      <c r="K14" s="81">
        <f t="shared" si="3"/>
        <v>42134</v>
      </c>
      <c r="L14" s="17">
        <f t="shared" si="7"/>
        <v>772</v>
      </c>
      <c r="M14" s="17">
        <f t="shared" si="8"/>
        <v>150</v>
      </c>
      <c r="N14" s="111">
        <f t="shared" si="4"/>
        <v>20</v>
      </c>
      <c r="O14" s="18">
        <f t="shared" si="5"/>
        <v>942</v>
      </c>
      <c r="P14" s="32"/>
      <c r="Q14" s="82">
        <f t="shared" si="6"/>
        <v>42134</v>
      </c>
      <c r="R14" s="125">
        <v>10</v>
      </c>
      <c r="S14" s="122"/>
      <c r="T14" s="6"/>
      <c r="U14" s="7"/>
      <c r="V14" s="4"/>
      <c r="W14" s="7">
        <v>5</v>
      </c>
      <c r="X14" s="122"/>
      <c r="Y14" s="6"/>
      <c r="Z14" s="7">
        <f t="shared" si="0"/>
        <v>5</v>
      </c>
      <c r="AA14" s="4"/>
    </row>
    <row r="15" spans="1:27" ht="18.75" thickBot="1">
      <c r="A15" s="4"/>
      <c r="B15" s="19">
        <v>42135</v>
      </c>
      <c r="C15" s="49">
        <v>8992.5</v>
      </c>
      <c r="D15" s="50">
        <v>1132.5</v>
      </c>
      <c r="E15" s="46">
        <v>633.75</v>
      </c>
      <c r="F15" s="46">
        <f t="shared" si="1"/>
        <v>10758.75</v>
      </c>
      <c r="G15" s="50">
        <v>0</v>
      </c>
      <c r="H15" s="51">
        <v>0</v>
      </c>
      <c r="I15" s="48">
        <f t="shared" si="2"/>
        <v>10758.75</v>
      </c>
      <c r="J15" s="21"/>
      <c r="K15" s="81">
        <f t="shared" si="3"/>
        <v>42135</v>
      </c>
      <c r="L15" s="17">
        <f t="shared" si="7"/>
        <v>1199</v>
      </c>
      <c r="M15" s="17">
        <f t="shared" si="8"/>
        <v>302</v>
      </c>
      <c r="N15" s="111">
        <f t="shared" si="4"/>
        <v>169</v>
      </c>
      <c r="O15" s="18">
        <f t="shared" si="5"/>
        <v>1670</v>
      </c>
      <c r="P15" s="32"/>
      <c r="Q15" s="82">
        <f t="shared" si="6"/>
        <v>42135</v>
      </c>
      <c r="R15" s="125">
        <v>9</v>
      </c>
      <c r="S15" s="122"/>
      <c r="T15" s="6"/>
      <c r="U15" s="7"/>
      <c r="V15" s="4"/>
      <c r="W15" s="7">
        <v>5</v>
      </c>
      <c r="X15" s="122"/>
      <c r="Y15" s="6"/>
      <c r="Z15" s="7">
        <f t="shared" si="0"/>
        <v>5</v>
      </c>
      <c r="AA15" s="4"/>
    </row>
    <row r="16" spans="1:27" ht="18.75" thickBot="1">
      <c r="A16" s="4"/>
      <c r="B16" s="19">
        <v>42136</v>
      </c>
      <c r="C16" s="49">
        <v>8055</v>
      </c>
      <c r="D16" s="50">
        <v>1192.5</v>
      </c>
      <c r="E16" s="46">
        <v>596.25</v>
      </c>
      <c r="F16" s="46">
        <f t="shared" si="1"/>
        <v>9843.75</v>
      </c>
      <c r="G16" s="50">
        <v>0</v>
      </c>
      <c r="H16" s="51">
        <v>0</v>
      </c>
      <c r="I16" s="48">
        <f t="shared" si="2"/>
        <v>9843.75</v>
      </c>
      <c r="J16" s="21"/>
      <c r="K16" s="81">
        <f t="shared" si="3"/>
        <v>42136</v>
      </c>
      <c r="L16" s="17">
        <f t="shared" si="7"/>
        <v>1074</v>
      </c>
      <c r="M16" s="17">
        <f t="shared" si="8"/>
        <v>318</v>
      </c>
      <c r="N16" s="111">
        <f t="shared" si="4"/>
        <v>159</v>
      </c>
      <c r="O16" s="18">
        <f t="shared" si="5"/>
        <v>1551</v>
      </c>
      <c r="P16" s="32"/>
      <c r="Q16" s="82">
        <f t="shared" si="6"/>
        <v>42136</v>
      </c>
      <c r="R16" s="125">
        <v>9</v>
      </c>
      <c r="S16" s="122"/>
      <c r="T16" s="6"/>
      <c r="U16" s="7"/>
      <c r="V16" s="4"/>
      <c r="W16" s="7">
        <v>5</v>
      </c>
      <c r="X16" s="122"/>
      <c r="Y16" s="6"/>
      <c r="Z16" s="7">
        <f t="shared" si="0"/>
        <v>5</v>
      </c>
      <c r="AA16" s="4"/>
    </row>
    <row r="17" spans="1:27" ht="18.75" thickBot="1">
      <c r="A17" s="4"/>
      <c r="B17" s="19">
        <v>42137</v>
      </c>
      <c r="C17" s="49">
        <v>8385</v>
      </c>
      <c r="D17" s="50">
        <v>1372.5</v>
      </c>
      <c r="E17" s="46">
        <v>592.5</v>
      </c>
      <c r="F17" s="46">
        <f t="shared" si="1"/>
        <v>10350</v>
      </c>
      <c r="G17" s="50">
        <v>0</v>
      </c>
      <c r="H17" s="51">
        <v>0</v>
      </c>
      <c r="I17" s="48">
        <f t="shared" si="2"/>
        <v>10350</v>
      </c>
      <c r="J17" s="21"/>
      <c r="K17" s="81">
        <f t="shared" si="3"/>
        <v>42137</v>
      </c>
      <c r="L17" s="17">
        <f t="shared" si="7"/>
        <v>1118</v>
      </c>
      <c r="M17" s="17">
        <f t="shared" si="8"/>
        <v>366</v>
      </c>
      <c r="N17" s="111">
        <f t="shared" si="4"/>
        <v>158</v>
      </c>
      <c r="O17" s="18">
        <f t="shared" si="5"/>
        <v>1642</v>
      </c>
      <c r="P17" s="32"/>
      <c r="Q17" s="82">
        <f t="shared" si="6"/>
        <v>42137</v>
      </c>
      <c r="R17" s="125">
        <v>10</v>
      </c>
      <c r="S17" s="122"/>
      <c r="T17" s="6"/>
      <c r="U17" s="7"/>
      <c r="V17" s="4"/>
      <c r="W17" s="7">
        <v>5</v>
      </c>
      <c r="X17" s="122"/>
      <c r="Y17" s="6"/>
      <c r="Z17" s="7">
        <f t="shared" si="0"/>
        <v>5</v>
      </c>
      <c r="AA17" s="4"/>
    </row>
    <row r="18" spans="1:27" ht="18.75" thickBot="1">
      <c r="A18" s="4"/>
      <c r="B18" s="19">
        <v>42138</v>
      </c>
      <c r="C18" s="49">
        <v>5955</v>
      </c>
      <c r="D18" s="50">
        <v>1027.5</v>
      </c>
      <c r="E18" s="46">
        <v>375</v>
      </c>
      <c r="F18" s="46">
        <f t="shared" si="1"/>
        <v>7357.5</v>
      </c>
      <c r="G18" s="50">
        <v>0</v>
      </c>
      <c r="H18" s="51">
        <v>0</v>
      </c>
      <c r="I18" s="48">
        <f t="shared" si="2"/>
        <v>7357.5</v>
      </c>
      <c r="J18" s="21"/>
      <c r="K18" s="81">
        <f t="shared" si="3"/>
        <v>42138</v>
      </c>
      <c r="L18" s="17">
        <f t="shared" si="7"/>
        <v>794</v>
      </c>
      <c r="M18" s="17">
        <f t="shared" si="8"/>
        <v>274</v>
      </c>
      <c r="N18" s="111">
        <f t="shared" si="4"/>
        <v>100</v>
      </c>
      <c r="O18" s="18">
        <f t="shared" si="5"/>
        <v>1168</v>
      </c>
      <c r="P18" s="32"/>
      <c r="Q18" s="82">
        <f t="shared" si="6"/>
        <v>42138</v>
      </c>
      <c r="R18" s="125">
        <v>7</v>
      </c>
      <c r="S18" s="122"/>
      <c r="T18" s="6"/>
      <c r="U18" s="7"/>
      <c r="V18" s="4"/>
      <c r="W18" s="7">
        <v>4</v>
      </c>
      <c r="X18" s="122"/>
      <c r="Y18" s="6"/>
      <c r="Z18" s="7">
        <f t="shared" si="0"/>
        <v>4</v>
      </c>
      <c r="AA18" s="4"/>
    </row>
    <row r="19" spans="1:27" ht="18.75" thickBot="1">
      <c r="A19" s="4"/>
      <c r="B19" s="19">
        <v>42139</v>
      </c>
      <c r="C19" s="49">
        <v>8220</v>
      </c>
      <c r="D19" s="50">
        <v>1155</v>
      </c>
      <c r="E19" s="46">
        <v>243.75</v>
      </c>
      <c r="F19" s="46">
        <f t="shared" si="1"/>
        <v>9618.75</v>
      </c>
      <c r="G19" s="50">
        <v>0</v>
      </c>
      <c r="H19" s="51">
        <v>0</v>
      </c>
      <c r="I19" s="48">
        <f t="shared" si="2"/>
        <v>9618.75</v>
      </c>
      <c r="J19" s="21"/>
      <c r="K19" s="81">
        <f t="shared" si="3"/>
        <v>42139</v>
      </c>
      <c r="L19" s="17">
        <f t="shared" si="7"/>
        <v>1096</v>
      </c>
      <c r="M19" s="17">
        <f t="shared" si="8"/>
        <v>308</v>
      </c>
      <c r="N19" s="111">
        <f t="shared" si="4"/>
        <v>65</v>
      </c>
      <c r="O19" s="18">
        <f t="shared" si="5"/>
        <v>1469</v>
      </c>
      <c r="P19" s="32"/>
      <c r="Q19" s="82">
        <f t="shared" si="6"/>
        <v>42139</v>
      </c>
      <c r="R19" s="125">
        <v>9</v>
      </c>
      <c r="S19" s="122"/>
      <c r="T19" s="6"/>
      <c r="U19" s="7"/>
      <c r="V19" s="4"/>
      <c r="W19" s="7">
        <v>5</v>
      </c>
      <c r="X19" s="122"/>
      <c r="Y19" s="6"/>
      <c r="Z19" s="7">
        <f t="shared" si="0"/>
        <v>5</v>
      </c>
      <c r="AA19" s="4"/>
    </row>
    <row r="20" spans="1:27" ht="18.75" thickBot="1">
      <c r="A20" s="4"/>
      <c r="B20" s="19">
        <v>42140</v>
      </c>
      <c r="C20" s="49">
        <v>8955</v>
      </c>
      <c r="D20" s="50">
        <v>1267.5</v>
      </c>
      <c r="E20" s="46">
        <v>303.75</v>
      </c>
      <c r="F20" s="46">
        <f t="shared" si="1"/>
        <v>10526.25</v>
      </c>
      <c r="G20" s="50">
        <v>0</v>
      </c>
      <c r="H20" s="51">
        <v>0</v>
      </c>
      <c r="I20" s="48">
        <f t="shared" si="2"/>
        <v>10526.25</v>
      </c>
      <c r="J20" s="21"/>
      <c r="K20" s="81">
        <f t="shared" si="3"/>
        <v>42140</v>
      </c>
      <c r="L20" s="17">
        <f t="shared" si="7"/>
        <v>1194</v>
      </c>
      <c r="M20" s="17">
        <f t="shared" si="8"/>
        <v>338</v>
      </c>
      <c r="N20" s="111">
        <f t="shared" si="4"/>
        <v>81</v>
      </c>
      <c r="O20" s="18">
        <f t="shared" si="5"/>
        <v>1613</v>
      </c>
      <c r="P20" s="32"/>
      <c r="Q20" s="82">
        <f t="shared" si="6"/>
        <v>42140</v>
      </c>
      <c r="R20" s="125">
        <v>10</v>
      </c>
      <c r="S20" s="122"/>
      <c r="T20" s="6"/>
      <c r="U20" s="7"/>
      <c r="V20" s="4"/>
      <c r="W20" s="7">
        <v>5</v>
      </c>
      <c r="X20" s="122"/>
      <c r="Y20" s="6"/>
      <c r="Z20" s="7">
        <f t="shared" si="0"/>
        <v>5</v>
      </c>
      <c r="AA20" s="4"/>
    </row>
    <row r="21" spans="1:27" ht="18.75" thickBot="1">
      <c r="A21" s="4"/>
      <c r="B21" s="19">
        <v>42141</v>
      </c>
      <c r="C21" s="49">
        <v>4140</v>
      </c>
      <c r="D21" s="50">
        <v>532.5</v>
      </c>
      <c r="E21" s="46">
        <v>48.75</v>
      </c>
      <c r="F21" s="46">
        <f t="shared" si="1"/>
        <v>4721.25</v>
      </c>
      <c r="G21" s="50">
        <v>0</v>
      </c>
      <c r="H21" s="51">
        <v>0</v>
      </c>
      <c r="I21" s="48">
        <f t="shared" si="2"/>
        <v>4721.25</v>
      </c>
      <c r="J21" s="21"/>
      <c r="K21" s="81">
        <f t="shared" si="3"/>
        <v>42141</v>
      </c>
      <c r="L21" s="17">
        <f t="shared" si="7"/>
        <v>552</v>
      </c>
      <c r="M21" s="17">
        <f t="shared" si="8"/>
        <v>142</v>
      </c>
      <c r="N21" s="111">
        <f t="shared" si="4"/>
        <v>13</v>
      </c>
      <c r="O21" s="18">
        <f t="shared" si="5"/>
        <v>707</v>
      </c>
      <c r="P21" s="32"/>
      <c r="Q21" s="82">
        <f t="shared" si="6"/>
        <v>42141</v>
      </c>
      <c r="R21" s="125">
        <v>8</v>
      </c>
      <c r="S21" s="122"/>
      <c r="T21" s="6"/>
      <c r="U21" s="7"/>
      <c r="V21" s="4"/>
      <c r="W21" s="7">
        <v>5</v>
      </c>
      <c r="X21" s="122"/>
      <c r="Y21" s="6"/>
      <c r="Z21" s="7">
        <f t="shared" si="0"/>
        <v>5</v>
      </c>
      <c r="AA21" s="4"/>
    </row>
    <row r="22" spans="1:27" ht="18.75" thickBot="1">
      <c r="A22" s="4"/>
      <c r="B22" s="19">
        <v>42142</v>
      </c>
      <c r="C22" s="49">
        <v>6660</v>
      </c>
      <c r="D22" s="50">
        <v>855</v>
      </c>
      <c r="E22" s="46">
        <v>438.75</v>
      </c>
      <c r="F22" s="46">
        <f t="shared" si="1"/>
        <v>7953.75</v>
      </c>
      <c r="G22" s="50">
        <v>0</v>
      </c>
      <c r="H22" s="51">
        <v>0</v>
      </c>
      <c r="I22" s="48">
        <f t="shared" si="2"/>
        <v>7953.75</v>
      </c>
      <c r="J22" s="21"/>
      <c r="K22" s="81">
        <f t="shared" si="3"/>
        <v>42142</v>
      </c>
      <c r="L22" s="17">
        <f t="shared" si="7"/>
        <v>888</v>
      </c>
      <c r="M22" s="17">
        <f t="shared" si="8"/>
        <v>228</v>
      </c>
      <c r="N22" s="111">
        <f t="shared" si="4"/>
        <v>117</v>
      </c>
      <c r="O22" s="18">
        <f t="shared" si="5"/>
        <v>1233</v>
      </c>
      <c r="P22" s="32"/>
      <c r="Q22" s="82">
        <f t="shared" si="6"/>
        <v>42142</v>
      </c>
      <c r="R22" s="125">
        <v>8</v>
      </c>
      <c r="S22" s="122"/>
      <c r="T22" s="6"/>
      <c r="U22" s="7"/>
      <c r="V22" s="4"/>
      <c r="W22" s="7">
        <v>4</v>
      </c>
      <c r="X22" s="122"/>
      <c r="Y22" s="6"/>
      <c r="Z22" s="7">
        <f t="shared" si="0"/>
        <v>4</v>
      </c>
      <c r="AA22" s="4"/>
    </row>
    <row r="23" spans="1:27" ht="18.75" thickBot="1">
      <c r="A23" s="4"/>
      <c r="B23" s="19">
        <v>42143</v>
      </c>
      <c r="C23" s="49">
        <v>8235</v>
      </c>
      <c r="D23" s="50">
        <v>1087.5</v>
      </c>
      <c r="E23" s="46">
        <v>611.25</v>
      </c>
      <c r="F23" s="46">
        <f t="shared" si="1"/>
        <v>9933.75</v>
      </c>
      <c r="G23" s="50">
        <v>0</v>
      </c>
      <c r="H23" s="51">
        <v>0</v>
      </c>
      <c r="I23" s="48">
        <f t="shared" si="2"/>
        <v>9933.75</v>
      </c>
      <c r="J23" s="21"/>
      <c r="K23" s="81">
        <f t="shared" si="3"/>
        <v>42143</v>
      </c>
      <c r="L23" s="17">
        <f t="shared" si="7"/>
        <v>1098</v>
      </c>
      <c r="M23" s="17">
        <f t="shared" si="8"/>
        <v>290</v>
      </c>
      <c r="N23" s="111">
        <f t="shared" si="4"/>
        <v>163</v>
      </c>
      <c r="O23" s="18">
        <f t="shared" si="5"/>
        <v>1551</v>
      </c>
      <c r="P23" s="32"/>
      <c r="Q23" s="82">
        <f t="shared" si="6"/>
        <v>42143</v>
      </c>
      <c r="R23" s="125">
        <v>10</v>
      </c>
      <c r="S23" s="122"/>
      <c r="T23" s="6"/>
      <c r="U23" s="7"/>
      <c r="V23" s="4"/>
      <c r="W23" s="7">
        <v>5</v>
      </c>
      <c r="X23" s="122"/>
      <c r="Y23" s="6"/>
      <c r="Z23" s="7">
        <f t="shared" si="0"/>
        <v>5</v>
      </c>
      <c r="AA23" s="4"/>
    </row>
    <row r="24" spans="1:27" ht="18.75" thickBot="1">
      <c r="A24" s="4"/>
      <c r="B24" s="19">
        <v>42144</v>
      </c>
      <c r="C24" s="49">
        <v>9090</v>
      </c>
      <c r="D24" s="50">
        <v>1732.5</v>
      </c>
      <c r="E24" s="46">
        <v>570</v>
      </c>
      <c r="F24" s="46">
        <f t="shared" si="1"/>
        <v>11392.5</v>
      </c>
      <c r="G24" s="50">
        <v>0</v>
      </c>
      <c r="H24" s="51">
        <v>0</v>
      </c>
      <c r="I24" s="48">
        <f t="shared" si="2"/>
        <v>11392.5</v>
      </c>
      <c r="J24" s="21"/>
      <c r="K24" s="81">
        <f t="shared" si="3"/>
        <v>42144</v>
      </c>
      <c r="L24" s="17">
        <f t="shared" si="7"/>
        <v>1212</v>
      </c>
      <c r="M24" s="17">
        <f t="shared" si="8"/>
        <v>462</v>
      </c>
      <c r="N24" s="111">
        <f t="shared" si="4"/>
        <v>152</v>
      </c>
      <c r="O24" s="18">
        <f t="shared" si="5"/>
        <v>1826</v>
      </c>
      <c r="P24" s="32"/>
      <c r="Q24" s="82">
        <f t="shared" si="6"/>
        <v>42144</v>
      </c>
      <c r="R24" s="125">
        <v>10</v>
      </c>
      <c r="S24" s="122"/>
      <c r="T24" s="6"/>
      <c r="U24" s="7"/>
      <c r="V24" s="4"/>
      <c r="W24" s="7">
        <v>6</v>
      </c>
      <c r="X24" s="122"/>
      <c r="Y24" s="6"/>
      <c r="Z24" s="7">
        <f t="shared" si="0"/>
        <v>6</v>
      </c>
      <c r="AA24" s="4"/>
    </row>
    <row r="25" spans="1:27" ht="18.75" thickBot="1">
      <c r="A25" s="4"/>
      <c r="B25" s="19">
        <v>42145</v>
      </c>
      <c r="C25" s="49">
        <v>9660</v>
      </c>
      <c r="D25" s="50">
        <v>1762.5</v>
      </c>
      <c r="E25" s="46">
        <v>483.75</v>
      </c>
      <c r="F25" s="46">
        <f t="shared" si="1"/>
        <v>11906.25</v>
      </c>
      <c r="G25" s="50">
        <v>0</v>
      </c>
      <c r="H25" s="51">
        <v>0</v>
      </c>
      <c r="I25" s="48">
        <f t="shared" si="2"/>
        <v>11906.25</v>
      </c>
      <c r="J25" s="21"/>
      <c r="K25" s="81">
        <f t="shared" si="3"/>
        <v>42145</v>
      </c>
      <c r="L25" s="17">
        <f t="shared" si="7"/>
        <v>1288</v>
      </c>
      <c r="M25" s="17">
        <f t="shared" si="8"/>
        <v>470</v>
      </c>
      <c r="N25" s="111">
        <f t="shared" si="4"/>
        <v>129</v>
      </c>
      <c r="O25" s="18">
        <f t="shared" si="5"/>
        <v>1887</v>
      </c>
      <c r="P25" s="32"/>
      <c r="Q25" s="82">
        <f t="shared" si="6"/>
        <v>42145</v>
      </c>
      <c r="R25" s="125">
        <v>12</v>
      </c>
      <c r="S25" s="122"/>
      <c r="T25" s="6"/>
      <c r="U25" s="7"/>
      <c r="V25" s="4"/>
      <c r="W25" s="7">
        <v>6</v>
      </c>
      <c r="X25" s="122"/>
      <c r="Y25" s="6"/>
      <c r="Z25" s="7">
        <f t="shared" si="0"/>
        <v>6</v>
      </c>
      <c r="AA25" s="4"/>
    </row>
    <row r="26" spans="1:27" ht="18.75" thickBot="1">
      <c r="A26" s="4"/>
      <c r="B26" s="19">
        <v>42146</v>
      </c>
      <c r="C26" s="49">
        <v>8475</v>
      </c>
      <c r="D26" s="50">
        <v>1207.5</v>
      </c>
      <c r="E26" s="46">
        <v>705</v>
      </c>
      <c r="F26" s="46">
        <f t="shared" si="1"/>
        <v>10387.5</v>
      </c>
      <c r="G26" s="50">
        <v>0</v>
      </c>
      <c r="H26" s="51">
        <v>0</v>
      </c>
      <c r="I26" s="48">
        <f t="shared" si="2"/>
        <v>10387.5</v>
      </c>
      <c r="J26" s="21"/>
      <c r="K26" s="81">
        <f t="shared" si="3"/>
        <v>42146</v>
      </c>
      <c r="L26" s="17">
        <f t="shared" si="7"/>
        <v>1130</v>
      </c>
      <c r="M26" s="17">
        <f t="shared" si="8"/>
        <v>322</v>
      </c>
      <c r="N26" s="111">
        <f t="shared" si="4"/>
        <v>188</v>
      </c>
      <c r="O26" s="18">
        <f t="shared" si="5"/>
        <v>1640</v>
      </c>
      <c r="P26" s="32"/>
      <c r="Q26" s="82">
        <f t="shared" si="6"/>
        <v>42146</v>
      </c>
      <c r="R26" s="125">
        <v>10</v>
      </c>
      <c r="S26" s="122"/>
      <c r="T26" s="6"/>
      <c r="U26" s="7"/>
      <c r="V26" s="4"/>
      <c r="W26" s="7">
        <v>6</v>
      </c>
      <c r="X26" s="122"/>
      <c r="Y26" s="6"/>
      <c r="Z26" s="7">
        <f t="shared" si="0"/>
        <v>6</v>
      </c>
      <c r="AA26" s="4"/>
    </row>
    <row r="27" spans="1:27" ht="18.75" thickBot="1">
      <c r="A27" s="4"/>
      <c r="B27" s="19">
        <v>42147</v>
      </c>
      <c r="C27" s="49">
        <v>7275</v>
      </c>
      <c r="D27" s="50">
        <v>1185</v>
      </c>
      <c r="E27" s="46">
        <v>213.75</v>
      </c>
      <c r="F27" s="46">
        <f t="shared" si="1"/>
        <v>8673.75</v>
      </c>
      <c r="G27" s="50">
        <v>0</v>
      </c>
      <c r="H27" s="51">
        <v>0</v>
      </c>
      <c r="I27" s="48">
        <f t="shared" si="2"/>
        <v>8673.75</v>
      </c>
      <c r="J27" s="21"/>
      <c r="K27" s="81">
        <f t="shared" si="3"/>
        <v>42147</v>
      </c>
      <c r="L27" s="17">
        <f t="shared" si="7"/>
        <v>970</v>
      </c>
      <c r="M27" s="17">
        <f t="shared" si="8"/>
        <v>316</v>
      </c>
      <c r="N27" s="111">
        <f t="shared" si="4"/>
        <v>57</v>
      </c>
      <c r="O27" s="18">
        <f t="shared" si="5"/>
        <v>1343</v>
      </c>
      <c r="P27" s="32"/>
      <c r="Q27" s="82">
        <f t="shared" si="6"/>
        <v>42147</v>
      </c>
      <c r="R27" s="125">
        <v>9</v>
      </c>
      <c r="S27" s="122"/>
      <c r="T27" s="6"/>
      <c r="U27" s="7"/>
      <c r="V27" s="4"/>
      <c r="W27" s="7">
        <v>5</v>
      </c>
      <c r="X27" s="122"/>
      <c r="Y27" s="6"/>
      <c r="Z27" s="7">
        <f t="shared" si="0"/>
        <v>5</v>
      </c>
      <c r="AA27" s="4"/>
    </row>
    <row r="28" spans="1:27" ht="18.75" thickBot="1">
      <c r="A28" s="4"/>
      <c r="B28" s="19">
        <v>42148</v>
      </c>
      <c r="C28" s="49">
        <v>5917.5</v>
      </c>
      <c r="D28" s="50">
        <v>742.5</v>
      </c>
      <c r="E28" s="46">
        <v>48.75</v>
      </c>
      <c r="F28" s="46">
        <f t="shared" si="1"/>
        <v>6708.75</v>
      </c>
      <c r="G28" s="50">
        <v>0</v>
      </c>
      <c r="H28" s="51">
        <v>0</v>
      </c>
      <c r="I28" s="48">
        <f t="shared" si="2"/>
        <v>6708.75</v>
      </c>
      <c r="J28" s="21"/>
      <c r="K28" s="81">
        <f t="shared" si="3"/>
        <v>42148</v>
      </c>
      <c r="L28" s="17">
        <f t="shared" si="7"/>
        <v>789</v>
      </c>
      <c r="M28" s="17">
        <f t="shared" si="8"/>
        <v>198</v>
      </c>
      <c r="N28" s="111">
        <f t="shared" si="4"/>
        <v>13</v>
      </c>
      <c r="O28" s="18">
        <f t="shared" si="5"/>
        <v>1000</v>
      </c>
      <c r="P28" s="32"/>
      <c r="Q28" s="82">
        <f t="shared" si="6"/>
        <v>42148</v>
      </c>
      <c r="R28" s="125">
        <v>7</v>
      </c>
      <c r="S28" s="122"/>
      <c r="T28" s="6"/>
      <c r="U28" s="7"/>
      <c r="V28" s="4"/>
      <c r="W28" s="128">
        <v>4</v>
      </c>
      <c r="X28" s="122"/>
      <c r="Y28" s="6"/>
      <c r="Z28" s="7">
        <f t="shared" si="0"/>
        <v>4</v>
      </c>
      <c r="AA28" s="4"/>
    </row>
    <row r="29" spans="1:27" ht="18.75" thickBot="1">
      <c r="A29" s="4"/>
      <c r="B29" s="19">
        <v>42149</v>
      </c>
      <c r="C29" s="49">
        <v>9067.5</v>
      </c>
      <c r="D29" s="50">
        <v>1402.5</v>
      </c>
      <c r="E29" s="46">
        <v>506.25</v>
      </c>
      <c r="F29" s="46">
        <f t="shared" si="1"/>
        <v>10976.25</v>
      </c>
      <c r="G29" s="50">
        <v>0</v>
      </c>
      <c r="H29" s="51">
        <v>0</v>
      </c>
      <c r="I29" s="48">
        <f t="shared" si="2"/>
        <v>10976.25</v>
      </c>
      <c r="J29" s="21"/>
      <c r="K29" s="81">
        <f t="shared" si="3"/>
        <v>42149</v>
      </c>
      <c r="L29" s="17">
        <f t="shared" si="7"/>
        <v>1209</v>
      </c>
      <c r="M29" s="17">
        <f t="shared" si="8"/>
        <v>374</v>
      </c>
      <c r="N29" s="111">
        <f t="shared" si="4"/>
        <v>135</v>
      </c>
      <c r="O29" s="18">
        <f t="shared" si="5"/>
        <v>1718</v>
      </c>
      <c r="P29" s="32"/>
      <c r="Q29" s="82">
        <f t="shared" si="6"/>
        <v>42149</v>
      </c>
      <c r="R29" s="125">
        <v>10</v>
      </c>
      <c r="S29" s="122"/>
      <c r="T29" s="6"/>
      <c r="U29" s="7"/>
      <c r="V29" s="4"/>
      <c r="W29" s="7">
        <v>6</v>
      </c>
      <c r="X29" s="122"/>
      <c r="Y29" s="6"/>
      <c r="Z29" s="7">
        <f t="shared" si="0"/>
        <v>6</v>
      </c>
      <c r="AA29" s="4"/>
    </row>
    <row r="30" spans="1:27" ht="18.75" thickBot="1">
      <c r="A30" s="4"/>
      <c r="B30" s="19">
        <v>42150</v>
      </c>
      <c r="C30" s="49">
        <v>11392.5</v>
      </c>
      <c r="D30" s="50">
        <v>2077.5</v>
      </c>
      <c r="E30" s="46">
        <v>675</v>
      </c>
      <c r="F30" s="46">
        <f t="shared" si="1"/>
        <v>14145</v>
      </c>
      <c r="G30" s="50">
        <v>0</v>
      </c>
      <c r="H30" s="51">
        <v>0</v>
      </c>
      <c r="I30" s="48">
        <f t="shared" si="2"/>
        <v>14145</v>
      </c>
      <c r="J30" s="21"/>
      <c r="K30" s="81">
        <f t="shared" si="3"/>
        <v>42150</v>
      </c>
      <c r="L30" s="17">
        <f t="shared" si="7"/>
        <v>1519</v>
      </c>
      <c r="M30" s="17">
        <f t="shared" si="8"/>
        <v>554</v>
      </c>
      <c r="N30" s="111">
        <f t="shared" si="4"/>
        <v>180</v>
      </c>
      <c r="O30" s="18">
        <f t="shared" si="5"/>
        <v>2253</v>
      </c>
      <c r="P30" s="32"/>
      <c r="Q30" s="82">
        <f t="shared" si="6"/>
        <v>42150</v>
      </c>
      <c r="R30" s="125">
        <v>12</v>
      </c>
      <c r="S30" s="122"/>
      <c r="T30" s="6"/>
      <c r="U30" s="7"/>
      <c r="V30" s="4"/>
      <c r="W30" s="7">
        <v>6</v>
      </c>
      <c r="X30" s="122"/>
      <c r="Y30" s="6"/>
      <c r="Z30" s="7">
        <f t="shared" si="0"/>
        <v>6</v>
      </c>
      <c r="AA30" s="4"/>
    </row>
    <row r="31" spans="1:27" ht="18.75" thickBot="1">
      <c r="A31" s="4"/>
      <c r="B31" s="19">
        <v>42151</v>
      </c>
      <c r="C31" s="49">
        <v>11647.5</v>
      </c>
      <c r="D31" s="50">
        <v>1785</v>
      </c>
      <c r="E31" s="46">
        <v>645</v>
      </c>
      <c r="F31" s="46">
        <f t="shared" si="1"/>
        <v>14077.5</v>
      </c>
      <c r="G31" s="50">
        <v>0</v>
      </c>
      <c r="H31" s="51">
        <v>0</v>
      </c>
      <c r="I31" s="48">
        <f t="shared" si="2"/>
        <v>14077.5</v>
      </c>
      <c r="J31" s="21"/>
      <c r="K31" s="81">
        <f t="shared" si="3"/>
        <v>42151</v>
      </c>
      <c r="L31" s="17">
        <f t="shared" si="7"/>
        <v>1553</v>
      </c>
      <c r="M31" s="17">
        <f t="shared" si="8"/>
        <v>476</v>
      </c>
      <c r="N31" s="111">
        <f t="shared" si="4"/>
        <v>172</v>
      </c>
      <c r="O31" s="18">
        <f t="shared" si="5"/>
        <v>2201</v>
      </c>
      <c r="P31" s="32"/>
      <c r="Q31" s="82">
        <f t="shared" si="6"/>
        <v>42151</v>
      </c>
      <c r="R31" s="125">
        <v>12</v>
      </c>
      <c r="S31" s="122"/>
      <c r="T31" s="6"/>
      <c r="U31" s="7"/>
      <c r="V31" s="4"/>
      <c r="W31" s="7">
        <v>6</v>
      </c>
      <c r="X31" s="122"/>
      <c r="Y31" s="6"/>
      <c r="Z31" s="7">
        <f t="shared" si="0"/>
        <v>6</v>
      </c>
      <c r="AA31" s="4"/>
    </row>
    <row r="32" spans="1:27" ht="18.75" thickBot="1">
      <c r="A32" s="4"/>
      <c r="B32" s="19">
        <v>42152</v>
      </c>
      <c r="C32" s="49">
        <v>9900</v>
      </c>
      <c r="D32" s="50">
        <v>1687.5</v>
      </c>
      <c r="E32" s="46">
        <v>442.5</v>
      </c>
      <c r="F32" s="46">
        <f t="shared" si="1"/>
        <v>12030</v>
      </c>
      <c r="G32" s="50">
        <v>0</v>
      </c>
      <c r="H32" s="51">
        <v>0</v>
      </c>
      <c r="I32" s="48">
        <f t="shared" si="2"/>
        <v>12030</v>
      </c>
      <c r="J32" s="21"/>
      <c r="K32" s="81">
        <f t="shared" si="3"/>
        <v>42152</v>
      </c>
      <c r="L32" s="17">
        <f t="shared" si="7"/>
        <v>1320</v>
      </c>
      <c r="M32" s="17">
        <f t="shared" si="8"/>
        <v>450</v>
      </c>
      <c r="N32" s="111">
        <f t="shared" si="4"/>
        <v>118</v>
      </c>
      <c r="O32" s="18">
        <f t="shared" si="5"/>
        <v>1888</v>
      </c>
      <c r="P32" s="32"/>
      <c r="Q32" s="82">
        <f t="shared" si="6"/>
        <v>42152</v>
      </c>
      <c r="R32" s="125">
        <v>12</v>
      </c>
      <c r="S32" s="122"/>
      <c r="T32" s="6"/>
      <c r="U32" s="7"/>
      <c r="V32" s="4"/>
      <c r="W32" s="128">
        <v>6</v>
      </c>
      <c r="X32" s="122"/>
      <c r="Y32" s="6"/>
      <c r="Z32" s="7">
        <f t="shared" si="0"/>
        <v>6</v>
      </c>
      <c r="AA32" s="4"/>
    </row>
    <row r="33" spans="1:27" ht="18.75" thickBot="1">
      <c r="A33" s="4"/>
      <c r="B33" s="19">
        <v>42153</v>
      </c>
      <c r="C33" s="49">
        <v>10732.5</v>
      </c>
      <c r="D33" s="50">
        <v>2040</v>
      </c>
      <c r="E33" s="46">
        <v>558.75</v>
      </c>
      <c r="F33" s="46">
        <f t="shared" si="1"/>
        <v>13331.25</v>
      </c>
      <c r="G33" s="50">
        <v>0</v>
      </c>
      <c r="H33" s="51">
        <v>0</v>
      </c>
      <c r="I33" s="48">
        <f t="shared" si="2"/>
        <v>13331.25</v>
      </c>
      <c r="J33" s="21"/>
      <c r="K33" s="81">
        <f t="shared" si="3"/>
        <v>42153</v>
      </c>
      <c r="L33" s="17">
        <f t="shared" si="7"/>
        <v>1431</v>
      </c>
      <c r="M33" s="17">
        <f t="shared" si="8"/>
        <v>544</v>
      </c>
      <c r="N33" s="111">
        <f t="shared" si="4"/>
        <v>149</v>
      </c>
      <c r="O33" s="18">
        <f t="shared" si="5"/>
        <v>2124</v>
      </c>
      <c r="P33" s="32"/>
      <c r="Q33" s="82">
        <f t="shared" si="6"/>
        <v>42153</v>
      </c>
      <c r="R33" s="125">
        <v>12</v>
      </c>
      <c r="S33" s="122"/>
      <c r="T33" s="6"/>
      <c r="U33" s="7"/>
      <c r="V33" s="4"/>
      <c r="W33" s="128">
        <v>6</v>
      </c>
      <c r="X33" s="122"/>
      <c r="Y33" s="6"/>
      <c r="Z33" s="7">
        <f t="shared" si="0"/>
        <v>6</v>
      </c>
      <c r="AA33" s="4"/>
    </row>
    <row r="34" spans="1:27" ht="18.75" thickBot="1">
      <c r="A34" s="4"/>
      <c r="B34" s="19">
        <v>42154</v>
      </c>
      <c r="C34" s="49">
        <v>9592.5</v>
      </c>
      <c r="D34" s="50">
        <v>1312.5</v>
      </c>
      <c r="E34" s="46">
        <v>292.5</v>
      </c>
      <c r="F34" s="46">
        <f t="shared" si="1"/>
        <v>11197.5</v>
      </c>
      <c r="G34" s="50">
        <v>0</v>
      </c>
      <c r="H34" s="51">
        <v>0</v>
      </c>
      <c r="I34" s="48">
        <f t="shared" si="2"/>
        <v>11197.5</v>
      </c>
      <c r="J34" s="21"/>
      <c r="K34" s="81">
        <f t="shared" si="3"/>
        <v>42154</v>
      </c>
      <c r="L34" s="17">
        <f t="shared" si="7"/>
        <v>1279</v>
      </c>
      <c r="M34" s="17">
        <f t="shared" si="8"/>
        <v>350</v>
      </c>
      <c r="N34" s="111">
        <f t="shared" si="4"/>
        <v>78</v>
      </c>
      <c r="O34" s="18">
        <f t="shared" si="5"/>
        <v>1707</v>
      </c>
      <c r="P34" s="32"/>
      <c r="Q34" s="82">
        <f t="shared" si="6"/>
        <v>42154</v>
      </c>
      <c r="R34" s="125">
        <v>10</v>
      </c>
      <c r="S34" s="122"/>
      <c r="T34" s="6"/>
      <c r="U34" s="7"/>
      <c r="V34" s="4"/>
      <c r="W34" s="7">
        <v>5</v>
      </c>
      <c r="X34" s="122"/>
      <c r="Y34" s="6"/>
      <c r="Z34" s="7">
        <f t="shared" si="0"/>
        <v>5</v>
      </c>
      <c r="AA34" s="4"/>
    </row>
    <row r="35" spans="1:27" ht="18.75" thickBot="1">
      <c r="A35" s="4"/>
      <c r="B35" s="19">
        <v>42155</v>
      </c>
      <c r="C35" s="49">
        <v>6862.5</v>
      </c>
      <c r="D35" s="50">
        <v>787.5</v>
      </c>
      <c r="E35" s="46">
        <v>97.5</v>
      </c>
      <c r="F35" s="52">
        <f t="shared" si="1"/>
        <v>7747.5</v>
      </c>
      <c r="G35" s="52">
        <v>0</v>
      </c>
      <c r="H35" s="55">
        <v>0</v>
      </c>
      <c r="I35" s="48">
        <f t="shared" si="2"/>
        <v>7747.5</v>
      </c>
      <c r="J35" s="21"/>
      <c r="K35" s="81">
        <f t="shared" si="3"/>
        <v>42155</v>
      </c>
      <c r="L35" s="17">
        <f t="shared" si="7"/>
        <v>915</v>
      </c>
      <c r="M35" s="17">
        <f>D35/3.75</f>
        <v>210</v>
      </c>
      <c r="N35" s="111">
        <f t="shared" si="4"/>
        <v>26</v>
      </c>
      <c r="O35" s="41">
        <f t="shared" si="5"/>
        <v>1151</v>
      </c>
      <c r="P35" s="32"/>
      <c r="Q35" s="82">
        <f t="shared" si="6"/>
        <v>42155</v>
      </c>
      <c r="R35" s="125">
        <v>10</v>
      </c>
      <c r="S35" s="122"/>
      <c r="T35" s="6"/>
      <c r="U35" s="7"/>
      <c r="V35" s="4"/>
      <c r="W35" s="7">
        <v>5</v>
      </c>
      <c r="X35" s="56"/>
      <c r="Y35" s="58"/>
      <c r="Z35" s="7">
        <f t="shared" si="0"/>
        <v>5</v>
      </c>
      <c r="AA35" s="4"/>
    </row>
    <row r="36" spans="1:27" ht="18.75" thickBot="1">
      <c r="A36" s="4"/>
      <c r="B36" s="115" t="s">
        <v>10</v>
      </c>
      <c r="C36" s="101">
        <f>SUM(C5:C35)</f>
        <v>260670</v>
      </c>
      <c r="D36" s="104">
        <f>SUM(D5:D35)</f>
        <v>38666.25</v>
      </c>
      <c r="E36" s="104">
        <f>SUM(E5:E35)</f>
        <v>13361.25</v>
      </c>
      <c r="F36" s="103">
        <f t="shared" si="1"/>
        <v>312697.5</v>
      </c>
      <c r="G36" s="113">
        <f>SUM(G5:G35)</f>
        <v>0</v>
      </c>
      <c r="H36" s="106">
        <f>SUM(H5:H35)</f>
        <v>0</v>
      </c>
      <c r="I36" s="105">
        <f>SUM(I5:I35)</f>
        <v>312697.5</v>
      </c>
      <c r="J36" s="33"/>
      <c r="K36" s="116" t="s">
        <v>10</v>
      </c>
      <c r="L36" s="102">
        <f>SUM(L5:L35)</f>
        <v>34756</v>
      </c>
      <c r="M36" s="107">
        <f>SUM(M5:M35)</f>
        <v>10311</v>
      </c>
      <c r="N36" s="107">
        <f>SUM(N5:N35)</f>
        <v>3563</v>
      </c>
      <c r="O36" s="42">
        <f t="shared" si="5"/>
        <v>48630</v>
      </c>
      <c r="P36" s="34"/>
      <c r="Q36" s="114" t="s">
        <v>10</v>
      </c>
      <c r="R36" s="126">
        <f>SUM(R5:R35)</f>
        <v>306</v>
      </c>
      <c r="S36" s="123">
        <f>SUM(S5:S34)</f>
        <v>0</v>
      </c>
      <c r="T36" s="30">
        <f>SUM(T5:T34)</f>
        <v>0</v>
      </c>
      <c r="U36" s="20">
        <f>SUM(U5:U34)</f>
        <v>0</v>
      </c>
      <c r="V36" s="4"/>
      <c r="W36" s="126">
        <f>SUM(W5:W35)</f>
        <v>161</v>
      </c>
      <c r="X36" s="123">
        <f>SUM(X5:X34)</f>
        <v>0</v>
      </c>
      <c r="Y36" s="30">
        <f>SUM(Y5:Y34)</f>
        <v>0</v>
      </c>
      <c r="Z36" s="20">
        <f>SUM(Z5:Z34)</f>
        <v>156</v>
      </c>
      <c r="AA36" s="4"/>
    </row>
    <row r="37" spans="1:27" ht="18">
      <c r="A37" s="4"/>
      <c r="B37" s="2"/>
      <c r="C37" s="2"/>
      <c r="D37" s="2"/>
      <c r="E37" s="2"/>
      <c r="F37" s="2"/>
      <c r="G37" s="2"/>
      <c r="H37" s="2"/>
      <c r="I37" s="8"/>
      <c r="J37" s="8"/>
      <c r="K37" s="2"/>
      <c r="L37" s="2"/>
      <c r="M37" s="5"/>
      <c r="N37" s="5"/>
      <c r="O37" s="2"/>
      <c r="P37" s="35"/>
      <c r="Q37" s="2"/>
      <c r="R37" s="2"/>
      <c r="S37" s="2"/>
      <c r="T37" s="2"/>
      <c r="U37" s="2"/>
      <c r="V37" s="4"/>
      <c r="W37" s="2"/>
      <c r="X37" s="2"/>
      <c r="Y37" s="2"/>
      <c r="Z37" s="2"/>
      <c r="AA37" s="4"/>
    </row>
    <row r="38" spans="1:26" ht="18">
      <c r="A38" s="4"/>
      <c r="B38" s="2"/>
      <c r="C38" s="2"/>
      <c r="D38" s="2"/>
      <c r="E38" s="2"/>
      <c r="F38" s="2"/>
      <c r="G38" s="2"/>
      <c r="H38" s="2"/>
      <c r="I38" s="8"/>
      <c r="J38" s="8"/>
      <c r="K38" s="2"/>
      <c r="L38" s="2"/>
      <c r="M38" s="5"/>
      <c r="N38" s="5"/>
      <c r="O38" s="36"/>
      <c r="P38" s="2"/>
      <c r="Q38" s="2"/>
      <c r="R38" s="2"/>
      <c r="S38" s="2"/>
      <c r="T38" s="2"/>
      <c r="U38" s="4"/>
      <c r="V38" s="2"/>
      <c r="W38" s="2"/>
      <c r="X38" s="2"/>
      <c r="Y38" s="2"/>
      <c r="Z38" s="4"/>
    </row>
    <row r="39" spans="1:26" ht="13.5" customHeight="1">
      <c r="A39" s="4"/>
      <c r="B39" s="2"/>
      <c r="C39" s="2"/>
      <c r="D39" s="2"/>
      <c r="E39" s="2"/>
      <c r="F39" s="2"/>
      <c r="G39" s="2"/>
      <c r="H39" s="2"/>
      <c r="I39" s="8"/>
      <c r="J39" s="8"/>
      <c r="K39" s="2"/>
      <c r="L39" s="2"/>
      <c r="M39" s="5"/>
      <c r="N39" s="5"/>
      <c r="O39" s="37"/>
      <c r="P39" s="2"/>
      <c r="Q39" s="2"/>
      <c r="R39" s="2"/>
      <c r="S39" s="2"/>
      <c r="T39" s="2"/>
      <c r="U39" s="4"/>
      <c r="V39" s="2"/>
      <c r="W39" s="2"/>
      <c r="X39" s="2"/>
      <c r="Y39" s="2"/>
      <c r="Z39" s="4"/>
    </row>
    <row r="40" spans="1:26" ht="18">
      <c r="A40" s="4"/>
      <c r="B40" s="2"/>
      <c r="C40" s="109" t="s">
        <v>33</v>
      </c>
      <c r="D40" s="110">
        <f>F36/W36</f>
        <v>1942.22049689441</v>
      </c>
      <c r="E40" s="110"/>
      <c r="F40" s="2"/>
      <c r="G40" s="2"/>
      <c r="H40" s="2"/>
      <c r="I40" s="8"/>
      <c r="J40" s="8"/>
      <c r="K40" s="2"/>
      <c r="L40" s="2"/>
      <c r="M40" s="5"/>
      <c r="N40" s="5"/>
      <c r="O40" s="38"/>
      <c r="P40" s="2"/>
      <c r="Q40" s="2"/>
      <c r="R40" s="2"/>
      <c r="S40" s="2"/>
      <c r="T40" s="2"/>
      <c r="U40" s="4"/>
      <c r="V40" s="2"/>
      <c r="W40" s="2"/>
      <c r="X40" s="2"/>
      <c r="Y40" s="2"/>
      <c r="Z40" s="4"/>
    </row>
    <row r="41" spans="1:27" ht="18">
      <c r="A41" s="4"/>
      <c r="B41" s="2"/>
      <c r="C41" s="2"/>
      <c r="D41" s="2"/>
      <c r="E41" s="2"/>
      <c r="F41" s="2"/>
      <c r="G41" s="2"/>
      <c r="H41" s="2"/>
      <c r="I41" s="8"/>
      <c r="J41" s="8"/>
      <c r="K41" s="2"/>
      <c r="L41" s="2"/>
      <c r="M41" s="5"/>
      <c r="N41" s="5"/>
      <c r="O41" s="2"/>
      <c r="P41" s="2"/>
      <c r="Q41" s="2"/>
      <c r="R41" s="2"/>
      <c r="S41" s="2"/>
      <c r="T41" s="2"/>
      <c r="U41" s="2"/>
      <c r="V41" s="4"/>
      <c r="W41" s="2"/>
      <c r="X41" s="2"/>
      <c r="Y41" s="2"/>
      <c r="Z41" s="2"/>
      <c r="AA41" s="4"/>
    </row>
    <row r="42" spans="2:26" s="11" customFormat="1" ht="18">
      <c r="B42" s="9" t="s">
        <v>11</v>
      </c>
      <c r="C42" s="10"/>
      <c r="D42" s="10"/>
      <c r="E42" s="10"/>
      <c r="F42" s="10"/>
      <c r="G42" s="10"/>
      <c r="H42" s="10"/>
      <c r="I42" s="22"/>
      <c r="J42" s="22"/>
      <c r="K42" s="10"/>
      <c r="L42" s="13" t="s">
        <v>12</v>
      </c>
      <c r="M42" s="10"/>
      <c r="N42" s="10"/>
      <c r="O42" s="10"/>
      <c r="P42" s="10"/>
      <c r="Q42" s="10"/>
      <c r="R42" s="9" t="s">
        <v>13</v>
      </c>
      <c r="S42" s="10"/>
      <c r="T42" s="10"/>
      <c r="U42" s="10"/>
      <c r="V42" s="12"/>
      <c r="W42" s="9" t="s">
        <v>14</v>
      </c>
      <c r="X42" s="9"/>
      <c r="Y42" s="10"/>
      <c r="Z42" s="10"/>
    </row>
    <row r="43" spans="2:26" s="11" customFormat="1" ht="18">
      <c r="B43" s="22"/>
      <c r="C43" s="23">
        <f>SUM(C36:C36)/C44</f>
        <v>8408.709677419354</v>
      </c>
      <c r="D43" s="23">
        <f>SUM(D36:D36)/D44</f>
        <v>1247.2983870967741</v>
      </c>
      <c r="E43" s="23"/>
      <c r="F43" s="23"/>
      <c r="G43" s="23">
        <f>SUM(G36:G36)/G44</f>
        <v>0</v>
      </c>
      <c r="H43" s="24">
        <f>H36/C44</f>
        <v>0</v>
      </c>
      <c r="I43" s="23">
        <f>SUM(I36:I36)/I44</f>
        <v>10087.016129032258</v>
      </c>
      <c r="J43" s="23"/>
      <c r="K43" s="22"/>
      <c r="L43" s="23">
        <f>SUM(L36:L36)/L44</f>
        <v>1121.1612903225807</v>
      </c>
      <c r="M43" s="23">
        <f>SUM(M36:M36)/M44</f>
        <v>332.61290322580646</v>
      </c>
      <c r="N43" s="23"/>
      <c r="O43" s="23">
        <f>SUM(O36:O36)/O44</f>
        <v>1568.7096774193549</v>
      </c>
      <c r="P43" s="23"/>
      <c r="Q43" s="22"/>
      <c r="R43" s="25">
        <f>R36/R44</f>
        <v>9.870967741935484</v>
      </c>
      <c r="S43" s="25">
        <f>S36/S44</f>
        <v>0</v>
      </c>
      <c r="T43" s="25">
        <f>T36/T44</f>
        <v>0</v>
      </c>
      <c r="U43" s="25">
        <f>U36/U44</f>
        <v>0</v>
      </c>
      <c r="V43" s="26"/>
      <c r="W43" s="25">
        <f>W36/W44</f>
        <v>5.193548387096774</v>
      </c>
      <c r="X43" s="25">
        <f>X36/X44</f>
        <v>0</v>
      </c>
      <c r="Y43" s="25">
        <f>Y36/Y44</f>
        <v>0</v>
      </c>
      <c r="Z43" s="25">
        <f>Z36/Z44</f>
        <v>5.032258064516129</v>
      </c>
    </row>
    <row r="44" spans="3:26" s="11" customFormat="1" ht="12.75">
      <c r="C44" s="11">
        <v>31</v>
      </c>
      <c r="D44" s="11">
        <v>31</v>
      </c>
      <c r="G44" s="11">
        <v>31</v>
      </c>
      <c r="I44" s="11">
        <v>31</v>
      </c>
      <c r="L44" s="11">
        <v>31</v>
      </c>
      <c r="M44" s="11">
        <v>31</v>
      </c>
      <c r="O44" s="11">
        <v>31</v>
      </c>
      <c r="R44" s="11">
        <v>31</v>
      </c>
      <c r="S44" s="11">
        <v>31</v>
      </c>
      <c r="T44" s="11">
        <v>31</v>
      </c>
      <c r="U44" s="11">
        <v>31</v>
      </c>
      <c r="W44" s="11">
        <v>31</v>
      </c>
      <c r="X44" s="11">
        <v>31</v>
      </c>
      <c r="Y44" s="11">
        <v>31</v>
      </c>
      <c r="Z44" s="11">
        <v>31</v>
      </c>
    </row>
    <row r="45" spans="1:27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</sheetData>
  <sheetProtection/>
  <mergeCells count="3">
    <mergeCell ref="C3:E3"/>
    <mergeCell ref="L3:N3"/>
    <mergeCell ref="R3:W3"/>
  </mergeCells>
  <printOptions/>
  <pageMargins left="0.75" right="0.75" top="1" bottom="1" header="0" footer="0"/>
  <pageSetup fitToHeight="1" fitToWidth="1" horizontalDpi="600" verticalDpi="600" orientation="landscape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zoomScalePageLayoutView="0" workbookViewId="0" topLeftCell="A1">
      <pane xSplit="6" ySplit="9" topLeftCell="K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W34" sqref="W34"/>
    </sheetView>
  </sheetViews>
  <sheetFormatPr defaultColWidth="11.421875" defaultRowHeight="12.75"/>
  <cols>
    <col min="1" max="1" width="4.28125" style="0" customWidth="1"/>
    <col min="2" max="2" width="19.00390625" style="0" customWidth="1"/>
    <col min="3" max="3" width="18.7109375" style="0" bestFit="1" customWidth="1"/>
    <col min="4" max="5" width="16.7109375" style="0" customWidth="1"/>
    <col min="6" max="6" width="18.7109375" style="0" bestFit="1" customWidth="1"/>
    <col min="7" max="7" width="18.7109375" style="0" customWidth="1"/>
    <col min="8" max="8" width="13.8515625" style="0" customWidth="1"/>
    <col min="9" max="9" width="19.421875" style="0" customWidth="1"/>
    <col min="10" max="10" width="6.140625" style="0" customWidth="1"/>
    <col min="11" max="11" width="14.00390625" style="0" customWidth="1"/>
    <col min="12" max="12" width="15.8515625" style="0" customWidth="1"/>
    <col min="13" max="14" width="16.140625" style="0" customWidth="1"/>
    <col min="15" max="15" width="11.7109375" style="0" customWidth="1"/>
    <col min="16" max="16" width="5.57421875" style="0" customWidth="1"/>
    <col min="17" max="17" width="14.00390625" style="0" bestFit="1" customWidth="1"/>
    <col min="19" max="20" width="0" style="0" hidden="1" customWidth="1"/>
    <col min="21" max="21" width="12.140625" style="0" hidden="1" customWidth="1"/>
    <col min="22" max="22" width="9.57421875" style="0" customWidth="1"/>
    <col min="24" max="25" width="0" style="0" hidden="1" customWidth="1"/>
    <col min="26" max="26" width="12.28125" style="0" hidden="1" customWidth="1"/>
  </cols>
  <sheetData>
    <row r="1" spans="1:29" ht="27.75">
      <c r="A1" s="4"/>
      <c r="B1" s="74" t="s">
        <v>18</v>
      </c>
      <c r="C1" s="79"/>
      <c r="D1" s="77"/>
      <c r="E1" s="77"/>
      <c r="F1" s="97">
        <v>42156</v>
      </c>
      <c r="G1" s="78"/>
      <c r="H1" s="78"/>
      <c r="I1" s="78"/>
      <c r="J1" s="78"/>
      <c r="K1" s="78"/>
      <c r="L1" s="74" t="s">
        <v>17</v>
      </c>
      <c r="M1" s="74"/>
      <c r="N1" s="74"/>
      <c r="O1" s="84"/>
      <c r="P1" s="78"/>
      <c r="Q1" s="74" t="s">
        <v>17</v>
      </c>
      <c r="R1" s="75"/>
      <c r="S1" s="76"/>
      <c r="T1" s="53">
        <f>F1</f>
        <v>42156</v>
      </c>
      <c r="U1" s="77"/>
      <c r="V1" s="78"/>
      <c r="W1" s="85"/>
      <c r="X1" s="86"/>
      <c r="Y1" s="86"/>
      <c r="Z1" s="86"/>
      <c r="AA1" s="87"/>
      <c r="AB1" s="1"/>
      <c r="AC1" s="1"/>
    </row>
    <row r="2" spans="1:27" ht="30.75" thickBot="1">
      <c r="A2" s="39"/>
      <c r="B2" s="44" t="s">
        <v>0</v>
      </c>
      <c r="C2" s="39"/>
      <c r="D2" s="43"/>
      <c r="E2" s="43"/>
      <c r="F2" s="43"/>
      <c r="G2" s="39"/>
      <c r="H2" s="39"/>
      <c r="I2" s="39"/>
      <c r="J2" s="39"/>
      <c r="K2" s="39"/>
      <c r="L2" s="44" t="s">
        <v>1</v>
      </c>
      <c r="M2" s="39"/>
      <c r="N2" s="39"/>
      <c r="O2" s="98">
        <f>F1</f>
        <v>42156</v>
      </c>
      <c r="P2" s="39"/>
      <c r="Q2" s="117" t="s">
        <v>2</v>
      </c>
      <c r="R2" s="118"/>
      <c r="S2" s="77"/>
      <c r="T2" s="77"/>
      <c r="U2" s="77"/>
      <c r="V2" s="119">
        <f>F1</f>
        <v>42156</v>
      </c>
      <c r="W2" s="120" t="s">
        <v>3</v>
      </c>
      <c r="X2" s="39"/>
      <c r="Y2" s="39"/>
      <c r="Z2" s="4"/>
      <c r="AA2" s="4"/>
    </row>
    <row r="3" spans="1:27" ht="21" thickBot="1">
      <c r="A3" s="4"/>
      <c r="B3" s="2"/>
      <c r="C3" s="146" t="s">
        <v>35</v>
      </c>
      <c r="D3" s="147"/>
      <c r="E3" s="148"/>
      <c r="F3" s="4"/>
      <c r="G3" s="4"/>
      <c r="H3" s="4"/>
      <c r="I3" s="4"/>
      <c r="J3" s="4"/>
      <c r="K3" s="4"/>
      <c r="L3" s="149" t="s">
        <v>38</v>
      </c>
      <c r="M3" s="150"/>
      <c r="N3" s="151"/>
      <c r="O3" s="4"/>
      <c r="P3" s="4"/>
      <c r="Q3" s="4"/>
      <c r="R3" s="152" t="s">
        <v>32</v>
      </c>
      <c r="S3" s="153"/>
      <c r="T3" s="153"/>
      <c r="U3" s="153"/>
      <c r="V3" s="153"/>
      <c r="W3" s="154"/>
      <c r="X3" s="4"/>
      <c r="Y3" s="4"/>
      <c r="Z3" s="4"/>
      <c r="AA3" s="4"/>
    </row>
    <row r="4" spans="1:27" ht="50.25" thickBot="1">
      <c r="A4" s="4"/>
      <c r="B4" s="93" t="s">
        <v>4</v>
      </c>
      <c r="C4" s="100" t="s">
        <v>36</v>
      </c>
      <c r="D4" s="100" t="s">
        <v>37</v>
      </c>
      <c r="E4" s="100" t="s">
        <v>34</v>
      </c>
      <c r="F4" s="129" t="s">
        <v>16</v>
      </c>
      <c r="G4" s="99" t="s">
        <v>6</v>
      </c>
      <c r="H4" s="94" t="s">
        <v>15</v>
      </c>
      <c r="I4" s="80" t="s">
        <v>5</v>
      </c>
      <c r="J4" s="31"/>
      <c r="K4" s="93" t="s">
        <v>4</v>
      </c>
      <c r="L4" s="112" t="s">
        <v>36</v>
      </c>
      <c r="M4" s="112" t="s">
        <v>37</v>
      </c>
      <c r="N4" s="112" t="s">
        <v>34</v>
      </c>
      <c r="O4" s="73" t="s">
        <v>5</v>
      </c>
      <c r="P4" s="31"/>
      <c r="Q4" s="93" t="s">
        <v>4</v>
      </c>
      <c r="R4" s="89" t="s">
        <v>7</v>
      </c>
      <c r="S4" s="90" t="s">
        <v>8</v>
      </c>
      <c r="T4" s="91" t="s">
        <v>9</v>
      </c>
      <c r="U4" s="92" t="s">
        <v>10</v>
      </c>
      <c r="V4" s="4"/>
      <c r="W4" s="89" t="s">
        <v>7</v>
      </c>
      <c r="X4" s="72" t="s">
        <v>8</v>
      </c>
      <c r="Y4" s="27" t="s">
        <v>9</v>
      </c>
      <c r="Z4" s="28" t="s">
        <v>10</v>
      </c>
      <c r="AA4" s="4"/>
    </row>
    <row r="5" spans="1:27" ht="18.75" thickBot="1">
      <c r="A5" s="4"/>
      <c r="B5" s="19">
        <v>42156</v>
      </c>
      <c r="C5" s="45">
        <v>13035</v>
      </c>
      <c r="D5" s="46">
        <v>1650</v>
      </c>
      <c r="E5" s="46">
        <v>472.5</v>
      </c>
      <c r="F5" s="46">
        <f>SUM(C5+D5+E5)</f>
        <v>15157.5</v>
      </c>
      <c r="G5" s="46">
        <v>0</v>
      </c>
      <c r="H5" s="47">
        <v>0</v>
      </c>
      <c r="I5" s="48">
        <f>F5+G5+H5</f>
        <v>15157.5</v>
      </c>
      <c r="J5" s="21"/>
      <c r="K5" s="81">
        <f>B5</f>
        <v>42156</v>
      </c>
      <c r="L5" s="17">
        <f>C5/7.5</f>
        <v>1738</v>
      </c>
      <c r="M5" s="17">
        <f>D5/3.75</f>
        <v>440</v>
      </c>
      <c r="N5" s="111">
        <f>E5/3.75</f>
        <v>126</v>
      </c>
      <c r="O5" s="18">
        <f>SUM(L5:N5)</f>
        <v>2304</v>
      </c>
      <c r="P5" s="32"/>
      <c r="Q5" s="82">
        <f>B5</f>
        <v>42156</v>
      </c>
      <c r="R5" s="124">
        <v>12</v>
      </c>
      <c r="S5" s="121"/>
      <c r="T5" s="15"/>
      <c r="U5" s="16"/>
      <c r="V5" s="4"/>
      <c r="W5" s="127">
        <v>6</v>
      </c>
      <c r="X5" s="121"/>
      <c r="Y5" s="15"/>
      <c r="Z5" s="16">
        <f aca="true" t="shared" si="0" ref="Z5:Z35">SUM(W5:Y5)</f>
        <v>6</v>
      </c>
      <c r="AA5" s="4"/>
    </row>
    <row r="6" spans="1:27" ht="18.75" thickBot="1">
      <c r="A6" s="4"/>
      <c r="B6" s="19">
        <v>42157</v>
      </c>
      <c r="C6" s="49">
        <v>10395</v>
      </c>
      <c r="D6" s="50">
        <v>1740</v>
      </c>
      <c r="E6" s="46">
        <v>461.25</v>
      </c>
      <c r="F6" s="46">
        <f aca="true" t="shared" si="1" ref="F6:F36">SUM(C6+D6+E6)</f>
        <v>12596.25</v>
      </c>
      <c r="G6" s="50">
        <v>0</v>
      </c>
      <c r="H6" s="51">
        <v>0</v>
      </c>
      <c r="I6" s="48">
        <f aca="true" t="shared" si="2" ref="I6:I35">F6+G6+H6</f>
        <v>12596.25</v>
      </c>
      <c r="J6" s="21"/>
      <c r="K6" s="81">
        <f aca="true" t="shared" si="3" ref="K6:K34">B6</f>
        <v>42157</v>
      </c>
      <c r="L6" s="17">
        <f>C6/7.5</f>
        <v>1386</v>
      </c>
      <c r="M6" s="17">
        <f>D6/3.75</f>
        <v>464</v>
      </c>
      <c r="N6" s="111">
        <f aca="true" t="shared" si="4" ref="N6:N35">E6/3.75</f>
        <v>123</v>
      </c>
      <c r="O6" s="18">
        <f aca="true" t="shared" si="5" ref="O6:O36">SUM(L6:N6)</f>
        <v>1973</v>
      </c>
      <c r="P6" s="32"/>
      <c r="Q6" s="82">
        <f aca="true" t="shared" si="6" ref="Q6:Q35">B6</f>
        <v>42157</v>
      </c>
      <c r="R6" s="125">
        <v>12</v>
      </c>
      <c r="S6" s="122"/>
      <c r="T6" s="6"/>
      <c r="U6" s="7"/>
      <c r="V6" s="4"/>
      <c r="W6" s="7">
        <v>6</v>
      </c>
      <c r="X6" s="122"/>
      <c r="Y6" s="6"/>
      <c r="Z6" s="7">
        <f t="shared" si="0"/>
        <v>6</v>
      </c>
      <c r="AA6" s="4"/>
    </row>
    <row r="7" spans="1:27" ht="18.75" thickBot="1">
      <c r="A7" s="4"/>
      <c r="B7" s="19">
        <v>42158</v>
      </c>
      <c r="C7" s="49">
        <v>11940</v>
      </c>
      <c r="D7" s="50">
        <v>1980</v>
      </c>
      <c r="E7" s="46">
        <v>483.75</v>
      </c>
      <c r="F7" s="46">
        <f t="shared" si="1"/>
        <v>14403.75</v>
      </c>
      <c r="G7" s="50">
        <v>0</v>
      </c>
      <c r="H7" s="51">
        <v>0</v>
      </c>
      <c r="I7" s="48">
        <f t="shared" si="2"/>
        <v>14403.75</v>
      </c>
      <c r="J7" s="21"/>
      <c r="K7" s="81">
        <f t="shared" si="3"/>
        <v>42158</v>
      </c>
      <c r="L7" s="17">
        <f aca="true" t="shared" si="7" ref="L7:L35">C7/7.5</f>
        <v>1592</v>
      </c>
      <c r="M7" s="17">
        <f aca="true" t="shared" si="8" ref="M7:M34">D7/3.75</f>
        <v>528</v>
      </c>
      <c r="N7" s="111">
        <f t="shared" si="4"/>
        <v>129</v>
      </c>
      <c r="O7" s="18">
        <f t="shared" si="5"/>
        <v>2249</v>
      </c>
      <c r="P7" s="32"/>
      <c r="Q7" s="82">
        <f t="shared" si="6"/>
        <v>42158</v>
      </c>
      <c r="R7" s="125">
        <v>12</v>
      </c>
      <c r="S7" s="122"/>
      <c r="T7" s="6"/>
      <c r="U7" s="7"/>
      <c r="V7" s="4"/>
      <c r="W7" s="7">
        <v>6</v>
      </c>
      <c r="X7" s="122"/>
      <c r="Y7" s="6"/>
      <c r="Z7" s="7">
        <f t="shared" si="0"/>
        <v>6</v>
      </c>
      <c r="AA7" s="4"/>
    </row>
    <row r="8" spans="1:27" ht="18.75" thickBot="1">
      <c r="A8" s="4"/>
      <c r="B8" s="19">
        <v>42159</v>
      </c>
      <c r="C8" s="49">
        <v>8122.5</v>
      </c>
      <c r="D8" s="50">
        <v>1440</v>
      </c>
      <c r="E8" s="46">
        <v>367.5</v>
      </c>
      <c r="F8" s="46">
        <f t="shared" si="1"/>
        <v>9930</v>
      </c>
      <c r="G8" s="50">
        <v>0</v>
      </c>
      <c r="H8" s="51">
        <v>0</v>
      </c>
      <c r="I8" s="48">
        <f t="shared" si="2"/>
        <v>9930</v>
      </c>
      <c r="J8" s="21"/>
      <c r="K8" s="81">
        <f t="shared" si="3"/>
        <v>42159</v>
      </c>
      <c r="L8" s="17">
        <f t="shared" si="7"/>
        <v>1083</v>
      </c>
      <c r="M8" s="17">
        <f t="shared" si="8"/>
        <v>384</v>
      </c>
      <c r="N8" s="111">
        <f t="shared" si="4"/>
        <v>98</v>
      </c>
      <c r="O8" s="18">
        <f t="shared" si="5"/>
        <v>1565</v>
      </c>
      <c r="P8" s="32"/>
      <c r="Q8" s="82">
        <f t="shared" si="6"/>
        <v>42159</v>
      </c>
      <c r="R8" s="125">
        <v>9</v>
      </c>
      <c r="S8" s="122"/>
      <c r="T8" s="6"/>
      <c r="U8" s="7"/>
      <c r="V8" s="4"/>
      <c r="W8" s="7">
        <v>5</v>
      </c>
      <c r="X8" s="122"/>
      <c r="Y8" s="6"/>
      <c r="Z8" s="7">
        <f t="shared" si="0"/>
        <v>5</v>
      </c>
      <c r="AA8" s="4"/>
    </row>
    <row r="9" spans="1:27" ht="18.75" thickBot="1">
      <c r="A9" s="4"/>
      <c r="B9" s="19">
        <v>42160</v>
      </c>
      <c r="C9" s="49">
        <v>9705</v>
      </c>
      <c r="D9" s="50">
        <v>1755</v>
      </c>
      <c r="E9" s="46">
        <v>341.25</v>
      </c>
      <c r="F9" s="46">
        <f t="shared" si="1"/>
        <v>11801.25</v>
      </c>
      <c r="G9" s="50">
        <v>0</v>
      </c>
      <c r="H9" s="51">
        <v>0</v>
      </c>
      <c r="I9" s="48">
        <f t="shared" si="2"/>
        <v>11801.25</v>
      </c>
      <c r="J9" s="21"/>
      <c r="K9" s="81">
        <f t="shared" si="3"/>
        <v>42160</v>
      </c>
      <c r="L9" s="17">
        <f t="shared" si="7"/>
        <v>1294</v>
      </c>
      <c r="M9" s="17">
        <f t="shared" si="8"/>
        <v>468</v>
      </c>
      <c r="N9" s="111">
        <f t="shared" si="4"/>
        <v>91</v>
      </c>
      <c r="O9" s="18">
        <f t="shared" si="5"/>
        <v>1853</v>
      </c>
      <c r="P9" s="32"/>
      <c r="Q9" s="82">
        <f t="shared" si="6"/>
        <v>42160</v>
      </c>
      <c r="R9" s="125">
        <v>11</v>
      </c>
      <c r="S9" s="122"/>
      <c r="T9" s="6"/>
      <c r="U9" s="7"/>
      <c r="V9" s="4"/>
      <c r="W9" s="7">
        <v>6</v>
      </c>
      <c r="X9" s="122"/>
      <c r="Y9" s="6"/>
      <c r="Z9" s="7">
        <f t="shared" si="0"/>
        <v>6</v>
      </c>
      <c r="AA9" s="4"/>
    </row>
    <row r="10" spans="1:27" ht="18.75" thickBot="1">
      <c r="A10" s="4"/>
      <c r="B10" s="19">
        <v>42161</v>
      </c>
      <c r="C10" s="49">
        <v>9817.5</v>
      </c>
      <c r="D10" s="50">
        <v>1440</v>
      </c>
      <c r="E10" s="46">
        <v>258.75</v>
      </c>
      <c r="F10" s="46">
        <f t="shared" si="1"/>
        <v>11516.25</v>
      </c>
      <c r="G10" s="50">
        <v>0</v>
      </c>
      <c r="H10" s="51">
        <v>0</v>
      </c>
      <c r="I10" s="48">
        <f t="shared" si="2"/>
        <v>11516.25</v>
      </c>
      <c r="J10" s="21"/>
      <c r="K10" s="81">
        <f t="shared" si="3"/>
        <v>42161</v>
      </c>
      <c r="L10" s="17">
        <f t="shared" si="7"/>
        <v>1309</v>
      </c>
      <c r="M10" s="17">
        <f t="shared" si="8"/>
        <v>384</v>
      </c>
      <c r="N10" s="111">
        <f t="shared" si="4"/>
        <v>69</v>
      </c>
      <c r="O10" s="18">
        <f t="shared" si="5"/>
        <v>1762</v>
      </c>
      <c r="P10" s="32"/>
      <c r="Q10" s="82">
        <f t="shared" si="6"/>
        <v>42161</v>
      </c>
      <c r="R10" s="125">
        <v>10</v>
      </c>
      <c r="S10" s="122"/>
      <c r="T10" s="6"/>
      <c r="U10" s="7"/>
      <c r="V10" s="4"/>
      <c r="W10" s="7">
        <v>6</v>
      </c>
      <c r="X10" s="122"/>
      <c r="Y10" s="6"/>
      <c r="Z10" s="7">
        <f t="shared" si="0"/>
        <v>6</v>
      </c>
      <c r="AA10" s="4"/>
    </row>
    <row r="11" spans="1:27" ht="18.75" thickBot="1">
      <c r="A11" s="4"/>
      <c r="B11" s="19">
        <v>42162</v>
      </c>
      <c r="C11" s="49">
        <v>6105</v>
      </c>
      <c r="D11" s="50">
        <v>727.5</v>
      </c>
      <c r="E11" s="46">
        <v>60</v>
      </c>
      <c r="F11" s="46">
        <f t="shared" si="1"/>
        <v>6892.5</v>
      </c>
      <c r="G11" s="50">
        <v>0</v>
      </c>
      <c r="H11" s="51">
        <v>0</v>
      </c>
      <c r="I11" s="48">
        <f t="shared" si="2"/>
        <v>6892.5</v>
      </c>
      <c r="J11" s="21"/>
      <c r="K11" s="81">
        <f t="shared" si="3"/>
        <v>42162</v>
      </c>
      <c r="L11" s="17">
        <f t="shared" si="7"/>
        <v>814</v>
      </c>
      <c r="M11" s="17">
        <f t="shared" si="8"/>
        <v>194</v>
      </c>
      <c r="N11" s="111">
        <f t="shared" si="4"/>
        <v>16</v>
      </c>
      <c r="O11" s="18">
        <f t="shared" si="5"/>
        <v>1024</v>
      </c>
      <c r="P11" s="32"/>
      <c r="Q11" s="82">
        <f t="shared" si="6"/>
        <v>42162</v>
      </c>
      <c r="R11" s="125">
        <v>8</v>
      </c>
      <c r="S11" s="122"/>
      <c r="T11" s="6"/>
      <c r="U11" s="7"/>
      <c r="V11" s="4"/>
      <c r="W11" s="7">
        <v>5</v>
      </c>
      <c r="X11" s="122"/>
      <c r="Y11" s="6"/>
      <c r="Z11" s="7">
        <f t="shared" si="0"/>
        <v>5</v>
      </c>
      <c r="AA11" s="4"/>
    </row>
    <row r="12" spans="1:27" ht="18.75" thickBot="1">
      <c r="A12" s="4"/>
      <c r="B12" s="19">
        <v>42163</v>
      </c>
      <c r="C12" s="49">
        <v>12180</v>
      </c>
      <c r="D12" s="50">
        <v>1695</v>
      </c>
      <c r="E12" s="46">
        <v>465</v>
      </c>
      <c r="F12" s="46">
        <f t="shared" si="1"/>
        <v>14340</v>
      </c>
      <c r="G12" s="50">
        <v>0</v>
      </c>
      <c r="H12" s="51">
        <v>0</v>
      </c>
      <c r="I12" s="48">
        <f t="shared" si="2"/>
        <v>14340</v>
      </c>
      <c r="J12" s="21"/>
      <c r="K12" s="81">
        <f t="shared" si="3"/>
        <v>42163</v>
      </c>
      <c r="L12" s="17">
        <f t="shared" si="7"/>
        <v>1624</v>
      </c>
      <c r="M12" s="17">
        <f t="shared" si="8"/>
        <v>452</v>
      </c>
      <c r="N12" s="111">
        <f t="shared" si="4"/>
        <v>124</v>
      </c>
      <c r="O12" s="18">
        <f t="shared" si="5"/>
        <v>2200</v>
      </c>
      <c r="P12" s="32"/>
      <c r="Q12" s="82">
        <f t="shared" si="6"/>
        <v>42163</v>
      </c>
      <c r="R12" s="125">
        <v>12</v>
      </c>
      <c r="S12" s="122"/>
      <c r="T12" s="6"/>
      <c r="U12" s="7"/>
      <c r="V12" s="4"/>
      <c r="W12" s="7">
        <v>6</v>
      </c>
      <c r="X12" s="122"/>
      <c r="Y12" s="6"/>
      <c r="Z12" s="7">
        <f t="shared" si="0"/>
        <v>6</v>
      </c>
      <c r="AA12" s="4"/>
    </row>
    <row r="13" spans="1:27" ht="18.75" thickBot="1">
      <c r="A13" s="4"/>
      <c r="B13" s="19">
        <v>42164</v>
      </c>
      <c r="C13" s="49">
        <v>9570</v>
      </c>
      <c r="D13" s="50">
        <v>1927.5</v>
      </c>
      <c r="E13" s="46">
        <v>356.25</v>
      </c>
      <c r="F13" s="46">
        <f t="shared" si="1"/>
        <v>11853.75</v>
      </c>
      <c r="G13" s="50">
        <v>0</v>
      </c>
      <c r="H13" s="51">
        <v>0</v>
      </c>
      <c r="I13" s="48">
        <f t="shared" si="2"/>
        <v>11853.75</v>
      </c>
      <c r="J13" s="21"/>
      <c r="K13" s="81">
        <f t="shared" si="3"/>
        <v>42164</v>
      </c>
      <c r="L13" s="17">
        <f t="shared" si="7"/>
        <v>1276</v>
      </c>
      <c r="M13" s="17">
        <f t="shared" si="8"/>
        <v>514</v>
      </c>
      <c r="N13" s="111">
        <f t="shared" si="4"/>
        <v>95</v>
      </c>
      <c r="O13" s="18">
        <f t="shared" si="5"/>
        <v>1885</v>
      </c>
      <c r="P13" s="32"/>
      <c r="Q13" s="82">
        <f t="shared" si="6"/>
        <v>42164</v>
      </c>
      <c r="R13" s="125">
        <v>11</v>
      </c>
      <c r="S13" s="122"/>
      <c r="T13" s="6"/>
      <c r="U13" s="7"/>
      <c r="V13" s="4"/>
      <c r="W13" s="7">
        <v>6</v>
      </c>
      <c r="X13" s="122"/>
      <c r="Y13" s="6"/>
      <c r="Z13" s="7">
        <f t="shared" si="0"/>
        <v>6</v>
      </c>
      <c r="AA13" s="4"/>
    </row>
    <row r="14" spans="1:27" ht="18.75" thickBot="1">
      <c r="A14" s="4"/>
      <c r="B14" s="19">
        <v>42165</v>
      </c>
      <c r="C14" s="49">
        <v>10417.5</v>
      </c>
      <c r="D14" s="50">
        <v>1597.5</v>
      </c>
      <c r="E14" s="46">
        <v>363.75</v>
      </c>
      <c r="F14" s="46">
        <f t="shared" si="1"/>
        <v>12378.75</v>
      </c>
      <c r="G14" s="50">
        <v>0</v>
      </c>
      <c r="H14" s="51">
        <v>0</v>
      </c>
      <c r="I14" s="48">
        <f t="shared" si="2"/>
        <v>12378.75</v>
      </c>
      <c r="J14" s="21"/>
      <c r="K14" s="81">
        <f t="shared" si="3"/>
        <v>42165</v>
      </c>
      <c r="L14" s="17">
        <f t="shared" si="7"/>
        <v>1389</v>
      </c>
      <c r="M14" s="17">
        <f t="shared" si="8"/>
        <v>426</v>
      </c>
      <c r="N14" s="111">
        <f t="shared" si="4"/>
        <v>97</v>
      </c>
      <c r="O14" s="18">
        <f t="shared" si="5"/>
        <v>1912</v>
      </c>
      <c r="P14" s="32"/>
      <c r="Q14" s="82">
        <f t="shared" si="6"/>
        <v>42165</v>
      </c>
      <c r="R14" s="125">
        <v>12</v>
      </c>
      <c r="S14" s="122"/>
      <c r="T14" s="6"/>
      <c r="U14" s="7"/>
      <c r="V14" s="4"/>
      <c r="W14" s="7">
        <v>6</v>
      </c>
      <c r="X14" s="122"/>
      <c r="Y14" s="6"/>
      <c r="Z14" s="7">
        <f t="shared" si="0"/>
        <v>6</v>
      </c>
      <c r="AA14" s="4"/>
    </row>
    <row r="15" spans="1:27" ht="18.75" thickBot="1">
      <c r="A15" s="4"/>
      <c r="B15" s="19">
        <v>42166</v>
      </c>
      <c r="C15" s="49">
        <v>10792.5</v>
      </c>
      <c r="D15" s="50">
        <v>1845</v>
      </c>
      <c r="E15" s="46">
        <v>326.25</v>
      </c>
      <c r="F15" s="46">
        <f t="shared" si="1"/>
        <v>12963.75</v>
      </c>
      <c r="G15" s="50">
        <v>0</v>
      </c>
      <c r="H15" s="51">
        <v>0</v>
      </c>
      <c r="I15" s="48">
        <f t="shared" si="2"/>
        <v>12963.75</v>
      </c>
      <c r="J15" s="21"/>
      <c r="K15" s="81">
        <f t="shared" si="3"/>
        <v>42166</v>
      </c>
      <c r="L15" s="17">
        <f t="shared" si="7"/>
        <v>1439</v>
      </c>
      <c r="M15" s="17">
        <f t="shared" si="8"/>
        <v>492</v>
      </c>
      <c r="N15" s="111">
        <f t="shared" si="4"/>
        <v>87</v>
      </c>
      <c r="O15" s="18">
        <f t="shared" si="5"/>
        <v>2018</v>
      </c>
      <c r="P15" s="32"/>
      <c r="Q15" s="82">
        <f t="shared" si="6"/>
        <v>42166</v>
      </c>
      <c r="R15" s="125">
        <v>12</v>
      </c>
      <c r="S15" s="122"/>
      <c r="T15" s="6"/>
      <c r="U15" s="7"/>
      <c r="V15" s="4"/>
      <c r="W15" s="7">
        <v>6</v>
      </c>
      <c r="X15" s="122"/>
      <c r="Y15" s="6"/>
      <c r="Z15" s="7">
        <f t="shared" si="0"/>
        <v>6</v>
      </c>
      <c r="AA15" s="4"/>
    </row>
    <row r="16" spans="1:27" ht="18.75" thickBot="1">
      <c r="A16" s="4"/>
      <c r="B16" s="19">
        <v>42167</v>
      </c>
      <c r="C16" s="49">
        <v>9285</v>
      </c>
      <c r="D16" s="50">
        <v>2092.5</v>
      </c>
      <c r="E16" s="46">
        <v>232.5</v>
      </c>
      <c r="F16" s="46">
        <f t="shared" si="1"/>
        <v>11610</v>
      </c>
      <c r="G16" s="50">
        <v>0</v>
      </c>
      <c r="H16" s="51">
        <v>0</v>
      </c>
      <c r="I16" s="48">
        <f t="shared" si="2"/>
        <v>11610</v>
      </c>
      <c r="J16" s="21"/>
      <c r="K16" s="81">
        <f t="shared" si="3"/>
        <v>42167</v>
      </c>
      <c r="L16" s="17">
        <f t="shared" si="7"/>
        <v>1238</v>
      </c>
      <c r="M16" s="17">
        <f t="shared" si="8"/>
        <v>558</v>
      </c>
      <c r="N16" s="111">
        <f t="shared" si="4"/>
        <v>62</v>
      </c>
      <c r="O16" s="18">
        <f t="shared" si="5"/>
        <v>1858</v>
      </c>
      <c r="P16" s="32"/>
      <c r="Q16" s="82">
        <f t="shared" si="6"/>
        <v>42167</v>
      </c>
      <c r="R16" s="125">
        <v>12</v>
      </c>
      <c r="S16" s="122"/>
      <c r="T16" s="6"/>
      <c r="U16" s="7"/>
      <c r="V16" s="4"/>
      <c r="W16" s="7">
        <v>7</v>
      </c>
      <c r="X16" s="122"/>
      <c r="Y16" s="6"/>
      <c r="Z16" s="7">
        <f t="shared" si="0"/>
        <v>7</v>
      </c>
      <c r="AA16" s="4"/>
    </row>
    <row r="17" spans="1:27" ht="18.75" thickBot="1">
      <c r="A17" s="4"/>
      <c r="B17" s="19">
        <v>42168</v>
      </c>
      <c r="C17" s="49">
        <v>8265</v>
      </c>
      <c r="D17" s="50">
        <v>1162.5</v>
      </c>
      <c r="E17" s="46">
        <v>90</v>
      </c>
      <c r="F17" s="46">
        <f t="shared" si="1"/>
        <v>9517.5</v>
      </c>
      <c r="G17" s="50">
        <v>0</v>
      </c>
      <c r="H17" s="51">
        <v>0</v>
      </c>
      <c r="I17" s="48">
        <f t="shared" si="2"/>
        <v>9517.5</v>
      </c>
      <c r="J17" s="21"/>
      <c r="K17" s="81">
        <f t="shared" si="3"/>
        <v>42168</v>
      </c>
      <c r="L17" s="17">
        <f t="shared" si="7"/>
        <v>1102</v>
      </c>
      <c r="M17" s="17">
        <f t="shared" si="8"/>
        <v>310</v>
      </c>
      <c r="N17" s="111">
        <f t="shared" si="4"/>
        <v>24</v>
      </c>
      <c r="O17" s="18">
        <f t="shared" si="5"/>
        <v>1436</v>
      </c>
      <c r="P17" s="32"/>
      <c r="Q17" s="82">
        <f t="shared" si="6"/>
        <v>42168</v>
      </c>
      <c r="R17" s="125">
        <v>10</v>
      </c>
      <c r="S17" s="122"/>
      <c r="T17" s="6"/>
      <c r="U17" s="7"/>
      <c r="V17" s="4"/>
      <c r="W17" s="7">
        <v>6</v>
      </c>
      <c r="X17" s="122"/>
      <c r="Y17" s="6"/>
      <c r="Z17" s="7">
        <f t="shared" si="0"/>
        <v>6</v>
      </c>
      <c r="AA17" s="4"/>
    </row>
    <row r="18" spans="1:27" ht="18.75" thickBot="1">
      <c r="A18" s="4"/>
      <c r="B18" s="19">
        <v>42169</v>
      </c>
      <c r="C18" s="49">
        <v>6967.5</v>
      </c>
      <c r="D18" s="50">
        <v>705</v>
      </c>
      <c r="E18" s="46">
        <v>63.75</v>
      </c>
      <c r="F18" s="46">
        <f t="shared" si="1"/>
        <v>7736.25</v>
      </c>
      <c r="G18" s="50">
        <v>0</v>
      </c>
      <c r="H18" s="51">
        <v>0</v>
      </c>
      <c r="I18" s="48">
        <f t="shared" si="2"/>
        <v>7736.25</v>
      </c>
      <c r="J18" s="21"/>
      <c r="K18" s="81">
        <f t="shared" si="3"/>
        <v>42169</v>
      </c>
      <c r="L18" s="17">
        <f t="shared" si="7"/>
        <v>929</v>
      </c>
      <c r="M18" s="17">
        <f t="shared" si="8"/>
        <v>188</v>
      </c>
      <c r="N18" s="111">
        <f t="shared" si="4"/>
        <v>17</v>
      </c>
      <c r="O18" s="18">
        <f t="shared" si="5"/>
        <v>1134</v>
      </c>
      <c r="P18" s="32"/>
      <c r="Q18" s="82">
        <f t="shared" si="6"/>
        <v>42169</v>
      </c>
      <c r="R18" s="125">
        <v>9</v>
      </c>
      <c r="S18" s="122"/>
      <c r="T18" s="6"/>
      <c r="U18" s="7"/>
      <c r="V18" s="4"/>
      <c r="W18" s="7">
        <v>6</v>
      </c>
      <c r="X18" s="122"/>
      <c r="Y18" s="6"/>
      <c r="Z18" s="7">
        <f t="shared" si="0"/>
        <v>6</v>
      </c>
      <c r="AA18" s="4"/>
    </row>
    <row r="19" spans="1:27" ht="18.75" thickBot="1">
      <c r="A19" s="4"/>
      <c r="B19" s="19">
        <v>42170</v>
      </c>
      <c r="C19" s="49">
        <v>10432.5</v>
      </c>
      <c r="D19" s="50">
        <v>1507.5</v>
      </c>
      <c r="E19" s="46">
        <v>300</v>
      </c>
      <c r="F19" s="46">
        <f t="shared" si="1"/>
        <v>12240</v>
      </c>
      <c r="G19" s="50">
        <v>0</v>
      </c>
      <c r="H19" s="51">
        <v>0</v>
      </c>
      <c r="I19" s="48">
        <f t="shared" si="2"/>
        <v>12240</v>
      </c>
      <c r="J19" s="21"/>
      <c r="K19" s="81">
        <f t="shared" si="3"/>
        <v>42170</v>
      </c>
      <c r="L19" s="17">
        <f t="shared" si="7"/>
        <v>1391</v>
      </c>
      <c r="M19" s="17">
        <f t="shared" si="8"/>
        <v>402</v>
      </c>
      <c r="N19" s="111">
        <f t="shared" si="4"/>
        <v>80</v>
      </c>
      <c r="O19" s="18">
        <f t="shared" si="5"/>
        <v>1873</v>
      </c>
      <c r="P19" s="32"/>
      <c r="Q19" s="82">
        <f t="shared" si="6"/>
        <v>42170</v>
      </c>
      <c r="R19" s="125">
        <v>11</v>
      </c>
      <c r="S19" s="122"/>
      <c r="T19" s="6"/>
      <c r="U19" s="7"/>
      <c r="V19" s="4"/>
      <c r="W19" s="7">
        <v>6</v>
      </c>
      <c r="X19" s="122"/>
      <c r="Y19" s="6"/>
      <c r="Z19" s="7">
        <f t="shared" si="0"/>
        <v>6</v>
      </c>
      <c r="AA19" s="4"/>
    </row>
    <row r="20" spans="1:27" ht="18.75" thickBot="1">
      <c r="A20" s="4"/>
      <c r="B20" s="19">
        <v>42171</v>
      </c>
      <c r="C20" s="49">
        <v>9652.5</v>
      </c>
      <c r="D20" s="50">
        <v>1582.5</v>
      </c>
      <c r="E20" s="46">
        <v>311.25</v>
      </c>
      <c r="F20" s="46">
        <f t="shared" si="1"/>
        <v>11546.25</v>
      </c>
      <c r="G20" s="50">
        <v>0</v>
      </c>
      <c r="H20" s="51">
        <v>0</v>
      </c>
      <c r="I20" s="48">
        <f t="shared" si="2"/>
        <v>11546.25</v>
      </c>
      <c r="J20" s="21"/>
      <c r="K20" s="81">
        <f t="shared" si="3"/>
        <v>42171</v>
      </c>
      <c r="L20" s="17">
        <f t="shared" si="7"/>
        <v>1287</v>
      </c>
      <c r="M20" s="17">
        <f t="shared" si="8"/>
        <v>422</v>
      </c>
      <c r="N20" s="111">
        <f t="shared" si="4"/>
        <v>83</v>
      </c>
      <c r="O20" s="18">
        <f t="shared" si="5"/>
        <v>1792</v>
      </c>
      <c r="P20" s="32"/>
      <c r="Q20" s="82">
        <f t="shared" si="6"/>
        <v>42171</v>
      </c>
      <c r="R20" s="125">
        <v>10</v>
      </c>
      <c r="S20" s="122"/>
      <c r="T20" s="6"/>
      <c r="U20" s="7"/>
      <c r="V20" s="4"/>
      <c r="W20" s="7">
        <v>6</v>
      </c>
      <c r="X20" s="122"/>
      <c r="Y20" s="6"/>
      <c r="Z20" s="7">
        <f t="shared" si="0"/>
        <v>6</v>
      </c>
      <c r="AA20" s="4"/>
    </row>
    <row r="21" spans="1:27" ht="18.75" thickBot="1">
      <c r="A21" s="4"/>
      <c r="B21" s="19">
        <v>42172</v>
      </c>
      <c r="C21" s="49">
        <v>9277.5</v>
      </c>
      <c r="D21" s="50">
        <v>1447.5</v>
      </c>
      <c r="E21" s="46">
        <v>337.5</v>
      </c>
      <c r="F21" s="46">
        <f t="shared" si="1"/>
        <v>11062.5</v>
      </c>
      <c r="G21" s="50">
        <v>0</v>
      </c>
      <c r="H21" s="51">
        <v>0</v>
      </c>
      <c r="I21" s="48">
        <f t="shared" si="2"/>
        <v>11062.5</v>
      </c>
      <c r="J21" s="21"/>
      <c r="K21" s="81">
        <f t="shared" si="3"/>
        <v>42172</v>
      </c>
      <c r="L21" s="17">
        <f t="shared" si="7"/>
        <v>1237</v>
      </c>
      <c r="M21" s="17">
        <f t="shared" si="8"/>
        <v>386</v>
      </c>
      <c r="N21" s="111">
        <f t="shared" si="4"/>
        <v>90</v>
      </c>
      <c r="O21" s="18">
        <f t="shared" si="5"/>
        <v>1713</v>
      </c>
      <c r="P21" s="32"/>
      <c r="Q21" s="82">
        <f t="shared" si="6"/>
        <v>42172</v>
      </c>
      <c r="R21" s="125">
        <v>10</v>
      </c>
      <c r="S21" s="122"/>
      <c r="T21" s="6"/>
      <c r="U21" s="7"/>
      <c r="V21" s="4"/>
      <c r="W21" s="7">
        <v>6</v>
      </c>
      <c r="X21" s="122"/>
      <c r="Y21" s="6"/>
      <c r="Z21" s="7">
        <f t="shared" si="0"/>
        <v>6</v>
      </c>
      <c r="AA21" s="4"/>
    </row>
    <row r="22" spans="1:27" ht="18.75" thickBot="1">
      <c r="A22" s="4"/>
      <c r="B22" s="19">
        <v>42173</v>
      </c>
      <c r="C22" s="49">
        <v>7800</v>
      </c>
      <c r="D22" s="50">
        <v>1260</v>
      </c>
      <c r="E22" s="46">
        <v>258.75</v>
      </c>
      <c r="F22" s="46">
        <f t="shared" si="1"/>
        <v>9318.75</v>
      </c>
      <c r="G22" s="50">
        <v>908</v>
      </c>
      <c r="H22" s="51">
        <v>0</v>
      </c>
      <c r="I22" s="48">
        <f t="shared" si="2"/>
        <v>10226.75</v>
      </c>
      <c r="J22" s="21"/>
      <c r="K22" s="81">
        <f t="shared" si="3"/>
        <v>42173</v>
      </c>
      <c r="L22" s="17">
        <f t="shared" si="7"/>
        <v>1040</v>
      </c>
      <c r="M22" s="17">
        <f t="shared" si="8"/>
        <v>336</v>
      </c>
      <c r="N22" s="111">
        <f t="shared" si="4"/>
        <v>69</v>
      </c>
      <c r="O22" s="18">
        <f t="shared" si="5"/>
        <v>1445</v>
      </c>
      <c r="P22" s="32"/>
      <c r="Q22" s="82">
        <f t="shared" si="6"/>
        <v>42173</v>
      </c>
      <c r="R22" s="125">
        <v>10</v>
      </c>
      <c r="S22" s="122"/>
      <c r="T22" s="6"/>
      <c r="U22" s="7"/>
      <c r="V22" s="4"/>
      <c r="W22" s="7">
        <v>6</v>
      </c>
      <c r="X22" s="122"/>
      <c r="Y22" s="6"/>
      <c r="Z22" s="7">
        <f t="shared" si="0"/>
        <v>6</v>
      </c>
      <c r="AA22" s="4"/>
    </row>
    <row r="23" spans="1:27" ht="18.75" thickBot="1">
      <c r="A23" s="4"/>
      <c r="B23" s="19">
        <v>42174</v>
      </c>
      <c r="C23" s="49">
        <v>8047.5</v>
      </c>
      <c r="D23" s="50">
        <v>1500</v>
      </c>
      <c r="E23" s="46">
        <v>277.5</v>
      </c>
      <c r="F23" s="46">
        <f t="shared" si="1"/>
        <v>9825</v>
      </c>
      <c r="G23" s="50">
        <v>389</v>
      </c>
      <c r="H23" s="51">
        <v>0</v>
      </c>
      <c r="I23" s="48">
        <f t="shared" si="2"/>
        <v>10214</v>
      </c>
      <c r="J23" s="21"/>
      <c r="K23" s="81">
        <f t="shared" si="3"/>
        <v>42174</v>
      </c>
      <c r="L23" s="17">
        <f t="shared" si="7"/>
        <v>1073</v>
      </c>
      <c r="M23" s="17">
        <f t="shared" si="8"/>
        <v>400</v>
      </c>
      <c r="N23" s="111">
        <f t="shared" si="4"/>
        <v>74</v>
      </c>
      <c r="O23" s="18">
        <f t="shared" si="5"/>
        <v>1547</v>
      </c>
      <c r="P23" s="32"/>
      <c r="Q23" s="82">
        <f t="shared" si="6"/>
        <v>42174</v>
      </c>
      <c r="R23" s="125">
        <v>10</v>
      </c>
      <c r="S23" s="122"/>
      <c r="T23" s="6"/>
      <c r="U23" s="7"/>
      <c r="V23" s="4"/>
      <c r="W23" s="7">
        <v>6</v>
      </c>
      <c r="X23" s="122"/>
      <c r="Y23" s="6"/>
      <c r="Z23" s="7">
        <f t="shared" si="0"/>
        <v>6</v>
      </c>
      <c r="AA23" s="4"/>
    </row>
    <row r="24" spans="1:27" ht="18.75" thickBot="1">
      <c r="A24" s="4"/>
      <c r="B24" s="19">
        <v>42175</v>
      </c>
      <c r="C24" s="49">
        <v>10650</v>
      </c>
      <c r="D24" s="50">
        <v>1357.5</v>
      </c>
      <c r="E24" s="46">
        <v>168.75</v>
      </c>
      <c r="F24" s="46">
        <f t="shared" si="1"/>
        <v>12176.25</v>
      </c>
      <c r="G24" s="50">
        <v>0</v>
      </c>
      <c r="H24" s="51">
        <v>0</v>
      </c>
      <c r="I24" s="48">
        <f t="shared" si="2"/>
        <v>12176.25</v>
      </c>
      <c r="J24" s="21"/>
      <c r="K24" s="81">
        <f t="shared" si="3"/>
        <v>42175</v>
      </c>
      <c r="L24" s="17">
        <f t="shared" si="7"/>
        <v>1420</v>
      </c>
      <c r="M24" s="17">
        <f t="shared" si="8"/>
        <v>362</v>
      </c>
      <c r="N24" s="111">
        <f t="shared" si="4"/>
        <v>45</v>
      </c>
      <c r="O24" s="18">
        <f t="shared" si="5"/>
        <v>1827</v>
      </c>
      <c r="P24" s="32"/>
      <c r="Q24" s="82">
        <f t="shared" si="6"/>
        <v>42175</v>
      </c>
      <c r="R24" s="125">
        <v>11</v>
      </c>
      <c r="S24" s="122"/>
      <c r="T24" s="6"/>
      <c r="U24" s="7"/>
      <c r="V24" s="4"/>
      <c r="W24" s="7">
        <v>6</v>
      </c>
      <c r="X24" s="122"/>
      <c r="Y24" s="6"/>
      <c r="Z24" s="7">
        <f t="shared" si="0"/>
        <v>6</v>
      </c>
      <c r="AA24" s="4"/>
    </row>
    <row r="25" spans="1:27" ht="18.75" thickBot="1">
      <c r="A25" s="4"/>
      <c r="B25" s="19">
        <v>42176</v>
      </c>
      <c r="C25" s="49">
        <v>4417.5</v>
      </c>
      <c r="D25" s="50">
        <v>562.5</v>
      </c>
      <c r="E25" s="46">
        <v>37.5</v>
      </c>
      <c r="F25" s="46">
        <f t="shared" si="1"/>
        <v>5017.5</v>
      </c>
      <c r="G25" s="50">
        <v>0</v>
      </c>
      <c r="H25" s="51">
        <v>0</v>
      </c>
      <c r="I25" s="48">
        <f t="shared" si="2"/>
        <v>5017.5</v>
      </c>
      <c r="J25" s="21"/>
      <c r="K25" s="81">
        <f t="shared" si="3"/>
        <v>42176</v>
      </c>
      <c r="L25" s="17">
        <f t="shared" si="7"/>
        <v>589</v>
      </c>
      <c r="M25" s="17">
        <f t="shared" si="8"/>
        <v>150</v>
      </c>
      <c r="N25" s="111">
        <f t="shared" si="4"/>
        <v>10</v>
      </c>
      <c r="O25" s="18">
        <f t="shared" si="5"/>
        <v>749</v>
      </c>
      <c r="P25" s="32"/>
      <c r="Q25" s="82">
        <f t="shared" si="6"/>
        <v>42176</v>
      </c>
      <c r="R25" s="125">
        <v>5</v>
      </c>
      <c r="S25" s="122"/>
      <c r="T25" s="6"/>
      <c r="U25" s="7"/>
      <c r="V25" s="4"/>
      <c r="W25" s="7">
        <v>3</v>
      </c>
      <c r="X25" s="122"/>
      <c r="Y25" s="6"/>
      <c r="Z25" s="7">
        <f t="shared" si="0"/>
        <v>3</v>
      </c>
      <c r="AA25" s="4"/>
    </row>
    <row r="26" spans="1:27" ht="18.75" thickBot="1">
      <c r="A26" s="4"/>
      <c r="B26" s="19">
        <v>42177</v>
      </c>
      <c r="C26" s="49">
        <v>9427.5</v>
      </c>
      <c r="D26" s="50">
        <v>1342.5</v>
      </c>
      <c r="E26" s="46">
        <v>273.75</v>
      </c>
      <c r="F26" s="46">
        <f t="shared" si="1"/>
        <v>11043.75</v>
      </c>
      <c r="G26" s="50">
        <v>0</v>
      </c>
      <c r="H26" s="51">
        <v>0</v>
      </c>
      <c r="I26" s="48">
        <f t="shared" si="2"/>
        <v>11043.75</v>
      </c>
      <c r="J26" s="21"/>
      <c r="K26" s="81">
        <f t="shared" si="3"/>
        <v>42177</v>
      </c>
      <c r="L26" s="17">
        <f t="shared" si="7"/>
        <v>1257</v>
      </c>
      <c r="M26" s="17">
        <f t="shared" si="8"/>
        <v>358</v>
      </c>
      <c r="N26" s="111">
        <f t="shared" si="4"/>
        <v>73</v>
      </c>
      <c r="O26" s="18">
        <f t="shared" si="5"/>
        <v>1688</v>
      </c>
      <c r="P26" s="32"/>
      <c r="Q26" s="82">
        <f t="shared" si="6"/>
        <v>42177</v>
      </c>
      <c r="R26" s="125">
        <v>10</v>
      </c>
      <c r="S26" s="122"/>
      <c r="T26" s="6"/>
      <c r="U26" s="7"/>
      <c r="V26" s="4"/>
      <c r="W26" s="7">
        <v>6</v>
      </c>
      <c r="X26" s="122"/>
      <c r="Y26" s="6"/>
      <c r="Z26" s="7">
        <f t="shared" si="0"/>
        <v>6</v>
      </c>
      <c r="AA26" s="4"/>
    </row>
    <row r="27" spans="1:27" ht="18.75" thickBot="1">
      <c r="A27" s="4"/>
      <c r="B27" s="19">
        <v>42178</v>
      </c>
      <c r="C27" s="49">
        <v>10800</v>
      </c>
      <c r="D27" s="50">
        <v>1462.5</v>
      </c>
      <c r="E27" s="46">
        <v>232.5</v>
      </c>
      <c r="F27" s="46">
        <f t="shared" si="1"/>
        <v>12495</v>
      </c>
      <c r="G27" s="50">
        <v>0</v>
      </c>
      <c r="H27" s="51">
        <v>0</v>
      </c>
      <c r="I27" s="48">
        <f t="shared" si="2"/>
        <v>12495</v>
      </c>
      <c r="J27" s="21"/>
      <c r="K27" s="81">
        <f t="shared" si="3"/>
        <v>42178</v>
      </c>
      <c r="L27" s="17">
        <f t="shared" si="7"/>
        <v>1440</v>
      </c>
      <c r="M27" s="17">
        <f t="shared" si="8"/>
        <v>390</v>
      </c>
      <c r="N27" s="111">
        <f t="shared" si="4"/>
        <v>62</v>
      </c>
      <c r="O27" s="18">
        <f t="shared" si="5"/>
        <v>1892</v>
      </c>
      <c r="P27" s="32"/>
      <c r="Q27" s="82">
        <f t="shared" si="6"/>
        <v>42178</v>
      </c>
      <c r="R27" s="125">
        <v>10</v>
      </c>
      <c r="S27" s="122"/>
      <c r="T27" s="6"/>
      <c r="U27" s="7"/>
      <c r="V27" s="4"/>
      <c r="W27" s="7">
        <v>5</v>
      </c>
      <c r="X27" s="122"/>
      <c r="Y27" s="6"/>
      <c r="Z27" s="7">
        <f t="shared" si="0"/>
        <v>5</v>
      </c>
      <c r="AA27" s="4"/>
    </row>
    <row r="28" spans="1:27" ht="18.75" thickBot="1">
      <c r="A28" s="4"/>
      <c r="B28" s="19">
        <v>42179</v>
      </c>
      <c r="C28" s="49">
        <v>9330</v>
      </c>
      <c r="D28" s="50">
        <v>1672.5</v>
      </c>
      <c r="E28" s="46">
        <v>270</v>
      </c>
      <c r="F28" s="46">
        <f t="shared" si="1"/>
        <v>11272.5</v>
      </c>
      <c r="G28" s="50">
        <v>0</v>
      </c>
      <c r="H28" s="51">
        <v>0</v>
      </c>
      <c r="I28" s="48">
        <f t="shared" si="2"/>
        <v>11272.5</v>
      </c>
      <c r="J28" s="21"/>
      <c r="K28" s="81">
        <f t="shared" si="3"/>
        <v>42179</v>
      </c>
      <c r="L28" s="17">
        <f t="shared" si="7"/>
        <v>1244</v>
      </c>
      <c r="M28" s="17">
        <f t="shared" si="8"/>
        <v>446</v>
      </c>
      <c r="N28" s="111">
        <f t="shared" si="4"/>
        <v>72</v>
      </c>
      <c r="O28" s="18">
        <f t="shared" si="5"/>
        <v>1762</v>
      </c>
      <c r="P28" s="32"/>
      <c r="Q28" s="82">
        <f t="shared" si="6"/>
        <v>42179</v>
      </c>
      <c r="R28" s="125">
        <v>10</v>
      </c>
      <c r="S28" s="122"/>
      <c r="T28" s="6"/>
      <c r="U28" s="7"/>
      <c r="V28" s="4"/>
      <c r="W28" s="128">
        <v>6</v>
      </c>
      <c r="X28" s="122"/>
      <c r="Y28" s="6"/>
      <c r="Z28" s="7">
        <f t="shared" si="0"/>
        <v>6</v>
      </c>
      <c r="AA28" s="4"/>
    </row>
    <row r="29" spans="1:27" ht="18.75" thickBot="1">
      <c r="A29" s="4"/>
      <c r="B29" s="19">
        <v>42180</v>
      </c>
      <c r="C29" s="49">
        <v>10417.5</v>
      </c>
      <c r="D29" s="50">
        <v>1695</v>
      </c>
      <c r="E29" s="46">
        <v>266.25</v>
      </c>
      <c r="F29" s="46">
        <f t="shared" si="1"/>
        <v>12378.75</v>
      </c>
      <c r="G29" s="50">
        <v>0</v>
      </c>
      <c r="H29" s="51">
        <v>0</v>
      </c>
      <c r="I29" s="48">
        <f t="shared" si="2"/>
        <v>12378.75</v>
      </c>
      <c r="J29" s="21"/>
      <c r="K29" s="81">
        <f t="shared" si="3"/>
        <v>42180</v>
      </c>
      <c r="L29" s="17">
        <f t="shared" si="7"/>
        <v>1389</v>
      </c>
      <c r="M29" s="17">
        <f t="shared" si="8"/>
        <v>452</v>
      </c>
      <c r="N29" s="111">
        <f t="shared" si="4"/>
        <v>71</v>
      </c>
      <c r="O29" s="18">
        <f t="shared" si="5"/>
        <v>1912</v>
      </c>
      <c r="P29" s="32"/>
      <c r="Q29" s="82">
        <f t="shared" si="6"/>
        <v>42180</v>
      </c>
      <c r="R29" s="125">
        <v>12</v>
      </c>
      <c r="S29" s="122"/>
      <c r="T29" s="6"/>
      <c r="U29" s="7"/>
      <c r="V29" s="4"/>
      <c r="W29" s="7">
        <v>6</v>
      </c>
      <c r="X29" s="122"/>
      <c r="Y29" s="6"/>
      <c r="Z29" s="7">
        <f t="shared" si="0"/>
        <v>6</v>
      </c>
      <c r="AA29" s="4"/>
    </row>
    <row r="30" spans="1:27" ht="18.75" thickBot="1">
      <c r="A30" s="4"/>
      <c r="B30" s="19">
        <v>42181</v>
      </c>
      <c r="C30" s="49">
        <v>11610</v>
      </c>
      <c r="D30" s="50">
        <v>1740</v>
      </c>
      <c r="E30" s="46">
        <v>161.25</v>
      </c>
      <c r="F30" s="46">
        <f t="shared" si="1"/>
        <v>13511.25</v>
      </c>
      <c r="G30" s="50">
        <v>0</v>
      </c>
      <c r="H30" s="51">
        <v>0</v>
      </c>
      <c r="I30" s="48">
        <f t="shared" si="2"/>
        <v>13511.25</v>
      </c>
      <c r="J30" s="21"/>
      <c r="K30" s="81">
        <f t="shared" si="3"/>
        <v>42181</v>
      </c>
      <c r="L30" s="17">
        <f t="shared" si="7"/>
        <v>1548</v>
      </c>
      <c r="M30" s="17">
        <f t="shared" si="8"/>
        <v>464</v>
      </c>
      <c r="N30" s="111">
        <f t="shared" si="4"/>
        <v>43</v>
      </c>
      <c r="O30" s="18">
        <f t="shared" si="5"/>
        <v>2055</v>
      </c>
      <c r="P30" s="32"/>
      <c r="Q30" s="82">
        <f t="shared" si="6"/>
        <v>42181</v>
      </c>
      <c r="R30" s="125">
        <v>12</v>
      </c>
      <c r="S30" s="122"/>
      <c r="T30" s="6"/>
      <c r="U30" s="7"/>
      <c r="V30" s="4"/>
      <c r="W30" s="7">
        <v>6</v>
      </c>
      <c r="X30" s="122"/>
      <c r="Y30" s="6"/>
      <c r="Z30" s="7">
        <f t="shared" si="0"/>
        <v>6</v>
      </c>
      <c r="AA30" s="4"/>
    </row>
    <row r="31" spans="1:27" ht="18.75" thickBot="1">
      <c r="A31" s="4"/>
      <c r="B31" s="19">
        <v>42182</v>
      </c>
      <c r="C31" s="49">
        <v>8340</v>
      </c>
      <c r="D31" s="50">
        <v>1290</v>
      </c>
      <c r="E31" s="46">
        <v>93.75</v>
      </c>
      <c r="F31" s="46">
        <f t="shared" si="1"/>
        <v>9723.75</v>
      </c>
      <c r="G31" s="50">
        <v>0</v>
      </c>
      <c r="H31" s="51">
        <v>0</v>
      </c>
      <c r="I31" s="48">
        <f t="shared" si="2"/>
        <v>9723.75</v>
      </c>
      <c r="J31" s="21"/>
      <c r="K31" s="81">
        <f t="shared" si="3"/>
        <v>42182</v>
      </c>
      <c r="L31" s="17">
        <f t="shared" si="7"/>
        <v>1112</v>
      </c>
      <c r="M31" s="17">
        <f t="shared" si="8"/>
        <v>344</v>
      </c>
      <c r="N31" s="111">
        <f t="shared" si="4"/>
        <v>25</v>
      </c>
      <c r="O31" s="18">
        <f t="shared" si="5"/>
        <v>1481</v>
      </c>
      <c r="P31" s="32"/>
      <c r="Q31" s="82">
        <f t="shared" si="6"/>
        <v>42182</v>
      </c>
      <c r="R31" s="125">
        <v>11</v>
      </c>
      <c r="S31" s="122"/>
      <c r="T31" s="6"/>
      <c r="U31" s="7"/>
      <c r="V31" s="4"/>
      <c r="W31" s="7">
        <v>6</v>
      </c>
      <c r="X31" s="122"/>
      <c r="Y31" s="6"/>
      <c r="Z31" s="7">
        <f t="shared" si="0"/>
        <v>6</v>
      </c>
      <c r="AA31" s="4"/>
    </row>
    <row r="32" spans="1:27" ht="18.75" thickBot="1">
      <c r="A32" s="4"/>
      <c r="B32" s="19">
        <v>42183</v>
      </c>
      <c r="C32" s="49">
        <v>7440</v>
      </c>
      <c r="D32" s="50">
        <v>922.5</v>
      </c>
      <c r="E32" s="46">
        <v>63.75</v>
      </c>
      <c r="F32" s="46">
        <f t="shared" si="1"/>
        <v>8426.25</v>
      </c>
      <c r="G32" s="50">
        <v>0</v>
      </c>
      <c r="H32" s="51">
        <v>0</v>
      </c>
      <c r="I32" s="48">
        <f t="shared" si="2"/>
        <v>8426.25</v>
      </c>
      <c r="J32" s="21"/>
      <c r="K32" s="81">
        <f t="shared" si="3"/>
        <v>42183</v>
      </c>
      <c r="L32" s="17">
        <f t="shared" si="7"/>
        <v>992</v>
      </c>
      <c r="M32" s="17">
        <f t="shared" si="8"/>
        <v>246</v>
      </c>
      <c r="N32" s="111">
        <f t="shared" si="4"/>
        <v>17</v>
      </c>
      <c r="O32" s="18">
        <f t="shared" si="5"/>
        <v>1255</v>
      </c>
      <c r="P32" s="32"/>
      <c r="Q32" s="82">
        <f t="shared" si="6"/>
        <v>42183</v>
      </c>
      <c r="R32" s="125">
        <v>10</v>
      </c>
      <c r="S32" s="122"/>
      <c r="T32" s="6"/>
      <c r="U32" s="7"/>
      <c r="V32" s="4"/>
      <c r="W32" s="128">
        <v>6</v>
      </c>
      <c r="X32" s="122"/>
      <c r="Y32" s="6"/>
      <c r="Z32" s="7">
        <f t="shared" si="0"/>
        <v>6</v>
      </c>
      <c r="AA32" s="4"/>
    </row>
    <row r="33" spans="1:27" ht="18.75" thickBot="1">
      <c r="A33" s="4"/>
      <c r="B33" s="19">
        <v>42184</v>
      </c>
      <c r="C33" s="49">
        <v>10372.5</v>
      </c>
      <c r="D33" s="50">
        <v>1395</v>
      </c>
      <c r="E33" s="46">
        <v>236.25</v>
      </c>
      <c r="F33" s="46">
        <f t="shared" si="1"/>
        <v>12003.75</v>
      </c>
      <c r="G33" s="50">
        <v>0</v>
      </c>
      <c r="H33" s="51">
        <v>0</v>
      </c>
      <c r="I33" s="48">
        <f t="shared" si="2"/>
        <v>12003.75</v>
      </c>
      <c r="J33" s="21"/>
      <c r="K33" s="81">
        <f t="shared" si="3"/>
        <v>42184</v>
      </c>
      <c r="L33" s="17">
        <f t="shared" si="7"/>
        <v>1383</v>
      </c>
      <c r="M33" s="17">
        <f t="shared" si="8"/>
        <v>372</v>
      </c>
      <c r="N33" s="111">
        <f t="shared" si="4"/>
        <v>63</v>
      </c>
      <c r="O33" s="18">
        <f t="shared" si="5"/>
        <v>1818</v>
      </c>
      <c r="P33" s="32"/>
      <c r="Q33" s="82">
        <f t="shared" si="6"/>
        <v>42184</v>
      </c>
      <c r="R33" s="125">
        <v>11</v>
      </c>
      <c r="S33" s="122"/>
      <c r="T33" s="6"/>
      <c r="U33" s="7"/>
      <c r="V33" s="4"/>
      <c r="W33" s="128">
        <v>6</v>
      </c>
      <c r="X33" s="122"/>
      <c r="Y33" s="6"/>
      <c r="Z33" s="7">
        <f t="shared" si="0"/>
        <v>6</v>
      </c>
      <c r="AA33" s="4"/>
    </row>
    <row r="34" spans="1:27" ht="18.75" thickBot="1">
      <c r="A34" s="4"/>
      <c r="B34" s="19">
        <v>42185</v>
      </c>
      <c r="C34" s="49">
        <v>11805</v>
      </c>
      <c r="D34" s="50">
        <v>2167.5</v>
      </c>
      <c r="E34" s="46">
        <v>176.25</v>
      </c>
      <c r="F34" s="46">
        <f t="shared" si="1"/>
        <v>14148.75</v>
      </c>
      <c r="G34" s="50">
        <v>5641</v>
      </c>
      <c r="H34" s="51">
        <v>0</v>
      </c>
      <c r="I34" s="48">
        <f t="shared" si="2"/>
        <v>19789.75</v>
      </c>
      <c r="J34" s="21"/>
      <c r="K34" s="81">
        <f t="shared" si="3"/>
        <v>42185</v>
      </c>
      <c r="L34" s="17">
        <f t="shared" si="7"/>
        <v>1574</v>
      </c>
      <c r="M34" s="17">
        <f t="shared" si="8"/>
        <v>578</v>
      </c>
      <c r="N34" s="111">
        <f t="shared" si="4"/>
        <v>47</v>
      </c>
      <c r="O34" s="18">
        <f t="shared" si="5"/>
        <v>2199</v>
      </c>
      <c r="P34" s="32"/>
      <c r="Q34" s="82">
        <f t="shared" si="6"/>
        <v>42185</v>
      </c>
      <c r="R34" s="125">
        <v>12</v>
      </c>
      <c r="S34" s="122"/>
      <c r="T34" s="6"/>
      <c r="U34" s="7"/>
      <c r="V34" s="4"/>
      <c r="W34" s="7">
        <v>6</v>
      </c>
      <c r="X34" s="122"/>
      <c r="Y34" s="6"/>
      <c r="Z34" s="7">
        <f t="shared" si="0"/>
        <v>6</v>
      </c>
      <c r="AA34" s="4"/>
    </row>
    <row r="35" spans="1:27" ht="18.75" thickBot="1">
      <c r="A35" s="4"/>
      <c r="B35" s="19"/>
      <c r="C35" s="49"/>
      <c r="D35" s="50"/>
      <c r="E35" s="46"/>
      <c r="F35" s="52">
        <f t="shared" si="1"/>
        <v>0</v>
      </c>
      <c r="G35" s="52">
        <v>0</v>
      </c>
      <c r="H35" s="55">
        <v>0</v>
      </c>
      <c r="I35" s="48">
        <f t="shared" si="2"/>
        <v>0</v>
      </c>
      <c r="J35" s="21"/>
      <c r="K35" s="81"/>
      <c r="L35" s="17">
        <f t="shared" si="7"/>
        <v>0</v>
      </c>
      <c r="M35" s="17">
        <f>D35/3.75</f>
        <v>0</v>
      </c>
      <c r="N35" s="111">
        <f t="shared" si="4"/>
        <v>0</v>
      </c>
      <c r="O35" s="41">
        <f t="shared" si="5"/>
        <v>0</v>
      </c>
      <c r="P35" s="32"/>
      <c r="Q35" s="82">
        <f t="shared" si="6"/>
        <v>0</v>
      </c>
      <c r="R35" s="125"/>
      <c r="S35" s="122"/>
      <c r="T35" s="6"/>
      <c r="U35" s="7"/>
      <c r="V35" s="4"/>
      <c r="W35" s="7"/>
      <c r="X35" s="56"/>
      <c r="Y35" s="58"/>
      <c r="Z35" s="7">
        <f t="shared" si="0"/>
        <v>0</v>
      </c>
      <c r="AA35" s="4"/>
    </row>
    <row r="36" spans="1:27" ht="18.75" thickBot="1">
      <c r="A36" s="4"/>
      <c r="B36" s="115" t="s">
        <v>10</v>
      </c>
      <c r="C36" s="101">
        <f>SUM(C5:C35)</f>
        <v>286417.5</v>
      </c>
      <c r="D36" s="104">
        <f>SUM(D5:D35)</f>
        <v>44662.5</v>
      </c>
      <c r="E36" s="104">
        <f>SUM(E5:E35)</f>
        <v>7807.5</v>
      </c>
      <c r="F36" s="103">
        <f t="shared" si="1"/>
        <v>338887.5</v>
      </c>
      <c r="G36" s="113">
        <f>SUM(G5:G35)</f>
        <v>6938</v>
      </c>
      <c r="H36" s="106">
        <f>SUM(H5:H35)</f>
        <v>0</v>
      </c>
      <c r="I36" s="105">
        <f>SUM(I5:I35)</f>
        <v>345825.5</v>
      </c>
      <c r="J36" s="33"/>
      <c r="K36" s="116" t="s">
        <v>10</v>
      </c>
      <c r="L36" s="102">
        <f>SUM(L5:L35)</f>
        <v>38189</v>
      </c>
      <c r="M36" s="107">
        <f>SUM(M5:M35)</f>
        <v>11910</v>
      </c>
      <c r="N36" s="107">
        <f>SUM(N5:N35)</f>
        <v>2082</v>
      </c>
      <c r="O36" s="42">
        <f t="shared" si="5"/>
        <v>52181</v>
      </c>
      <c r="P36" s="34"/>
      <c r="Q36" s="114" t="s">
        <v>10</v>
      </c>
      <c r="R36" s="126">
        <f>SUM(R5:R35)</f>
        <v>317</v>
      </c>
      <c r="S36" s="123">
        <f>SUM(S5:S34)</f>
        <v>0</v>
      </c>
      <c r="T36" s="30">
        <f>SUM(T5:T34)</f>
        <v>0</v>
      </c>
      <c r="U36" s="20">
        <f>SUM(U5:U34)</f>
        <v>0</v>
      </c>
      <c r="V36" s="4"/>
      <c r="W36" s="126">
        <f>SUM(W5:W35)</f>
        <v>175</v>
      </c>
      <c r="X36" s="123">
        <f>SUM(X5:X34)</f>
        <v>0</v>
      </c>
      <c r="Y36" s="30">
        <f>SUM(Y5:Y34)</f>
        <v>0</v>
      </c>
      <c r="Z36" s="20">
        <f>SUM(Z5:Z34)</f>
        <v>175</v>
      </c>
      <c r="AA36" s="4"/>
    </row>
    <row r="37" spans="1:27" ht="18">
      <c r="A37" s="4"/>
      <c r="B37" s="2"/>
      <c r="C37" s="2"/>
      <c r="D37" s="2"/>
      <c r="E37" s="2"/>
      <c r="F37" s="2"/>
      <c r="G37" s="2"/>
      <c r="H37" s="2"/>
      <c r="I37" s="8"/>
      <c r="J37" s="8"/>
      <c r="K37" s="2"/>
      <c r="L37" s="2"/>
      <c r="M37" s="5"/>
      <c r="N37" s="5"/>
      <c r="O37" s="2"/>
      <c r="P37" s="35"/>
      <c r="Q37" s="2"/>
      <c r="R37" s="2"/>
      <c r="S37" s="2"/>
      <c r="T37" s="2"/>
      <c r="U37" s="2"/>
      <c r="V37" s="4"/>
      <c r="W37" s="2"/>
      <c r="X37" s="2"/>
      <c r="Y37" s="2"/>
      <c r="Z37" s="2"/>
      <c r="AA37" s="4"/>
    </row>
    <row r="38" spans="1:26" ht="18">
      <c r="A38" s="4"/>
      <c r="B38" s="2"/>
      <c r="C38" s="2"/>
      <c r="D38" s="2"/>
      <c r="E38" s="2"/>
      <c r="F38" s="2"/>
      <c r="G38" s="2"/>
      <c r="H38" s="2"/>
      <c r="I38" s="8"/>
      <c r="J38" s="8"/>
      <c r="K38" s="2"/>
      <c r="L38" s="2"/>
      <c r="M38" s="5"/>
      <c r="N38" s="5"/>
      <c r="O38" s="36"/>
      <c r="P38" s="2"/>
      <c r="Q38" s="2"/>
      <c r="R38" s="2"/>
      <c r="S38" s="2"/>
      <c r="T38" s="2"/>
      <c r="U38" s="4"/>
      <c r="V38" s="2"/>
      <c r="W38" s="2"/>
      <c r="X38" s="2"/>
      <c r="Y38" s="2"/>
      <c r="Z38" s="4"/>
    </row>
    <row r="39" spans="1:26" ht="13.5" customHeight="1">
      <c r="A39" s="4"/>
      <c r="B39" s="2"/>
      <c r="C39" s="2"/>
      <c r="D39" s="2"/>
      <c r="E39" s="2"/>
      <c r="F39" s="2"/>
      <c r="G39" s="2"/>
      <c r="H39" s="2"/>
      <c r="I39" s="8"/>
      <c r="J39" s="8"/>
      <c r="K39" s="2"/>
      <c r="L39" s="2"/>
      <c r="M39" s="5"/>
      <c r="N39" s="5"/>
      <c r="O39" s="37"/>
      <c r="P39" s="2"/>
      <c r="Q39" s="2"/>
      <c r="R39" s="2"/>
      <c r="S39" s="2"/>
      <c r="T39" s="2"/>
      <c r="U39" s="4"/>
      <c r="V39" s="2"/>
      <c r="W39" s="2"/>
      <c r="X39" s="2"/>
      <c r="Y39" s="2"/>
      <c r="Z39" s="4"/>
    </row>
    <row r="40" spans="1:26" ht="18">
      <c r="A40" s="4"/>
      <c r="B40" s="2"/>
      <c r="C40" s="109" t="s">
        <v>33</v>
      </c>
      <c r="D40" s="110">
        <f>F36/W36</f>
        <v>1936.5</v>
      </c>
      <c r="E40" s="110"/>
      <c r="F40" s="2"/>
      <c r="G40" s="2"/>
      <c r="H40" s="2"/>
      <c r="I40" s="8"/>
      <c r="J40" s="8"/>
      <c r="K40" s="2"/>
      <c r="L40" s="2"/>
      <c r="M40" s="5"/>
      <c r="N40" s="5"/>
      <c r="O40" s="38"/>
      <c r="P40" s="2"/>
      <c r="Q40" s="2"/>
      <c r="R40" s="2"/>
      <c r="S40" s="2"/>
      <c r="T40" s="2"/>
      <c r="U40" s="4"/>
      <c r="V40" s="2"/>
      <c r="W40" s="2"/>
      <c r="X40" s="2"/>
      <c r="Y40" s="2"/>
      <c r="Z40" s="4"/>
    </row>
    <row r="41" spans="1:27" ht="18">
      <c r="A41" s="4"/>
      <c r="B41" s="2"/>
      <c r="C41" s="2"/>
      <c r="D41" s="2"/>
      <c r="E41" s="2"/>
      <c r="F41" s="2"/>
      <c r="G41" s="2"/>
      <c r="H41" s="2"/>
      <c r="I41" s="8"/>
      <c r="J41" s="8"/>
      <c r="K41" s="2"/>
      <c r="L41" s="2"/>
      <c r="M41" s="5"/>
      <c r="N41" s="5"/>
      <c r="O41" s="2"/>
      <c r="P41" s="2"/>
      <c r="Q41" s="2"/>
      <c r="R41" s="2"/>
      <c r="S41" s="2"/>
      <c r="T41" s="2"/>
      <c r="U41" s="2"/>
      <c r="V41" s="4"/>
      <c r="W41" s="2"/>
      <c r="X41" s="2"/>
      <c r="Y41" s="2"/>
      <c r="Z41" s="2"/>
      <c r="AA41" s="4"/>
    </row>
    <row r="42" spans="2:26" s="11" customFormat="1" ht="18">
      <c r="B42" s="9" t="s">
        <v>11</v>
      </c>
      <c r="C42" s="10"/>
      <c r="D42" s="10"/>
      <c r="E42" s="10"/>
      <c r="F42" s="10"/>
      <c r="G42" s="10"/>
      <c r="H42" s="10"/>
      <c r="I42" s="22"/>
      <c r="J42" s="22"/>
      <c r="K42" s="10"/>
      <c r="L42" s="13" t="s">
        <v>12</v>
      </c>
      <c r="M42" s="10"/>
      <c r="N42" s="10"/>
      <c r="O42" s="10"/>
      <c r="P42" s="10"/>
      <c r="Q42" s="10"/>
      <c r="R42" s="9" t="s">
        <v>13</v>
      </c>
      <c r="S42" s="10"/>
      <c r="T42" s="10"/>
      <c r="U42" s="10"/>
      <c r="V42" s="12"/>
      <c r="W42" s="9" t="s">
        <v>14</v>
      </c>
      <c r="X42" s="9"/>
      <c r="Y42" s="10"/>
      <c r="Z42" s="10"/>
    </row>
    <row r="43" spans="2:26" s="11" customFormat="1" ht="18">
      <c r="B43" s="22"/>
      <c r="C43" s="23">
        <f>SUM(C36:C36)/C44</f>
        <v>9239.274193548386</v>
      </c>
      <c r="D43" s="23">
        <f>SUM(D36:D36)/D44</f>
        <v>1440.725806451613</v>
      </c>
      <c r="E43" s="23"/>
      <c r="F43" s="23"/>
      <c r="G43" s="23">
        <f>SUM(G36:G36)/G44</f>
        <v>223.80645161290323</v>
      </c>
      <c r="H43" s="24">
        <f>H36/C44</f>
        <v>0</v>
      </c>
      <c r="I43" s="23">
        <f>SUM(I36:I36)/I44</f>
        <v>11155.661290322581</v>
      </c>
      <c r="J43" s="23"/>
      <c r="K43" s="22"/>
      <c r="L43" s="23">
        <f>SUM(L36:L36)/L44</f>
        <v>1231.9032258064517</v>
      </c>
      <c r="M43" s="23">
        <f>SUM(M36:M36)/M44</f>
        <v>384.19354838709677</v>
      </c>
      <c r="N43" s="23"/>
      <c r="O43" s="23">
        <f>SUM(O36:O36)/O44</f>
        <v>1683.258064516129</v>
      </c>
      <c r="P43" s="23"/>
      <c r="Q43" s="22"/>
      <c r="R43" s="25">
        <f>R36/R44</f>
        <v>10.225806451612904</v>
      </c>
      <c r="S43" s="25">
        <f>S36/S44</f>
        <v>0</v>
      </c>
      <c r="T43" s="25">
        <f>T36/T44</f>
        <v>0</v>
      </c>
      <c r="U43" s="25">
        <f>U36/U44</f>
        <v>0</v>
      </c>
      <c r="V43" s="26"/>
      <c r="W43" s="25">
        <f>W36/W44</f>
        <v>5.645161290322581</v>
      </c>
      <c r="X43" s="25">
        <f>X36/X44</f>
        <v>0</v>
      </c>
      <c r="Y43" s="25">
        <f>Y36/Y44</f>
        <v>0</v>
      </c>
      <c r="Z43" s="25">
        <f>Z36/Z44</f>
        <v>5.645161290322581</v>
      </c>
    </row>
    <row r="44" spans="3:26" s="11" customFormat="1" ht="12.75">
      <c r="C44" s="11">
        <v>31</v>
      </c>
      <c r="D44" s="11">
        <v>31</v>
      </c>
      <c r="G44" s="11">
        <v>31</v>
      </c>
      <c r="I44" s="11">
        <v>31</v>
      </c>
      <c r="L44" s="11">
        <v>31</v>
      </c>
      <c r="M44" s="11">
        <v>31</v>
      </c>
      <c r="O44" s="11">
        <v>31</v>
      </c>
      <c r="R44" s="11">
        <v>31</v>
      </c>
      <c r="S44" s="11">
        <v>31</v>
      </c>
      <c r="T44" s="11">
        <v>31</v>
      </c>
      <c r="U44" s="11">
        <v>31</v>
      </c>
      <c r="W44" s="11">
        <v>31</v>
      </c>
      <c r="X44" s="11">
        <v>31</v>
      </c>
      <c r="Y44" s="11">
        <v>31</v>
      </c>
      <c r="Z44" s="11">
        <v>31</v>
      </c>
    </row>
    <row r="45" spans="1:27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</sheetData>
  <sheetProtection/>
  <mergeCells count="3">
    <mergeCell ref="C3:E3"/>
    <mergeCell ref="L3:N3"/>
    <mergeCell ref="R3:W3"/>
  </mergeCells>
  <printOptions/>
  <pageMargins left="0.75" right="0.75" top="1" bottom="1" header="0" footer="0"/>
  <pageSetup fitToHeight="1" fitToWidth="1" horizontalDpi="600" verticalDpi="600" orientation="landscape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zoomScalePageLayoutView="0" workbookViewId="0" topLeftCell="A1">
      <pane xSplit="6" ySplit="9" topLeftCell="L29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A35" sqref="AA35"/>
    </sheetView>
  </sheetViews>
  <sheetFormatPr defaultColWidth="11.421875" defaultRowHeight="12.75"/>
  <cols>
    <col min="1" max="1" width="4.28125" style="0" customWidth="1"/>
    <col min="2" max="2" width="19.00390625" style="0" customWidth="1"/>
    <col min="3" max="3" width="18.7109375" style="0" bestFit="1" customWidth="1"/>
    <col min="4" max="4" width="16.7109375" style="0" customWidth="1"/>
    <col min="5" max="6" width="18.7109375" style="0" bestFit="1" customWidth="1"/>
    <col min="7" max="7" width="18.7109375" style="0" customWidth="1"/>
    <col min="8" max="8" width="13.8515625" style="0" customWidth="1"/>
    <col min="9" max="9" width="19.421875" style="0" customWidth="1"/>
    <col min="10" max="10" width="6.140625" style="0" customWidth="1"/>
    <col min="11" max="11" width="14.00390625" style="0" customWidth="1"/>
    <col min="12" max="12" width="15.8515625" style="0" customWidth="1"/>
    <col min="13" max="14" width="16.140625" style="0" customWidth="1"/>
    <col min="15" max="15" width="11.7109375" style="0" customWidth="1"/>
    <col min="16" max="16" width="5.57421875" style="0" customWidth="1"/>
    <col min="17" max="17" width="14.00390625" style="0" bestFit="1" customWidth="1"/>
    <col min="19" max="20" width="0" style="0" hidden="1" customWidth="1"/>
    <col min="21" max="21" width="12.140625" style="0" hidden="1" customWidth="1"/>
    <col min="22" max="22" width="9.57421875" style="0" customWidth="1"/>
    <col min="24" max="25" width="0" style="0" hidden="1" customWidth="1"/>
    <col min="26" max="26" width="12.28125" style="0" hidden="1" customWidth="1"/>
  </cols>
  <sheetData>
    <row r="1" spans="1:29" ht="27.75">
      <c r="A1" s="4"/>
      <c r="B1" s="74" t="s">
        <v>18</v>
      </c>
      <c r="C1" s="79"/>
      <c r="D1" s="77"/>
      <c r="E1" s="77"/>
      <c r="F1" s="97">
        <v>42186</v>
      </c>
      <c r="G1" s="78"/>
      <c r="H1" s="78"/>
      <c r="I1" s="78"/>
      <c r="J1" s="78"/>
      <c r="K1" s="78"/>
      <c r="L1" s="74" t="s">
        <v>17</v>
      </c>
      <c r="M1" s="74"/>
      <c r="N1" s="74"/>
      <c r="O1" s="84"/>
      <c r="P1" s="78"/>
      <c r="Q1" s="74" t="s">
        <v>17</v>
      </c>
      <c r="R1" s="75"/>
      <c r="S1" s="76"/>
      <c r="T1" s="53">
        <f>F1</f>
        <v>42186</v>
      </c>
      <c r="U1" s="77"/>
      <c r="V1" s="78"/>
      <c r="W1" s="85"/>
      <c r="X1" s="86"/>
      <c r="Y1" s="86"/>
      <c r="Z1" s="86"/>
      <c r="AA1" s="87"/>
      <c r="AB1" s="1"/>
      <c r="AC1" s="1"/>
    </row>
    <row r="2" spans="1:27" ht="30.75" thickBot="1">
      <c r="A2" s="39"/>
      <c r="B2" s="44" t="s">
        <v>0</v>
      </c>
      <c r="C2" s="39"/>
      <c r="D2" s="43"/>
      <c r="E2" s="43"/>
      <c r="F2" s="43"/>
      <c r="G2" s="39"/>
      <c r="H2" s="39"/>
      <c r="I2" s="39"/>
      <c r="J2" s="39"/>
      <c r="K2" s="39"/>
      <c r="L2" s="44" t="s">
        <v>1</v>
      </c>
      <c r="M2" s="39"/>
      <c r="N2" s="39"/>
      <c r="O2" s="98">
        <f>F1</f>
        <v>42186</v>
      </c>
      <c r="P2" s="39"/>
      <c r="Q2" s="117" t="s">
        <v>2</v>
      </c>
      <c r="R2" s="118"/>
      <c r="S2" s="77"/>
      <c r="T2" s="77"/>
      <c r="U2" s="77"/>
      <c r="V2" s="119">
        <f>F1</f>
        <v>42186</v>
      </c>
      <c r="W2" s="120" t="s">
        <v>3</v>
      </c>
      <c r="X2" s="39"/>
      <c r="Y2" s="39"/>
      <c r="Z2" s="4"/>
      <c r="AA2" s="4"/>
    </row>
    <row r="3" spans="1:27" ht="21" thickBot="1">
      <c r="A3" s="4"/>
      <c r="B3" s="2"/>
      <c r="C3" s="146" t="s">
        <v>35</v>
      </c>
      <c r="D3" s="147"/>
      <c r="E3" s="148"/>
      <c r="F3" s="4"/>
      <c r="G3" s="4"/>
      <c r="H3" s="4"/>
      <c r="I3" s="4"/>
      <c r="J3" s="4"/>
      <c r="K3" s="4"/>
      <c r="L3" s="149" t="s">
        <v>38</v>
      </c>
      <c r="M3" s="150"/>
      <c r="N3" s="151"/>
      <c r="O3" s="4"/>
      <c r="P3" s="4"/>
      <c r="Q3" s="4"/>
      <c r="R3" s="152" t="s">
        <v>32</v>
      </c>
      <c r="S3" s="153"/>
      <c r="T3" s="153"/>
      <c r="U3" s="153"/>
      <c r="V3" s="153"/>
      <c r="W3" s="154"/>
      <c r="X3" s="4"/>
      <c r="Y3" s="4"/>
      <c r="Z3" s="4"/>
      <c r="AA3" s="4"/>
    </row>
    <row r="4" spans="1:27" ht="50.25" thickBot="1">
      <c r="A4" s="4"/>
      <c r="B4" s="93" t="s">
        <v>4</v>
      </c>
      <c r="C4" s="100" t="s">
        <v>36</v>
      </c>
      <c r="D4" s="100" t="s">
        <v>37</v>
      </c>
      <c r="E4" s="100" t="s">
        <v>34</v>
      </c>
      <c r="F4" s="129" t="s">
        <v>16</v>
      </c>
      <c r="G4" s="99" t="s">
        <v>6</v>
      </c>
      <c r="H4" s="94" t="s">
        <v>15</v>
      </c>
      <c r="I4" s="80" t="s">
        <v>5</v>
      </c>
      <c r="J4" s="31"/>
      <c r="K4" s="93" t="s">
        <v>4</v>
      </c>
      <c r="L4" s="112" t="s">
        <v>36</v>
      </c>
      <c r="M4" s="112" t="s">
        <v>37</v>
      </c>
      <c r="N4" s="112" t="s">
        <v>34</v>
      </c>
      <c r="O4" s="73" t="s">
        <v>5</v>
      </c>
      <c r="P4" s="31"/>
      <c r="Q4" s="93" t="s">
        <v>4</v>
      </c>
      <c r="R4" s="89" t="s">
        <v>7</v>
      </c>
      <c r="S4" s="90" t="s">
        <v>8</v>
      </c>
      <c r="T4" s="91" t="s">
        <v>9</v>
      </c>
      <c r="U4" s="92" t="s">
        <v>10</v>
      </c>
      <c r="V4" s="4"/>
      <c r="W4" s="89" t="s">
        <v>7</v>
      </c>
      <c r="X4" s="72" t="s">
        <v>8</v>
      </c>
      <c r="Y4" s="27" t="s">
        <v>9</v>
      </c>
      <c r="Z4" s="28" t="s">
        <v>10</v>
      </c>
      <c r="AA4" s="4"/>
    </row>
    <row r="5" spans="1:27" ht="18.75" thickBot="1">
      <c r="A5" s="4"/>
      <c r="B5" s="19">
        <v>42186</v>
      </c>
      <c r="C5" s="45">
        <v>13747.5</v>
      </c>
      <c r="D5" s="46">
        <v>2310</v>
      </c>
      <c r="E5" s="46">
        <v>285</v>
      </c>
      <c r="F5" s="46">
        <f>SUM(C5+D5+E5)</f>
        <v>16342.5</v>
      </c>
      <c r="G5" s="46">
        <v>778</v>
      </c>
      <c r="H5" s="47">
        <v>0</v>
      </c>
      <c r="I5" s="48">
        <f>F5+G5+H5</f>
        <v>17120.5</v>
      </c>
      <c r="J5" s="21"/>
      <c r="K5" s="81">
        <f>B5</f>
        <v>42186</v>
      </c>
      <c r="L5" s="17">
        <f>C5/7.5</f>
        <v>1833</v>
      </c>
      <c r="M5" s="17">
        <f>D5/3.75</f>
        <v>616</v>
      </c>
      <c r="N5" s="111">
        <f>E5/3.75</f>
        <v>76</v>
      </c>
      <c r="O5" s="18">
        <f>SUM(L5:N5)</f>
        <v>2525</v>
      </c>
      <c r="P5" s="32"/>
      <c r="Q5" s="82">
        <f>B5</f>
        <v>42186</v>
      </c>
      <c r="R5" s="124">
        <v>11</v>
      </c>
      <c r="S5" s="121"/>
      <c r="T5" s="15"/>
      <c r="U5" s="16"/>
      <c r="V5" s="4"/>
      <c r="W5" s="127">
        <v>6</v>
      </c>
      <c r="X5" s="121"/>
      <c r="Y5" s="15"/>
      <c r="Z5" s="16">
        <f aca="true" t="shared" si="0" ref="Z5:Z35">SUM(W5:Y5)</f>
        <v>6</v>
      </c>
      <c r="AA5" s="4"/>
    </row>
    <row r="6" spans="1:27" ht="18.75" thickBot="1">
      <c r="A6" s="4"/>
      <c r="B6" s="19">
        <v>42187</v>
      </c>
      <c r="C6" s="49">
        <v>13222.5</v>
      </c>
      <c r="D6" s="50">
        <v>2430</v>
      </c>
      <c r="E6" s="46">
        <v>213.75</v>
      </c>
      <c r="F6" s="46">
        <f aca="true" t="shared" si="1" ref="F6:F36">SUM(C6+D6+E6)</f>
        <v>15866.25</v>
      </c>
      <c r="G6" s="50">
        <v>389</v>
      </c>
      <c r="H6" s="51">
        <v>0</v>
      </c>
      <c r="I6" s="48">
        <f aca="true" t="shared" si="2" ref="I6:I35">F6+G6+H6</f>
        <v>16255.25</v>
      </c>
      <c r="J6" s="21"/>
      <c r="K6" s="81">
        <f aca="true" t="shared" si="3" ref="K6:K35">B6</f>
        <v>42187</v>
      </c>
      <c r="L6" s="17">
        <f>C6/7.5</f>
        <v>1763</v>
      </c>
      <c r="M6" s="17">
        <f>D6/3.75</f>
        <v>648</v>
      </c>
      <c r="N6" s="111">
        <f aca="true" t="shared" si="4" ref="N6:N35">E6/3.75</f>
        <v>57</v>
      </c>
      <c r="O6" s="18">
        <f aca="true" t="shared" si="5" ref="O6:O36">SUM(L6:N6)</f>
        <v>2468</v>
      </c>
      <c r="P6" s="32"/>
      <c r="Q6" s="82">
        <f aca="true" t="shared" si="6" ref="Q6:Q35">B6</f>
        <v>42187</v>
      </c>
      <c r="R6" s="125">
        <v>12</v>
      </c>
      <c r="S6" s="122"/>
      <c r="T6" s="6"/>
      <c r="U6" s="7"/>
      <c r="V6" s="4"/>
      <c r="W6" s="7">
        <v>6</v>
      </c>
      <c r="X6" s="122"/>
      <c r="Y6" s="6"/>
      <c r="Z6" s="7">
        <f t="shared" si="0"/>
        <v>6</v>
      </c>
      <c r="AA6" s="4"/>
    </row>
    <row r="7" spans="1:27" ht="18.75" thickBot="1">
      <c r="A7" s="4"/>
      <c r="B7" s="19">
        <v>42188</v>
      </c>
      <c r="C7" s="49">
        <v>12547.5</v>
      </c>
      <c r="D7" s="50">
        <v>2010</v>
      </c>
      <c r="E7" s="46">
        <v>281.25</v>
      </c>
      <c r="F7" s="46">
        <f t="shared" si="1"/>
        <v>14838.75</v>
      </c>
      <c r="G7" s="50">
        <v>1038</v>
      </c>
      <c r="H7" s="51">
        <v>0</v>
      </c>
      <c r="I7" s="48">
        <f t="shared" si="2"/>
        <v>15876.75</v>
      </c>
      <c r="J7" s="21"/>
      <c r="K7" s="81">
        <f t="shared" si="3"/>
        <v>42188</v>
      </c>
      <c r="L7" s="17">
        <f aca="true" t="shared" si="7" ref="L7:L35">C7/7.5</f>
        <v>1673</v>
      </c>
      <c r="M7" s="17">
        <f aca="true" t="shared" si="8" ref="M7:M34">D7/3.75</f>
        <v>536</v>
      </c>
      <c r="N7" s="111">
        <f t="shared" si="4"/>
        <v>75</v>
      </c>
      <c r="O7" s="18">
        <f t="shared" si="5"/>
        <v>2284</v>
      </c>
      <c r="P7" s="32"/>
      <c r="Q7" s="82">
        <f t="shared" si="6"/>
        <v>42188</v>
      </c>
      <c r="R7" s="125">
        <v>12</v>
      </c>
      <c r="S7" s="122"/>
      <c r="T7" s="6"/>
      <c r="U7" s="7"/>
      <c r="V7" s="4"/>
      <c r="W7" s="7">
        <v>7</v>
      </c>
      <c r="X7" s="122"/>
      <c r="Y7" s="6"/>
      <c r="Z7" s="7">
        <f t="shared" si="0"/>
        <v>7</v>
      </c>
      <c r="AA7" s="4"/>
    </row>
    <row r="8" spans="1:27" ht="18.75" thickBot="1">
      <c r="A8" s="4"/>
      <c r="B8" s="19">
        <v>42189</v>
      </c>
      <c r="C8" s="49">
        <v>9577.5</v>
      </c>
      <c r="D8" s="50">
        <v>1380</v>
      </c>
      <c r="E8" s="46">
        <v>75</v>
      </c>
      <c r="F8" s="46">
        <f t="shared" si="1"/>
        <v>11032.5</v>
      </c>
      <c r="G8" s="50">
        <v>0</v>
      </c>
      <c r="H8" s="51">
        <v>0</v>
      </c>
      <c r="I8" s="48">
        <f t="shared" si="2"/>
        <v>11032.5</v>
      </c>
      <c r="J8" s="21"/>
      <c r="K8" s="81">
        <f t="shared" si="3"/>
        <v>42189</v>
      </c>
      <c r="L8" s="17">
        <f t="shared" si="7"/>
        <v>1277</v>
      </c>
      <c r="M8" s="17">
        <f t="shared" si="8"/>
        <v>368</v>
      </c>
      <c r="N8" s="111">
        <f t="shared" si="4"/>
        <v>20</v>
      </c>
      <c r="O8" s="18">
        <f t="shared" si="5"/>
        <v>1665</v>
      </c>
      <c r="P8" s="32"/>
      <c r="Q8" s="82">
        <f t="shared" si="6"/>
        <v>42189</v>
      </c>
      <c r="R8" s="125">
        <v>9</v>
      </c>
      <c r="S8" s="122"/>
      <c r="T8" s="6"/>
      <c r="U8" s="7"/>
      <c r="V8" s="4"/>
      <c r="W8" s="7">
        <v>5</v>
      </c>
      <c r="X8" s="122"/>
      <c r="Y8" s="6"/>
      <c r="Z8" s="7">
        <f t="shared" si="0"/>
        <v>5</v>
      </c>
      <c r="AA8" s="4"/>
    </row>
    <row r="9" spans="1:27" ht="18.75" thickBot="1">
      <c r="A9" s="4"/>
      <c r="B9" s="19">
        <v>42190</v>
      </c>
      <c r="C9" s="49">
        <v>6360</v>
      </c>
      <c r="D9" s="50">
        <v>840</v>
      </c>
      <c r="E9" s="46">
        <v>45</v>
      </c>
      <c r="F9" s="46">
        <f t="shared" si="1"/>
        <v>7245</v>
      </c>
      <c r="G9" s="50">
        <v>0</v>
      </c>
      <c r="H9" s="51">
        <v>0</v>
      </c>
      <c r="I9" s="48">
        <f t="shared" si="2"/>
        <v>7245</v>
      </c>
      <c r="J9" s="21"/>
      <c r="K9" s="81">
        <f t="shared" si="3"/>
        <v>42190</v>
      </c>
      <c r="L9" s="17">
        <f t="shared" si="7"/>
        <v>848</v>
      </c>
      <c r="M9" s="17">
        <f t="shared" si="8"/>
        <v>224</v>
      </c>
      <c r="N9" s="111">
        <f t="shared" si="4"/>
        <v>12</v>
      </c>
      <c r="O9" s="18">
        <f t="shared" si="5"/>
        <v>1084</v>
      </c>
      <c r="P9" s="32"/>
      <c r="Q9" s="82">
        <f t="shared" si="6"/>
        <v>42190</v>
      </c>
      <c r="R9" s="125">
        <v>8</v>
      </c>
      <c r="S9" s="122"/>
      <c r="T9" s="6"/>
      <c r="U9" s="7"/>
      <c r="V9" s="4"/>
      <c r="W9" s="7">
        <v>6</v>
      </c>
      <c r="X9" s="122"/>
      <c r="Y9" s="6"/>
      <c r="Z9" s="7">
        <f t="shared" si="0"/>
        <v>6</v>
      </c>
      <c r="AA9" s="4"/>
    </row>
    <row r="10" spans="1:27" ht="18.75" thickBot="1">
      <c r="A10" s="4"/>
      <c r="B10" s="19">
        <v>42191</v>
      </c>
      <c r="C10" s="49">
        <v>7875</v>
      </c>
      <c r="D10" s="50">
        <v>1125</v>
      </c>
      <c r="E10" s="46">
        <v>161.25</v>
      </c>
      <c r="F10" s="46">
        <f t="shared" si="1"/>
        <v>9161.25</v>
      </c>
      <c r="G10" s="50">
        <v>0</v>
      </c>
      <c r="H10" s="51">
        <v>0</v>
      </c>
      <c r="I10" s="48">
        <f t="shared" si="2"/>
        <v>9161.25</v>
      </c>
      <c r="J10" s="21"/>
      <c r="K10" s="81">
        <f t="shared" si="3"/>
        <v>42191</v>
      </c>
      <c r="L10" s="17">
        <f t="shared" si="7"/>
        <v>1050</v>
      </c>
      <c r="M10" s="17">
        <f t="shared" si="8"/>
        <v>300</v>
      </c>
      <c r="N10" s="111">
        <f t="shared" si="4"/>
        <v>43</v>
      </c>
      <c r="O10" s="18">
        <f t="shared" si="5"/>
        <v>1393</v>
      </c>
      <c r="P10" s="32"/>
      <c r="Q10" s="82">
        <f t="shared" si="6"/>
        <v>42191</v>
      </c>
      <c r="R10" s="125">
        <v>8</v>
      </c>
      <c r="S10" s="122"/>
      <c r="T10" s="6"/>
      <c r="U10" s="7"/>
      <c r="V10" s="4"/>
      <c r="W10" s="7">
        <v>4</v>
      </c>
      <c r="X10" s="122"/>
      <c r="Y10" s="6"/>
      <c r="Z10" s="7">
        <f t="shared" si="0"/>
        <v>4</v>
      </c>
      <c r="AA10" s="4"/>
    </row>
    <row r="11" spans="1:27" ht="18.75" thickBot="1">
      <c r="A11" s="4"/>
      <c r="B11" s="19">
        <v>42192</v>
      </c>
      <c r="C11" s="49">
        <v>10717.5</v>
      </c>
      <c r="D11" s="50">
        <v>1755</v>
      </c>
      <c r="E11" s="46">
        <v>172.5</v>
      </c>
      <c r="F11" s="46">
        <f t="shared" si="1"/>
        <v>12645</v>
      </c>
      <c r="G11" s="50">
        <v>0</v>
      </c>
      <c r="H11" s="51">
        <v>0</v>
      </c>
      <c r="I11" s="48">
        <f t="shared" si="2"/>
        <v>12645</v>
      </c>
      <c r="J11" s="21"/>
      <c r="K11" s="81">
        <f t="shared" si="3"/>
        <v>42192</v>
      </c>
      <c r="L11" s="17">
        <f t="shared" si="7"/>
        <v>1429</v>
      </c>
      <c r="M11" s="17">
        <f t="shared" si="8"/>
        <v>468</v>
      </c>
      <c r="N11" s="111">
        <f t="shared" si="4"/>
        <v>46</v>
      </c>
      <c r="O11" s="18">
        <f t="shared" si="5"/>
        <v>1943</v>
      </c>
      <c r="P11" s="32"/>
      <c r="Q11" s="82">
        <f t="shared" si="6"/>
        <v>42192</v>
      </c>
      <c r="R11" s="125">
        <v>11</v>
      </c>
      <c r="S11" s="122"/>
      <c r="T11" s="6"/>
      <c r="U11" s="7"/>
      <c r="V11" s="4"/>
      <c r="W11" s="7">
        <v>6</v>
      </c>
      <c r="X11" s="122"/>
      <c r="Y11" s="6"/>
      <c r="Z11" s="7">
        <f t="shared" si="0"/>
        <v>6</v>
      </c>
      <c r="AA11" s="4"/>
    </row>
    <row r="12" spans="1:27" ht="18.75" thickBot="1">
      <c r="A12" s="4"/>
      <c r="B12" s="19">
        <v>42193</v>
      </c>
      <c r="C12" s="49">
        <v>9967.5</v>
      </c>
      <c r="D12" s="50">
        <v>1687.5</v>
      </c>
      <c r="E12" s="46">
        <v>180</v>
      </c>
      <c r="F12" s="46">
        <f t="shared" si="1"/>
        <v>11835</v>
      </c>
      <c r="G12" s="50">
        <v>0</v>
      </c>
      <c r="H12" s="51">
        <v>0</v>
      </c>
      <c r="I12" s="48">
        <f t="shared" si="2"/>
        <v>11835</v>
      </c>
      <c r="J12" s="21"/>
      <c r="K12" s="81">
        <f t="shared" si="3"/>
        <v>42193</v>
      </c>
      <c r="L12" s="17">
        <f t="shared" si="7"/>
        <v>1329</v>
      </c>
      <c r="M12" s="17">
        <f t="shared" si="8"/>
        <v>450</v>
      </c>
      <c r="N12" s="111">
        <f t="shared" si="4"/>
        <v>48</v>
      </c>
      <c r="O12" s="18">
        <f t="shared" si="5"/>
        <v>1827</v>
      </c>
      <c r="P12" s="32"/>
      <c r="Q12" s="82">
        <f t="shared" si="6"/>
        <v>42193</v>
      </c>
      <c r="R12" s="125">
        <v>10</v>
      </c>
      <c r="S12" s="122"/>
      <c r="T12" s="6"/>
      <c r="U12" s="7"/>
      <c r="V12" s="4"/>
      <c r="W12" s="7">
        <v>6</v>
      </c>
      <c r="X12" s="122"/>
      <c r="Y12" s="6"/>
      <c r="Z12" s="7">
        <f t="shared" si="0"/>
        <v>6</v>
      </c>
      <c r="AA12" s="4"/>
    </row>
    <row r="13" spans="1:27" ht="18.75" thickBot="1">
      <c r="A13" s="4"/>
      <c r="B13" s="19">
        <v>42194</v>
      </c>
      <c r="C13" s="49">
        <v>9465</v>
      </c>
      <c r="D13" s="50">
        <v>1530</v>
      </c>
      <c r="E13" s="46">
        <v>146.25</v>
      </c>
      <c r="F13" s="46">
        <f t="shared" si="1"/>
        <v>11141.25</v>
      </c>
      <c r="G13" s="50">
        <v>0</v>
      </c>
      <c r="H13" s="51">
        <v>0</v>
      </c>
      <c r="I13" s="48">
        <f t="shared" si="2"/>
        <v>11141.25</v>
      </c>
      <c r="J13" s="21"/>
      <c r="K13" s="81">
        <f t="shared" si="3"/>
        <v>42194</v>
      </c>
      <c r="L13" s="17">
        <f t="shared" si="7"/>
        <v>1262</v>
      </c>
      <c r="M13" s="17">
        <f t="shared" si="8"/>
        <v>408</v>
      </c>
      <c r="N13" s="111">
        <f t="shared" si="4"/>
        <v>39</v>
      </c>
      <c r="O13" s="18">
        <f t="shared" si="5"/>
        <v>1709</v>
      </c>
      <c r="P13" s="32"/>
      <c r="Q13" s="82">
        <f t="shared" si="6"/>
        <v>42194</v>
      </c>
      <c r="R13" s="125">
        <v>9</v>
      </c>
      <c r="S13" s="122"/>
      <c r="T13" s="6"/>
      <c r="U13" s="7"/>
      <c r="V13" s="4"/>
      <c r="W13" s="7">
        <v>5</v>
      </c>
      <c r="X13" s="122"/>
      <c r="Y13" s="6"/>
      <c r="Z13" s="7">
        <f t="shared" si="0"/>
        <v>5</v>
      </c>
      <c r="AA13" s="4"/>
    </row>
    <row r="14" spans="1:27" ht="18.75" thickBot="1">
      <c r="A14" s="4"/>
      <c r="B14" s="19">
        <v>42195</v>
      </c>
      <c r="C14" s="49">
        <v>10500</v>
      </c>
      <c r="D14" s="50">
        <v>1447.5</v>
      </c>
      <c r="E14" s="46">
        <v>217.5</v>
      </c>
      <c r="F14" s="46">
        <f t="shared" si="1"/>
        <v>12165</v>
      </c>
      <c r="G14" s="50">
        <v>0</v>
      </c>
      <c r="H14" s="51">
        <v>0</v>
      </c>
      <c r="I14" s="48">
        <f t="shared" si="2"/>
        <v>12165</v>
      </c>
      <c r="J14" s="21"/>
      <c r="K14" s="81">
        <f t="shared" si="3"/>
        <v>42195</v>
      </c>
      <c r="L14" s="17">
        <f t="shared" si="7"/>
        <v>1400</v>
      </c>
      <c r="M14" s="17">
        <f t="shared" si="8"/>
        <v>386</v>
      </c>
      <c r="N14" s="111">
        <f t="shared" si="4"/>
        <v>58</v>
      </c>
      <c r="O14" s="18">
        <f t="shared" si="5"/>
        <v>1844</v>
      </c>
      <c r="P14" s="32"/>
      <c r="Q14" s="82">
        <f t="shared" si="6"/>
        <v>42195</v>
      </c>
      <c r="R14" s="125">
        <v>11</v>
      </c>
      <c r="S14" s="122"/>
      <c r="T14" s="6"/>
      <c r="U14" s="7"/>
      <c r="V14" s="4"/>
      <c r="W14" s="7">
        <v>6</v>
      </c>
      <c r="X14" s="122"/>
      <c r="Y14" s="6"/>
      <c r="Z14" s="7">
        <f t="shared" si="0"/>
        <v>6</v>
      </c>
      <c r="AA14" s="4"/>
    </row>
    <row r="15" spans="1:27" ht="18.75" thickBot="1">
      <c r="A15" s="4"/>
      <c r="B15" s="19">
        <v>42196</v>
      </c>
      <c r="C15" s="49">
        <v>10140</v>
      </c>
      <c r="D15" s="50">
        <v>1357.5</v>
      </c>
      <c r="E15" s="46">
        <v>112.5</v>
      </c>
      <c r="F15" s="46">
        <f t="shared" si="1"/>
        <v>11610</v>
      </c>
      <c r="G15" s="50">
        <v>0</v>
      </c>
      <c r="H15" s="51">
        <v>0</v>
      </c>
      <c r="I15" s="48">
        <f t="shared" si="2"/>
        <v>11610</v>
      </c>
      <c r="J15" s="21"/>
      <c r="K15" s="81">
        <f t="shared" si="3"/>
        <v>42196</v>
      </c>
      <c r="L15" s="17">
        <f t="shared" si="7"/>
        <v>1352</v>
      </c>
      <c r="M15" s="17">
        <f t="shared" si="8"/>
        <v>362</v>
      </c>
      <c r="N15" s="111">
        <f t="shared" si="4"/>
        <v>30</v>
      </c>
      <c r="O15" s="18">
        <f t="shared" si="5"/>
        <v>1744</v>
      </c>
      <c r="P15" s="32"/>
      <c r="Q15" s="82">
        <f t="shared" si="6"/>
        <v>42196</v>
      </c>
      <c r="R15" s="125">
        <v>11</v>
      </c>
      <c r="S15" s="122"/>
      <c r="T15" s="6"/>
      <c r="U15" s="7"/>
      <c r="V15" s="4"/>
      <c r="W15" s="7">
        <v>6</v>
      </c>
      <c r="X15" s="122"/>
      <c r="Y15" s="6"/>
      <c r="Z15" s="7">
        <f t="shared" si="0"/>
        <v>6</v>
      </c>
      <c r="AA15" s="4"/>
    </row>
    <row r="16" spans="1:27" ht="18.75" thickBot="1">
      <c r="A16" s="4"/>
      <c r="B16" s="19">
        <v>42197</v>
      </c>
      <c r="C16" s="49">
        <v>6255</v>
      </c>
      <c r="D16" s="50">
        <v>630</v>
      </c>
      <c r="E16" s="46">
        <v>30</v>
      </c>
      <c r="F16" s="46">
        <f t="shared" si="1"/>
        <v>6915</v>
      </c>
      <c r="G16" s="50">
        <v>0</v>
      </c>
      <c r="H16" s="51">
        <v>0</v>
      </c>
      <c r="I16" s="48">
        <f t="shared" si="2"/>
        <v>6915</v>
      </c>
      <c r="J16" s="21"/>
      <c r="K16" s="81">
        <f t="shared" si="3"/>
        <v>42197</v>
      </c>
      <c r="L16" s="17">
        <f t="shared" si="7"/>
        <v>834</v>
      </c>
      <c r="M16" s="17">
        <f t="shared" si="8"/>
        <v>168</v>
      </c>
      <c r="N16" s="111">
        <f t="shared" si="4"/>
        <v>8</v>
      </c>
      <c r="O16" s="18">
        <f t="shared" si="5"/>
        <v>1010</v>
      </c>
      <c r="P16" s="32"/>
      <c r="Q16" s="82">
        <f t="shared" si="6"/>
        <v>42197</v>
      </c>
      <c r="R16" s="125">
        <v>8</v>
      </c>
      <c r="S16" s="122"/>
      <c r="T16" s="6"/>
      <c r="U16" s="7"/>
      <c r="V16" s="4"/>
      <c r="W16" s="7">
        <v>5</v>
      </c>
      <c r="X16" s="122"/>
      <c r="Y16" s="6"/>
      <c r="Z16" s="7">
        <f t="shared" si="0"/>
        <v>5</v>
      </c>
      <c r="AA16" s="4"/>
    </row>
    <row r="17" spans="1:27" ht="18.75" thickBot="1">
      <c r="A17" s="4"/>
      <c r="B17" s="19">
        <v>42198</v>
      </c>
      <c r="C17" s="49">
        <v>9847.5</v>
      </c>
      <c r="D17" s="50">
        <v>1207.5</v>
      </c>
      <c r="E17" s="46">
        <v>168.75</v>
      </c>
      <c r="F17" s="46">
        <f t="shared" si="1"/>
        <v>11223.75</v>
      </c>
      <c r="G17" s="50">
        <v>0</v>
      </c>
      <c r="H17" s="51">
        <v>0</v>
      </c>
      <c r="I17" s="48">
        <f t="shared" si="2"/>
        <v>11223.75</v>
      </c>
      <c r="J17" s="21"/>
      <c r="K17" s="81">
        <f t="shared" si="3"/>
        <v>42198</v>
      </c>
      <c r="L17" s="17">
        <f t="shared" si="7"/>
        <v>1313</v>
      </c>
      <c r="M17" s="17">
        <f t="shared" si="8"/>
        <v>322</v>
      </c>
      <c r="N17" s="111">
        <f t="shared" si="4"/>
        <v>45</v>
      </c>
      <c r="O17" s="18">
        <f t="shared" si="5"/>
        <v>1680</v>
      </c>
      <c r="P17" s="32"/>
      <c r="Q17" s="82">
        <f t="shared" si="6"/>
        <v>42198</v>
      </c>
      <c r="R17" s="125">
        <v>10</v>
      </c>
      <c r="S17" s="122"/>
      <c r="T17" s="6"/>
      <c r="U17" s="7"/>
      <c r="V17" s="4"/>
      <c r="W17" s="7">
        <v>6</v>
      </c>
      <c r="X17" s="122"/>
      <c r="Y17" s="6"/>
      <c r="Z17" s="7">
        <f t="shared" si="0"/>
        <v>6</v>
      </c>
      <c r="AA17" s="4"/>
    </row>
    <row r="18" spans="1:27" ht="18.75" thickBot="1">
      <c r="A18" s="4"/>
      <c r="B18" s="19">
        <v>42199</v>
      </c>
      <c r="C18" s="49">
        <v>11700</v>
      </c>
      <c r="D18" s="50">
        <v>1560</v>
      </c>
      <c r="E18" s="46">
        <v>217.5</v>
      </c>
      <c r="F18" s="46">
        <f t="shared" si="1"/>
        <v>13477.5</v>
      </c>
      <c r="G18" s="50">
        <v>0</v>
      </c>
      <c r="H18" s="51">
        <v>0</v>
      </c>
      <c r="I18" s="48">
        <f t="shared" si="2"/>
        <v>13477.5</v>
      </c>
      <c r="J18" s="21"/>
      <c r="K18" s="81">
        <f t="shared" si="3"/>
        <v>42199</v>
      </c>
      <c r="L18" s="17">
        <f t="shared" si="7"/>
        <v>1560</v>
      </c>
      <c r="M18" s="17">
        <f t="shared" si="8"/>
        <v>416</v>
      </c>
      <c r="N18" s="111">
        <f t="shared" si="4"/>
        <v>58</v>
      </c>
      <c r="O18" s="18">
        <f t="shared" si="5"/>
        <v>2034</v>
      </c>
      <c r="P18" s="32"/>
      <c r="Q18" s="82">
        <f t="shared" si="6"/>
        <v>42199</v>
      </c>
      <c r="R18" s="125">
        <v>12</v>
      </c>
      <c r="S18" s="122"/>
      <c r="T18" s="6"/>
      <c r="U18" s="7"/>
      <c r="V18" s="4"/>
      <c r="W18" s="7">
        <v>6</v>
      </c>
      <c r="X18" s="122"/>
      <c r="Y18" s="6"/>
      <c r="Z18" s="7">
        <f t="shared" si="0"/>
        <v>6</v>
      </c>
      <c r="AA18" s="4"/>
    </row>
    <row r="19" spans="1:27" ht="18.75" thickBot="1">
      <c r="A19" s="4"/>
      <c r="B19" s="19">
        <v>42200</v>
      </c>
      <c r="C19" s="49">
        <v>11377.5</v>
      </c>
      <c r="D19" s="50">
        <v>1365</v>
      </c>
      <c r="E19" s="46">
        <v>153.75</v>
      </c>
      <c r="F19" s="46">
        <f t="shared" si="1"/>
        <v>12896.25</v>
      </c>
      <c r="G19" s="50">
        <v>0</v>
      </c>
      <c r="H19" s="51">
        <v>0</v>
      </c>
      <c r="I19" s="48">
        <f t="shared" si="2"/>
        <v>12896.25</v>
      </c>
      <c r="J19" s="21"/>
      <c r="K19" s="81">
        <f t="shared" si="3"/>
        <v>42200</v>
      </c>
      <c r="L19" s="17">
        <f t="shared" si="7"/>
        <v>1517</v>
      </c>
      <c r="M19" s="17">
        <f t="shared" si="8"/>
        <v>364</v>
      </c>
      <c r="N19" s="111">
        <f t="shared" si="4"/>
        <v>41</v>
      </c>
      <c r="O19" s="18">
        <f t="shared" si="5"/>
        <v>1922</v>
      </c>
      <c r="P19" s="32"/>
      <c r="Q19" s="82">
        <f t="shared" si="6"/>
        <v>42200</v>
      </c>
      <c r="R19" s="125">
        <v>12</v>
      </c>
      <c r="S19" s="122"/>
      <c r="T19" s="6"/>
      <c r="U19" s="7"/>
      <c r="V19" s="4"/>
      <c r="W19" s="7">
        <v>6</v>
      </c>
      <c r="X19" s="122"/>
      <c r="Y19" s="6"/>
      <c r="Z19" s="7">
        <f t="shared" si="0"/>
        <v>6</v>
      </c>
      <c r="AA19" s="4"/>
    </row>
    <row r="20" spans="1:27" ht="18.75" thickBot="1">
      <c r="A20" s="4"/>
      <c r="B20" s="19">
        <v>42201</v>
      </c>
      <c r="C20" s="49">
        <v>11250</v>
      </c>
      <c r="D20" s="50">
        <v>1582.5</v>
      </c>
      <c r="E20" s="46">
        <v>135</v>
      </c>
      <c r="F20" s="46">
        <f t="shared" si="1"/>
        <v>12967.5</v>
      </c>
      <c r="G20" s="50">
        <v>0</v>
      </c>
      <c r="H20" s="51">
        <v>0</v>
      </c>
      <c r="I20" s="48">
        <f t="shared" si="2"/>
        <v>12967.5</v>
      </c>
      <c r="J20" s="21"/>
      <c r="K20" s="81">
        <f t="shared" si="3"/>
        <v>42201</v>
      </c>
      <c r="L20" s="17">
        <f t="shared" si="7"/>
        <v>1500</v>
      </c>
      <c r="M20" s="17">
        <f t="shared" si="8"/>
        <v>422</v>
      </c>
      <c r="N20" s="111">
        <f t="shared" si="4"/>
        <v>36</v>
      </c>
      <c r="O20" s="18">
        <f t="shared" si="5"/>
        <v>1958</v>
      </c>
      <c r="P20" s="32"/>
      <c r="Q20" s="82">
        <f t="shared" si="6"/>
        <v>42201</v>
      </c>
      <c r="R20" s="125">
        <v>10</v>
      </c>
      <c r="S20" s="122"/>
      <c r="T20" s="6"/>
      <c r="U20" s="7"/>
      <c r="V20" s="4"/>
      <c r="W20" s="7">
        <v>5</v>
      </c>
      <c r="X20" s="122"/>
      <c r="Y20" s="6"/>
      <c r="Z20" s="7">
        <f t="shared" si="0"/>
        <v>5</v>
      </c>
      <c r="AA20" s="4"/>
    </row>
    <row r="21" spans="1:27" ht="18.75" thickBot="1">
      <c r="A21" s="4"/>
      <c r="B21" s="19">
        <v>42202</v>
      </c>
      <c r="C21" s="49">
        <v>11385</v>
      </c>
      <c r="D21" s="50">
        <v>1642.5</v>
      </c>
      <c r="E21" s="46">
        <v>165</v>
      </c>
      <c r="F21" s="46">
        <f t="shared" si="1"/>
        <v>13192.5</v>
      </c>
      <c r="G21" s="50">
        <v>0</v>
      </c>
      <c r="H21" s="51">
        <v>0</v>
      </c>
      <c r="I21" s="48">
        <f t="shared" si="2"/>
        <v>13192.5</v>
      </c>
      <c r="J21" s="21"/>
      <c r="K21" s="81">
        <f t="shared" si="3"/>
        <v>42202</v>
      </c>
      <c r="L21" s="17">
        <f t="shared" si="7"/>
        <v>1518</v>
      </c>
      <c r="M21" s="17">
        <f t="shared" si="8"/>
        <v>438</v>
      </c>
      <c r="N21" s="111">
        <f t="shared" si="4"/>
        <v>44</v>
      </c>
      <c r="O21" s="18">
        <f t="shared" si="5"/>
        <v>2000</v>
      </c>
      <c r="P21" s="32"/>
      <c r="Q21" s="82">
        <f t="shared" si="6"/>
        <v>42202</v>
      </c>
      <c r="R21" s="125">
        <v>11</v>
      </c>
      <c r="S21" s="122"/>
      <c r="T21" s="6"/>
      <c r="U21" s="7"/>
      <c r="V21" s="4"/>
      <c r="W21" s="7">
        <v>6</v>
      </c>
      <c r="X21" s="122"/>
      <c r="Y21" s="6"/>
      <c r="Z21" s="7">
        <f t="shared" si="0"/>
        <v>6</v>
      </c>
      <c r="AA21" s="4"/>
    </row>
    <row r="22" spans="1:27" ht="18.75" thickBot="1">
      <c r="A22" s="4"/>
      <c r="B22" s="19">
        <v>42203</v>
      </c>
      <c r="C22" s="49">
        <v>9495</v>
      </c>
      <c r="D22" s="50">
        <v>1200</v>
      </c>
      <c r="E22" s="46">
        <v>108.75</v>
      </c>
      <c r="F22" s="46">
        <f t="shared" si="1"/>
        <v>10803.75</v>
      </c>
      <c r="G22" s="50">
        <v>0</v>
      </c>
      <c r="H22" s="51">
        <v>0</v>
      </c>
      <c r="I22" s="48">
        <f t="shared" si="2"/>
        <v>10803.75</v>
      </c>
      <c r="J22" s="21"/>
      <c r="K22" s="81">
        <f t="shared" si="3"/>
        <v>42203</v>
      </c>
      <c r="L22" s="17">
        <f t="shared" si="7"/>
        <v>1266</v>
      </c>
      <c r="M22" s="17">
        <f t="shared" si="8"/>
        <v>320</v>
      </c>
      <c r="N22" s="111">
        <f t="shared" si="4"/>
        <v>29</v>
      </c>
      <c r="O22" s="18">
        <f t="shared" si="5"/>
        <v>1615</v>
      </c>
      <c r="P22" s="32"/>
      <c r="Q22" s="82">
        <f t="shared" si="6"/>
        <v>42203</v>
      </c>
      <c r="R22" s="125">
        <v>10</v>
      </c>
      <c r="S22" s="122"/>
      <c r="T22" s="6"/>
      <c r="U22" s="7"/>
      <c r="V22" s="4"/>
      <c r="W22" s="7">
        <v>5</v>
      </c>
      <c r="X22" s="122"/>
      <c r="Y22" s="6"/>
      <c r="Z22" s="7">
        <f t="shared" si="0"/>
        <v>5</v>
      </c>
      <c r="AA22" s="4"/>
    </row>
    <row r="23" spans="1:27" ht="18.75" thickBot="1">
      <c r="A23" s="4"/>
      <c r="B23" s="19">
        <v>42204</v>
      </c>
      <c r="C23" s="49">
        <v>4350</v>
      </c>
      <c r="D23" s="50">
        <v>502.5</v>
      </c>
      <c r="E23" s="46">
        <v>41.25</v>
      </c>
      <c r="F23" s="46">
        <f t="shared" si="1"/>
        <v>4893.75</v>
      </c>
      <c r="G23" s="50">
        <v>0</v>
      </c>
      <c r="H23" s="51">
        <v>0</v>
      </c>
      <c r="I23" s="48">
        <f t="shared" si="2"/>
        <v>4893.75</v>
      </c>
      <c r="J23" s="21"/>
      <c r="K23" s="81">
        <f t="shared" si="3"/>
        <v>42204</v>
      </c>
      <c r="L23" s="17">
        <f t="shared" si="7"/>
        <v>580</v>
      </c>
      <c r="M23" s="17">
        <f t="shared" si="8"/>
        <v>134</v>
      </c>
      <c r="N23" s="111">
        <f t="shared" si="4"/>
        <v>11</v>
      </c>
      <c r="O23" s="18">
        <f t="shared" si="5"/>
        <v>725</v>
      </c>
      <c r="P23" s="32"/>
      <c r="Q23" s="82">
        <f t="shared" si="6"/>
        <v>42204</v>
      </c>
      <c r="R23" s="125">
        <v>6</v>
      </c>
      <c r="S23" s="122"/>
      <c r="T23" s="6"/>
      <c r="U23" s="7"/>
      <c r="V23" s="4"/>
      <c r="W23" s="7">
        <v>4</v>
      </c>
      <c r="X23" s="122"/>
      <c r="Y23" s="6"/>
      <c r="Z23" s="7">
        <f t="shared" si="0"/>
        <v>4</v>
      </c>
      <c r="AA23" s="4"/>
    </row>
    <row r="24" spans="1:27" ht="18.75" thickBot="1">
      <c r="A24" s="4"/>
      <c r="B24" s="19">
        <v>42205</v>
      </c>
      <c r="C24" s="49">
        <v>8385</v>
      </c>
      <c r="D24" s="50">
        <v>1027.5</v>
      </c>
      <c r="E24" s="46">
        <v>60</v>
      </c>
      <c r="F24" s="46">
        <f t="shared" si="1"/>
        <v>9472.5</v>
      </c>
      <c r="G24" s="50">
        <v>0</v>
      </c>
      <c r="H24" s="51">
        <v>0</v>
      </c>
      <c r="I24" s="48">
        <f t="shared" si="2"/>
        <v>9472.5</v>
      </c>
      <c r="J24" s="21"/>
      <c r="K24" s="81">
        <f t="shared" si="3"/>
        <v>42205</v>
      </c>
      <c r="L24" s="17">
        <f t="shared" si="7"/>
        <v>1118</v>
      </c>
      <c r="M24" s="17">
        <f t="shared" si="8"/>
        <v>274</v>
      </c>
      <c r="N24" s="111">
        <f t="shared" si="4"/>
        <v>16</v>
      </c>
      <c r="O24" s="18">
        <f t="shared" si="5"/>
        <v>1408</v>
      </c>
      <c r="P24" s="32"/>
      <c r="Q24" s="82">
        <f t="shared" si="6"/>
        <v>42205</v>
      </c>
      <c r="R24" s="125">
        <v>9</v>
      </c>
      <c r="S24" s="122"/>
      <c r="T24" s="6"/>
      <c r="U24" s="7"/>
      <c r="V24" s="4"/>
      <c r="W24" s="7">
        <v>5</v>
      </c>
      <c r="X24" s="122"/>
      <c r="Y24" s="6"/>
      <c r="Z24" s="7">
        <f t="shared" si="0"/>
        <v>5</v>
      </c>
      <c r="AA24" s="4"/>
    </row>
    <row r="25" spans="1:27" ht="18.75" thickBot="1">
      <c r="A25" s="4"/>
      <c r="B25" s="19">
        <v>42206</v>
      </c>
      <c r="C25" s="49">
        <v>10065</v>
      </c>
      <c r="D25" s="50">
        <v>1455</v>
      </c>
      <c r="E25" s="46">
        <v>127.5</v>
      </c>
      <c r="F25" s="46">
        <f t="shared" si="1"/>
        <v>11647.5</v>
      </c>
      <c r="G25" s="50">
        <v>0</v>
      </c>
      <c r="H25" s="51">
        <v>0</v>
      </c>
      <c r="I25" s="48">
        <f t="shared" si="2"/>
        <v>11647.5</v>
      </c>
      <c r="J25" s="21"/>
      <c r="K25" s="81">
        <f t="shared" si="3"/>
        <v>42206</v>
      </c>
      <c r="L25" s="17">
        <f t="shared" si="7"/>
        <v>1342</v>
      </c>
      <c r="M25" s="17">
        <f t="shared" si="8"/>
        <v>388</v>
      </c>
      <c r="N25" s="111">
        <f t="shared" si="4"/>
        <v>34</v>
      </c>
      <c r="O25" s="18">
        <f t="shared" si="5"/>
        <v>1764</v>
      </c>
      <c r="P25" s="32"/>
      <c r="Q25" s="82">
        <f t="shared" si="6"/>
        <v>42206</v>
      </c>
      <c r="R25" s="125">
        <v>10</v>
      </c>
      <c r="S25" s="122"/>
      <c r="T25" s="6"/>
      <c r="U25" s="7"/>
      <c r="V25" s="4"/>
      <c r="W25" s="7">
        <v>5</v>
      </c>
      <c r="X25" s="122"/>
      <c r="Y25" s="6"/>
      <c r="Z25" s="7">
        <f t="shared" si="0"/>
        <v>5</v>
      </c>
      <c r="AA25" s="4"/>
    </row>
    <row r="26" spans="1:27" ht="18.75" thickBot="1">
      <c r="A26" s="4"/>
      <c r="B26" s="19">
        <v>42207</v>
      </c>
      <c r="C26" s="49">
        <v>9060</v>
      </c>
      <c r="D26" s="50">
        <v>1365</v>
      </c>
      <c r="E26" s="46">
        <v>48.75</v>
      </c>
      <c r="F26" s="46">
        <f t="shared" si="1"/>
        <v>10473.75</v>
      </c>
      <c r="G26" s="50">
        <v>0</v>
      </c>
      <c r="H26" s="51">
        <v>0</v>
      </c>
      <c r="I26" s="48">
        <f t="shared" si="2"/>
        <v>10473.75</v>
      </c>
      <c r="J26" s="21"/>
      <c r="K26" s="81">
        <f t="shared" si="3"/>
        <v>42207</v>
      </c>
      <c r="L26" s="17">
        <f t="shared" si="7"/>
        <v>1208</v>
      </c>
      <c r="M26" s="17">
        <f t="shared" si="8"/>
        <v>364</v>
      </c>
      <c r="N26" s="111">
        <f t="shared" si="4"/>
        <v>13</v>
      </c>
      <c r="O26" s="18">
        <f t="shared" si="5"/>
        <v>1585</v>
      </c>
      <c r="P26" s="32"/>
      <c r="Q26" s="82">
        <f t="shared" si="6"/>
        <v>42207</v>
      </c>
      <c r="R26" s="125">
        <v>9</v>
      </c>
      <c r="S26" s="122"/>
      <c r="T26" s="6"/>
      <c r="U26" s="7"/>
      <c r="V26" s="4"/>
      <c r="W26" s="7">
        <v>5</v>
      </c>
      <c r="X26" s="122"/>
      <c r="Y26" s="6"/>
      <c r="Z26" s="7">
        <f t="shared" si="0"/>
        <v>5</v>
      </c>
      <c r="AA26" s="4"/>
    </row>
    <row r="27" spans="1:27" ht="18.75" thickBot="1">
      <c r="A27" s="4"/>
      <c r="B27" s="19">
        <v>42208</v>
      </c>
      <c r="C27" s="49">
        <v>8040</v>
      </c>
      <c r="D27" s="50">
        <v>1200</v>
      </c>
      <c r="E27" s="46">
        <v>82.5</v>
      </c>
      <c r="F27" s="46">
        <f t="shared" si="1"/>
        <v>9322.5</v>
      </c>
      <c r="G27" s="50">
        <v>0</v>
      </c>
      <c r="H27" s="51">
        <v>0</v>
      </c>
      <c r="I27" s="48">
        <f t="shared" si="2"/>
        <v>9322.5</v>
      </c>
      <c r="J27" s="21"/>
      <c r="K27" s="81">
        <f t="shared" si="3"/>
        <v>42208</v>
      </c>
      <c r="L27" s="17">
        <f t="shared" si="7"/>
        <v>1072</v>
      </c>
      <c r="M27" s="17">
        <f t="shared" si="8"/>
        <v>320</v>
      </c>
      <c r="N27" s="111">
        <f t="shared" si="4"/>
        <v>22</v>
      </c>
      <c r="O27" s="18">
        <f t="shared" si="5"/>
        <v>1414</v>
      </c>
      <c r="P27" s="32"/>
      <c r="Q27" s="82">
        <f t="shared" si="6"/>
        <v>42208</v>
      </c>
      <c r="R27" s="125">
        <v>9</v>
      </c>
      <c r="S27" s="122"/>
      <c r="T27" s="6"/>
      <c r="U27" s="7"/>
      <c r="V27" s="4"/>
      <c r="W27" s="7">
        <v>6</v>
      </c>
      <c r="X27" s="122"/>
      <c r="Y27" s="6"/>
      <c r="Z27" s="7">
        <f t="shared" si="0"/>
        <v>6</v>
      </c>
      <c r="AA27" s="4"/>
    </row>
    <row r="28" spans="1:27" ht="18.75" thickBot="1">
      <c r="A28" s="4"/>
      <c r="B28" s="19">
        <v>42209</v>
      </c>
      <c r="C28" s="49">
        <v>11482.5</v>
      </c>
      <c r="D28" s="50">
        <v>1702.5</v>
      </c>
      <c r="E28" s="46">
        <v>247.5</v>
      </c>
      <c r="F28" s="46">
        <f t="shared" si="1"/>
        <v>13432.5</v>
      </c>
      <c r="G28" s="50">
        <v>0</v>
      </c>
      <c r="H28" s="51">
        <v>0</v>
      </c>
      <c r="I28" s="48">
        <f t="shared" si="2"/>
        <v>13432.5</v>
      </c>
      <c r="J28" s="21"/>
      <c r="K28" s="81">
        <f t="shared" si="3"/>
        <v>42209</v>
      </c>
      <c r="L28" s="17">
        <f t="shared" si="7"/>
        <v>1531</v>
      </c>
      <c r="M28" s="17">
        <f t="shared" si="8"/>
        <v>454</v>
      </c>
      <c r="N28" s="111">
        <f t="shared" si="4"/>
        <v>66</v>
      </c>
      <c r="O28" s="18">
        <f t="shared" si="5"/>
        <v>2051</v>
      </c>
      <c r="P28" s="32"/>
      <c r="Q28" s="82">
        <f t="shared" si="6"/>
        <v>42209</v>
      </c>
      <c r="R28" s="125">
        <v>12</v>
      </c>
      <c r="S28" s="122"/>
      <c r="T28" s="6"/>
      <c r="U28" s="7"/>
      <c r="V28" s="4"/>
      <c r="W28" s="128">
        <v>6</v>
      </c>
      <c r="X28" s="122"/>
      <c r="Y28" s="6"/>
      <c r="Z28" s="7">
        <f t="shared" si="0"/>
        <v>6</v>
      </c>
      <c r="AA28" s="4"/>
    </row>
    <row r="29" spans="1:27" ht="18.75" thickBot="1">
      <c r="A29" s="4"/>
      <c r="B29" s="19">
        <v>42210</v>
      </c>
      <c r="C29" s="49">
        <v>9142.5</v>
      </c>
      <c r="D29" s="50">
        <v>1162.5</v>
      </c>
      <c r="E29" s="46">
        <v>90</v>
      </c>
      <c r="F29" s="46">
        <f t="shared" si="1"/>
        <v>10395</v>
      </c>
      <c r="G29" s="50">
        <v>0</v>
      </c>
      <c r="H29" s="51">
        <v>0</v>
      </c>
      <c r="I29" s="48">
        <f t="shared" si="2"/>
        <v>10395</v>
      </c>
      <c r="J29" s="21"/>
      <c r="K29" s="81">
        <f t="shared" si="3"/>
        <v>42210</v>
      </c>
      <c r="L29" s="17">
        <f t="shared" si="7"/>
        <v>1219</v>
      </c>
      <c r="M29" s="17">
        <f t="shared" si="8"/>
        <v>310</v>
      </c>
      <c r="N29" s="111">
        <f t="shared" si="4"/>
        <v>24</v>
      </c>
      <c r="O29" s="18">
        <f t="shared" si="5"/>
        <v>1553</v>
      </c>
      <c r="P29" s="32"/>
      <c r="Q29" s="82">
        <f t="shared" si="6"/>
        <v>42210</v>
      </c>
      <c r="R29" s="125">
        <v>11</v>
      </c>
      <c r="S29" s="122"/>
      <c r="T29" s="6"/>
      <c r="U29" s="7"/>
      <c r="V29" s="4"/>
      <c r="W29" s="7">
        <v>5</v>
      </c>
      <c r="X29" s="122"/>
      <c r="Y29" s="6"/>
      <c r="Z29" s="7">
        <f t="shared" si="0"/>
        <v>5</v>
      </c>
      <c r="AA29" s="4"/>
    </row>
    <row r="30" spans="1:27" ht="18.75" thickBot="1">
      <c r="A30" s="4"/>
      <c r="B30" s="19">
        <v>42211</v>
      </c>
      <c r="C30" s="49">
        <v>4815</v>
      </c>
      <c r="D30" s="50">
        <v>690</v>
      </c>
      <c r="E30" s="46">
        <v>30</v>
      </c>
      <c r="F30" s="46">
        <f t="shared" si="1"/>
        <v>5535</v>
      </c>
      <c r="G30" s="50">
        <v>0</v>
      </c>
      <c r="H30" s="51">
        <v>0</v>
      </c>
      <c r="I30" s="48">
        <f t="shared" si="2"/>
        <v>5535</v>
      </c>
      <c r="J30" s="21"/>
      <c r="K30" s="81">
        <f t="shared" si="3"/>
        <v>42211</v>
      </c>
      <c r="L30" s="17">
        <f t="shared" si="7"/>
        <v>642</v>
      </c>
      <c r="M30" s="17">
        <f t="shared" si="8"/>
        <v>184</v>
      </c>
      <c r="N30" s="111">
        <f t="shared" si="4"/>
        <v>8</v>
      </c>
      <c r="O30" s="18">
        <f t="shared" si="5"/>
        <v>834</v>
      </c>
      <c r="P30" s="32"/>
      <c r="Q30" s="82">
        <f t="shared" si="6"/>
        <v>42211</v>
      </c>
      <c r="R30" s="125">
        <v>6</v>
      </c>
      <c r="S30" s="122"/>
      <c r="T30" s="6"/>
      <c r="U30" s="7"/>
      <c r="V30" s="4"/>
      <c r="W30" s="7">
        <v>5</v>
      </c>
      <c r="X30" s="122"/>
      <c r="Y30" s="6"/>
      <c r="Z30" s="7">
        <f t="shared" si="0"/>
        <v>5</v>
      </c>
      <c r="AA30" s="4"/>
    </row>
    <row r="31" spans="1:27" ht="18.75" thickBot="1">
      <c r="A31" s="4"/>
      <c r="B31" s="19">
        <v>42212</v>
      </c>
      <c r="C31" s="49">
        <v>11647.5</v>
      </c>
      <c r="D31" s="50">
        <v>1365</v>
      </c>
      <c r="E31" s="46">
        <v>120</v>
      </c>
      <c r="F31" s="46">
        <f t="shared" si="1"/>
        <v>13132.5</v>
      </c>
      <c r="G31" s="50">
        <v>0</v>
      </c>
      <c r="H31" s="51">
        <v>0</v>
      </c>
      <c r="I31" s="48">
        <f t="shared" si="2"/>
        <v>13132.5</v>
      </c>
      <c r="J31" s="21"/>
      <c r="K31" s="81">
        <f t="shared" si="3"/>
        <v>42212</v>
      </c>
      <c r="L31" s="17">
        <f t="shared" si="7"/>
        <v>1553</v>
      </c>
      <c r="M31" s="17">
        <f t="shared" si="8"/>
        <v>364</v>
      </c>
      <c r="N31" s="111">
        <f t="shared" si="4"/>
        <v>32</v>
      </c>
      <c r="O31" s="18">
        <f t="shared" si="5"/>
        <v>1949</v>
      </c>
      <c r="P31" s="32"/>
      <c r="Q31" s="82">
        <f t="shared" si="6"/>
        <v>42212</v>
      </c>
      <c r="R31" s="125">
        <v>11</v>
      </c>
      <c r="S31" s="122"/>
      <c r="T31" s="6"/>
      <c r="U31" s="7"/>
      <c r="V31" s="4"/>
      <c r="W31" s="7">
        <v>6</v>
      </c>
      <c r="X31" s="122"/>
      <c r="Y31" s="6"/>
      <c r="Z31" s="7">
        <f t="shared" si="0"/>
        <v>6</v>
      </c>
      <c r="AA31" s="4"/>
    </row>
    <row r="32" spans="1:27" ht="18.75" thickBot="1">
      <c r="A32" s="4"/>
      <c r="B32" s="19">
        <v>42213</v>
      </c>
      <c r="C32" s="49">
        <v>9652.5</v>
      </c>
      <c r="D32" s="50">
        <v>1245</v>
      </c>
      <c r="E32" s="46">
        <v>67.5</v>
      </c>
      <c r="F32" s="46">
        <f t="shared" si="1"/>
        <v>10965</v>
      </c>
      <c r="G32" s="50">
        <v>0</v>
      </c>
      <c r="H32" s="51">
        <v>0</v>
      </c>
      <c r="I32" s="48">
        <f t="shared" si="2"/>
        <v>10965</v>
      </c>
      <c r="J32" s="21"/>
      <c r="K32" s="81">
        <f t="shared" si="3"/>
        <v>42213</v>
      </c>
      <c r="L32" s="17">
        <f t="shared" si="7"/>
        <v>1287</v>
      </c>
      <c r="M32" s="17">
        <f t="shared" si="8"/>
        <v>332</v>
      </c>
      <c r="N32" s="111">
        <f t="shared" si="4"/>
        <v>18</v>
      </c>
      <c r="O32" s="18">
        <f t="shared" si="5"/>
        <v>1637</v>
      </c>
      <c r="P32" s="32"/>
      <c r="Q32" s="82">
        <f t="shared" si="6"/>
        <v>42213</v>
      </c>
      <c r="R32" s="125">
        <v>12</v>
      </c>
      <c r="S32" s="122"/>
      <c r="T32" s="6"/>
      <c r="U32" s="7"/>
      <c r="V32" s="4"/>
      <c r="W32" s="128">
        <v>6</v>
      </c>
      <c r="X32" s="122"/>
      <c r="Y32" s="6"/>
      <c r="Z32" s="7">
        <f t="shared" si="0"/>
        <v>6</v>
      </c>
      <c r="AA32" s="4"/>
    </row>
    <row r="33" spans="1:27" ht="18.75" thickBot="1">
      <c r="A33" s="4"/>
      <c r="B33" s="19">
        <v>42214</v>
      </c>
      <c r="C33" s="49">
        <v>9427.5</v>
      </c>
      <c r="D33" s="50">
        <v>1200</v>
      </c>
      <c r="E33" s="46">
        <v>131.25</v>
      </c>
      <c r="F33" s="46">
        <f t="shared" si="1"/>
        <v>10758.75</v>
      </c>
      <c r="G33" s="50">
        <v>0</v>
      </c>
      <c r="H33" s="51">
        <v>0</v>
      </c>
      <c r="I33" s="48">
        <f t="shared" si="2"/>
        <v>10758.75</v>
      </c>
      <c r="J33" s="21"/>
      <c r="K33" s="81">
        <f t="shared" si="3"/>
        <v>42214</v>
      </c>
      <c r="L33" s="17">
        <f t="shared" si="7"/>
        <v>1257</v>
      </c>
      <c r="M33" s="17">
        <f t="shared" si="8"/>
        <v>320</v>
      </c>
      <c r="N33" s="111">
        <f t="shared" si="4"/>
        <v>35</v>
      </c>
      <c r="O33" s="18">
        <f t="shared" si="5"/>
        <v>1612</v>
      </c>
      <c r="P33" s="32"/>
      <c r="Q33" s="82">
        <f t="shared" si="6"/>
        <v>42214</v>
      </c>
      <c r="R33" s="125">
        <v>9</v>
      </c>
      <c r="S33" s="122"/>
      <c r="T33" s="6"/>
      <c r="U33" s="7"/>
      <c r="V33" s="4"/>
      <c r="W33" s="128">
        <v>5</v>
      </c>
      <c r="X33" s="122"/>
      <c r="Y33" s="6"/>
      <c r="Z33" s="7">
        <f t="shared" si="0"/>
        <v>5</v>
      </c>
      <c r="AA33" s="4"/>
    </row>
    <row r="34" spans="1:27" ht="18.75" thickBot="1">
      <c r="A34" s="4"/>
      <c r="B34" s="19">
        <v>42215</v>
      </c>
      <c r="C34" s="49">
        <v>7672.5</v>
      </c>
      <c r="D34" s="50">
        <v>1027.5</v>
      </c>
      <c r="E34" s="46">
        <v>116.25</v>
      </c>
      <c r="F34" s="46">
        <f t="shared" si="1"/>
        <v>8816.25</v>
      </c>
      <c r="G34" s="50">
        <v>0</v>
      </c>
      <c r="H34" s="51">
        <v>0</v>
      </c>
      <c r="I34" s="48">
        <f t="shared" si="2"/>
        <v>8816.25</v>
      </c>
      <c r="J34" s="21"/>
      <c r="K34" s="81">
        <f t="shared" si="3"/>
        <v>42215</v>
      </c>
      <c r="L34" s="17">
        <f t="shared" si="7"/>
        <v>1023</v>
      </c>
      <c r="M34" s="17">
        <f t="shared" si="8"/>
        <v>274</v>
      </c>
      <c r="N34" s="111">
        <f t="shared" si="4"/>
        <v>31</v>
      </c>
      <c r="O34" s="18">
        <f t="shared" si="5"/>
        <v>1328</v>
      </c>
      <c r="P34" s="32"/>
      <c r="Q34" s="82">
        <f t="shared" si="6"/>
        <v>42215</v>
      </c>
      <c r="R34" s="125">
        <v>9</v>
      </c>
      <c r="S34" s="122"/>
      <c r="T34" s="6"/>
      <c r="U34" s="7"/>
      <c r="V34" s="4"/>
      <c r="W34" s="7">
        <v>6</v>
      </c>
      <c r="X34" s="122"/>
      <c r="Y34" s="6"/>
      <c r="Z34" s="7">
        <f t="shared" si="0"/>
        <v>6</v>
      </c>
      <c r="AA34" s="4"/>
    </row>
    <row r="35" spans="1:27" ht="18.75" thickBot="1">
      <c r="A35" s="4"/>
      <c r="B35" s="19">
        <v>42216</v>
      </c>
      <c r="C35" s="49">
        <v>10402.5</v>
      </c>
      <c r="D35" s="50">
        <v>1102.5</v>
      </c>
      <c r="E35" s="46">
        <v>191.25</v>
      </c>
      <c r="F35" s="52">
        <f t="shared" si="1"/>
        <v>11696.25</v>
      </c>
      <c r="G35" s="52">
        <v>0</v>
      </c>
      <c r="H35" s="55">
        <v>0</v>
      </c>
      <c r="I35" s="48">
        <f t="shared" si="2"/>
        <v>11696.25</v>
      </c>
      <c r="J35" s="21"/>
      <c r="K35" s="81">
        <f t="shared" si="3"/>
        <v>42216</v>
      </c>
      <c r="L35" s="17">
        <f t="shared" si="7"/>
        <v>1387</v>
      </c>
      <c r="M35" s="17">
        <f>D35/3.75</f>
        <v>294</v>
      </c>
      <c r="N35" s="111">
        <f t="shared" si="4"/>
        <v>51</v>
      </c>
      <c r="O35" s="41">
        <f t="shared" si="5"/>
        <v>1732</v>
      </c>
      <c r="P35" s="32"/>
      <c r="Q35" s="82">
        <f t="shared" si="6"/>
        <v>42216</v>
      </c>
      <c r="R35" s="125">
        <v>11</v>
      </c>
      <c r="S35" s="122"/>
      <c r="T35" s="6"/>
      <c r="U35" s="7"/>
      <c r="V35" s="4"/>
      <c r="W35" s="7">
        <v>6</v>
      </c>
      <c r="X35" s="56"/>
      <c r="Y35" s="58"/>
      <c r="Z35" s="7">
        <f t="shared" si="0"/>
        <v>6</v>
      </c>
      <c r="AA35" s="4"/>
    </row>
    <row r="36" spans="1:27" ht="18.75" thickBot="1">
      <c r="A36" s="4"/>
      <c r="B36" s="115" t="s">
        <v>10</v>
      </c>
      <c r="C36" s="101">
        <f>SUM(C5:C35)</f>
        <v>299572.5</v>
      </c>
      <c r="D36" s="104">
        <f>SUM(D5:D35)</f>
        <v>42105</v>
      </c>
      <c r="E36" s="104">
        <f>SUM(E5:E35)</f>
        <v>4222.5</v>
      </c>
      <c r="F36" s="103">
        <f t="shared" si="1"/>
        <v>345900</v>
      </c>
      <c r="G36" s="113">
        <f>SUM(G5:G35)</f>
        <v>2205</v>
      </c>
      <c r="H36" s="106">
        <f>SUM(H5:H35)</f>
        <v>0</v>
      </c>
      <c r="I36" s="105">
        <f>SUM(I5:I35)</f>
        <v>348105</v>
      </c>
      <c r="J36" s="33"/>
      <c r="K36" s="116" t="s">
        <v>10</v>
      </c>
      <c r="L36" s="102">
        <f>SUM(L5:L35)</f>
        <v>39943</v>
      </c>
      <c r="M36" s="107">
        <f>SUM(M5:M35)</f>
        <v>11228</v>
      </c>
      <c r="N36" s="107">
        <f>SUM(N5:N35)</f>
        <v>1126</v>
      </c>
      <c r="O36" s="42">
        <f t="shared" si="5"/>
        <v>52297</v>
      </c>
      <c r="P36" s="34"/>
      <c r="Q36" s="114" t="s">
        <v>10</v>
      </c>
      <c r="R36" s="126">
        <f>SUM(R5:R35)</f>
        <v>309</v>
      </c>
      <c r="S36" s="123">
        <f>SUM(S5:S34)</f>
        <v>0</v>
      </c>
      <c r="T36" s="30">
        <f>SUM(T5:T34)</f>
        <v>0</v>
      </c>
      <c r="U36" s="20">
        <f>SUM(U5:U34)</f>
        <v>0</v>
      </c>
      <c r="V36" s="4"/>
      <c r="W36" s="126">
        <f>SUM(W5:W35)</f>
        <v>172</v>
      </c>
      <c r="X36" s="123">
        <f>SUM(X5:X34)</f>
        <v>0</v>
      </c>
      <c r="Y36" s="30">
        <f>SUM(Y5:Y34)</f>
        <v>0</v>
      </c>
      <c r="Z36" s="20">
        <f>SUM(Z5:Z34)</f>
        <v>166</v>
      </c>
      <c r="AA36" s="4"/>
    </row>
    <row r="37" spans="1:27" ht="18">
      <c r="A37" s="4"/>
      <c r="B37" s="2"/>
      <c r="C37" s="2"/>
      <c r="D37" s="2"/>
      <c r="E37" s="2"/>
      <c r="F37" s="2"/>
      <c r="G37" s="2"/>
      <c r="H37" s="2"/>
      <c r="I37" s="8"/>
      <c r="J37" s="8"/>
      <c r="K37" s="2"/>
      <c r="L37" s="2"/>
      <c r="M37" s="5"/>
      <c r="N37" s="5"/>
      <c r="O37" s="2"/>
      <c r="P37" s="35"/>
      <c r="Q37" s="2"/>
      <c r="R37" s="2"/>
      <c r="S37" s="2"/>
      <c r="T37" s="2"/>
      <c r="U37" s="2"/>
      <c r="V37" s="4"/>
      <c r="W37" s="2"/>
      <c r="X37" s="2"/>
      <c r="Y37" s="2"/>
      <c r="Z37" s="2"/>
      <c r="AA37" s="4"/>
    </row>
    <row r="38" spans="1:26" ht="18">
      <c r="A38" s="4"/>
      <c r="B38" s="2"/>
      <c r="C38" s="2"/>
      <c r="D38" s="2"/>
      <c r="E38" s="2"/>
      <c r="F38" s="2"/>
      <c r="G38" s="2"/>
      <c r="H38" s="2"/>
      <c r="I38" s="8"/>
      <c r="J38" s="8"/>
      <c r="K38" s="2"/>
      <c r="L38" s="2"/>
      <c r="M38" s="5"/>
      <c r="N38" s="5"/>
      <c r="O38" s="36"/>
      <c r="P38" s="2"/>
      <c r="Q38" s="2"/>
      <c r="R38" s="2"/>
      <c r="S38" s="2"/>
      <c r="T38" s="2"/>
      <c r="U38" s="4"/>
      <c r="V38" s="2"/>
      <c r="W38" s="2"/>
      <c r="X38" s="2"/>
      <c r="Y38" s="2"/>
      <c r="Z38" s="4"/>
    </row>
    <row r="39" spans="1:26" ht="13.5" customHeight="1">
      <c r="A39" s="4"/>
      <c r="B39" s="2"/>
      <c r="C39" s="2"/>
      <c r="D39" s="2"/>
      <c r="E39" s="2"/>
      <c r="F39" s="2"/>
      <c r="G39" s="2"/>
      <c r="H39" s="2"/>
      <c r="I39" s="8"/>
      <c r="J39" s="8"/>
      <c r="K39" s="2"/>
      <c r="L39" s="2"/>
      <c r="M39" s="5"/>
      <c r="N39" s="5"/>
      <c r="O39" s="37"/>
      <c r="P39" s="2"/>
      <c r="Q39" s="2"/>
      <c r="R39" s="2"/>
      <c r="S39" s="2"/>
      <c r="T39" s="2"/>
      <c r="U39" s="4"/>
      <c r="V39" s="2"/>
      <c r="W39" s="2"/>
      <c r="X39" s="2"/>
      <c r="Y39" s="2"/>
      <c r="Z39" s="4"/>
    </row>
    <row r="40" spans="1:26" ht="18">
      <c r="A40" s="4"/>
      <c r="B40" s="2"/>
      <c r="C40" s="109" t="s">
        <v>33</v>
      </c>
      <c r="D40" s="110">
        <f>F36/W36</f>
        <v>2011.046511627907</v>
      </c>
      <c r="E40" s="110"/>
      <c r="F40" s="2"/>
      <c r="G40" s="2"/>
      <c r="H40" s="2"/>
      <c r="I40" s="8"/>
      <c r="J40" s="8"/>
      <c r="K40" s="2"/>
      <c r="L40" s="2"/>
      <c r="M40" s="5"/>
      <c r="N40" s="5"/>
      <c r="O40" s="38"/>
      <c r="P40" s="2"/>
      <c r="Q40" s="2"/>
      <c r="R40" s="2"/>
      <c r="S40" s="2"/>
      <c r="T40" s="2"/>
      <c r="U40" s="4"/>
      <c r="V40" s="2"/>
      <c r="W40" s="2"/>
      <c r="X40" s="2"/>
      <c r="Y40" s="2"/>
      <c r="Z40" s="4"/>
    </row>
    <row r="41" spans="1:27" ht="18">
      <c r="A41" s="4"/>
      <c r="B41" s="2"/>
      <c r="C41" s="2"/>
      <c r="D41" s="2"/>
      <c r="E41" s="2"/>
      <c r="F41" s="2"/>
      <c r="G41" s="2"/>
      <c r="H41" s="2"/>
      <c r="I41" s="8"/>
      <c r="J41" s="8"/>
      <c r="K41" s="2"/>
      <c r="L41" s="2"/>
      <c r="M41" s="5"/>
      <c r="N41" s="5"/>
      <c r="O41" s="2"/>
      <c r="P41" s="2"/>
      <c r="Q41" s="2"/>
      <c r="R41" s="2"/>
      <c r="S41" s="2"/>
      <c r="T41" s="2"/>
      <c r="U41" s="2"/>
      <c r="V41" s="4"/>
      <c r="W41" s="2"/>
      <c r="X41" s="2"/>
      <c r="Y41" s="2"/>
      <c r="Z41" s="2"/>
      <c r="AA41" s="4"/>
    </row>
    <row r="42" spans="2:26" s="11" customFormat="1" ht="18">
      <c r="B42" s="9" t="s">
        <v>11</v>
      </c>
      <c r="C42" s="10"/>
      <c r="D42" s="10"/>
      <c r="E42" s="10"/>
      <c r="F42" s="10"/>
      <c r="G42" s="10"/>
      <c r="H42" s="10"/>
      <c r="I42" s="22"/>
      <c r="J42" s="22"/>
      <c r="K42" s="10"/>
      <c r="L42" s="13" t="s">
        <v>12</v>
      </c>
      <c r="M42" s="10"/>
      <c r="N42" s="10"/>
      <c r="O42" s="10"/>
      <c r="P42" s="10"/>
      <c r="Q42" s="10"/>
      <c r="R42" s="9" t="s">
        <v>13</v>
      </c>
      <c r="S42" s="10"/>
      <c r="T42" s="10"/>
      <c r="U42" s="10"/>
      <c r="V42" s="12"/>
      <c r="W42" s="9" t="s">
        <v>14</v>
      </c>
      <c r="X42" s="9"/>
      <c r="Y42" s="10"/>
      <c r="Z42" s="10"/>
    </row>
    <row r="43" spans="2:26" s="11" customFormat="1" ht="18">
      <c r="B43" s="22"/>
      <c r="C43" s="23">
        <f>SUM(C36:C36)/C44</f>
        <v>9663.629032258064</v>
      </c>
      <c r="D43" s="23">
        <f>SUM(D36:D36)/D44</f>
        <v>1358.225806451613</v>
      </c>
      <c r="E43" s="23"/>
      <c r="F43" s="23"/>
      <c r="G43" s="23">
        <f>SUM(G36:G36)/G44</f>
        <v>71.12903225806451</v>
      </c>
      <c r="H43" s="24">
        <f>H36/C44</f>
        <v>0</v>
      </c>
      <c r="I43" s="23">
        <f>SUM(I36:I36)/I44</f>
        <v>11229.193548387097</v>
      </c>
      <c r="J43" s="23"/>
      <c r="K43" s="22"/>
      <c r="L43" s="23">
        <f>SUM(L36:L36)/L44</f>
        <v>1288.483870967742</v>
      </c>
      <c r="M43" s="23">
        <f>SUM(M36:M36)/M44</f>
        <v>362.19354838709677</v>
      </c>
      <c r="N43" s="23"/>
      <c r="O43" s="23">
        <f>SUM(O36:O36)/O44</f>
        <v>1687</v>
      </c>
      <c r="P43" s="23"/>
      <c r="Q43" s="22"/>
      <c r="R43" s="25">
        <f>R36/R44</f>
        <v>9.96774193548387</v>
      </c>
      <c r="S43" s="25">
        <f>S36/S44</f>
        <v>0</v>
      </c>
      <c r="T43" s="25">
        <f>T36/T44</f>
        <v>0</v>
      </c>
      <c r="U43" s="25">
        <f>U36/U44</f>
        <v>0</v>
      </c>
      <c r="V43" s="26"/>
      <c r="W43" s="25">
        <f>W36/W44</f>
        <v>5.548387096774194</v>
      </c>
      <c r="X43" s="25">
        <f>X36/X44</f>
        <v>0</v>
      </c>
      <c r="Y43" s="25">
        <f>Y36/Y44</f>
        <v>0</v>
      </c>
      <c r="Z43" s="25">
        <f>Z36/Z44</f>
        <v>5.354838709677419</v>
      </c>
    </row>
    <row r="44" spans="3:26" s="11" customFormat="1" ht="12.75">
      <c r="C44" s="11">
        <v>31</v>
      </c>
      <c r="D44" s="11">
        <v>31</v>
      </c>
      <c r="G44" s="11">
        <v>31</v>
      </c>
      <c r="I44" s="11">
        <v>31</v>
      </c>
      <c r="L44" s="11">
        <v>31</v>
      </c>
      <c r="M44" s="11">
        <v>31</v>
      </c>
      <c r="O44" s="11">
        <v>31</v>
      </c>
      <c r="R44" s="11">
        <v>31</v>
      </c>
      <c r="S44" s="11">
        <v>31</v>
      </c>
      <c r="T44" s="11">
        <v>31</v>
      </c>
      <c r="U44" s="11">
        <v>31</v>
      </c>
      <c r="W44" s="11">
        <v>31</v>
      </c>
      <c r="X44" s="11">
        <v>31</v>
      </c>
      <c r="Y44" s="11">
        <v>31</v>
      </c>
      <c r="Z44" s="11">
        <v>31</v>
      </c>
    </row>
    <row r="45" spans="1:27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</sheetData>
  <sheetProtection/>
  <mergeCells count="3">
    <mergeCell ref="C3:E3"/>
    <mergeCell ref="L3:N3"/>
    <mergeCell ref="R3:W3"/>
  </mergeCells>
  <printOptions/>
  <pageMargins left="0.75" right="0.75" top="1" bottom="1" header="0" footer="0"/>
  <pageSetup fitToHeight="1" fitToWidth="1" horizontalDpi="600" verticalDpi="600" orientation="landscape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zoomScalePageLayoutView="0" workbookViewId="0" topLeftCell="A1">
      <pane xSplit="6" ySplit="9" topLeftCell="K24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W36" sqref="W36"/>
    </sheetView>
  </sheetViews>
  <sheetFormatPr defaultColWidth="11.421875" defaultRowHeight="12.75"/>
  <cols>
    <col min="1" max="1" width="4.28125" style="0" customWidth="1"/>
    <col min="2" max="2" width="19.00390625" style="0" customWidth="1"/>
    <col min="3" max="3" width="18.7109375" style="0" bestFit="1" customWidth="1"/>
    <col min="4" max="5" width="16.7109375" style="0" customWidth="1"/>
    <col min="6" max="6" width="18.7109375" style="0" bestFit="1" customWidth="1"/>
    <col min="7" max="7" width="18.7109375" style="0" customWidth="1"/>
    <col min="8" max="8" width="13.8515625" style="0" customWidth="1"/>
    <col min="9" max="9" width="19.421875" style="0" customWidth="1"/>
    <col min="10" max="10" width="6.140625" style="0" customWidth="1"/>
    <col min="11" max="11" width="14.00390625" style="0" customWidth="1"/>
    <col min="12" max="12" width="15.8515625" style="0" customWidth="1"/>
    <col min="13" max="14" width="16.140625" style="0" customWidth="1"/>
    <col min="15" max="15" width="11.7109375" style="0" customWidth="1"/>
    <col min="16" max="16" width="5.57421875" style="0" customWidth="1"/>
    <col min="17" max="17" width="14.00390625" style="0" bestFit="1" customWidth="1"/>
    <col min="19" max="20" width="0" style="0" hidden="1" customWidth="1"/>
    <col min="21" max="21" width="12.140625" style="0" hidden="1" customWidth="1"/>
    <col min="22" max="22" width="9.57421875" style="0" customWidth="1"/>
    <col min="24" max="25" width="0" style="0" hidden="1" customWidth="1"/>
    <col min="26" max="26" width="12.28125" style="0" hidden="1" customWidth="1"/>
  </cols>
  <sheetData>
    <row r="1" spans="1:29" ht="27.75">
      <c r="A1" s="4"/>
      <c r="B1" s="74" t="s">
        <v>18</v>
      </c>
      <c r="C1" s="79"/>
      <c r="D1" s="77"/>
      <c r="E1" s="77"/>
      <c r="F1" s="97">
        <v>42217</v>
      </c>
      <c r="G1" s="78"/>
      <c r="H1" s="78"/>
      <c r="I1" s="78"/>
      <c r="J1" s="78"/>
      <c r="K1" s="78"/>
      <c r="L1" s="74" t="s">
        <v>17</v>
      </c>
      <c r="M1" s="74"/>
      <c r="N1" s="74"/>
      <c r="O1" s="84"/>
      <c r="P1" s="78"/>
      <c r="Q1" s="74" t="s">
        <v>17</v>
      </c>
      <c r="R1" s="75"/>
      <c r="S1" s="76"/>
      <c r="T1" s="53">
        <f>F1</f>
        <v>42217</v>
      </c>
      <c r="U1" s="77"/>
      <c r="V1" s="78"/>
      <c r="W1" s="85"/>
      <c r="X1" s="86"/>
      <c r="Y1" s="86"/>
      <c r="Z1" s="86"/>
      <c r="AA1" s="87"/>
      <c r="AB1" s="1"/>
      <c r="AC1" s="1"/>
    </row>
    <row r="2" spans="1:27" ht="30.75" thickBot="1">
      <c r="A2" s="39"/>
      <c r="B2" s="44" t="s">
        <v>0</v>
      </c>
      <c r="C2" s="39"/>
      <c r="D2" s="43"/>
      <c r="E2" s="43"/>
      <c r="F2" s="43"/>
      <c r="G2" s="39"/>
      <c r="H2" s="39"/>
      <c r="I2" s="39"/>
      <c r="J2" s="39"/>
      <c r="K2" s="39"/>
      <c r="L2" s="44" t="s">
        <v>1</v>
      </c>
      <c r="M2" s="39"/>
      <c r="N2" s="39"/>
      <c r="O2" s="98">
        <f>F1</f>
        <v>42217</v>
      </c>
      <c r="P2" s="39"/>
      <c r="Q2" s="117" t="s">
        <v>2</v>
      </c>
      <c r="R2" s="118"/>
      <c r="S2" s="77"/>
      <c r="T2" s="77"/>
      <c r="U2" s="77"/>
      <c r="V2" s="119">
        <f>F1</f>
        <v>42217</v>
      </c>
      <c r="W2" s="120" t="s">
        <v>3</v>
      </c>
      <c r="X2" s="39"/>
      <c r="Y2" s="39"/>
      <c r="Z2" s="4"/>
      <c r="AA2" s="4"/>
    </row>
    <row r="3" spans="1:27" ht="21" thickBot="1">
      <c r="A3" s="4"/>
      <c r="B3" s="2"/>
      <c r="C3" s="155" t="s">
        <v>35</v>
      </c>
      <c r="D3" s="156"/>
      <c r="E3" s="157"/>
      <c r="F3" s="4"/>
      <c r="G3" s="4"/>
      <c r="H3" s="4"/>
      <c r="I3" s="4"/>
      <c r="J3" s="4"/>
      <c r="K3" s="4"/>
      <c r="L3" s="149" t="s">
        <v>38</v>
      </c>
      <c r="M3" s="150"/>
      <c r="N3" s="151"/>
      <c r="O3" s="4"/>
      <c r="P3" s="4"/>
      <c r="Q3" s="4"/>
      <c r="R3" s="152" t="s">
        <v>32</v>
      </c>
      <c r="S3" s="153"/>
      <c r="T3" s="153"/>
      <c r="U3" s="153"/>
      <c r="V3" s="153"/>
      <c r="W3" s="154"/>
      <c r="X3" s="4"/>
      <c r="Y3" s="4"/>
      <c r="Z3" s="4"/>
      <c r="AA3" s="4"/>
    </row>
    <row r="4" spans="1:27" ht="50.25" thickBot="1">
      <c r="A4" s="4"/>
      <c r="B4" s="93" t="s">
        <v>4</v>
      </c>
      <c r="C4" s="130" t="s">
        <v>36</v>
      </c>
      <c r="D4" s="130" t="s">
        <v>37</v>
      </c>
      <c r="E4" s="130" t="s">
        <v>34</v>
      </c>
      <c r="F4" s="129" t="s">
        <v>16</v>
      </c>
      <c r="G4" s="133" t="s">
        <v>6</v>
      </c>
      <c r="H4" s="132" t="s">
        <v>15</v>
      </c>
      <c r="I4" s="80" t="s">
        <v>5</v>
      </c>
      <c r="J4" s="31"/>
      <c r="K4" s="93" t="s">
        <v>4</v>
      </c>
      <c r="L4" s="112" t="s">
        <v>36</v>
      </c>
      <c r="M4" s="112" t="s">
        <v>37</v>
      </c>
      <c r="N4" s="112" t="s">
        <v>34</v>
      </c>
      <c r="O4" s="73" t="s">
        <v>5</v>
      </c>
      <c r="P4" s="31"/>
      <c r="Q4" s="93" t="s">
        <v>4</v>
      </c>
      <c r="R4" s="89" t="s">
        <v>7</v>
      </c>
      <c r="S4" s="90" t="s">
        <v>8</v>
      </c>
      <c r="T4" s="91" t="s">
        <v>9</v>
      </c>
      <c r="U4" s="92" t="s">
        <v>10</v>
      </c>
      <c r="V4" s="4"/>
      <c r="W4" s="89" t="s">
        <v>7</v>
      </c>
      <c r="X4" s="72" t="s">
        <v>8</v>
      </c>
      <c r="Y4" s="27" t="s">
        <v>9</v>
      </c>
      <c r="Z4" s="28" t="s">
        <v>10</v>
      </c>
      <c r="AA4" s="4"/>
    </row>
    <row r="5" spans="1:27" ht="18.75" thickBot="1">
      <c r="A5" s="4"/>
      <c r="B5" s="131">
        <v>42217</v>
      </c>
      <c r="C5" s="45">
        <v>8842.5</v>
      </c>
      <c r="D5" s="46">
        <v>1072.5</v>
      </c>
      <c r="E5" s="46">
        <v>0</v>
      </c>
      <c r="F5" s="46">
        <f>SUM(C5+D5+E5)</f>
        <v>9915</v>
      </c>
      <c r="G5" s="46">
        <v>0</v>
      </c>
      <c r="H5" s="47">
        <v>0</v>
      </c>
      <c r="I5" s="48">
        <f>F5+G5+H5</f>
        <v>9915</v>
      </c>
      <c r="J5" s="21"/>
      <c r="K5" s="81">
        <f>B5</f>
        <v>42217</v>
      </c>
      <c r="L5" s="17">
        <f>C5/7.5</f>
        <v>1179</v>
      </c>
      <c r="M5" s="17">
        <f>D5/3.75</f>
        <v>286</v>
      </c>
      <c r="N5" s="111">
        <f>E5/3.75</f>
        <v>0</v>
      </c>
      <c r="O5" s="18">
        <f>SUM(L5:N5)</f>
        <v>1465</v>
      </c>
      <c r="P5" s="32"/>
      <c r="Q5" s="82">
        <f>B5</f>
        <v>42217</v>
      </c>
      <c r="R5" s="124">
        <v>10</v>
      </c>
      <c r="S5" s="121"/>
      <c r="T5" s="15"/>
      <c r="U5" s="16"/>
      <c r="V5" s="4"/>
      <c r="W5" s="127">
        <v>5</v>
      </c>
      <c r="X5" s="121"/>
      <c r="Y5" s="15"/>
      <c r="Z5" s="16">
        <f aca="true" t="shared" si="0" ref="Z5:Z35">SUM(W5:Y5)</f>
        <v>5</v>
      </c>
      <c r="AA5" s="4"/>
    </row>
    <row r="6" spans="1:27" ht="18.75" thickBot="1">
      <c r="A6" s="4"/>
      <c r="B6" s="131">
        <v>42218</v>
      </c>
      <c r="C6" s="49">
        <v>6997.5</v>
      </c>
      <c r="D6" s="50">
        <v>720</v>
      </c>
      <c r="E6" s="46">
        <v>0</v>
      </c>
      <c r="F6" s="46">
        <f aca="true" t="shared" si="1" ref="F6:F36">SUM(C6+D6+E6)</f>
        <v>7717.5</v>
      </c>
      <c r="G6" s="50">
        <v>0</v>
      </c>
      <c r="H6" s="51">
        <v>0</v>
      </c>
      <c r="I6" s="48">
        <f aca="true" t="shared" si="2" ref="I6:I35">F6+G6+H6</f>
        <v>7717.5</v>
      </c>
      <c r="J6" s="21"/>
      <c r="K6" s="81">
        <f aca="true" t="shared" si="3" ref="K6:K35">B6</f>
        <v>42218</v>
      </c>
      <c r="L6" s="17">
        <f>C6/7.5</f>
        <v>933</v>
      </c>
      <c r="M6" s="17">
        <f>D6/3.75</f>
        <v>192</v>
      </c>
      <c r="N6" s="111">
        <f aca="true" t="shared" si="4" ref="N6:N35">E6/3.75</f>
        <v>0</v>
      </c>
      <c r="O6" s="18">
        <f aca="true" t="shared" si="5" ref="O6:O36">SUM(L6:N6)</f>
        <v>1125</v>
      </c>
      <c r="P6" s="32"/>
      <c r="Q6" s="82">
        <f aca="true" t="shared" si="6" ref="Q6:Q35">B6</f>
        <v>42218</v>
      </c>
      <c r="R6" s="125">
        <v>10</v>
      </c>
      <c r="S6" s="122"/>
      <c r="T6" s="6"/>
      <c r="U6" s="7"/>
      <c r="V6" s="4"/>
      <c r="W6" s="7">
        <v>5</v>
      </c>
      <c r="X6" s="122"/>
      <c r="Y6" s="6"/>
      <c r="Z6" s="7">
        <f t="shared" si="0"/>
        <v>5</v>
      </c>
      <c r="AA6" s="4"/>
    </row>
    <row r="7" spans="1:27" ht="18.75" thickBot="1">
      <c r="A7" s="4"/>
      <c r="B7" s="131">
        <v>42219</v>
      </c>
      <c r="C7" s="49">
        <v>10222.5</v>
      </c>
      <c r="D7" s="50">
        <v>1222.5</v>
      </c>
      <c r="E7" s="46">
        <v>0</v>
      </c>
      <c r="F7" s="46">
        <f t="shared" si="1"/>
        <v>11445</v>
      </c>
      <c r="G7" s="50">
        <v>0</v>
      </c>
      <c r="H7" s="51">
        <v>0</v>
      </c>
      <c r="I7" s="48">
        <f t="shared" si="2"/>
        <v>11445</v>
      </c>
      <c r="J7" s="21"/>
      <c r="K7" s="81">
        <f t="shared" si="3"/>
        <v>42219</v>
      </c>
      <c r="L7" s="17">
        <f aca="true" t="shared" si="7" ref="L7:L35">C7/7.5</f>
        <v>1363</v>
      </c>
      <c r="M7" s="17">
        <f aca="true" t="shared" si="8" ref="M7:M34">D7/3.75</f>
        <v>326</v>
      </c>
      <c r="N7" s="111">
        <f t="shared" si="4"/>
        <v>0</v>
      </c>
      <c r="O7" s="18">
        <f t="shared" si="5"/>
        <v>1689</v>
      </c>
      <c r="P7" s="32"/>
      <c r="Q7" s="82">
        <f t="shared" si="6"/>
        <v>42219</v>
      </c>
      <c r="R7" s="125">
        <v>9</v>
      </c>
      <c r="S7" s="122"/>
      <c r="T7" s="6"/>
      <c r="U7" s="7"/>
      <c r="V7" s="4"/>
      <c r="W7" s="7">
        <v>5</v>
      </c>
      <c r="X7" s="122"/>
      <c r="Y7" s="6"/>
      <c r="Z7" s="7">
        <f t="shared" si="0"/>
        <v>5</v>
      </c>
      <c r="AA7" s="4"/>
    </row>
    <row r="8" spans="1:27" ht="18.75" thickBot="1">
      <c r="A8" s="4"/>
      <c r="B8" s="131">
        <v>42220</v>
      </c>
      <c r="C8" s="49">
        <v>7290</v>
      </c>
      <c r="D8" s="50">
        <v>967.5</v>
      </c>
      <c r="E8" s="46">
        <v>0</v>
      </c>
      <c r="F8" s="46">
        <f t="shared" si="1"/>
        <v>8257.5</v>
      </c>
      <c r="G8" s="50">
        <v>0</v>
      </c>
      <c r="H8" s="51">
        <v>0</v>
      </c>
      <c r="I8" s="48">
        <f t="shared" si="2"/>
        <v>8257.5</v>
      </c>
      <c r="J8" s="21"/>
      <c r="K8" s="81">
        <f t="shared" si="3"/>
        <v>42220</v>
      </c>
      <c r="L8" s="17">
        <f t="shared" si="7"/>
        <v>972</v>
      </c>
      <c r="M8" s="17">
        <f t="shared" si="8"/>
        <v>258</v>
      </c>
      <c r="N8" s="111">
        <f t="shared" si="4"/>
        <v>0</v>
      </c>
      <c r="O8" s="18">
        <f t="shared" si="5"/>
        <v>1230</v>
      </c>
      <c r="P8" s="32"/>
      <c r="Q8" s="82">
        <f t="shared" si="6"/>
        <v>42220</v>
      </c>
      <c r="R8" s="125">
        <v>8</v>
      </c>
      <c r="S8" s="122"/>
      <c r="T8" s="6"/>
      <c r="U8" s="7"/>
      <c r="V8" s="4"/>
      <c r="W8" s="7">
        <v>5</v>
      </c>
      <c r="X8" s="122"/>
      <c r="Y8" s="6"/>
      <c r="Z8" s="7">
        <f t="shared" si="0"/>
        <v>5</v>
      </c>
      <c r="AA8" s="4"/>
    </row>
    <row r="9" spans="1:27" ht="18.75" thickBot="1">
      <c r="A9" s="4"/>
      <c r="B9" s="131">
        <v>42221</v>
      </c>
      <c r="C9" s="49">
        <v>13012.5</v>
      </c>
      <c r="D9" s="50">
        <v>1886.25</v>
      </c>
      <c r="E9" s="46">
        <v>0</v>
      </c>
      <c r="F9" s="46">
        <f t="shared" si="1"/>
        <v>14898.75</v>
      </c>
      <c r="G9" s="50">
        <v>0</v>
      </c>
      <c r="H9" s="51">
        <v>0</v>
      </c>
      <c r="I9" s="48">
        <f t="shared" si="2"/>
        <v>14898.75</v>
      </c>
      <c r="J9" s="21"/>
      <c r="K9" s="81">
        <f t="shared" si="3"/>
        <v>42221</v>
      </c>
      <c r="L9" s="17">
        <f t="shared" si="7"/>
        <v>1735</v>
      </c>
      <c r="M9" s="17">
        <f t="shared" si="8"/>
        <v>503</v>
      </c>
      <c r="N9" s="111">
        <f t="shared" si="4"/>
        <v>0</v>
      </c>
      <c r="O9" s="18">
        <f t="shared" si="5"/>
        <v>2238</v>
      </c>
      <c r="P9" s="32"/>
      <c r="Q9" s="82">
        <f t="shared" si="6"/>
        <v>42221</v>
      </c>
      <c r="R9" s="125">
        <v>11</v>
      </c>
      <c r="S9" s="122"/>
      <c r="T9" s="6"/>
      <c r="U9" s="7"/>
      <c r="V9" s="4"/>
      <c r="W9" s="7">
        <v>6</v>
      </c>
      <c r="X9" s="122"/>
      <c r="Y9" s="6"/>
      <c r="Z9" s="7">
        <f t="shared" si="0"/>
        <v>6</v>
      </c>
      <c r="AA9" s="4"/>
    </row>
    <row r="10" spans="1:27" ht="18.75" thickBot="1">
      <c r="A10" s="4"/>
      <c r="B10" s="131">
        <v>42222</v>
      </c>
      <c r="C10" s="49">
        <v>12135</v>
      </c>
      <c r="D10" s="50">
        <v>1537.5</v>
      </c>
      <c r="E10" s="46">
        <v>0</v>
      </c>
      <c r="F10" s="46">
        <f t="shared" si="1"/>
        <v>13672.5</v>
      </c>
      <c r="G10" s="50">
        <v>0</v>
      </c>
      <c r="H10" s="51">
        <v>0</v>
      </c>
      <c r="I10" s="48">
        <f t="shared" si="2"/>
        <v>13672.5</v>
      </c>
      <c r="J10" s="21"/>
      <c r="K10" s="81">
        <f t="shared" si="3"/>
        <v>42222</v>
      </c>
      <c r="L10" s="17">
        <f t="shared" si="7"/>
        <v>1618</v>
      </c>
      <c r="M10" s="17">
        <f t="shared" si="8"/>
        <v>410</v>
      </c>
      <c r="N10" s="111">
        <f t="shared" si="4"/>
        <v>0</v>
      </c>
      <c r="O10" s="18">
        <f t="shared" si="5"/>
        <v>2028</v>
      </c>
      <c r="P10" s="32"/>
      <c r="Q10" s="82">
        <f t="shared" si="6"/>
        <v>42222</v>
      </c>
      <c r="R10" s="125">
        <v>11</v>
      </c>
      <c r="S10" s="122"/>
      <c r="T10" s="6"/>
      <c r="U10" s="7"/>
      <c r="V10" s="4"/>
      <c r="W10" s="7">
        <v>6</v>
      </c>
      <c r="X10" s="122"/>
      <c r="Y10" s="6"/>
      <c r="Z10" s="7">
        <f t="shared" si="0"/>
        <v>6</v>
      </c>
      <c r="AA10" s="4"/>
    </row>
    <row r="11" spans="1:27" ht="18.75" thickBot="1">
      <c r="A11" s="4"/>
      <c r="B11" s="131">
        <v>42223</v>
      </c>
      <c r="C11" s="49">
        <v>9937.5</v>
      </c>
      <c r="D11" s="50">
        <v>1567.5</v>
      </c>
      <c r="E11" s="46">
        <v>0</v>
      </c>
      <c r="F11" s="46">
        <f t="shared" si="1"/>
        <v>11505</v>
      </c>
      <c r="G11" s="50">
        <v>0</v>
      </c>
      <c r="H11" s="51">
        <v>0</v>
      </c>
      <c r="I11" s="48">
        <f t="shared" si="2"/>
        <v>11505</v>
      </c>
      <c r="J11" s="21"/>
      <c r="K11" s="81">
        <f t="shared" si="3"/>
        <v>42223</v>
      </c>
      <c r="L11" s="17">
        <f t="shared" si="7"/>
        <v>1325</v>
      </c>
      <c r="M11" s="17">
        <f t="shared" si="8"/>
        <v>418</v>
      </c>
      <c r="N11" s="111">
        <f t="shared" si="4"/>
        <v>0</v>
      </c>
      <c r="O11" s="18">
        <f t="shared" si="5"/>
        <v>1743</v>
      </c>
      <c r="P11" s="32"/>
      <c r="Q11" s="82">
        <f t="shared" si="6"/>
        <v>42223</v>
      </c>
      <c r="R11" s="125">
        <v>10</v>
      </c>
      <c r="S11" s="122"/>
      <c r="T11" s="6"/>
      <c r="U11" s="7"/>
      <c r="V11" s="4"/>
      <c r="W11" s="7">
        <v>6</v>
      </c>
      <c r="X11" s="122"/>
      <c r="Y11" s="6"/>
      <c r="Z11" s="7">
        <f t="shared" si="0"/>
        <v>6</v>
      </c>
      <c r="AA11" s="4"/>
    </row>
    <row r="12" spans="1:27" ht="18.75" thickBot="1">
      <c r="A12" s="4"/>
      <c r="B12" s="131">
        <v>42224</v>
      </c>
      <c r="C12" s="49">
        <v>7890</v>
      </c>
      <c r="D12" s="50">
        <v>885</v>
      </c>
      <c r="E12" s="46">
        <v>0</v>
      </c>
      <c r="F12" s="46">
        <f t="shared" si="1"/>
        <v>8775</v>
      </c>
      <c r="G12" s="50">
        <v>0</v>
      </c>
      <c r="H12" s="51">
        <v>0</v>
      </c>
      <c r="I12" s="48">
        <f t="shared" si="2"/>
        <v>8775</v>
      </c>
      <c r="J12" s="21"/>
      <c r="K12" s="81">
        <f t="shared" si="3"/>
        <v>42224</v>
      </c>
      <c r="L12" s="17">
        <f t="shared" si="7"/>
        <v>1052</v>
      </c>
      <c r="M12" s="17">
        <f t="shared" si="8"/>
        <v>236</v>
      </c>
      <c r="N12" s="111">
        <f t="shared" si="4"/>
        <v>0</v>
      </c>
      <c r="O12" s="18">
        <f t="shared" si="5"/>
        <v>1288</v>
      </c>
      <c r="P12" s="32"/>
      <c r="Q12" s="82">
        <f t="shared" si="6"/>
        <v>42224</v>
      </c>
      <c r="R12" s="125">
        <v>10</v>
      </c>
      <c r="S12" s="122"/>
      <c r="T12" s="6"/>
      <c r="U12" s="7"/>
      <c r="V12" s="4"/>
      <c r="W12" s="7">
        <v>5</v>
      </c>
      <c r="X12" s="122"/>
      <c r="Y12" s="6"/>
      <c r="Z12" s="7">
        <f t="shared" si="0"/>
        <v>5</v>
      </c>
      <c r="AA12" s="4"/>
    </row>
    <row r="13" spans="1:27" ht="18.75" thickBot="1">
      <c r="A13" s="4"/>
      <c r="B13" s="131">
        <v>42225</v>
      </c>
      <c r="C13" s="49">
        <v>6060</v>
      </c>
      <c r="D13" s="50">
        <v>622.5</v>
      </c>
      <c r="E13" s="46">
        <v>0</v>
      </c>
      <c r="F13" s="46">
        <f t="shared" si="1"/>
        <v>6682.5</v>
      </c>
      <c r="G13" s="50">
        <v>0</v>
      </c>
      <c r="H13" s="51">
        <v>0</v>
      </c>
      <c r="I13" s="48">
        <f t="shared" si="2"/>
        <v>6682.5</v>
      </c>
      <c r="J13" s="21"/>
      <c r="K13" s="81">
        <f t="shared" si="3"/>
        <v>42225</v>
      </c>
      <c r="L13" s="17">
        <f t="shared" si="7"/>
        <v>808</v>
      </c>
      <c r="M13" s="17">
        <f t="shared" si="8"/>
        <v>166</v>
      </c>
      <c r="N13" s="111">
        <f t="shared" si="4"/>
        <v>0</v>
      </c>
      <c r="O13" s="18">
        <f t="shared" si="5"/>
        <v>974</v>
      </c>
      <c r="P13" s="32"/>
      <c r="Q13" s="82">
        <f t="shared" si="6"/>
        <v>42225</v>
      </c>
      <c r="R13" s="125">
        <v>9</v>
      </c>
      <c r="S13" s="122"/>
      <c r="T13" s="6"/>
      <c r="U13" s="7"/>
      <c r="V13" s="4"/>
      <c r="W13" s="7">
        <v>6</v>
      </c>
      <c r="X13" s="122"/>
      <c r="Y13" s="6"/>
      <c r="Z13" s="7">
        <f t="shared" si="0"/>
        <v>6</v>
      </c>
      <c r="AA13" s="4"/>
    </row>
    <row r="14" spans="1:27" ht="18.75" thickBot="1">
      <c r="A14" s="4"/>
      <c r="B14" s="131">
        <v>42226</v>
      </c>
      <c r="C14" s="49">
        <v>7860</v>
      </c>
      <c r="D14" s="50">
        <v>870</v>
      </c>
      <c r="E14" s="46">
        <v>0</v>
      </c>
      <c r="F14" s="46">
        <f t="shared" si="1"/>
        <v>8730</v>
      </c>
      <c r="G14" s="50">
        <v>0</v>
      </c>
      <c r="H14" s="51">
        <v>0</v>
      </c>
      <c r="I14" s="48">
        <f t="shared" si="2"/>
        <v>8730</v>
      </c>
      <c r="J14" s="21"/>
      <c r="K14" s="81">
        <f t="shared" si="3"/>
        <v>42226</v>
      </c>
      <c r="L14" s="17">
        <f t="shared" si="7"/>
        <v>1048</v>
      </c>
      <c r="M14" s="17">
        <f t="shared" si="8"/>
        <v>232</v>
      </c>
      <c r="N14" s="111">
        <f t="shared" si="4"/>
        <v>0</v>
      </c>
      <c r="O14" s="18">
        <f t="shared" si="5"/>
        <v>1280</v>
      </c>
      <c r="P14" s="32"/>
      <c r="Q14" s="82">
        <f t="shared" si="6"/>
        <v>42226</v>
      </c>
      <c r="R14" s="125">
        <v>9</v>
      </c>
      <c r="S14" s="122"/>
      <c r="T14" s="6"/>
      <c r="U14" s="7"/>
      <c r="V14" s="4"/>
      <c r="W14" s="7">
        <v>5</v>
      </c>
      <c r="X14" s="122"/>
      <c r="Y14" s="6"/>
      <c r="Z14" s="7">
        <f t="shared" si="0"/>
        <v>5</v>
      </c>
      <c r="AA14" s="4"/>
    </row>
    <row r="15" spans="1:27" ht="18.75" thickBot="1">
      <c r="A15" s="4"/>
      <c r="B15" s="131">
        <v>42227</v>
      </c>
      <c r="C15" s="49">
        <v>7897.5</v>
      </c>
      <c r="D15" s="50">
        <v>982.5</v>
      </c>
      <c r="E15" s="46">
        <v>0</v>
      </c>
      <c r="F15" s="46">
        <f t="shared" si="1"/>
        <v>8880</v>
      </c>
      <c r="G15" s="50">
        <v>1297</v>
      </c>
      <c r="H15" s="51">
        <v>0</v>
      </c>
      <c r="I15" s="48">
        <f t="shared" si="2"/>
        <v>10177</v>
      </c>
      <c r="J15" s="21"/>
      <c r="K15" s="81">
        <f t="shared" si="3"/>
        <v>42227</v>
      </c>
      <c r="L15" s="17">
        <f t="shared" si="7"/>
        <v>1053</v>
      </c>
      <c r="M15" s="17">
        <f t="shared" si="8"/>
        <v>262</v>
      </c>
      <c r="N15" s="111">
        <f t="shared" si="4"/>
        <v>0</v>
      </c>
      <c r="O15" s="18">
        <f t="shared" si="5"/>
        <v>1315</v>
      </c>
      <c r="P15" s="32"/>
      <c r="Q15" s="82">
        <f t="shared" si="6"/>
        <v>42227</v>
      </c>
      <c r="R15" s="125">
        <v>8</v>
      </c>
      <c r="S15" s="122"/>
      <c r="T15" s="6"/>
      <c r="U15" s="7"/>
      <c r="V15" s="4"/>
      <c r="W15" s="7">
        <v>4</v>
      </c>
      <c r="X15" s="122"/>
      <c r="Y15" s="6"/>
      <c r="Z15" s="7">
        <f t="shared" si="0"/>
        <v>4</v>
      </c>
      <c r="AA15" s="4"/>
    </row>
    <row r="16" spans="1:27" ht="18.75" thickBot="1">
      <c r="A16" s="4"/>
      <c r="B16" s="131">
        <v>42228</v>
      </c>
      <c r="C16" s="49">
        <v>7800</v>
      </c>
      <c r="D16" s="50">
        <v>1155</v>
      </c>
      <c r="E16" s="46">
        <v>0</v>
      </c>
      <c r="F16" s="46">
        <f t="shared" si="1"/>
        <v>8955</v>
      </c>
      <c r="G16" s="50">
        <v>389</v>
      </c>
      <c r="H16" s="51">
        <v>0</v>
      </c>
      <c r="I16" s="48">
        <f t="shared" si="2"/>
        <v>9344</v>
      </c>
      <c r="J16" s="21"/>
      <c r="K16" s="81">
        <f t="shared" si="3"/>
        <v>42228</v>
      </c>
      <c r="L16" s="17">
        <f t="shared" si="7"/>
        <v>1040</v>
      </c>
      <c r="M16" s="17">
        <f t="shared" si="8"/>
        <v>308</v>
      </c>
      <c r="N16" s="111">
        <f t="shared" si="4"/>
        <v>0</v>
      </c>
      <c r="O16" s="18">
        <f t="shared" si="5"/>
        <v>1348</v>
      </c>
      <c r="P16" s="32"/>
      <c r="Q16" s="82">
        <f t="shared" si="6"/>
        <v>42228</v>
      </c>
      <c r="R16" s="125">
        <v>8</v>
      </c>
      <c r="S16" s="122"/>
      <c r="T16" s="6"/>
      <c r="U16" s="7"/>
      <c r="V16" s="4"/>
      <c r="W16" s="7">
        <v>5</v>
      </c>
      <c r="X16" s="122"/>
      <c r="Y16" s="6"/>
      <c r="Z16" s="7">
        <f t="shared" si="0"/>
        <v>5</v>
      </c>
      <c r="AA16" s="4"/>
    </row>
    <row r="17" spans="1:27" ht="18.75" thickBot="1">
      <c r="A17" s="4"/>
      <c r="B17" s="131">
        <v>42229</v>
      </c>
      <c r="C17" s="49">
        <v>8872.5</v>
      </c>
      <c r="D17" s="50">
        <v>1170</v>
      </c>
      <c r="E17" s="46">
        <v>0</v>
      </c>
      <c r="F17" s="46">
        <f t="shared" si="1"/>
        <v>10042.5</v>
      </c>
      <c r="G17" s="50">
        <v>0</v>
      </c>
      <c r="H17" s="51">
        <v>0</v>
      </c>
      <c r="I17" s="48">
        <f t="shared" si="2"/>
        <v>10042.5</v>
      </c>
      <c r="J17" s="21"/>
      <c r="K17" s="81">
        <f t="shared" si="3"/>
        <v>42229</v>
      </c>
      <c r="L17" s="17">
        <f t="shared" si="7"/>
        <v>1183</v>
      </c>
      <c r="M17" s="17">
        <f t="shared" si="8"/>
        <v>312</v>
      </c>
      <c r="N17" s="111">
        <f t="shared" si="4"/>
        <v>0</v>
      </c>
      <c r="O17" s="18">
        <f t="shared" si="5"/>
        <v>1495</v>
      </c>
      <c r="P17" s="32"/>
      <c r="Q17" s="82">
        <f t="shared" si="6"/>
        <v>42229</v>
      </c>
      <c r="R17" s="125">
        <v>9</v>
      </c>
      <c r="S17" s="122"/>
      <c r="T17" s="6"/>
      <c r="U17" s="7"/>
      <c r="V17" s="4"/>
      <c r="W17" s="7">
        <v>5</v>
      </c>
      <c r="X17" s="122"/>
      <c r="Y17" s="6"/>
      <c r="Z17" s="7">
        <f t="shared" si="0"/>
        <v>5</v>
      </c>
      <c r="AA17" s="4"/>
    </row>
    <row r="18" spans="1:27" ht="18.75" thickBot="1">
      <c r="A18" s="4"/>
      <c r="B18" s="131">
        <v>42230</v>
      </c>
      <c r="C18" s="49">
        <v>8047.5</v>
      </c>
      <c r="D18" s="50">
        <v>1185</v>
      </c>
      <c r="E18" s="46">
        <v>0</v>
      </c>
      <c r="F18" s="46">
        <f t="shared" si="1"/>
        <v>9232.5</v>
      </c>
      <c r="G18" s="50">
        <v>0</v>
      </c>
      <c r="H18" s="51">
        <v>0</v>
      </c>
      <c r="I18" s="48">
        <f t="shared" si="2"/>
        <v>9232.5</v>
      </c>
      <c r="J18" s="21"/>
      <c r="K18" s="81">
        <f t="shared" si="3"/>
        <v>42230</v>
      </c>
      <c r="L18" s="17">
        <f t="shared" si="7"/>
        <v>1073</v>
      </c>
      <c r="M18" s="17">
        <f t="shared" si="8"/>
        <v>316</v>
      </c>
      <c r="N18" s="111">
        <f t="shared" si="4"/>
        <v>0</v>
      </c>
      <c r="O18" s="18">
        <f t="shared" si="5"/>
        <v>1389</v>
      </c>
      <c r="P18" s="32"/>
      <c r="Q18" s="82">
        <f t="shared" si="6"/>
        <v>42230</v>
      </c>
      <c r="R18" s="125">
        <v>10</v>
      </c>
      <c r="S18" s="122"/>
      <c r="T18" s="6"/>
      <c r="U18" s="7"/>
      <c r="V18" s="4"/>
      <c r="W18" s="7">
        <v>5</v>
      </c>
      <c r="X18" s="122"/>
      <c r="Y18" s="6"/>
      <c r="Z18" s="7">
        <f t="shared" si="0"/>
        <v>5</v>
      </c>
      <c r="AA18" s="4"/>
    </row>
    <row r="19" spans="1:27" ht="18.75" thickBot="1">
      <c r="A19" s="4"/>
      <c r="B19" s="131">
        <v>42231</v>
      </c>
      <c r="C19" s="49">
        <v>7005</v>
      </c>
      <c r="D19" s="50">
        <v>1050</v>
      </c>
      <c r="E19" s="46">
        <v>0</v>
      </c>
      <c r="F19" s="46">
        <f t="shared" si="1"/>
        <v>8055</v>
      </c>
      <c r="G19" s="50">
        <v>0</v>
      </c>
      <c r="H19" s="51">
        <v>0</v>
      </c>
      <c r="I19" s="48">
        <f t="shared" si="2"/>
        <v>8055</v>
      </c>
      <c r="J19" s="21"/>
      <c r="K19" s="81">
        <f t="shared" si="3"/>
        <v>42231</v>
      </c>
      <c r="L19" s="17">
        <f t="shared" si="7"/>
        <v>934</v>
      </c>
      <c r="M19" s="17">
        <f t="shared" si="8"/>
        <v>280</v>
      </c>
      <c r="N19" s="111">
        <f t="shared" si="4"/>
        <v>0</v>
      </c>
      <c r="O19" s="18">
        <f t="shared" si="5"/>
        <v>1214</v>
      </c>
      <c r="P19" s="32"/>
      <c r="Q19" s="82">
        <f t="shared" si="6"/>
        <v>42231</v>
      </c>
      <c r="R19" s="125">
        <v>8</v>
      </c>
      <c r="S19" s="122"/>
      <c r="T19" s="6"/>
      <c r="U19" s="7"/>
      <c r="V19" s="4"/>
      <c r="W19" s="7">
        <v>5</v>
      </c>
      <c r="X19" s="122"/>
      <c r="Y19" s="6"/>
      <c r="Z19" s="7">
        <f t="shared" si="0"/>
        <v>5</v>
      </c>
      <c r="AA19" s="4"/>
    </row>
    <row r="20" spans="1:27" ht="18.75" thickBot="1">
      <c r="A20" s="4"/>
      <c r="B20" s="131">
        <v>42232</v>
      </c>
      <c r="C20" s="49">
        <v>4747.5</v>
      </c>
      <c r="D20" s="50">
        <v>525</v>
      </c>
      <c r="E20" s="46">
        <v>0</v>
      </c>
      <c r="F20" s="46">
        <f t="shared" si="1"/>
        <v>5272.5</v>
      </c>
      <c r="G20" s="50">
        <v>0</v>
      </c>
      <c r="H20" s="51">
        <v>0</v>
      </c>
      <c r="I20" s="48">
        <f t="shared" si="2"/>
        <v>5272.5</v>
      </c>
      <c r="J20" s="21"/>
      <c r="K20" s="81">
        <f t="shared" si="3"/>
        <v>42232</v>
      </c>
      <c r="L20" s="17">
        <f t="shared" si="7"/>
        <v>633</v>
      </c>
      <c r="M20" s="17">
        <f t="shared" si="8"/>
        <v>140</v>
      </c>
      <c r="N20" s="111">
        <f t="shared" si="4"/>
        <v>0</v>
      </c>
      <c r="O20" s="18">
        <f t="shared" si="5"/>
        <v>773</v>
      </c>
      <c r="P20" s="32"/>
      <c r="Q20" s="82">
        <f t="shared" si="6"/>
        <v>42232</v>
      </c>
      <c r="R20" s="125">
        <v>7</v>
      </c>
      <c r="S20" s="122"/>
      <c r="T20" s="6"/>
      <c r="U20" s="7"/>
      <c r="V20" s="4"/>
      <c r="W20" s="7">
        <v>5</v>
      </c>
      <c r="X20" s="122"/>
      <c r="Y20" s="6"/>
      <c r="Z20" s="7">
        <f t="shared" si="0"/>
        <v>5</v>
      </c>
      <c r="AA20" s="4"/>
    </row>
    <row r="21" spans="1:27" ht="18.75" thickBot="1">
      <c r="A21" s="4"/>
      <c r="B21" s="131">
        <v>42233</v>
      </c>
      <c r="C21" s="49">
        <v>5730</v>
      </c>
      <c r="D21" s="50">
        <v>1275</v>
      </c>
      <c r="E21" s="46">
        <v>0</v>
      </c>
      <c r="F21" s="46">
        <f t="shared" si="1"/>
        <v>7005</v>
      </c>
      <c r="G21" s="50">
        <v>0</v>
      </c>
      <c r="H21" s="51">
        <v>0</v>
      </c>
      <c r="I21" s="48">
        <f t="shared" si="2"/>
        <v>7005</v>
      </c>
      <c r="J21" s="21"/>
      <c r="K21" s="81">
        <f t="shared" si="3"/>
        <v>42233</v>
      </c>
      <c r="L21" s="17">
        <f t="shared" si="7"/>
        <v>764</v>
      </c>
      <c r="M21" s="17">
        <f t="shared" si="8"/>
        <v>340</v>
      </c>
      <c r="N21" s="111">
        <f t="shared" si="4"/>
        <v>0</v>
      </c>
      <c r="O21" s="18">
        <f t="shared" si="5"/>
        <v>1104</v>
      </c>
      <c r="P21" s="32"/>
      <c r="Q21" s="82">
        <f t="shared" si="6"/>
        <v>42233</v>
      </c>
      <c r="R21" s="125">
        <v>5</v>
      </c>
      <c r="S21" s="122"/>
      <c r="T21" s="6"/>
      <c r="U21" s="7"/>
      <c r="V21" s="4"/>
      <c r="W21" s="7">
        <v>3</v>
      </c>
      <c r="X21" s="122"/>
      <c r="Y21" s="6"/>
      <c r="Z21" s="7">
        <f t="shared" si="0"/>
        <v>3</v>
      </c>
      <c r="AA21" s="4"/>
    </row>
    <row r="22" spans="1:27" ht="18.75" thickBot="1">
      <c r="A22" s="4"/>
      <c r="B22" s="131">
        <v>42234</v>
      </c>
      <c r="C22" s="49">
        <v>7140</v>
      </c>
      <c r="D22" s="50">
        <v>1380</v>
      </c>
      <c r="E22" s="46">
        <v>240</v>
      </c>
      <c r="F22" s="46">
        <f t="shared" si="1"/>
        <v>8760</v>
      </c>
      <c r="G22" s="50">
        <v>908</v>
      </c>
      <c r="H22" s="51">
        <v>0</v>
      </c>
      <c r="I22" s="48">
        <f t="shared" si="2"/>
        <v>9668</v>
      </c>
      <c r="J22" s="21"/>
      <c r="K22" s="81">
        <f t="shared" si="3"/>
        <v>42234</v>
      </c>
      <c r="L22" s="17">
        <f t="shared" si="7"/>
        <v>952</v>
      </c>
      <c r="M22" s="17">
        <f t="shared" si="8"/>
        <v>368</v>
      </c>
      <c r="N22" s="111">
        <f t="shared" si="4"/>
        <v>64</v>
      </c>
      <c r="O22" s="18">
        <f t="shared" si="5"/>
        <v>1384</v>
      </c>
      <c r="P22" s="32"/>
      <c r="Q22" s="82">
        <f t="shared" si="6"/>
        <v>42234</v>
      </c>
      <c r="R22" s="125">
        <v>10</v>
      </c>
      <c r="S22" s="122"/>
      <c r="T22" s="6"/>
      <c r="U22" s="7"/>
      <c r="V22" s="4"/>
      <c r="W22" s="7">
        <v>6</v>
      </c>
      <c r="X22" s="122"/>
      <c r="Y22" s="6"/>
      <c r="Z22" s="7">
        <f t="shared" si="0"/>
        <v>6</v>
      </c>
      <c r="AA22" s="4"/>
    </row>
    <row r="23" spans="1:27" ht="18.75" thickBot="1">
      <c r="A23" s="4"/>
      <c r="B23" s="131">
        <v>42235</v>
      </c>
      <c r="C23" s="49">
        <v>9382.5</v>
      </c>
      <c r="D23" s="50">
        <v>2085</v>
      </c>
      <c r="E23" s="46">
        <v>228.75</v>
      </c>
      <c r="F23" s="46">
        <f t="shared" si="1"/>
        <v>11696.25</v>
      </c>
      <c r="G23" s="50">
        <v>0</v>
      </c>
      <c r="H23" s="51">
        <v>0</v>
      </c>
      <c r="I23" s="48">
        <f t="shared" si="2"/>
        <v>11696.25</v>
      </c>
      <c r="J23" s="21"/>
      <c r="K23" s="81">
        <f t="shared" si="3"/>
        <v>42235</v>
      </c>
      <c r="L23" s="17">
        <f t="shared" si="7"/>
        <v>1251</v>
      </c>
      <c r="M23" s="17">
        <f t="shared" si="8"/>
        <v>556</v>
      </c>
      <c r="N23" s="111">
        <f t="shared" si="4"/>
        <v>61</v>
      </c>
      <c r="O23" s="18">
        <f t="shared" si="5"/>
        <v>1868</v>
      </c>
      <c r="P23" s="32"/>
      <c r="Q23" s="82">
        <f t="shared" si="6"/>
        <v>42235</v>
      </c>
      <c r="R23" s="125">
        <v>10</v>
      </c>
      <c r="S23" s="122"/>
      <c r="T23" s="6"/>
      <c r="U23" s="7"/>
      <c r="V23" s="4"/>
      <c r="W23" s="7">
        <v>6</v>
      </c>
      <c r="X23" s="122"/>
      <c r="Y23" s="6"/>
      <c r="Z23" s="7">
        <f t="shared" si="0"/>
        <v>6</v>
      </c>
      <c r="AA23" s="4"/>
    </row>
    <row r="24" spans="1:27" ht="18.75" thickBot="1">
      <c r="A24" s="4"/>
      <c r="B24" s="131">
        <v>42236</v>
      </c>
      <c r="C24" s="49">
        <v>6810</v>
      </c>
      <c r="D24" s="50">
        <v>1485</v>
      </c>
      <c r="E24" s="46">
        <v>97.5</v>
      </c>
      <c r="F24" s="46">
        <f t="shared" si="1"/>
        <v>8392.5</v>
      </c>
      <c r="G24" s="50">
        <v>0</v>
      </c>
      <c r="H24" s="51">
        <v>0</v>
      </c>
      <c r="I24" s="48">
        <f t="shared" si="2"/>
        <v>8392.5</v>
      </c>
      <c r="J24" s="21"/>
      <c r="K24" s="81">
        <f t="shared" si="3"/>
        <v>42236</v>
      </c>
      <c r="L24" s="17">
        <f t="shared" si="7"/>
        <v>908</v>
      </c>
      <c r="M24" s="17">
        <f t="shared" si="8"/>
        <v>396</v>
      </c>
      <c r="N24" s="111">
        <f t="shared" si="4"/>
        <v>26</v>
      </c>
      <c r="O24" s="18">
        <f t="shared" si="5"/>
        <v>1330</v>
      </c>
      <c r="P24" s="32"/>
      <c r="Q24" s="82">
        <f t="shared" si="6"/>
        <v>42236</v>
      </c>
      <c r="R24" s="125">
        <v>8</v>
      </c>
      <c r="S24" s="122"/>
      <c r="T24" s="6"/>
      <c r="U24" s="7"/>
      <c r="V24" s="4"/>
      <c r="W24" s="7">
        <v>5</v>
      </c>
      <c r="X24" s="122"/>
      <c r="Y24" s="6"/>
      <c r="Z24" s="7">
        <f t="shared" si="0"/>
        <v>5</v>
      </c>
      <c r="AA24" s="4"/>
    </row>
    <row r="25" spans="1:27" ht="18.75" thickBot="1">
      <c r="A25" s="4"/>
      <c r="B25" s="131">
        <v>42237</v>
      </c>
      <c r="C25" s="49">
        <v>12082.5</v>
      </c>
      <c r="D25" s="50">
        <v>2482.5</v>
      </c>
      <c r="E25" s="46">
        <v>187.5</v>
      </c>
      <c r="F25" s="46">
        <f t="shared" si="1"/>
        <v>14752.5</v>
      </c>
      <c r="G25" s="50">
        <v>0</v>
      </c>
      <c r="H25" s="51">
        <v>0</v>
      </c>
      <c r="I25" s="48">
        <f t="shared" si="2"/>
        <v>14752.5</v>
      </c>
      <c r="J25" s="21"/>
      <c r="K25" s="81">
        <f t="shared" si="3"/>
        <v>42237</v>
      </c>
      <c r="L25" s="17">
        <f t="shared" si="7"/>
        <v>1611</v>
      </c>
      <c r="M25" s="17">
        <f t="shared" si="8"/>
        <v>662</v>
      </c>
      <c r="N25" s="111">
        <f t="shared" si="4"/>
        <v>50</v>
      </c>
      <c r="O25" s="18">
        <f t="shared" si="5"/>
        <v>2323</v>
      </c>
      <c r="P25" s="32"/>
      <c r="Q25" s="82">
        <f t="shared" si="6"/>
        <v>42237</v>
      </c>
      <c r="R25" s="125">
        <v>11</v>
      </c>
      <c r="S25" s="122"/>
      <c r="T25" s="6"/>
      <c r="U25" s="7"/>
      <c r="V25" s="4"/>
      <c r="W25" s="7">
        <v>6</v>
      </c>
      <c r="X25" s="122"/>
      <c r="Y25" s="6"/>
      <c r="Z25" s="7">
        <f t="shared" si="0"/>
        <v>6</v>
      </c>
      <c r="AA25" s="4"/>
    </row>
    <row r="26" spans="1:27" ht="18.75" thickBot="1">
      <c r="A26" s="4"/>
      <c r="B26" s="131">
        <v>42238</v>
      </c>
      <c r="C26" s="49">
        <v>8602.5</v>
      </c>
      <c r="D26" s="50">
        <v>1530</v>
      </c>
      <c r="E26" s="46">
        <v>153.75</v>
      </c>
      <c r="F26" s="46">
        <f t="shared" si="1"/>
        <v>10286.25</v>
      </c>
      <c r="G26" s="50">
        <v>0</v>
      </c>
      <c r="H26" s="51">
        <v>0</v>
      </c>
      <c r="I26" s="48">
        <f t="shared" si="2"/>
        <v>10286.25</v>
      </c>
      <c r="J26" s="21"/>
      <c r="K26" s="81">
        <f t="shared" si="3"/>
        <v>42238</v>
      </c>
      <c r="L26" s="17">
        <f t="shared" si="7"/>
        <v>1147</v>
      </c>
      <c r="M26" s="17">
        <f t="shared" si="8"/>
        <v>408</v>
      </c>
      <c r="N26" s="111">
        <f t="shared" si="4"/>
        <v>41</v>
      </c>
      <c r="O26" s="18">
        <f t="shared" si="5"/>
        <v>1596</v>
      </c>
      <c r="P26" s="32"/>
      <c r="Q26" s="82">
        <f t="shared" si="6"/>
        <v>42238</v>
      </c>
      <c r="R26" s="125">
        <v>9</v>
      </c>
      <c r="S26" s="122"/>
      <c r="T26" s="6"/>
      <c r="U26" s="7"/>
      <c r="V26" s="4"/>
      <c r="W26" s="7">
        <v>5</v>
      </c>
      <c r="X26" s="122"/>
      <c r="Y26" s="6"/>
      <c r="Z26" s="7">
        <f t="shared" si="0"/>
        <v>5</v>
      </c>
      <c r="AA26" s="4"/>
    </row>
    <row r="27" spans="1:27" ht="18.75" thickBot="1">
      <c r="A27" s="4"/>
      <c r="B27" s="131">
        <v>42239</v>
      </c>
      <c r="C27" s="49">
        <v>3450</v>
      </c>
      <c r="D27" s="50">
        <v>352.5</v>
      </c>
      <c r="E27" s="46">
        <v>0</v>
      </c>
      <c r="F27" s="46">
        <f t="shared" si="1"/>
        <v>3802.5</v>
      </c>
      <c r="G27" s="50">
        <v>0</v>
      </c>
      <c r="H27" s="51">
        <v>0</v>
      </c>
      <c r="I27" s="48">
        <f t="shared" si="2"/>
        <v>3802.5</v>
      </c>
      <c r="J27" s="21"/>
      <c r="K27" s="81">
        <f t="shared" si="3"/>
        <v>42239</v>
      </c>
      <c r="L27" s="17">
        <f t="shared" si="7"/>
        <v>460</v>
      </c>
      <c r="M27" s="17">
        <f t="shared" si="8"/>
        <v>94</v>
      </c>
      <c r="N27" s="111">
        <f t="shared" si="4"/>
        <v>0</v>
      </c>
      <c r="O27" s="18">
        <f t="shared" si="5"/>
        <v>554</v>
      </c>
      <c r="P27" s="32"/>
      <c r="Q27" s="82">
        <f t="shared" si="6"/>
        <v>42239</v>
      </c>
      <c r="R27" s="125">
        <v>5</v>
      </c>
      <c r="S27" s="122"/>
      <c r="T27" s="6"/>
      <c r="U27" s="7"/>
      <c r="V27" s="4"/>
      <c r="W27" s="7">
        <v>4</v>
      </c>
      <c r="X27" s="122"/>
      <c r="Y27" s="6"/>
      <c r="Z27" s="7">
        <f t="shared" si="0"/>
        <v>4</v>
      </c>
      <c r="AA27" s="4"/>
    </row>
    <row r="28" spans="1:27" ht="18.75" thickBot="1">
      <c r="A28" s="4"/>
      <c r="B28" s="131">
        <v>42240</v>
      </c>
      <c r="C28" s="49">
        <v>13005</v>
      </c>
      <c r="D28" s="50">
        <v>2752.5</v>
      </c>
      <c r="E28" s="46">
        <v>285</v>
      </c>
      <c r="F28" s="46">
        <f t="shared" si="1"/>
        <v>16042.5</v>
      </c>
      <c r="G28" s="50">
        <v>0</v>
      </c>
      <c r="H28" s="51">
        <v>0</v>
      </c>
      <c r="I28" s="48">
        <f t="shared" si="2"/>
        <v>16042.5</v>
      </c>
      <c r="J28" s="21"/>
      <c r="K28" s="81">
        <f t="shared" si="3"/>
        <v>42240</v>
      </c>
      <c r="L28" s="17">
        <f t="shared" si="7"/>
        <v>1734</v>
      </c>
      <c r="M28" s="17">
        <f t="shared" si="8"/>
        <v>734</v>
      </c>
      <c r="N28" s="111">
        <f t="shared" si="4"/>
        <v>76</v>
      </c>
      <c r="O28" s="18">
        <f t="shared" si="5"/>
        <v>2544</v>
      </c>
      <c r="P28" s="32"/>
      <c r="Q28" s="82">
        <f t="shared" si="6"/>
        <v>42240</v>
      </c>
      <c r="R28" s="125">
        <v>11</v>
      </c>
      <c r="S28" s="122"/>
      <c r="T28" s="6"/>
      <c r="U28" s="7"/>
      <c r="V28" s="4"/>
      <c r="W28" s="128">
        <v>5</v>
      </c>
      <c r="X28" s="122"/>
      <c r="Y28" s="6"/>
      <c r="Z28" s="7">
        <f t="shared" si="0"/>
        <v>5</v>
      </c>
      <c r="AA28" s="4"/>
    </row>
    <row r="29" spans="1:27" ht="18.75" thickBot="1">
      <c r="A29" s="4"/>
      <c r="B29" s="131">
        <v>42241</v>
      </c>
      <c r="C29" s="49">
        <v>10290</v>
      </c>
      <c r="D29" s="50">
        <v>2055</v>
      </c>
      <c r="E29" s="46">
        <v>228.75</v>
      </c>
      <c r="F29" s="46">
        <f t="shared" si="1"/>
        <v>12573.75</v>
      </c>
      <c r="G29" s="50">
        <v>0</v>
      </c>
      <c r="H29" s="51">
        <v>0</v>
      </c>
      <c r="I29" s="48">
        <f t="shared" si="2"/>
        <v>12573.75</v>
      </c>
      <c r="J29" s="21"/>
      <c r="K29" s="81">
        <f t="shared" si="3"/>
        <v>42241</v>
      </c>
      <c r="L29" s="17">
        <f t="shared" si="7"/>
        <v>1372</v>
      </c>
      <c r="M29" s="17">
        <f t="shared" si="8"/>
        <v>548</v>
      </c>
      <c r="N29" s="111">
        <f t="shared" si="4"/>
        <v>61</v>
      </c>
      <c r="O29" s="18">
        <f t="shared" si="5"/>
        <v>1981</v>
      </c>
      <c r="P29" s="32"/>
      <c r="Q29" s="82">
        <f t="shared" si="6"/>
        <v>42241</v>
      </c>
      <c r="R29" s="125">
        <v>10</v>
      </c>
      <c r="S29" s="122"/>
      <c r="T29" s="6"/>
      <c r="U29" s="7"/>
      <c r="V29" s="4"/>
      <c r="W29" s="7">
        <v>5</v>
      </c>
      <c r="X29" s="122"/>
      <c r="Y29" s="6"/>
      <c r="Z29" s="7">
        <f t="shared" si="0"/>
        <v>5</v>
      </c>
      <c r="AA29" s="4"/>
    </row>
    <row r="30" spans="1:27" ht="18.75" thickBot="1">
      <c r="A30" s="4"/>
      <c r="B30" s="131">
        <v>42242</v>
      </c>
      <c r="C30" s="49">
        <v>9892.5</v>
      </c>
      <c r="D30" s="50">
        <v>1882.5</v>
      </c>
      <c r="E30" s="46">
        <v>318.75</v>
      </c>
      <c r="F30" s="46">
        <f t="shared" si="1"/>
        <v>12093.75</v>
      </c>
      <c r="G30" s="50">
        <v>0</v>
      </c>
      <c r="H30" s="51">
        <v>0</v>
      </c>
      <c r="I30" s="48">
        <f t="shared" si="2"/>
        <v>12093.75</v>
      </c>
      <c r="J30" s="21"/>
      <c r="K30" s="81">
        <f t="shared" si="3"/>
        <v>42242</v>
      </c>
      <c r="L30" s="17">
        <f t="shared" si="7"/>
        <v>1319</v>
      </c>
      <c r="M30" s="17">
        <f t="shared" si="8"/>
        <v>502</v>
      </c>
      <c r="N30" s="111">
        <f t="shared" si="4"/>
        <v>85</v>
      </c>
      <c r="O30" s="18">
        <f t="shared" si="5"/>
        <v>1906</v>
      </c>
      <c r="P30" s="32"/>
      <c r="Q30" s="82">
        <f t="shared" si="6"/>
        <v>42242</v>
      </c>
      <c r="R30" s="125">
        <v>10</v>
      </c>
      <c r="S30" s="122"/>
      <c r="T30" s="6"/>
      <c r="U30" s="7"/>
      <c r="V30" s="4"/>
      <c r="W30" s="7">
        <v>6</v>
      </c>
      <c r="X30" s="122"/>
      <c r="Y30" s="6"/>
      <c r="Z30" s="7">
        <f t="shared" si="0"/>
        <v>6</v>
      </c>
      <c r="AA30" s="4"/>
    </row>
    <row r="31" spans="1:27" ht="18.75" thickBot="1">
      <c r="A31" s="4"/>
      <c r="B31" s="131">
        <v>42243</v>
      </c>
      <c r="C31" s="49">
        <v>9390</v>
      </c>
      <c r="D31" s="50">
        <v>1440</v>
      </c>
      <c r="E31" s="46">
        <v>513.75</v>
      </c>
      <c r="F31" s="46">
        <f t="shared" si="1"/>
        <v>11343.75</v>
      </c>
      <c r="G31" s="50">
        <v>0</v>
      </c>
      <c r="H31" s="51">
        <v>0</v>
      </c>
      <c r="I31" s="48">
        <f t="shared" si="2"/>
        <v>11343.75</v>
      </c>
      <c r="J31" s="21"/>
      <c r="K31" s="81">
        <f t="shared" si="3"/>
        <v>42243</v>
      </c>
      <c r="L31" s="17">
        <f t="shared" si="7"/>
        <v>1252</v>
      </c>
      <c r="M31" s="17">
        <f t="shared" si="8"/>
        <v>384</v>
      </c>
      <c r="N31" s="111">
        <f t="shared" si="4"/>
        <v>137</v>
      </c>
      <c r="O31" s="18">
        <f t="shared" si="5"/>
        <v>1773</v>
      </c>
      <c r="P31" s="32"/>
      <c r="Q31" s="82">
        <f t="shared" si="6"/>
        <v>42243</v>
      </c>
      <c r="R31" s="125">
        <v>11</v>
      </c>
      <c r="S31" s="122"/>
      <c r="T31" s="6"/>
      <c r="U31" s="7"/>
      <c r="V31" s="4"/>
      <c r="W31" s="7">
        <v>6</v>
      </c>
      <c r="X31" s="122"/>
      <c r="Y31" s="6"/>
      <c r="Z31" s="7">
        <f t="shared" si="0"/>
        <v>6</v>
      </c>
      <c r="AA31" s="4"/>
    </row>
    <row r="32" spans="1:27" ht="18.75" thickBot="1">
      <c r="A32" s="4"/>
      <c r="B32" s="131">
        <v>42244</v>
      </c>
      <c r="C32" s="49">
        <v>9802.5</v>
      </c>
      <c r="D32" s="50">
        <v>1698.75</v>
      </c>
      <c r="E32" s="46">
        <v>690</v>
      </c>
      <c r="F32" s="46">
        <f t="shared" si="1"/>
        <v>12191.25</v>
      </c>
      <c r="G32" s="50">
        <v>0</v>
      </c>
      <c r="H32" s="51">
        <v>0</v>
      </c>
      <c r="I32" s="48">
        <f t="shared" si="2"/>
        <v>12191.25</v>
      </c>
      <c r="J32" s="21"/>
      <c r="K32" s="81">
        <f t="shared" si="3"/>
        <v>42244</v>
      </c>
      <c r="L32" s="17">
        <f t="shared" si="7"/>
        <v>1307</v>
      </c>
      <c r="M32" s="17">
        <f t="shared" si="8"/>
        <v>453</v>
      </c>
      <c r="N32" s="111">
        <f t="shared" si="4"/>
        <v>184</v>
      </c>
      <c r="O32" s="18">
        <f t="shared" si="5"/>
        <v>1944</v>
      </c>
      <c r="P32" s="32"/>
      <c r="Q32" s="82">
        <f t="shared" si="6"/>
        <v>42244</v>
      </c>
      <c r="R32" s="125">
        <v>9</v>
      </c>
      <c r="S32" s="122"/>
      <c r="T32" s="6"/>
      <c r="U32" s="7"/>
      <c r="V32" s="4"/>
      <c r="W32" s="128">
        <v>5</v>
      </c>
      <c r="X32" s="122"/>
      <c r="Y32" s="6"/>
      <c r="Z32" s="7">
        <f t="shared" si="0"/>
        <v>5</v>
      </c>
      <c r="AA32" s="4"/>
    </row>
    <row r="33" spans="1:27" ht="18.75" thickBot="1">
      <c r="A33" s="4"/>
      <c r="B33" s="131">
        <v>42245</v>
      </c>
      <c r="C33" s="49">
        <v>8797.5</v>
      </c>
      <c r="D33" s="50">
        <v>1080</v>
      </c>
      <c r="E33" s="46">
        <v>236.25</v>
      </c>
      <c r="F33" s="46">
        <f t="shared" si="1"/>
        <v>10113.75</v>
      </c>
      <c r="G33" s="50">
        <v>0</v>
      </c>
      <c r="H33" s="51">
        <v>0</v>
      </c>
      <c r="I33" s="48">
        <f t="shared" si="2"/>
        <v>10113.75</v>
      </c>
      <c r="J33" s="21"/>
      <c r="K33" s="81">
        <f t="shared" si="3"/>
        <v>42245</v>
      </c>
      <c r="L33" s="17">
        <f t="shared" si="7"/>
        <v>1173</v>
      </c>
      <c r="M33" s="17">
        <f t="shared" si="8"/>
        <v>288</v>
      </c>
      <c r="N33" s="111">
        <f t="shared" si="4"/>
        <v>63</v>
      </c>
      <c r="O33" s="18">
        <f t="shared" si="5"/>
        <v>1524</v>
      </c>
      <c r="P33" s="32"/>
      <c r="Q33" s="82">
        <f t="shared" si="6"/>
        <v>42245</v>
      </c>
      <c r="R33" s="125">
        <v>10</v>
      </c>
      <c r="S33" s="122"/>
      <c r="T33" s="6"/>
      <c r="U33" s="7"/>
      <c r="V33" s="4"/>
      <c r="W33" s="128">
        <v>5</v>
      </c>
      <c r="X33" s="122"/>
      <c r="Y33" s="6"/>
      <c r="Z33" s="7">
        <f t="shared" si="0"/>
        <v>5</v>
      </c>
      <c r="AA33" s="4"/>
    </row>
    <row r="34" spans="1:27" ht="18.75" thickBot="1">
      <c r="A34" s="4"/>
      <c r="B34" s="131">
        <v>42246</v>
      </c>
      <c r="C34" s="49">
        <v>4485</v>
      </c>
      <c r="D34" s="50">
        <v>525</v>
      </c>
      <c r="E34" s="46">
        <v>33.75</v>
      </c>
      <c r="F34" s="46">
        <f t="shared" si="1"/>
        <v>5043.75</v>
      </c>
      <c r="G34" s="50">
        <v>0</v>
      </c>
      <c r="H34" s="51">
        <v>0</v>
      </c>
      <c r="I34" s="48">
        <f t="shared" si="2"/>
        <v>5043.75</v>
      </c>
      <c r="J34" s="21"/>
      <c r="K34" s="81">
        <f t="shared" si="3"/>
        <v>42246</v>
      </c>
      <c r="L34" s="17">
        <f t="shared" si="7"/>
        <v>598</v>
      </c>
      <c r="M34" s="17">
        <f t="shared" si="8"/>
        <v>140</v>
      </c>
      <c r="N34" s="111">
        <f t="shared" si="4"/>
        <v>9</v>
      </c>
      <c r="O34" s="18">
        <f t="shared" si="5"/>
        <v>747</v>
      </c>
      <c r="P34" s="32"/>
      <c r="Q34" s="82">
        <f t="shared" si="6"/>
        <v>42246</v>
      </c>
      <c r="R34" s="125">
        <v>7</v>
      </c>
      <c r="S34" s="122"/>
      <c r="T34" s="6"/>
      <c r="U34" s="7"/>
      <c r="V34" s="4"/>
      <c r="W34" s="7">
        <v>4</v>
      </c>
      <c r="X34" s="122"/>
      <c r="Y34" s="6"/>
      <c r="Z34" s="7">
        <f t="shared" si="0"/>
        <v>4</v>
      </c>
      <c r="AA34" s="4"/>
    </row>
    <row r="35" spans="1:27" ht="18.75" thickBot="1">
      <c r="A35" s="4"/>
      <c r="B35" s="131">
        <v>42247</v>
      </c>
      <c r="C35" s="49">
        <v>8175</v>
      </c>
      <c r="D35" s="50">
        <v>1252.5</v>
      </c>
      <c r="E35" s="46">
        <v>592.5</v>
      </c>
      <c r="F35" s="52">
        <f t="shared" si="1"/>
        <v>10020</v>
      </c>
      <c r="G35" s="52">
        <v>0</v>
      </c>
      <c r="H35" s="55">
        <v>0</v>
      </c>
      <c r="I35" s="48">
        <f t="shared" si="2"/>
        <v>10020</v>
      </c>
      <c r="J35" s="21"/>
      <c r="K35" s="81">
        <f t="shared" si="3"/>
        <v>42247</v>
      </c>
      <c r="L35" s="17">
        <f t="shared" si="7"/>
        <v>1090</v>
      </c>
      <c r="M35" s="17">
        <f>D35/3.75</f>
        <v>334</v>
      </c>
      <c r="N35" s="111">
        <f t="shared" si="4"/>
        <v>158</v>
      </c>
      <c r="O35" s="41">
        <f t="shared" si="5"/>
        <v>1582</v>
      </c>
      <c r="P35" s="32"/>
      <c r="Q35" s="82">
        <f t="shared" si="6"/>
        <v>42247</v>
      </c>
      <c r="R35" s="125">
        <v>8</v>
      </c>
      <c r="S35" s="122"/>
      <c r="T35" s="6"/>
      <c r="U35" s="7"/>
      <c r="V35" s="4"/>
      <c r="W35" s="7">
        <v>5</v>
      </c>
      <c r="X35" s="56"/>
      <c r="Y35" s="58"/>
      <c r="Z35" s="7">
        <f t="shared" si="0"/>
        <v>5</v>
      </c>
      <c r="AA35" s="4"/>
    </row>
    <row r="36" spans="1:27" ht="18.75" thickBot="1">
      <c r="A36" s="4"/>
      <c r="B36" s="115" t="s">
        <v>10</v>
      </c>
      <c r="C36" s="101">
        <f>SUM(C5:C35)</f>
        <v>261652.5</v>
      </c>
      <c r="D36" s="104">
        <f>SUM(D5:D35)</f>
        <v>40695</v>
      </c>
      <c r="E36" s="104">
        <f>SUM(E5:E35)</f>
        <v>3806.25</v>
      </c>
      <c r="F36" s="103">
        <f t="shared" si="1"/>
        <v>306153.75</v>
      </c>
      <c r="G36" s="134">
        <f>SUM(G5:G35)</f>
        <v>2594</v>
      </c>
      <c r="H36" s="106">
        <f>SUM(H5:H35)</f>
        <v>0</v>
      </c>
      <c r="I36" s="105">
        <f>SUM(I5:I35)</f>
        <v>308747.75</v>
      </c>
      <c r="J36" s="33"/>
      <c r="K36" s="116" t="s">
        <v>10</v>
      </c>
      <c r="L36" s="102">
        <f>SUM(L5:L35)</f>
        <v>34887</v>
      </c>
      <c r="M36" s="107">
        <f>SUM(M5:M35)</f>
        <v>10852</v>
      </c>
      <c r="N36" s="107">
        <f>SUM(N5:N35)</f>
        <v>1015</v>
      </c>
      <c r="O36" s="42">
        <f t="shared" si="5"/>
        <v>46754</v>
      </c>
      <c r="P36" s="34"/>
      <c r="Q36" s="114" t="s">
        <v>10</v>
      </c>
      <c r="R36" s="126">
        <f>SUM(R5:R35)</f>
        <v>281</v>
      </c>
      <c r="S36" s="123">
        <f>SUM(S5:S34)</f>
        <v>0</v>
      </c>
      <c r="T36" s="30">
        <f>SUM(T5:T34)</f>
        <v>0</v>
      </c>
      <c r="U36" s="20">
        <f>SUM(U5:U34)</f>
        <v>0</v>
      </c>
      <c r="V36" s="4"/>
      <c r="W36" s="126">
        <f>SUM(W5:W35)</f>
        <v>159</v>
      </c>
      <c r="X36" s="123">
        <f>SUM(X5:X34)</f>
        <v>0</v>
      </c>
      <c r="Y36" s="30">
        <f>SUM(Y5:Y34)</f>
        <v>0</v>
      </c>
      <c r="Z36" s="20">
        <f>SUM(Z5:Z34)</f>
        <v>154</v>
      </c>
      <c r="AA36" s="4"/>
    </row>
    <row r="37" spans="1:27" ht="18">
      <c r="A37" s="4"/>
      <c r="B37" s="2"/>
      <c r="C37" s="2"/>
      <c r="D37" s="2"/>
      <c r="E37" s="2"/>
      <c r="F37" s="2"/>
      <c r="G37" s="2"/>
      <c r="H37" s="2"/>
      <c r="I37" s="8"/>
      <c r="J37" s="8"/>
      <c r="K37" s="2"/>
      <c r="L37" s="2"/>
      <c r="M37" s="5"/>
      <c r="N37" s="5"/>
      <c r="O37" s="2"/>
      <c r="P37" s="35"/>
      <c r="Q37" s="2"/>
      <c r="R37" s="2"/>
      <c r="S37" s="2"/>
      <c r="T37" s="2"/>
      <c r="U37" s="2"/>
      <c r="V37" s="4"/>
      <c r="W37" s="2"/>
      <c r="X37" s="2"/>
      <c r="Y37" s="2"/>
      <c r="Z37" s="2"/>
      <c r="AA37" s="4"/>
    </row>
    <row r="38" spans="1:26" ht="18">
      <c r="A38" s="4"/>
      <c r="B38" s="2"/>
      <c r="C38" s="2"/>
      <c r="D38" s="2"/>
      <c r="E38" s="2"/>
      <c r="F38" s="2"/>
      <c r="G38" s="2"/>
      <c r="H38" s="2"/>
      <c r="I38" s="8"/>
      <c r="J38" s="8"/>
      <c r="K38" s="2"/>
      <c r="L38" s="2"/>
      <c r="M38" s="5"/>
      <c r="N38" s="5"/>
      <c r="O38" s="36"/>
      <c r="P38" s="2"/>
      <c r="Q38" s="2"/>
      <c r="R38" s="2"/>
      <c r="S38" s="2"/>
      <c r="T38" s="2"/>
      <c r="U38" s="4"/>
      <c r="V38" s="2"/>
      <c r="W38" s="2"/>
      <c r="X38" s="2"/>
      <c r="Y38" s="2"/>
      <c r="Z38" s="4"/>
    </row>
    <row r="39" spans="1:26" ht="13.5" customHeight="1">
      <c r="A39" s="4"/>
      <c r="B39" s="2"/>
      <c r="C39" s="2"/>
      <c r="D39" s="2"/>
      <c r="E39" s="2"/>
      <c r="F39" s="2"/>
      <c r="G39" s="2"/>
      <c r="H39" s="2"/>
      <c r="I39" s="8"/>
      <c r="J39" s="8"/>
      <c r="K39" s="2"/>
      <c r="L39" s="2"/>
      <c r="M39" s="5"/>
      <c r="N39" s="5"/>
      <c r="O39" s="37"/>
      <c r="P39" s="2"/>
      <c r="Q39" s="2"/>
      <c r="R39" s="2"/>
      <c r="S39" s="2"/>
      <c r="T39" s="2"/>
      <c r="U39" s="4"/>
      <c r="V39" s="2"/>
      <c r="W39" s="2"/>
      <c r="X39" s="2"/>
      <c r="Y39" s="2"/>
      <c r="Z39" s="4"/>
    </row>
    <row r="40" spans="1:26" ht="18">
      <c r="A40" s="4"/>
      <c r="B40" s="2"/>
      <c r="C40" s="109" t="s">
        <v>33</v>
      </c>
      <c r="D40" s="110">
        <f>F36/W36</f>
        <v>1925.495283018868</v>
      </c>
      <c r="E40" s="110"/>
      <c r="F40" s="2"/>
      <c r="G40" s="2"/>
      <c r="H40" s="2"/>
      <c r="I40" s="8"/>
      <c r="J40" s="8"/>
      <c r="K40" s="2"/>
      <c r="L40" s="2"/>
      <c r="M40" s="5"/>
      <c r="N40" s="5"/>
      <c r="O40" s="38"/>
      <c r="P40" s="2"/>
      <c r="Q40" s="2"/>
      <c r="R40" s="2"/>
      <c r="S40" s="2"/>
      <c r="T40" s="2"/>
      <c r="U40" s="4"/>
      <c r="V40" s="2"/>
      <c r="W40" s="2"/>
      <c r="X40" s="2"/>
      <c r="Y40" s="2"/>
      <c r="Z40" s="4"/>
    </row>
    <row r="41" spans="1:27" ht="18">
      <c r="A41" s="4"/>
      <c r="B41" s="2"/>
      <c r="C41" s="2"/>
      <c r="D41" s="2"/>
      <c r="E41" s="2"/>
      <c r="F41" s="2"/>
      <c r="G41" s="2"/>
      <c r="H41" s="2"/>
      <c r="I41" s="8"/>
      <c r="J41" s="8"/>
      <c r="K41" s="2"/>
      <c r="L41" s="2"/>
      <c r="M41" s="5"/>
      <c r="N41" s="5"/>
      <c r="O41" s="2"/>
      <c r="P41" s="2"/>
      <c r="Q41" s="2"/>
      <c r="R41" s="2"/>
      <c r="S41" s="2"/>
      <c r="T41" s="2"/>
      <c r="U41" s="2"/>
      <c r="V41" s="4"/>
      <c r="W41" s="2"/>
      <c r="X41" s="2"/>
      <c r="Y41" s="2"/>
      <c r="Z41" s="2"/>
      <c r="AA41" s="4"/>
    </row>
    <row r="42" spans="2:26" s="11" customFormat="1" ht="18">
      <c r="B42" s="9" t="s">
        <v>11</v>
      </c>
      <c r="C42" s="10"/>
      <c r="D42" s="10"/>
      <c r="E42" s="10"/>
      <c r="F42" s="10"/>
      <c r="G42" s="10"/>
      <c r="H42" s="10"/>
      <c r="I42" s="22"/>
      <c r="J42" s="22"/>
      <c r="K42" s="10"/>
      <c r="L42" s="13" t="s">
        <v>12</v>
      </c>
      <c r="M42" s="10"/>
      <c r="N42" s="10"/>
      <c r="O42" s="10"/>
      <c r="P42" s="10"/>
      <c r="Q42" s="10"/>
      <c r="R42" s="9" t="s">
        <v>13</v>
      </c>
      <c r="S42" s="10"/>
      <c r="T42" s="10"/>
      <c r="U42" s="10"/>
      <c r="V42" s="12"/>
      <c r="W42" s="9" t="s">
        <v>14</v>
      </c>
      <c r="X42" s="9"/>
      <c r="Y42" s="10"/>
      <c r="Z42" s="10"/>
    </row>
    <row r="43" spans="2:26" s="11" customFormat="1" ht="18">
      <c r="B43" s="22"/>
      <c r="C43" s="23">
        <f>SUM(C36:C36)/C44</f>
        <v>8440.40322580645</v>
      </c>
      <c r="D43" s="23">
        <f>SUM(D36:D36)/D44</f>
        <v>1312.741935483871</v>
      </c>
      <c r="E43" s="23"/>
      <c r="F43" s="23"/>
      <c r="G43" s="23">
        <f>SUM(G36:G36)/G44</f>
        <v>83.6774193548387</v>
      </c>
      <c r="H43" s="24">
        <f>H36/C44</f>
        <v>0</v>
      </c>
      <c r="I43" s="23">
        <f>SUM(I36:I36)/I44</f>
        <v>9959.604838709678</v>
      </c>
      <c r="J43" s="23"/>
      <c r="K43" s="22"/>
      <c r="L43" s="23">
        <f>SUM(L36:L36)/L44</f>
        <v>1125.3870967741937</v>
      </c>
      <c r="M43" s="23">
        <f>SUM(M36:M36)/M44</f>
        <v>350.06451612903226</v>
      </c>
      <c r="N43" s="23"/>
      <c r="O43" s="23">
        <f>SUM(O36:O36)/O44</f>
        <v>1508.1935483870968</v>
      </c>
      <c r="P43" s="23"/>
      <c r="Q43" s="22"/>
      <c r="R43" s="25">
        <f>R36/R44</f>
        <v>9.064516129032258</v>
      </c>
      <c r="S43" s="25">
        <f>S36/S44</f>
        <v>0</v>
      </c>
      <c r="T43" s="25">
        <f>T36/T44</f>
        <v>0</v>
      </c>
      <c r="U43" s="25">
        <f>U36/U44</f>
        <v>0</v>
      </c>
      <c r="V43" s="26"/>
      <c r="W43" s="25">
        <f>W36/W44</f>
        <v>5.129032258064516</v>
      </c>
      <c r="X43" s="25">
        <f>X36/X44</f>
        <v>0</v>
      </c>
      <c r="Y43" s="25">
        <f>Y36/Y44</f>
        <v>0</v>
      </c>
      <c r="Z43" s="25">
        <f>Z36/Z44</f>
        <v>4.967741935483871</v>
      </c>
    </row>
    <row r="44" spans="3:26" s="11" customFormat="1" ht="12.75">
      <c r="C44" s="11">
        <v>31</v>
      </c>
      <c r="D44" s="11">
        <v>31</v>
      </c>
      <c r="G44" s="11">
        <v>31</v>
      </c>
      <c r="I44" s="11">
        <v>31</v>
      </c>
      <c r="L44" s="11">
        <v>31</v>
      </c>
      <c r="M44" s="11">
        <v>31</v>
      </c>
      <c r="O44" s="11">
        <v>31</v>
      </c>
      <c r="R44" s="11">
        <v>31</v>
      </c>
      <c r="S44" s="11">
        <v>31</v>
      </c>
      <c r="T44" s="11">
        <v>31</v>
      </c>
      <c r="U44" s="11">
        <v>31</v>
      </c>
      <c r="W44" s="11">
        <v>31</v>
      </c>
      <c r="X44" s="11">
        <v>31</v>
      </c>
      <c r="Y44" s="11">
        <v>31</v>
      </c>
      <c r="Z44" s="11">
        <v>31</v>
      </c>
    </row>
    <row r="45" spans="1:27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</sheetData>
  <sheetProtection/>
  <mergeCells count="3">
    <mergeCell ref="C3:E3"/>
    <mergeCell ref="L3:N3"/>
    <mergeCell ref="R3:W3"/>
  </mergeCells>
  <printOptions/>
  <pageMargins left="0.75" right="0.75" top="1" bottom="1" header="0" footer="0"/>
  <pageSetup fitToHeight="1" fitToWidth="1" horizontalDpi="600" verticalDpi="600" orientation="landscape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zoomScalePageLayoutView="0" workbookViewId="0" topLeftCell="A1">
      <pane xSplit="6" ySplit="9" topLeftCell="G28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34" sqref="A34"/>
    </sheetView>
  </sheetViews>
  <sheetFormatPr defaultColWidth="11.421875" defaultRowHeight="12.75"/>
  <cols>
    <col min="1" max="1" width="4.28125" style="0" customWidth="1"/>
    <col min="2" max="2" width="19.00390625" style="0" customWidth="1"/>
    <col min="3" max="3" width="18.7109375" style="0" bestFit="1" customWidth="1"/>
    <col min="4" max="5" width="16.7109375" style="0" customWidth="1"/>
    <col min="6" max="6" width="18.7109375" style="0" bestFit="1" customWidth="1"/>
    <col min="7" max="7" width="18.7109375" style="0" customWidth="1"/>
    <col min="8" max="8" width="13.8515625" style="0" customWidth="1"/>
    <col min="9" max="9" width="19.421875" style="0" customWidth="1"/>
    <col min="10" max="10" width="6.140625" style="0" customWidth="1"/>
    <col min="11" max="11" width="14.00390625" style="0" customWidth="1"/>
    <col min="12" max="12" width="15.8515625" style="0" customWidth="1"/>
    <col min="13" max="14" width="16.140625" style="0" customWidth="1"/>
    <col min="15" max="15" width="11.7109375" style="0" customWidth="1"/>
    <col min="16" max="16" width="5.57421875" style="0" customWidth="1"/>
    <col min="17" max="17" width="14.00390625" style="0" bestFit="1" customWidth="1"/>
    <col min="19" max="20" width="0" style="0" hidden="1" customWidth="1"/>
    <col min="21" max="21" width="12.140625" style="0" hidden="1" customWidth="1"/>
    <col min="22" max="22" width="9.57421875" style="0" customWidth="1"/>
    <col min="23" max="23" width="12.140625" style="0" customWidth="1"/>
    <col min="24" max="25" width="0" style="0" hidden="1" customWidth="1"/>
    <col min="26" max="26" width="12.28125" style="0" hidden="1" customWidth="1"/>
  </cols>
  <sheetData>
    <row r="1" spans="1:29" ht="27.75">
      <c r="A1" s="4"/>
      <c r="B1" s="74" t="s">
        <v>18</v>
      </c>
      <c r="C1" s="79"/>
      <c r="D1" s="77"/>
      <c r="E1" s="77"/>
      <c r="F1" s="97">
        <v>42248</v>
      </c>
      <c r="G1" s="78"/>
      <c r="H1" s="78"/>
      <c r="I1" s="78"/>
      <c r="J1" s="78"/>
      <c r="K1" s="78"/>
      <c r="L1" s="74" t="s">
        <v>17</v>
      </c>
      <c r="M1" s="74"/>
      <c r="N1" s="74"/>
      <c r="O1" s="84"/>
      <c r="P1" s="78"/>
      <c r="Q1" s="74" t="s">
        <v>17</v>
      </c>
      <c r="R1" s="75"/>
      <c r="S1" s="76"/>
      <c r="T1" s="53">
        <f>F1</f>
        <v>42248</v>
      </c>
      <c r="U1" s="77"/>
      <c r="V1" s="78"/>
      <c r="W1" s="85"/>
      <c r="X1" s="86"/>
      <c r="Y1" s="86"/>
      <c r="Z1" s="86"/>
      <c r="AA1" s="87"/>
      <c r="AB1" s="1"/>
      <c r="AC1" s="1"/>
    </row>
    <row r="2" spans="1:27" ht="30.75" thickBot="1">
      <c r="A2" s="39"/>
      <c r="B2" s="142" t="s">
        <v>0</v>
      </c>
      <c r="C2" s="39"/>
      <c r="D2" s="43"/>
      <c r="E2" s="43"/>
      <c r="F2" s="43"/>
      <c r="G2" s="39"/>
      <c r="H2" s="39"/>
      <c r="I2" s="39"/>
      <c r="J2" s="39"/>
      <c r="K2" s="39"/>
      <c r="L2" s="142" t="s">
        <v>1</v>
      </c>
      <c r="M2" s="39"/>
      <c r="N2" s="39"/>
      <c r="O2" s="98">
        <f>F1</f>
        <v>42248</v>
      </c>
      <c r="P2" s="39"/>
      <c r="Q2" s="143" t="s">
        <v>2</v>
      </c>
      <c r="R2" s="118"/>
      <c r="S2" s="77"/>
      <c r="T2" s="77"/>
      <c r="U2" s="77"/>
      <c r="V2" s="119">
        <f>F1</f>
        <v>42248</v>
      </c>
      <c r="W2" s="144" t="s">
        <v>3</v>
      </c>
      <c r="X2" s="39"/>
      <c r="Y2" s="39"/>
      <c r="Z2" s="4"/>
      <c r="AA2" s="4"/>
    </row>
    <row r="3" spans="1:27" ht="21" thickBot="1">
      <c r="A3" s="4"/>
      <c r="B3" s="2"/>
      <c r="C3" s="155" t="s">
        <v>39</v>
      </c>
      <c r="D3" s="156"/>
      <c r="E3" s="157"/>
      <c r="F3" s="4"/>
      <c r="G3" s="4"/>
      <c r="H3" s="4"/>
      <c r="I3" s="4"/>
      <c r="J3" s="4"/>
      <c r="K3" s="4"/>
      <c r="L3" s="149" t="s">
        <v>40</v>
      </c>
      <c r="M3" s="150"/>
      <c r="N3" s="151"/>
      <c r="O3" s="4"/>
      <c r="P3" s="4"/>
      <c r="Q3" s="4"/>
      <c r="R3" s="158" t="s">
        <v>40</v>
      </c>
      <c r="S3" s="159"/>
      <c r="T3" s="159"/>
      <c r="U3" s="159"/>
      <c r="V3" s="159"/>
      <c r="W3" s="160"/>
      <c r="X3" s="4"/>
      <c r="Y3" s="4"/>
      <c r="Z3" s="4"/>
      <c r="AA3" s="4"/>
    </row>
    <row r="4" spans="1:27" ht="50.25" thickBot="1">
      <c r="A4" s="4"/>
      <c r="B4" s="93" t="s">
        <v>4</v>
      </c>
      <c r="C4" s="130" t="s">
        <v>36</v>
      </c>
      <c r="D4" s="130" t="s">
        <v>37</v>
      </c>
      <c r="E4" s="130" t="s">
        <v>34</v>
      </c>
      <c r="F4" s="129" t="s">
        <v>16</v>
      </c>
      <c r="G4" s="133" t="s">
        <v>6</v>
      </c>
      <c r="H4" s="132" t="s">
        <v>15</v>
      </c>
      <c r="I4" s="80" t="s">
        <v>5</v>
      </c>
      <c r="J4" s="31"/>
      <c r="K4" s="93" t="s">
        <v>4</v>
      </c>
      <c r="L4" s="112" t="s">
        <v>36</v>
      </c>
      <c r="M4" s="112" t="s">
        <v>37</v>
      </c>
      <c r="N4" s="112" t="s">
        <v>34</v>
      </c>
      <c r="O4" s="73" t="s">
        <v>5</v>
      </c>
      <c r="P4" s="31"/>
      <c r="Q4" s="93" t="s">
        <v>4</v>
      </c>
      <c r="R4" s="139" t="s">
        <v>7</v>
      </c>
      <c r="S4" s="90" t="s">
        <v>8</v>
      </c>
      <c r="T4" s="91" t="s">
        <v>9</v>
      </c>
      <c r="U4" s="92" t="s">
        <v>10</v>
      </c>
      <c r="V4" s="4"/>
      <c r="W4" s="139" t="s">
        <v>7</v>
      </c>
      <c r="X4" s="72" t="s">
        <v>8</v>
      </c>
      <c r="Y4" s="27" t="s">
        <v>9</v>
      </c>
      <c r="Z4" s="28" t="s">
        <v>10</v>
      </c>
      <c r="AA4" s="4"/>
    </row>
    <row r="5" spans="1:27" ht="18.75" thickBot="1">
      <c r="A5" s="4"/>
      <c r="B5" s="131">
        <v>42248</v>
      </c>
      <c r="C5" s="45">
        <v>10425</v>
      </c>
      <c r="D5" s="46">
        <v>2145</v>
      </c>
      <c r="E5" s="46">
        <v>843.75</v>
      </c>
      <c r="F5" s="46">
        <f>SUM(C5+D5+E5)</f>
        <v>13413.75</v>
      </c>
      <c r="G5" s="46">
        <v>0</v>
      </c>
      <c r="H5" s="47">
        <v>0</v>
      </c>
      <c r="I5" s="48">
        <f>F5+G5+H5</f>
        <v>13413.75</v>
      </c>
      <c r="J5" s="21"/>
      <c r="K5" s="81">
        <f>B5</f>
        <v>42248</v>
      </c>
      <c r="L5" s="17">
        <f>C5/7.5</f>
        <v>1390</v>
      </c>
      <c r="M5" s="17">
        <f>D5/3.75</f>
        <v>572</v>
      </c>
      <c r="N5" s="111">
        <f>E5/3.75</f>
        <v>225</v>
      </c>
      <c r="O5" s="18">
        <f>SUM(L5:N5)</f>
        <v>2187</v>
      </c>
      <c r="P5" s="32"/>
      <c r="Q5" s="140">
        <f>B5</f>
        <v>42248</v>
      </c>
      <c r="R5" s="124">
        <v>10</v>
      </c>
      <c r="S5" s="121"/>
      <c r="T5" s="15"/>
      <c r="U5" s="16"/>
      <c r="V5" s="4"/>
      <c r="W5" s="127">
        <v>6</v>
      </c>
      <c r="X5" s="121"/>
      <c r="Y5" s="15"/>
      <c r="Z5" s="16">
        <f aca="true" t="shared" si="0" ref="Z5:Z35">SUM(W5:Y5)</f>
        <v>6</v>
      </c>
      <c r="AA5" s="4"/>
    </row>
    <row r="6" spans="1:27" ht="18.75" thickBot="1">
      <c r="A6" s="4"/>
      <c r="B6" s="131">
        <v>42249</v>
      </c>
      <c r="C6" s="49">
        <v>10140</v>
      </c>
      <c r="D6" s="50">
        <v>1695</v>
      </c>
      <c r="E6" s="46">
        <v>645</v>
      </c>
      <c r="F6" s="46">
        <f aca="true" t="shared" si="1" ref="F6:F36">SUM(C6+D6+E6)</f>
        <v>12480</v>
      </c>
      <c r="G6" s="50">
        <v>0</v>
      </c>
      <c r="H6" s="51">
        <v>0</v>
      </c>
      <c r="I6" s="48">
        <f aca="true" t="shared" si="2" ref="I6:I35">F6+G6+H6</f>
        <v>12480</v>
      </c>
      <c r="J6" s="21"/>
      <c r="K6" s="81">
        <f aca="true" t="shared" si="3" ref="K6:K35">B6</f>
        <v>42249</v>
      </c>
      <c r="L6" s="17">
        <f>C6/7.5</f>
        <v>1352</v>
      </c>
      <c r="M6" s="17">
        <f>D6/3.75</f>
        <v>452</v>
      </c>
      <c r="N6" s="111">
        <f aca="true" t="shared" si="4" ref="N6:N35">E6/3.75</f>
        <v>172</v>
      </c>
      <c r="O6" s="18">
        <f aca="true" t="shared" si="5" ref="O6:O36">SUM(L6:N6)</f>
        <v>1976</v>
      </c>
      <c r="P6" s="32"/>
      <c r="Q6" s="140">
        <f aca="true" t="shared" si="6" ref="Q6:Q35">B6</f>
        <v>42249</v>
      </c>
      <c r="R6" s="125">
        <v>11</v>
      </c>
      <c r="S6" s="122"/>
      <c r="T6" s="6"/>
      <c r="U6" s="7"/>
      <c r="V6" s="4"/>
      <c r="W6" s="7">
        <v>6</v>
      </c>
      <c r="X6" s="122"/>
      <c r="Y6" s="6"/>
      <c r="Z6" s="7">
        <f t="shared" si="0"/>
        <v>6</v>
      </c>
      <c r="AA6" s="4"/>
    </row>
    <row r="7" spans="1:27" ht="18.75" thickBot="1">
      <c r="A7" s="4"/>
      <c r="B7" s="131">
        <v>42250</v>
      </c>
      <c r="C7" s="49">
        <v>8445</v>
      </c>
      <c r="D7" s="50">
        <v>1473.75</v>
      </c>
      <c r="E7" s="46">
        <v>693.75</v>
      </c>
      <c r="F7" s="46">
        <f t="shared" si="1"/>
        <v>10612.5</v>
      </c>
      <c r="G7" s="50">
        <v>0</v>
      </c>
      <c r="H7" s="51">
        <v>0</v>
      </c>
      <c r="I7" s="48">
        <f t="shared" si="2"/>
        <v>10612.5</v>
      </c>
      <c r="J7" s="21"/>
      <c r="K7" s="81">
        <f t="shared" si="3"/>
        <v>42250</v>
      </c>
      <c r="L7" s="17">
        <f aca="true" t="shared" si="7" ref="L7:L35">C7/7.5</f>
        <v>1126</v>
      </c>
      <c r="M7" s="17">
        <f aca="true" t="shared" si="8" ref="M7:M34">D7/3.75</f>
        <v>393</v>
      </c>
      <c r="N7" s="111">
        <f t="shared" si="4"/>
        <v>185</v>
      </c>
      <c r="O7" s="18">
        <f t="shared" si="5"/>
        <v>1704</v>
      </c>
      <c r="P7" s="32"/>
      <c r="Q7" s="140">
        <f t="shared" si="6"/>
        <v>42250</v>
      </c>
      <c r="R7" s="125">
        <v>10</v>
      </c>
      <c r="S7" s="122"/>
      <c r="T7" s="6"/>
      <c r="U7" s="7"/>
      <c r="V7" s="4"/>
      <c r="W7" s="7">
        <v>5</v>
      </c>
      <c r="X7" s="122"/>
      <c r="Y7" s="6"/>
      <c r="Z7" s="7">
        <f t="shared" si="0"/>
        <v>5</v>
      </c>
      <c r="AA7" s="4"/>
    </row>
    <row r="8" spans="1:27" ht="18.75" thickBot="1">
      <c r="A8" s="4"/>
      <c r="B8" s="131">
        <v>42251</v>
      </c>
      <c r="C8" s="49">
        <v>7432.5</v>
      </c>
      <c r="D8" s="50">
        <v>1327.5</v>
      </c>
      <c r="E8" s="46">
        <v>566.25</v>
      </c>
      <c r="F8" s="46">
        <f t="shared" si="1"/>
        <v>9326.25</v>
      </c>
      <c r="G8" s="50">
        <v>0</v>
      </c>
      <c r="H8" s="51">
        <v>0</v>
      </c>
      <c r="I8" s="48">
        <f t="shared" si="2"/>
        <v>9326.25</v>
      </c>
      <c r="J8" s="21"/>
      <c r="K8" s="81">
        <f t="shared" si="3"/>
        <v>42251</v>
      </c>
      <c r="L8" s="17">
        <f t="shared" si="7"/>
        <v>991</v>
      </c>
      <c r="M8" s="17">
        <f t="shared" si="8"/>
        <v>354</v>
      </c>
      <c r="N8" s="111">
        <f t="shared" si="4"/>
        <v>151</v>
      </c>
      <c r="O8" s="18">
        <f t="shared" si="5"/>
        <v>1496</v>
      </c>
      <c r="P8" s="32"/>
      <c r="Q8" s="140">
        <f t="shared" si="6"/>
        <v>42251</v>
      </c>
      <c r="R8" s="125">
        <v>9</v>
      </c>
      <c r="S8" s="122"/>
      <c r="T8" s="6"/>
      <c r="U8" s="7"/>
      <c r="V8" s="4"/>
      <c r="W8" s="7">
        <v>5</v>
      </c>
      <c r="X8" s="122"/>
      <c r="Y8" s="6"/>
      <c r="Z8" s="7">
        <f t="shared" si="0"/>
        <v>5</v>
      </c>
      <c r="AA8" s="4"/>
    </row>
    <row r="9" spans="1:27" ht="18.75" thickBot="1">
      <c r="A9" s="4"/>
      <c r="B9" s="131">
        <v>42252</v>
      </c>
      <c r="C9" s="49">
        <v>7312.5</v>
      </c>
      <c r="D9" s="50">
        <v>907.5</v>
      </c>
      <c r="E9" s="46">
        <v>285</v>
      </c>
      <c r="F9" s="46">
        <f t="shared" si="1"/>
        <v>8505</v>
      </c>
      <c r="G9" s="50">
        <v>0</v>
      </c>
      <c r="H9" s="51">
        <v>0</v>
      </c>
      <c r="I9" s="48">
        <f t="shared" si="2"/>
        <v>8505</v>
      </c>
      <c r="J9" s="21"/>
      <c r="K9" s="81">
        <f t="shared" si="3"/>
        <v>42252</v>
      </c>
      <c r="L9" s="17">
        <f t="shared" si="7"/>
        <v>975</v>
      </c>
      <c r="M9" s="17">
        <f t="shared" si="8"/>
        <v>242</v>
      </c>
      <c r="N9" s="111">
        <f t="shared" si="4"/>
        <v>76</v>
      </c>
      <c r="O9" s="18">
        <f t="shared" si="5"/>
        <v>1293</v>
      </c>
      <c r="P9" s="32"/>
      <c r="Q9" s="140">
        <f t="shared" si="6"/>
        <v>42252</v>
      </c>
      <c r="R9" s="125">
        <v>10</v>
      </c>
      <c r="S9" s="122"/>
      <c r="T9" s="6"/>
      <c r="U9" s="7"/>
      <c r="V9" s="4"/>
      <c r="W9" s="7">
        <v>6</v>
      </c>
      <c r="X9" s="122"/>
      <c r="Y9" s="6"/>
      <c r="Z9" s="7">
        <f t="shared" si="0"/>
        <v>6</v>
      </c>
      <c r="AA9" s="4"/>
    </row>
    <row r="10" spans="1:27" ht="18.75" thickBot="1">
      <c r="A10" s="4"/>
      <c r="B10" s="131">
        <v>42253</v>
      </c>
      <c r="C10" s="49">
        <v>5460</v>
      </c>
      <c r="D10" s="50">
        <v>742.5</v>
      </c>
      <c r="E10" s="46">
        <v>0</v>
      </c>
      <c r="F10" s="46">
        <f t="shared" si="1"/>
        <v>6202.5</v>
      </c>
      <c r="G10" s="50">
        <v>0</v>
      </c>
      <c r="H10" s="51">
        <v>0</v>
      </c>
      <c r="I10" s="48">
        <f t="shared" si="2"/>
        <v>6202.5</v>
      </c>
      <c r="J10" s="21"/>
      <c r="K10" s="81">
        <f t="shared" si="3"/>
        <v>42253</v>
      </c>
      <c r="L10" s="17">
        <f t="shared" si="7"/>
        <v>728</v>
      </c>
      <c r="M10" s="17">
        <f t="shared" si="8"/>
        <v>198</v>
      </c>
      <c r="N10" s="111">
        <f t="shared" si="4"/>
        <v>0</v>
      </c>
      <c r="O10" s="18">
        <f t="shared" si="5"/>
        <v>926</v>
      </c>
      <c r="P10" s="32"/>
      <c r="Q10" s="140">
        <f t="shared" si="6"/>
        <v>42253</v>
      </c>
      <c r="R10" s="125">
        <v>8</v>
      </c>
      <c r="S10" s="122"/>
      <c r="T10" s="6"/>
      <c r="U10" s="7"/>
      <c r="V10" s="4"/>
      <c r="W10" s="7">
        <v>5</v>
      </c>
      <c r="X10" s="122"/>
      <c r="Y10" s="6"/>
      <c r="Z10" s="7">
        <f t="shared" si="0"/>
        <v>5</v>
      </c>
      <c r="AA10" s="4"/>
    </row>
    <row r="11" spans="1:27" ht="18.75" thickBot="1">
      <c r="A11" s="4"/>
      <c r="B11" s="131">
        <v>42254</v>
      </c>
      <c r="C11" s="49">
        <v>10095</v>
      </c>
      <c r="D11" s="50">
        <v>1522.5</v>
      </c>
      <c r="E11" s="46">
        <v>750</v>
      </c>
      <c r="F11" s="46">
        <f t="shared" si="1"/>
        <v>12367.5</v>
      </c>
      <c r="G11" s="50">
        <v>0</v>
      </c>
      <c r="H11" s="51">
        <v>0</v>
      </c>
      <c r="I11" s="48">
        <f t="shared" si="2"/>
        <v>12367.5</v>
      </c>
      <c r="J11" s="21"/>
      <c r="K11" s="81">
        <f t="shared" si="3"/>
        <v>42254</v>
      </c>
      <c r="L11" s="17">
        <f t="shared" si="7"/>
        <v>1346</v>
      </c>
      <c r="M11" s="17">
        <f t="shared" si="8"/>
        <v>406</v>
      </c>
      <c r="N11" s="111">
        <f t="shared" si="4"/>
        <v>200</v>
      </c>
      <c r="O11" s="18">
        <f t="shared" si="5"/>
        <v>1952</v>
      </c>
      <c r="P11" s="32"/>
      <c r="Q11" s="140">
        <f t="shared" si="6"/>
        <v>42254</v>
      </c>
      <c r="R11" s="125">
        <v>10</v>
      </c>
      <c r="S11" s="122"/>
      <c r="T11" s="6"/>
      <c r="U11" s="7"/>
      <c r="V11" s="4"/>
      <c r="W11" s="7">
        <v>5</v>
      </c>
      <c r="X11" s="122"/>
      <c r="Y11" s="6"/>
      <c r="Z11" s="7">
        <f t="shared" si="0"/>
        <v>5</v>
      </c>
      <c r="AA11" s="4"/>
    </row>
    <row r="12" spans="1:27" ht="18.75" thickBot="1">
      <c r="A12" s="4"/>
      <c r="B12" s="131">
        <v>42255</v>
      </c>
      <c r="C12" s="49">
        <v>9225</v>
      </c>
      <c r="D12" s="50">
        <v>1927.5</v>
      </c>
      <c r="E12" s="46">
        <v>791.25</v>
      </c>
      <c r="F12" s="46">
        <f t="shared" si="1"/>
        <v>11943.75</v>
      </c>
      <c r="G12" s="50">
        <v>0</v>
      </c>
      <c r="H12" s="51">
        <v>0</v>
      </c>
      <c r="I12" s="48">
        <f t="shared" si="2"/>
        <v>11943.75</v>
      </c>
      <c r="J12" s="21"/>
      <c r="K12" s="81">
        <f t="shared" si="3"/>
        <v>42255</v>
      </c>
      <c r="L12" s="17">
        <f t="shared" si="7"/>
        <v>1230</v>
      </c>
      <c r="M12" s="17">
        <f t="shared" si="8"/>
        <v>514</v>
      </c>
      <c r="N12" s="111">
        <f t="shared" si="4"/>
        <v>211</v>
      </c>
      <c r="O12" s="18">
        <f t="shared" si="5"/>
        <v>1955</v>
      </c>
      <c r="P12" s="32"/>
      <c r="Q12" s="140">
        <f t="shared" si="6"/>
        <v>42255</v>
      </c>
      <c r="R12" s="125">
        <v>10</v>
      </c>
      <c r="S12" s="122"/>
      <c r="T12" s="6"/>
      <c r="U12" s="7"/>
      <c r="V12" s="4"/>
      <c r="W12" s="7">
        <v>5</v>
      </c>
      <c r="X12" s="122"/>
      <c r="Y12" s="6"/>
      <c r="Z12" s="7">
        <f t="shared" si="0"/>
        <v>5</v>
      </c>
      <c r="AA12" s="4"/>
    </row>
    <row r="13" spans="1:27" ht="18.75" thickBot="1">
      <c r="A13" s="4"/>
      <c r="B13" s="131">
        <v>42256</v>
      </c>
      <c r="C13" s="49">
        <v>8947.5</v>
      </c>
      <c r="D13" s="50">
        <v>1312.5</v>
      </c>
      <c r="E13" s="46">
        <v>787.5</v>
      </c>
      <c r="F13" s="46">
        <f t="shared" si="1"/>
        <v>11047.5</v>
      </c>
      <c r="G13" s="50">
        <v>0</v>
      </c>
      <c r="H13" s="51">
        <v>0</v>
      </c>
      <c r="I13" s="48">
        <f t="shared" si="2"/>
        <v>11047.5</v>
      </c>
      <c r="J13" s="21"/>
      <c r="K13" s="81">
        <f t="shared" si="3"/>
        <v>42256</v>
      </c>
      <c r="L13" s="17">
        <f t="shared" si="7"/>
        <v>1193</v>
      </c>
      <c r="M13" s="17">
        <f t="shared" si="8"/>
        <v>350</v>
      </c>
      <c r="N13" s="111">
        <f t="shared" si="4"/>
        <v>210</v>
      </c>
      <c r="O13" s="18">
        <f t="shared" si="5"/>
        <v>1753</v>
      </c>
      <c r="P13" s="32"/>
      <c r="Q13" s="140">
        <f t="shared" si="6"/>
        <v>42256</v>
      </c>
      <c r="R13" s="125">
        <v>10</v>
      </c>
      <c r="S13" s="122"/>
      <c r="T13" s="6"/>
      <c r="U13" s="7"/>
      <c r="V13" s="4"/>
      <c r="W13" s="7">
        <v>6</v>
      </c>
      <c r="X13" s="122"/>
      <c r="Y13" s="6"/>
      <c r="Z13" s="7">
        <f t="shared" si="0"/>
        <v>6</v>
      </c>
      <c r="AA13" s="4"/>
    </row>
    <row r="14" spans="1:27" ht="18.75" thickBot="1">
      <c r="A14" s="4"/>
      <c r="B14" s="131">
        <v>42257</v>
      </c>
      <c r="C14" s="49">
        <v>7312.5</v>
      </c>
      <c r="D14" s="50">
        <v>1680</v>
      </c>
      <c r="E14" s="46">
        <v>780</v>
      </c>
      <c r="F14" s="46">
        <f t="shared" si="1"/>
        <v>9772.5</v>
      </c>
      <c r="G14" s="50">
        <v>0</v>
      </c>
      <c r="H14" s="51">
        <v>0</v>
      </c>
      <c r="I14" s="48">
        <f t="shared" si="2"/>
        <v>9772.5</v>
      </c>
      <c r="J14" s="21"/>
      <c r="K14" s="81">
        <f t="shared" si="3"/>
        <v>42257</v>
      </c>
      <c r="L14" s="17">
        <f t="shared" si="7"/>
        <v>975</v>
      </c>
      <c r="M14" s="17">
        <f t="shared" si="8"/>
        <v>448</v>
      </c>
      <c r="N14" s="111">
        <f t="shared" si="4"/>
        <v>208</v>
      </c>
      <c r="O14" s="18">
        <f t="shared" si="5"/>
        <v>1631</v>
      </c>
      <c r="P14" s="32"/>
      <c r="Q14" s="140">
        <f t="shared" si="6"/>
        <v>42257</v>
      </c>
      <c r="R14" s="125">
        <v>9</v>
      </c>
      <c r="S14" s="122"/>
      <c r="T14" s="6"/>
      <c r="U14" s="7"/>
      <c r="V14" s="4"/>
      <c r="W14" s="7">
        <v>5</v>
      </c>
      <c r="X14" s="122"/>
      <c r="Y14" s="6"/>
      <c r="Z14" s="7">
        <f t="shared" si="0"/>
        <v>5</v>
      </c>
      <c r="AA14" s="4"/>
    </row>
    <row r="15" spans="1:27" ht="18.75" thickBot="1">
      <c r="A15" s="4"/>
      <c r="B15" s="131">
        <v>42258</v>
      </c>
      <c r="C15" s="49">
        <v>7500</v>
      </c>
      <c r="D15" s="50">
        <v>945</v>
      </c>
      <c r="E15" s="46">
        <v>720</v>
      </c>
      <c r="F15" s="46">
        <f t="shared" si="1"/>
        <v>9165</v>
      </c>
      <c r="G15" s="50">
        <v>0</v>
      </c>
      <c r="H15" s="51">
        <v>0</v>
      </c>
      <c r="I15" s="48">
        <f t="shared" si="2"/>
        <v>9165</v>
      </c>
      <c r="J15" s="21"/>
      <c r="K15" s="81">
        <f t="shared" si="3"/>
        <v>42258</v>
      </c>
      <c r="L15" s="17">
        <f t="shared" si="7"/>
        <v>1000</v>
      </c>
      <c r="M15" s="17">
        <f t="shared" si="8"/>
        <v>252</v>
      </c>
      <c r="N15" s="111">
        <f t="shared" si="4"/>
        <v>192</v>
      </c>
      <c r="O15" s="18">
        <f t="shared" si="5"/>
        <v>1444</v>
      </c>
      <c r="P15" s="32"/>
      <c r="Q15" s="140">
        <f t="shared" si="6"/>
        <v>42258</v>
      </c>
      <c r="R15" s="125">
        <v>9</v>
      </c>
      <c r="S15" s="122"/>
      <c r="T15" s="6"/>
      <c r="U15" s="7"/>
      <c r="V15" s="4"/>
      <c r="W15" s="7">
        <v>5</v>
      </c>
      <c r="X15" s="122"/>
      <c r="Y15" s="6"/>
      <c r="Z15" s="7">
        <f t="shared" si="0"/>
        <v>5</v>
      </c>
      <c r="AA15" s="4"/>
    </row>
    <row r="16" spans="1:27" ht="18.75" thickBot="1">
      <c r="A16" s="4"/>
      <c r="B16" s="131">
        <v>42259</v>
      </c>
      <c r="C16" s="49">
        <v>6645</v>
      </c>
      <c r="D16" s="50">
        <v>690</v>
      </c>
      <c r="E16" s="46">
        <v>300</v>
      </c>
      <c r="F16" s="46">
        <f t="shared" si="1"/>
        <v>7635</v>
      </c>
      <c r="G16" s="50">
        <v>0</v>
      </c>
      <c r="H16" s="51">
        <v>0</v>
      </c>
      <c r="I16" s="48">
        <f t="shared" si="2"/>
        <v>7635</v>
      </c>
      <c r="J16" s="21"/>
      <c r="K16" s="81">
        <f t="shared" si="3"/>
        <v>42259</v>
      </c>
      <c r="L16" s="17">
        <f t="shared" si="7"/>
        <v>886</v>
      </c>
      <c r="M16" s="17">
        <f t="shared" si="8"/>
        <v>184</v>
      </c>
      <c r="N16" s="111">
        <f t="shared" si="4"/>
        <v>80</v>
      </c>
      <c r="O16" s="18">
        <f t="shared" si="5"/>
        <v>1150</v>
      </c>
      <c r="P16" s="32"/>
      <c r="Q16" s="140">
        <f t="shared" si="6"/>
        <v>42259</v>
      </c>
      <c r="R16" s="125">
        <v>11</v>
      </c>
      <c r="S16" s="122"/>
      <c r="T16" s="6"/>
      <c r="U16" s="7"/>
      <c r="V16" s="4"/>
      <c r="W16" s="7">
        <v>6</v>
      </c>
      <c r="X16" s="122"/>
      <c r="Y16" s="6"/>
      <c r="Z16" s="7">
        <f t="shared" si="0"/>
        <v>6</v>
      </c>
      <c r="AA16" s="4"/>
    </row>
    <row r="17" spans="1:27" ht="18.75" thickBot="1">
      <c r="A17" s="4"/>
      <c r="B17" s="131">
        <v>42260</v>
      </c>
      <c r="C17" s="49">
        <v>6090</v>
      </c>
      <c r="D17" s="50">
        <v>802.5</v>
      </c>
      <c r="E17" s="46">
        <v>0</v>
      </c>
      <c r="F17" s="46">
        <f t="shared" si="1"/>
        <v>6892.5</v>
      </c>
      <c r="G17" s="50">
        <v>0</v>
      </c>
      <c r="H17" s="51">
        <v>0</v>
      </c>
      <c r="I17" s="48">
        <f t="shared" si="2"/>
        <v>6892.5</v>
      </c>
      <c r="J17" s="21"/>
      <c r="K17" s="81">
        <f t="shared" si="3"/>
        <v>42260</v>
      </c>
      <c r="L17" s="17">
        <f t="shared" si="7"/>
        <v>812</v>
      </c>
      <c r="M17" s="17">
        <f t="shared" si="8"/>
        <v>214</v>
      </c>
      <c r="N17" s="111">
        <f t="shared" si="4"/>
        <v>0</v>
      </c>
      <c r="O17" s="18">
        <f t="shared" si="5"/>
        <v>1026</v>
      </c>
      <c r="P17" s="32"/>
      <c r="Q17" s="140">
        <f t="shared" si="6"/>
        <v>42260</v>
      </c>
      <c r="R17" s="125">
        <v>9</v>
      </c>
      <c r="S17" s="122"/>
      <c r="T17" s="6"/>
      <c r="U17" s="7"/>
      <c r="V17" s="4"/>
      <c r="W17" s="7">
        <v>5</v>
      </c>
      <c r="X17" s="122"/>
      <c r="Y17" s="6"/>
      <c r="Z17" s="7">
        <f t="shared" si="0"/>
        <v>5</v>
      </c>
      <c r="AA17" s="4"/>
    </row>
    <row r="18" spans="1:27" ht="18.75" thickBot="1">
      <c r="A18" s="4"/>
      <c r="B18" s="131">
        <v>42261</v>
      </c>
      <c r="C18" s="49">
        <v>9382.5</v>
      </c>
      <c r="D18" s="50">
        <v>1282.5</v>
      </c>
      <c r="E18" s="46">
        <v>862.5</v>
      </c>
      <c r="F18" s="46">
        <f t="shared" si="1"/>
        <v>11527.5</v>
      </c>
      <c r="G18" s="50">
        <v>0</v>
      </c>
      <c r="H18" s="51">
        <v>0</v>
      </c>
      <c r="I18" s="48">
        <f t="shared" si="2"/>
        <v>11527.5</v>
      </c>
      <c r="J18" s="21"/>
      <c r="K18" s="81">
        <f t="shared" si="3"/>
        <v>42261</v>
      </c>
      <c r="L18" s="17">
        <f t="shared" si="7"/>
        <v>1251</v>
      </c>
      <c r="M18" s="17">
        <f t="shared" si="8"/>
        <v>342</v>
      </c>
      <c r="N18" s="111">
        <f t="shared" si="4"/>
        <v>230</v>
      </c>
      <c r="O18" s="18">
        <f t="shared" si="5"/>
        <v>1823</v>
      </c>
      <c r="P18" s="32"/>
      <c r="Q18" s="140">
        <f t="shared" si="6"/>
        <v>42261</v>
      </c>
      <c r="R18" s="125">
        <v>12</v>
      </c>
      <c r="S18" s="122"/>
      <c r="T18" s="6"/>
      <c r="U18" s="7"/>
      <c r="V18" s="4"/>
      <c r="W18" s="7">
        <v>6</v>
      </c>
      <c r="X18" s="122"/>
      <c r="Y18" s="6"/>
      <c r="Z18" s="7">
        <f t="shared" si="0"/>
        <v>6</v>
      </c>
      <c r="AA18" s="4"/>
    </row>
    <row r="19" spans="1:27" ht="18.75" thickBot="1">
      <c r="A19" s="4"/>
      <c r="B19" s="131">
        <v>42262</v>
      </c>
      <c r="C19" s="49">
        <v>8917.5</v>
      </c>
      <c r="D19" s="50">
        <v>1665</v>
      </c>
      <c r="E19" s="46">
        <v>926.25</v>
      </c>
      <c r="F19" s="46">
        <f t="shared" si="1"/>
        <v>11508.75</v>
      </c>
      <c r="G19" s="50">
        <v>0</v>
      </c>
      <c r="H19" s="51">
        <v>0</v>
      </c>
      <c r="I19" s="48">
        <f t="shared" si="2"/>
        <v>11508.75</v>
      </c>
      <c r="J19" s="21"/>
      <c r="K19" s="81">
        <f t="shared" si="3"/>
        <v>42262</v>
      </c>
      <c r="L19" s="17">
        <f t="shared" si="7"/>
        <v>1189</v>
      </c>
      <c r="M19" s="17">
        <f t="shared" si="8"/>
        <v>444</v>
      </c>
      <c r="N19" s="111">
        <f t="shared" si="4"/>
        <v>247</v>
      </c>
      <c r="O19" s="18">
        <f t="shared" si="5"/>
        <v>1880</v>
      </c>
      <c r="P19" s="32"/>
      <c r="Q19" s="140">
        <f t="shared" si="6"/>
        <v>42262</v>
      </c>
      <c r="R19" s="125">
        <v>11</v>
      </c>
      <c r="S19" s="122"/>
      <c r="T19" s="6"/>
      <c r="U19" s="7"/>
      <c r="V19" s="4"/>
      <c r="W19" s="7">
        <v>6</v>
      </c>
      <c r="X19" s="122"/>
      <c r="Y19" s="6"/>
      <c r="Z19" s="7">
        <f t="shared" si="0"/>
        <v>6</v>
      </c>
      <c r="AA19" s="4"/>
    </row>
    <row r="20" spans="1:27" ht="18.75" thickBot="1">
      <c r="A20" s="4"/>
      <c r="B20" s="131">
        <v>42263</v>
      </c>
      <c r="C20" s="49">
        <v>6877.5</v>
      </c>
      <c r="D20" s="50">
        <v>862.5</v>
      </c>
      <c r="E20" s="46">
        <v>206.25</v>
      </c>
      <c r="F20" s="46">
        <f t="shared" si="1"/>
        <v>7946.25</v>
      </c>
      <c r="G20" s="50">
        <v>0</v>
      </c>
      <c r="H20" s="51">
        <v>0</v>
      </c>
      <c r="I20" s="48">
        <f t="shared" si="2"/>
        <v>7946.25</v>
      </c>
      <c r="J20" s="21"/>
      <c r="K20" s="81">
        <f t="shared" si="3"/>
        <v>42263</v>
      </c>
      <c r="L20" s="17">
        <f t="shared" si="7"/>
        <v>917</v>
      </c>
      <c r="M20" s="17">
        <f t="shared" si="8"/>
        <v>230</v>
      </c>
      <c r="N20" s="111">
        <f t="shared" si="4"/>
        <v>55</v>
      </c>
      <c r="O20" s="18">
        <f t="shared" si="5"/>
        <v>1202</v>
      </c>
      <c r="P20" s="32"/>
      <c r="Q20" s="140">
        <f t="shared" si="6"/>
        <v>42263</v>
      </c>
      <c r="R20" s="125">
        <v>10</v>
      </c>
      <c r="S20" s="122"/>
      <c r="T20" s="6"/>
      <c r="U20" s="7"/>
      <c r="V20" s="4"/>
      <c r="W20" s="7">
        <v>5</v>
      </c>
      <c r="X20" s="122"/>
      <c r="Y20" s="6"/>
      <c r="Z20" s="7">
        <f t="shared" si="0"/>
        <v>5</v>
      </c>
      <c r="AA20" s="4"/>
    </row>
    <row r="21" spans="1:27" ht="18.75" thickBot="1">
      <c r="A21" s="4"/>
      <c r="B21" s="131">
        <v>42264</v>
      </c>
      <c r="C21" s="49">
        <v>9922.5</v>
      </c>
      <c r="D21" s="50">
        <v>1507.5</v>
      </c>
      <c r="E21" s="46">
        <v>858.75</v>
      </c>
      <c r="F21" s="46">
        <f t="shared" si="1"/>
        <v>12288.75</v>
      </c>
      <c r="G21" s="50">
        <v>0</v>
      </c>
      <c r="H21" s="51">
        <v>0</v>
      </c>
      <c r="I21" s="48">
        <f t="shared" si="2"/>
        <v>12288.75</v>
      </c>
      <c r="J21" s="21"/>
      <c r="K21" s="81">
        <f t="shared" si="3"/>
        <v>42264</v>
      </c>
      <c r="L21" s="17">
        <f t="shared" si="7"/>
        <v>1323</v>
      </c>
      <c r="M21" s="17">
        <f t="shared" si="8"/>
        <v>402</v>
      </c>
      <c r="N21" s="111">
        <f t="shared" si="4"/>
        <v>229</v>
      </c>
      <c r="O21" s="18">
        <f t="shared" si="5"/>
        <v>1954</v>
      </c>
      <c r="P21" s="32"/>
      <c r="Q21" s="140">
        <f t="shared" si="6"/>
        <v>42264</v>
      </c>
      <c r="R21" s="125">
        <v>11</v>
      </c>
      <c r="S21" s="122"/>
      <c r="T21" s="6"/>
      <c r="U21" s="7"/>
      <c r="V21" s="4"/>
      <c r="W21" s="7">
        <v>6</v>
      </c>
      <c r="X21" s="122"/>
      <c r="Y21" s="6"/>
      <c r="Z21" s="7">
        <f t="shared" si="0"/>
        <v>6</v>
      </c>
      <c r="AA21" s="4"/>
    </row>
    <row r="22" spans="1:27" ht="18.75" thickBot="1">
      <c r="A22" s="4"/>
      <c r="B22" s="131">
        <v>42265</v>
      </c>
      <c r="C22" s="49">
        <v>11040</v>
      </c>
      <c r="D22" s="50">
        <v>1897.5</v>
      </c>
      <c r="E22" s="46">
        <v>975</v>
      </c>
      <c r="F22" s="46">
        <f t="shared" si="1"/>
        <v>13912.5</v>
      </c>
      <c r="G22" s="50">
        <v>0</v>
      </c>
      <c r="H22" s="51">
        <v>0</v>
      </c>
      <c r="I22" s="48">
        <f t="shared" si="2"/>
        <v>13912.5</v>
      </c>
      <c r="J22" s="21"/>
      <c r="K22" s="81">
        <f t="shared" si="3"/>
        <v>42265</v>
      </c>
      <c r="L22" s="17">
        <f t="shared" si="7"/>
        <v>1472</v>
      </c>
      <c r="M22" s="17">
        <f t="shared" si="8"/>
        <v>506</v>
      </c>
      <c r="N22" s="111">
        <f t="shared" si="4"/>
        <v>260</v>
      </c>
      <c r="O22" s="18">
        <f t="shared" si="5"/>
        <v>2238</v>
      </c>
      <c r="P22" s="32"/>
      <c r="Q22" s="140">
        <f t="shared" si="6"/>
        <v>42265</v>
      </c>
      <c r="R22" s="125">
        <v>11</v>
      </c>
      <c r="S22" s="122"/>
      <c r="T22" s="6"/>
      <c r="U22" s="7"/>
      <c r="V22" s="4"/>
      <c r="W22" s="7">
        <v>6</v>
      </c>
      <c r="X22" s="122"/>
      <c r="Y22" s="6"/>
      <c r="Z22" s="7">
        <f t="shared" si="0"/>
        <v>6</v>
      </c>
      <c r="AA22" s="4"/>
    </row>
    <row r="23" spans="1:27" ht="18.75" thickBot="1">
      <c r="A23" s="4"/>
      <c r="B23" s="131">
        <v>42266</v>
      </c>
      <c r="C23" s="49">
        <v>10567.5</v>
      </c>
      <c r="D23" s="50">
        <v>1290</v>
      </c>
      <c r="E23" s="46">
        <v>517.5</v>
      </c>
      <c r="F23" s="46">
        <f t="shared" si="1"/>
        <v>12375</v>
      </c>
      <c r="G23" s="50">
        <v>0</v>
      </c>
      <c r="H23" s="51">
        <v>0</v>
      </c>
      <c r="I23" s="48">
        <f t="shared" si="2"/>
        <v>12375</v>
      </c>
      <c r="J23" s="21"/>
      <c r="K23" s="81">
        <f t="shared" si="3"/>
        <v>42266</v>
      </c>
      <c r="L23" s="17">
        <f t="shared" si="7"/>
        <v>1409</v>
      </c>
      <c r="M23" s="17">
        <f t="shared" si="8"/>
        <v>344</v>
      </c>
      <c r="N23" s="111">
        <f t="shared" si="4"/>
        <v>138</v>
      </c>
      <c r="O23" s="18">
        <f t="shared" si="5"/>
        <v>1891</v>
      </c>
      <c r="P23" s="32"/>
      <c r="Q23" s="140">
        <f t="shared" si="6"/>
        <v>42266</v>
      </c>
      <c r="R23" s="125">
        <v>12</v>
      </c>
      <c r="S23" s="122"/>
      <c r="T23" s="6"/>
      <c r="U23" s="7"/>
      <c r="V23" s="4"/>
      <c r="W23" s="7">
        <v>6</v>
      </c>
      <c r="X23" s="122"/>
      <c r="Y23" s="6"/>
      <c r="Z23" s="7">
        <f t="shared" si="0"/>
        <v>6</v>
      </c>
      <c r="AA23" s="4"/>
    </row>
    <row r="24" spans="1:27" ht="18.75" thickBot="1">
      <c r="A24" s="4"/>
      <c r="B24" s="131">
        <v>42267</v>
      </c>
      <c r="C24" s="49">
        <v>4372.5</v>
      </c>
      <c r="D24" s="50">
        <v>457.5</v>
      </c>
      <c r="E24" s="46">
        <v>0</v>
      </c>
      <c r="F24" s="46">
        <f t="shared" si="1"/>
        <v>4830</v>
      </c>
      <c r="G24" s="50">
        <v>0</v>
      </c>
      <c r="H24" s="51">
        <v>0</v>
      </c>
      <c r="I24" s="48">
        <f t="shared" si="2"/>
        <v>4830</v>
      </c>
      <c r="J24" s="21"/>
      <c r="K24" s="81">
        <f t="shared" si="3"/>
        <v>42267</v>
      </c>
      <c r="L24" s="17">
        <f t="shared" si="7"/>
        <v>583</v>
      </c>
      <c r="M24" s="17">
        <f t="shared" si="8"/>
        <v>122</v>
      </c>
      <c r="N24" s="111">
        <f t="shared" si="4"/>
        <v>0</v>
      </c>
      <c r="O24" s="18">
        <f t="shared" si="5"/>
        <v>705</v>
      </c>
      <c r="P24" s="32"/>
      <c r="Q24" s="140">
        <f t="shared" si="6"/>
        <v>42267</v>
      </c>
      <c r="R24" s="125">
        <v>5</v>
      </c>
      <c r="S24" s="122"/>
      <c r="T24" s="6"/>
      <c r="U24" s="7"/>
      <c r="V24" s="4"/>
      <c r="W24" s="7">
        <v>6</v>
      </c>
      <c r="X24" s="122"/>
      <c r="Y24" s="6"/>
      <c r="Z24" s="7">
        <f t="shared" si="0"/>
        <v>6</v>
      </c>
      <c r="AA24" s="4"/>
    </row>
    <row r="25" spans="1:27" ht="18.75" thickBot="1">
      <c r="A25" s="4"/>
      <c r="B25" s="131">
        <v>42268</v>
      </c>
      <c r="C25" s="49">
        <v>10065</v>
      </c>
      <c r="D25" s="50">
        <v>1410</v>
      </c>
      <c r="E25" s="46">
        <v>971.25</v>
      </c>
      <c r="F25" s="46">
        <f t="shared" si="1"/>
        <v>12446.25</v>
      </c>
      <c r="G25" s="50">
        <v>0</v>
      </c>
      <c r="H25" s="51">
        <v>0</v>
      </c>
      <c r="I25" s="48">
        <f t="shared" si="2"/>
        <v>12446.25</v>
      </c>
      <c r="J25" s="21"/>
      <c r="K25" s="81">
        <f t="shared" si="3"/>
        <v>42268</v>
      </c>
      <c r="L25" s="17">
        <f t="shared" si="7"/>
        <v>1342</v>
      </c>
      <c r="M25" s="17">
        <f t="shared" si="8"/>
        <v>376</v>
      </c>
      <c r="N25" s="111">
        <f t="shared" si="4"/>
        <v>259</v>
      </c>
      <c r="O25" s="18">
        <f t="shared" si="5"/>
        <v>1977</v>
      </c>
      <c r="P25" s="32"/>
      <c r="Q25" s="140">
        <f t="shared" si="6"/>
        <v>42268</v>
      </c>
      <c r="R25" s="125">
        <v>10</v>
      </c>
      <c r="S25" s="122"/>
      <c r="T25" s="6"/>
      <c r="U25" s="7"/>
      <c r="V25" s="4"/>
      <c r="W25" s="7">
        <v>6</v>
      </c>
      <c r="X25" s="122"/>
      <c r="Y25" s="6"/>
      <c r="Z25" s="7">
        <f t="shared" si="0"/>
        <v>6</v>
      </c>
      <c r="AA25" s="4"/>
    </row>
    <row r="26" spans="1:27" ht="18.75" thickBot="1">
      <c r="A26" s="4"/>
      <c r="B26" s="131">
        <v>42269</v>
      </c>
      <c r="C26" s="49">
        <v>7402.5</v>
      </c>
      <c r="D26" s="50">
        <v>1492.5</v>
      </c>
      <c r="E26" s="46">
        <v>731.25</v>
      </c>
      <c r="F26" s="46">
        <f t="shared" si="1"/>
        <v>9626.25</v>
      </c>
      <c r="G26" s="50">
        <v>0</v>
      </c>
      <c r="H26" s="51">
        <v>0</v>
      </c>
      <c r="I26" s="48">
        <f t="shared" si="2"/>
        <v>9626.25</v>
      </c>
      <c r="J26" s="21"/>
      <c r="K26" s="81">
        <f t="shared" si="3"/>
        <v>42269</v>
      </c>
      <c r="L26" s="17">
        <f t="shared" si="7"/>
        <v>987</v>
      </c>
      <c r="M26" s="17">
        <f t="shared" si="8"/>
        <v>398</v>
      </c>
      <c r="N26" s="111">
        <f t="shared" si="4"/>
        <v>195</v>
      </c>
      <c r="O26" s="18">
        <f t="shared" si="5"/>
        <v>1580</v>
      </c>
      <c r="P26" s="32"/>
      <c r="Q26" s="140">
        <f t="shared" si="6"/>
        <v>42269</v>
      </c>
      <c r="R26" s="125">
        <v>10</v>
      </c>
      <c r="S26" s="122"/>
      <c r="T26" s="6"/>
      <c r="U26" s="7"/>
      <c r="V26" s="4"/>
      <c r="W26" s="7">
        <v>6</v>
      </c>
      <c r="X26" s="122"/>
      <c r="Y26" s="6"/>
      <c r="Z26" s="7">
        <f t="shared" si="0"/>
        <v>6</v>
      </c>
      <c r="AA26" s="4"/>
    </row>
    <row r="27" spans="1:27" ht="18.75" thickBot="1">
      <c r="A27" s="4"/>
      <c r="B27" s="131">
        <v>42270</v>
      </c>
      <c r="C27" s="49">
        <v>5550</v>
      </c>
      <c r="D27" s="50">
        <v>892.5</v>
      </c>
      <c r="E27" s="46">
        <v>438.75</v>
      </c>
      <c r="F27" s="46">
        <f t="shared" si="1"/>
        <v>6881.25</v>
      </c>
      <c r="G27" s="50">
        <v>0</v>
      </c>
      <c r="H27" s="51">
        <v>0</v>
      </c>
      <c r="I27" s="48">
        <f t="shared" si="2"/>
        <v>6881.25</v>
      </c>
      <c r="J27" s="21"/>
      <c r="K27" s="81">
        <f t="shared" si="3"/>
        <v>42270</v>
      </c>
      <c r="L27" s="17">
        <f t="shared" si="7"/>
        <v>740</v>
      </c>
      <c r="M27" s="17">
        <f t="shared" si="8"/>
        <v>238</v>
      </c>
      <c r="N27" s="111">
        <f t="shared" si="4"/>
        <v>117</v>
      </c>
      <c r="O27" s="18">
        <f t="shared" si="5"/>
        <v>1095</v>
      </c>
      <c r="P27" s="32"/>
      <c r="Q27" s="140">
        <f t="shared" si="6"/>
        <v>42270</v>
      </c>
      <c r="R27" s="125">
        <v>8</v>
      </c>
      <c r="S27" s="122"/>
      <c r="T27" s="6"/>
      <c r="U27" s="7"/>
      <c r="V27" s="4"/>
      <c r="W27" s="7">
        <v>5</v>
      </c>
      <c r="X27" s="122"/>
      <c r="Y27" s="6"/>
      <c r="Z27" s="7">
        <f t="shared" si="0"/>
        <v>5</v>
      </c>
      <c r="AA27" s="4"/>
    </row>
    <row r="28" spans="1:27" ht="18.75" thickBot="1">
      <c r="A28" s="4"/>
      <c r="B28" s="131">
        <v>42271</v>
      </c>
      <c r="C28" s="49">
        <v>7335</v>
      </c>
      <c r="D28" s="50">
        <v>1515</v>
      </c>
      <c r="E28" s="46">
        <v>577.5</v>
      </c>
      <c r="F28" s="46">
        <f t="shared" si="1"/>
        <v>9427.5</v>
      </c>
      <c r="G28" s="50">
        <v>0</v>
      </c>
      <c r="H28" s="51">
        <v>0</v>
      </c>
      <c r="I28" s="48">
        <f t="shared" si="2"/>
        <v>9427.5</v>
      </c>
      <c r="J28" s="21"/>
      <c r="K28" s="81">
        <f t="shared" si="3"/>
        <v>42271</v>
      </c>
      <c r="L28" s="17">
        <f t="shared" si="7"/>
        <v>978</v>
      </c>
      <c r="M28" s="17">
        <f t="shared" si="8"/>
        <v>404</v>
      </c>
      <c r="N28" s="111">
        <f t="shared" si="4"/>
        <v>154</v>
      </c>
      <c r="O28" s="18">
        <f t="shared" si="5"/>
        <v>1536</v>
      </c>
      <c r="P28" s="32"/>
      <c r="Q28" s="140">
        <f t="shared" si="6"/>
        <v>42271</v>
      </c>
      <c r="R28" s="125">
        <v>10</v>
      </c>
      <c r="S28" s="122"/>
      <c r="T28" s="6"/>
      <c r="U28" s="7"/>
      <c r="V28" s="4"/>
      <c r="W28" s="128">
        <v>6</v>
      </c>
      <c r="X28" s="122"/>
      <c r="Y28" s="6"/>
      <c r="Z28" s="7">
        <f t="shared" si="0"/>
        <v>6</v>
      </c>
      <c r="AA28" s="4"/>
    </row>
    <row r="29" spans="1:27" ht="18.75" thickBot="1">
      <c r="A29" s="4"/>
      <c r="B29" s="131">
        <v>42272</v>
      </c>
      <c r="C29" s="49">
        <v>9082.5</v>
      </c>
      <c r="D29" s="50">
        <v>1755</v>
      </c>
      <c r="E29" s="46">
        <v>870</v>
      </c>
      <c r="F29" s="46">
        <f t="shared" si="1"/>
        <v>11707.5</v>
      </c>
      <c r="G29" s="50">
        <v>0</v>
      </c>
      <c r="H29" s="51">
        <v>0</v>
      </c>
      <c r="I29" s="48">
        <f t="shared" si="2"/>
        <v>11707.5</v>
      </c>
      <c r="J29" s="21"/>
      <c r="K29" s="81">
        <f t="shared" si="3"/>
        <v>42272</v>
      </c>
      <c r="L29" s="17">
        <f t="shared" si="7"/>
        <v>1211</v>
      </c>
      <c r="M29" s="17">
        <f t="shared" si="8"/>
        <v>468</v>
      </c>
      <c r="N29" s="111">
        <f t="shared" si="4"/>
        <v>232</v>
      </c>
      <c r="O29" s="18">
        <f t="shared" si="5"/>
        <v>1911</v>
      </c>
      <c r="P29" s="32"/>
      <c r="Q29" s="140">
        <f t="shared" si="6"/>
        <v>42272</v>
      </c>
      <c r="R29" s="125">
        <v>10</v>
      </c>
      <c r="S29" s="122"/>
      <c r="T29" s="6"/>
      <c r="U29" s="7"/>
      <c r="V29" s="4"/>
      <c r="W29" s="7">
        <v>6</v>
      </c>
      <c r="X29" s="122"/>
      <c r="Y29" s="6"/>
      <c r="Z29" s="7">
        <f t="shared" si="0"/>
        <v>6</v>
      </c>
      <c r="AA29" s="4"/>
    </row>
    <row r="30" spans="1:27" ht="18.75" thickBot="1">
      <c r="A30" s="4"/>
      <c r="B30" s="131">
        <v>42273</v>
      </c>
      <c r="C30" s="49">
        <v>8040</v>
      </c>
      <c r="D30" s="50">
        <v>1117.5</v>
      </c>
      <c r="E30" s="46">
        <v>352.5</v>
      </c>
      <c r="F30" s="46">
        <f t="shared" si="1"/>
        <v>9510</v>
      </c>
      <c r="G30" s="50">
        <v>0</v>
      </c>
      <c r="H30" s="51">
        <v>0</v>
      </c>
      <c r="I30" s="48">
        <f t="shared" si="2"/>
        <v>9510</v>
      </c>
      <c r="J30" s="21"/>
      <c r="K30" s="81">
        <f t="shared" si="3"/>
        <v>42273</v>
      </c>
      <c r="L30" s="17">
        <f t="shared" si="7"/>
        <v>1072</v>
      </c>
      <c r="M30" s="17">
        <f t="shared" si="8"/>
        <v>298</v>
      </c>
      <c r="N30" s="111">
        <f t="shared" si="4"/>
        <v>94</v>
      </c>
      <c r="O30" s="18">
        <f t="shared" si="5"/>
        <v>1464</v>
      </c>
      <c r="P30" s="32"/>
      <c r="Q30" s="140">
        <f t="shared" si="6"/>
        <v>42273</v>
      </c>
      <c r="R30" s="125">
        <v>10</v>
      </c>
      <c r="S30" s="122"/>
      <c r="T30" s="6"/>
      <c r="U30" s="7"/>
      <c r="V30" s="4"/>
      <c r="W30" s="7">
        <v>5</v>
      </c>
      <c r="X30" s="122"/>
      <c r="Y30" s="6"/>
      <c r="Z30" s="7">
        <f t="shared" si="0"/>
        <v>5</v>
      </c>
      <c r="AA30" s="4"/>
    </row>
    <row r="31" spans="1:27" ht="18.75" thickBot="1">
      <c r="A31" s="4"/>
      <c r="B31" s="131">
        <v>42274</v>
      </c>
      <c r="C31" s="49">
        <v>4920</v>
      </c>
      <c r="D31" s="50">
        <v>697.5</v>
      </c>
      <c r="E31" s="46">
        <v>0</v>
      </c>
      <c r="F31" s="46">
        <f t="shared" si="1"/>
        <v>5617.5</v>
      </c>
      <c r="G31" s="50">
        <v>0</v>
      </c>
      <c r="H31" s="51">
        <v>0</v>
      </c>
      <c r="I31" s="48">
        <f t="shared" si="2"/>
        <v>5617.5</v>
      </c>
      <c r="J31" s="21"/>
      <c r="K31" s="81">
        <f t="shared" si="3"/>
        <v>42274</v>
      </c>
      <c r="L31" s="17">
        <f t="shared" si="7"/>
        <v>656</v>
      </c>
      <c r="M31" s="17">
        <f t="shared" si="8"/>
        <v>186</v>
      </c>
      <c r="N31" s="111">
        <f t="shared" si="4"/>
        <v>0</v>
      </c>
      <c r="O31" s="18">
        <f t="shared" si="5"/>
        <v>842</v>
      </c>
      <c r="P31" s="32"/>
      <c r="Q31" s="140">
        <f t="shared" si="6"/>
        <v>42274</v>
      </c>
      <c r="R31" s="125">
        <v>7</v>
      </c>
      <c r="S31" s="122"/>
      <c r="T31" s="6"/>
      <c r="U31" s="7"/>
      <c r="V31" s="4"/>
      <c r="W31" s="7">
        <v>6</v>
      </c>
      <c r="X31" s="122"/>
      <c r="Y31" s="6"/>
      <c r="Z31" s="7">
        <f t="shared" si="0"/>
        <v>6</v>
      </c>
      <c r="AA31" s="4"/>
    </row>
    <row r="32" spans="1:27" ht="18.75" thickBot="1">
      <c r="A32" s="4"/>
      <c r="B32" s="131">
        <v>42275</v>
      </c>
      <c r="C32" s="49">
        <v>7417.5</v>
      </c>
      <c r="D32" s="50">
        <v>1065</v>
      </c>
      <c r="E32" s="46">
        <v>716.25</v>
      </c>
      <c r="F32" s="46">
        <f t="shared" si="1"/>
        <v>9198.75</v>
      </c>
      <c r="G32" s="50">
        <v>0</v>
      </c>
      <c r="H32" s="51">
        <v>0</v>
      </c>
      <c r="I32" s="48">
        <f t="shared" si="2"/>
        <v>9198.75</v>
      </c>
      <c r="J32" s="21"/>
      <c r="K32" s="81">
        <f t="shared" si="3"/>
        <v>42275</v>
      </c>
      <c r="L32" s="17">
        <f t="shared" si="7"/>
        <v>989</v>
      </c>
      <c r="M32" s="17">
        <f t="shared" si="8"/>
        <v>284</v>
      </c>
      <c r="N32" s="111">
        <f t="shared" si="4"/>
        <v>191</v>
      </c>
      <c r="O32" s="18">
        <f t="shared" si="5"/>
        <v>1464</v>
      </c>
      <c r="P32" s="32"/>
      <c r="Q32" s="140">
        <f t="shared" si="6"/>
        <v>42275</v>
      </c>
      <c r="R32" s="125">
        <v>8</v>
      </c>
      <c r="S32" s="122"/>
      <c r="T32" s="6"/>
      <c r="U32" s="7"/>
      <c r="V32" s="4"/>
      <c r="W32" s="128">
        <v>5</v>
      </c>
      <c r="X32" s="122"/>
      <c r="Y32" s="6"/>
      <c r="Z32" s="7">
        <f t="shared" si="0"/>
        <v>5</v>
      </c>
      <c r="AA32" s="4"/>
    </row>
    <row r="33" spans="1:27" ht="18.75" thickBot="1">
      <c r="A33" s="4"/>
      <c r="B33" s="131">
        <v>42276</v>
      </c>
      <c r="C33" s="49">
        <v>9900</v>
      </c>
      <c r="D33" s="50">
        <v>1710</v>
      </c>
      <c r="E33" s="46">
        <v>690</v>
      </c>
      <c r="F33" s="46">
        <f t="shared" si="1"/>
        <v>12300</v>
      </c>
      <c r="G33" s="50">
        <v>0</v>
      </c>
      <c r="H33" s="51">
        <v>0</v>
      </c>
      <c r="I33" s="48">
        <f t="shared" si="2"/>
        <v>12300</v>
      </c>
      <c r="J33" s="21"/>
      <c r="K33" s="81">
        <f t="shared" si="3"/>
        <v>42276</v>
      </c>
      <c r="L33" s="17">
        <f t="shared" si="7"/>
        <v>1320</v>
      </c>
      <c r="M33" s="17">
        <f t="shared" si="8"/>
        <v>456</v>
      </c>
      <c r="N33" s="111">
        <f t="shared" si="4"/>
        <v>184</v>
      </c>
      <c r="O33" s="18">
        <f t="shared" si="5"/>
        <v>1960</v>
      </c>
      <c r="P33" s="32"/>
      <c r="Q33" s="140">
        <f t="shared" si="6"/>
        <v>42276</v>
      </c>
      <c r="R33" s="125">
        <v>11</v>
      </c>
      <c r="S33" s="122"/>
      <c r="T33" s="6"/>
      <c r="U33" s="7"/>
      <c r="V33" s="4"/>
      <c r="W33" s="128">
        <v>6</v>
      </c>
      <c r="X33" s="122"/>
      <c r="Y33" s="6"/>
      <c r="Z33" s="7">
        <f t="shared" si="0"/>
        <v>6</v>
      </c>
      <c r="AA33" s="4"/>
    </row>
    <row r="34" spans="1:27" ht="18.75" thickBot="1">
      <c r="A34" s="4"/>
      <c r="B34" s="131">
        <v>42277</v>
      </c>
      <c r="C34" s="49">
        <v>9120</v>
      </c>
      <c r="D34" s="50">
        <v>1312.5</v>
      </c>
      <c r="E34" s="46">
        <v>776.25</v>
      </c>
      <c r="F34" s="46">
        <f t="shared" si="1"/>
        <v>11208.75</v>
      </c>
      <c r="G34" s="50">
        <v>0</v>
      </c>
      <c r="H34" s="51">
        <v>0</v>
      </c>
      <c r="I34" s="48">
        <f t="shared" si="2"/>
        <v>11208.75</v>
      </c>
      <c r="J34" s="21"/>
      <c r="K34" s="81">
        <f t="shared" si="3"/>
        <v>42277</v>
      </c>
      <c r="L34" s="17">
        <f t="shared" si="7"/>
        <v>1216</v>
      </c>
      <c r="M34" s="17">
        <f t="shared" si="8"/>
        <v>350</v>
      </c>
      <c r="N34" s="111">
        <f t="shared" si="4"/>
        <v>207</v>
      </c>
      <c r="O34" s="18">
        <f t="shared" si="5"/>
        <v>1773</v>
      </c>
      <c r="P34" s="32"/>
      <c r="Q34" s="140">
        <f t="shared" si="6"/>
        <v>42277</v>
      </c>
      <c r="R34" s="125">
        <v>11</v>
      </c>
      <c r="S34" s="122"/>
      <c r="T34" s="6"/>
      <c r="U34" s="7"/>
      <c r="V34" s="4"/>
      <c r="W34" s="7">
        <v>5</v>
      </c>
      <c r="X34" s="122"/>
      <c r="Y34" s="6"/>
      <c r="Z34" s="7">
        <f t="shared" si="0"/>
        <v>5</v>
      </c>
      <c r="AA34" s="4"/>
    </row>
    <row r="35" spans="1:27" ht="18.75" thickBot="1">
      <c r="A35" s="4"/>
      <c r="B35" s="131"/>
      <c r="C35" s="49"/>
      <c r="D35" s="50"/>
      <c r="E35" s="46"/>
      <c r="F35" s="52">
        <f t="shared" si="1"/>
        <v>0</v>
      </c>
      <c r="G35" s="52"/>
      <c r="H35" s="55">
        <v>0</v>
      </c>
      <c r="I35" s="48">
        <f t="shared" si="2"/>
        <v>0</v>
      </c>
      <c r="J35" s="21"/>
      <c r="K35" s="81">
        <f t="shared" si="3"/>
        <v>0</v>
      </c>
      <c r="L35" s="17">
        <f t="shared" si="7"/>
        <v>0</v>
      </c>
      <c r="M35" s="17">
        <f>D35/3.75</f>
        <v>0</v>
      </c>
      <c r="N35" s="111">
        <f t="shared" si="4"/>
        <v>0</v>
      </c>
      <c r="O35" s="41">
        <f t="shared" si="5"/>
        <v>0</v>
      </c>
      <c r="P35" s="32"/>
      <c r="Q35" s="140">
        <f t="shared" si="6"/>
        <v>0</v>
      </c>
      <c r="R35" s="125"/>
      <c r="S35" s="122"/>
      <c r="T35" s="6"/>
      <c r="U35" s="7"/>
      <c r="V35" s="4"/>
      <c r="W35" s="7"/>
      <c r="X35" s="56"/>
      <c r="Y35" s="58"/>
      <c r="Z35" s="7">
        <f t="shared" si="0"/>
        <v>0</v>
      </c>
      <c r="AA35" s="4"/>
    </row>
    <row r="36" spans="1:27" ht="18.75" thickBot="1">
      <c r="A36" s="4"/>
      <c r="B36" s="115" t="s">
        <v>10</v>
      </c>
      <c r="C36" s="135">
        <f>SUM(C5:C35)</f>
        <v>244942.5</v>
      </c>
      <c r="D36" s="136">
        <f>SUM(D5:D35)</f>
        <v>39101.25</v>
      </c>
      <c r="E36" s="136">
        <f>SUM(E5:E35)</f>
        <v>17632.5</v>
      </c>
      <c r="F36" s="103">
        <f t="shared" si="1"/>
        <v>301676.25</v>
      </c>
      <c r="G36" s="134">
        <f>SUM(G5:G35)</f>
        <v>0</v>
      </c>
      <c r="H36" s="137">
        <f>SUM(H5:H35)</f>
        <v>0</v>
      </c>
      <c r="I36" s="105">
        <f>SUM(I5:I35)</f>
        <v>301676.25</v>
      </c>
      <c r="J36" s="33"/>
      <c r="K36" s="138" t="s">
        <v>10</v>
      </c>
      <c r="L36" s="102">
        <f>SUM(L5:L35)</f>
        <v>32659</v>
      </c>
      <c r="M36" s="107">
        <f>SUM(M5:M35)</f>
        <v>10427</v>
      </c>
      <c r="N36" s="107">
        <f>SUM(N5:N35)</f>
        <v>4702</v>
      </c>
      <c r="O36" s="42">
        <f t="shared" si="5"/>
        <v>47788</v>
      </c>
      <c r="P36" s="34"/>
      <c r="Q36" s="114" t="s">
        <v>10</v>
      </c>
      <c r="R36" s="141">
        <f>SUM(R5:R35)</f>
        <v>293</v>
      </c>
      <c r="S36" s="123">
        <f>SUM(S5:S34)</f>
        <v>0</v>
      </c>
      <c r="T36" s="30">
        <f>SUM(T5:T34)</f>
        <v>0</v>
      </c>
      <c r="U36" s="20">
        <f>SUM(U5:U34)</f>
        <v>0</v>
      </c>
      <c r="V36" s="4"/>
      <c r="W36" s="141">
        <f>SUM(W5:W35)</f>
        <v>167</v>
      </c>
      <c r="X36" s="123">
        <f>SUM(X5:X34)</f>
        <v>0</v>
      </c>
      <c r="Y36" s="30">
        <f>SUM(Y5:Y34)</f>
        <v>0</v>
      </c>
      <c r="Z36" s="20">
        <f>SUM(Z5:Z34)</f>
        <v>167</v>
      </c>
      <c r="AA36" s="4"/>
    </row>
    <row r="37" spans="1:27" ht="18">
      <c r="A37" s="4"/>
      <c r="B37" s="2"/>
      <c r="C37" s="2"/>
      <c r="D37" s="2"/>
      <c r="E37" s="2"/>
      <c r="F37" s="2"/>
      <c r="G37" s="2"/>
      <c r="H37" s="2"/>
      <c r="I37" s="8"/>
      <c r="J37" s="8"/>
      <c r="K37" s="2"/>
      <c r="L37" s="2"/>
      <c r="M37" s="5"/>
      <c r="N37" s="5"/>
      <c r="O37" s="2"/>
      <c r="P37" s="35"/>
      <c r="Q37" s="2"/>
      <c r="R37" s="2"/>
      <c r="S37" s="2"/>
      <c r="T37" s="2"/>
      <c r="U37" s="2"/>
      <c r="V37" s="4"/>
      <c r="W37" s="2"/>
      <c r="X37" s="2"/>
      <c r="Y37" s="2"/>
      <c r="Z37" s="2"/>
      <c r="AA37" s="4"/>
    </row>
    <row r="38" spans="1:26" ht="18">
      <c r="A38" s="4"/>
      <c r="B38" s="2"/>
      <c r="C38" s="2"/>
      <c r="D38" s="2"/>
      <c r="E38" s="2"/>
      <c r="F38" s="2"/>
      <c r="G38" s="2"/>
      <c r="H38" s="2"/>
      <c r="I38" s="8"/>
      <c r="J38" s="8"/>
      <c r="K38" s="2"/>
      <c r="L38" s="2"/>
      <c r="M38" s="5"/>
      <c r="N38" s="5"/>
      <c r="O38" s="36"/>
      <c r="P38" s="2"/>
      <c r="Q38" s="2"/>
      <c r="R38" s="2"/>
      <c r="S38" s="2"/>
      <c r="T38" s="2"/>
      <c r="U38" s="4"/>
      <c r="V38" s="2"/>
      <c r="W38" s="2"/>
      <c r="X38" s="2"/>
      <c r="Y38" s="2"/>
      <c r="Z38" s="4"/>
    </row>
    <row r="39" spans="1:26" ht="13.5" customHeight="1">
      <c r="A39" s="4"/>
      <c r="B39" s="2"/>
      <c r="C39" s="2"/>
      <c r="D39" s="2"/>
      <c r="E39" s="2"/>
      <c r="F39" s="2"/>
      <c r="G39" s="2"/>
      <c r="H39" s="2"/>
      <c r="I39" s="8"/>
      <c r="J39" s="8"/>
      <c r="K39" s="2"/>
      <c r="L39" s="2"/>
      <c r="M39" s="5"/>
      <c r="N39" s="5"/>
      <c r="O39" s="37"/>
      <c r="P39" s="2"/>
      <c r="Q39" s="2"/>
      <c r="R39" s="2"/>
      <c r="S39" s="2"/>
      <c r="T39" s="2"/>
      <c r="U39" s="4"/>
      <c r="V39" s="2"/>
      <c r="W39" s="2"/>
      <c r="X39" s="2"/>
      <c r="Y39" s="2"/>
      <c r="Z39" s="4"/>
    </row>
    <row r="40" spans="1:26" ht="18">
      <c r="A40" s="4"/>
      <c r="B40" s="2"/>
      <c r="C40" s="109" t="s">
        <v>33</v>
      </c>
      <c r="D40" s="110">
        <f>F36/W36</f>
        <v>1806.4446107784431</v>
      </c>
      <c r="E40" s="110"/>
      <c r="F40" s="2"/>
      <c r="G40" s="2"/>
      <c r="H40" s="2"/>
      <c r="I40" s="8"/>
      <c r="J40" s="8"/>
      <c r="K40" s="2"/>
      <c r="L40" s="2"/>
      <c r="M40" s="5"/>
      <c r="N40" s="5"/>
      <c r="O40" s="38"/>
      <c r="P40" s="2"/>
      <c r="Q40" s="2"/>
      <c r="R40" s="2"/>
      <c r="S40" s="2"/>
      <c r="T40" s="2"/>
      <c r="U40" s="4"/>
      <c r="V40" s="2"/>
      <c r="W40" s="2"/>
      <c r="X40" s="2"/>
      <c r="Y40" s="2"/>
      <c r="Z40" s="4"/>
    </row>
    <row r="41" spans="1:27" ht="18">
      <c r="A41" s="4"/>
      <c r="B41" s="2"/>
      <c r="C41" s="2"/>
      <c r="D41" s="2"/>
      <c r="E41" s="2"/>
      <c r="F41" s="2"/>
      <c r="G41" s="2"/>
      <c r="H41" s="2"/>
      <c r="I41" s="8"/>
      <c r="J41" s="8"/>
      <c r="K41" s="2"/>
      <c r="L41" s="2"/>
      <c r="M41" s="5"/>
      <c r="N41" s="5"/>
      <c r="O41" s="2"/>
      <c r="P41" s="2"/>
      <c r="Q41" s="2"/>
      <c r="R41" s="2"/>
      <c r="S41" s="2"/>
      <c r="T41" s="2"/>
      <c r="U41" s="2"/>
      <c r="V41" s="4"/>
      <c r="W41" s="2"/>
      <c r="X41" s="2"/>
      <c r="Y41" s="2"/>
      <c r="Z41" s="2"/>
      <c r="AA41" s="4"/>
    </row>
    <row r="42" spans="2:26" s="11" customFormat="1" ht="18">
      <c r="B42" s="9" t="s">
        <v>11</v>
      </c>
      <c r="C42" s="10"/>
      <c r="D42" s="10"/>
      <c r="E42" s="10"/>
      <c r="F42" s="10"/>
      <c r="G42" s="10"/>
      <c r="H42" s="10"/>
      <c r="I42" s="22"/>
      <c r="J42" s="22"/>
      <c r="K42" s="10"/>
      <c r="L42" s="13" t="s">
        <v>12</v>
      </c>
      <c r="M42" s="10"/>
      <c r="N42" s="10"/>
      <c r="O42" s="10"/>
      <c r="P42" s="10"/>
      <c r="Q42" s="10"/>
      <c r="R42" s="9" t="s">
        <v>13</v>
      </c>
      <c r="S42" s="10"/>
      <c r="T42" s="10"/>
      <c r="U42" s="10"/>
      <c r="V42" s="12"/>
      <c r="W42" s="9" t="s">
        <v>14</v>
      </c>
      <c r="X42" s="9"/>
      <c r="Y42" s="10"/>
      <c r="Z42" s="10"/>
    </row>
    <row r="43" spans="2:26" s="11" customFormat="1" ht="18">
      <c r="B43" s="22"/>
      <c r="C43" s="23">
        <f>SUM(C36:C36)/C44</f>
        <v>7901.370967741936</v>
      </c>
      <c r="D43" s="23">
        <f>SUM(D36:D36)/D44</f>
        <v>1261.3306451612902</v>
      </c>
      <c r="E43" s="23"/>
      <c r="F43" s="23"/>
      <c r="G43" s="23">
        <f>SUM(G36:G36)/G44</f>
        <v>0</v>
      </c>
      <c r="H43" s="24">
        <f>H36/C44</f>
        <v>0</v>
      </c>
      <c r="I43" s="23">
        <f>SUM(I36:I36)/I44</f>
        <v>9731.491935483871</v>
      </c>
      <c r="J43" s="23"/>
      <c r="K43" s="22"/>
      <c r="L43" s="23">
        <f>SUM(L36:L36)/L44</f>
        <v>1053.516129032258</v>
      </c>
      <c r="M43" s="23">
        <f>SUM(M36:M36)/M44</f>
        <v>336.35483870967744</v>
      </c>
      <c r="N43" s="23"/>
      <c r="O43" s="23">
        <f>SUM(O36:O36)/O44</f>
        <v>1541.5483870967741</v>
      </c>
      <c r="P43" s="23"/>
      <c r="Q43" s="22"/>
      <c r="R43" s="25">
        <f>R36/R44</f>
        <v>9.451612903225806</v>
      </c>
      <c r="S43" s="25">
        <f>S36/S44</f>
        <v>0</v>
      </c>
      <c r="T43" s="25">
        <f>T36/T44</f>
        <v>0</v>
      </c>
      <c r="U43" s="25">
        <f>U36/U44</f>
        <v>0</v>
      </c>
      <c r="V43" s="26"/>
      <c r="W43" s="25">
        <f>W36/W44</f>
        <v>5.387096774193548</v>
      </c>
      <c r="X43" s="25">
        <f>X36/X44</f>
        <v>0</v>
      </c>
      <c r="Y43" s="25">
        <f>Y36/Y44</f>
        <v>0</v>
      </c>
      <c r="Z43" s="25">
        <f>Z36/Z44</f>
        <v>5.387096774193548</v>
      </c>
    </row>
    <row r="44" spans="3:26" s="11" customFormat="1" ht="12.75">
      <c r="C44" s="11">
        <v>31</v>
      </c>
      <c r="D44" s="11">
        <v>31</v>
      </c>
      <c r="G44" s="11">
        <v>31</v>
      </c>
      <c r="I44" s="11">
        <v>31</v>
      </c>
      <c r="L44" s="11">
        <v>31</v>
      </c>
      <c r="M44" s="11">
        <v>31</v>
      </c>
      <c r="O44" s="11">
        <v>31</v>
      </c>
      <c r="R44" s="11">
        <v>31</v>
      </c>
      <c r="S44" s="11">
        <v>31</v>
      </c>
      <c r="T44" s="11">
        <v>31</v>
      </c>
      <c r="U44" s="11">
        <v>31</v>
      </c>
      <c r="W44" s="11">
        <v>31</v>
      </c>
      <c r="X44" s="11">
        <v>31</v>
      </c>
      <c r="Y44" s="11">
        <v>31</v>
      </c>
      <c r="Z44" s="11">
        <v>31</v>
      </c>
    </row>
    <row r="45" spans="1:27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</sheetData>
  <sheetProtection/>
  <mergeCells count="3">
    <mergeCell ref="C3:E3"/>
    <mergeCell ref="L3:N3"/>
    <mergeCell ref="R3:W3"/>
  </mergeCells>
  <printOptions/>
  <pageMargins left="0.75" right="0.75" top="1" bottom="1" header="0" footer="0"/>
  <pageSetup fitToHeight="1" fitToWidth="1"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acañedo</dc:creator>
  <cp:keywords/>
  <dc:description/>
  <cp:lastModifiedBy>JORGE L SEPULVEDA CHAVEZ</cp:lastModifiedBy>
  <cp:lastPrinted>2015-12-11T19:09:45Z</cp:lastPrinted>
  <dcterms:created xsi:type="dcterms:W3CDTF">2008-01-16T20:41:50Z</dcterms:created>
  <dcterms:modified xsi:type="dcterms:W3CDTF">2016-01-11T14:51:06Z</dcterms:modified>
  <cp:category/>
  <cp:version/>
  <cp:contentType/>
  <cp:contentStatus/>
</cp:coreProperties>
</file>