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o Tizapan\Documents\SEVAC\"/>
    </mc:Choice>
  </mc:AlternateContent>
  <bookViews>
    <workbookView xWindow="0" yWindow="0" windowWidth="19200" windowHeight="6492"/>
  </bookViews>
  <sheets>
    <sheet name="ESTADO DE SIT FINANC" sheetId="1" r:id="rId1"/>
    <sheet name="INFORME ANALITICO DE LA DEUDA" sheetId="2" r:id="rId2"/>
    <sheet name="INFORME ANALIT DE OBLIGAC DIF" sheetId="3" r:id="rId3"/>
    <sheet name="ESTADO ANALITICO DEL INGRESO" sheetId="4" r:id="rId4"/>
  </sheets>
  <externalReferences>
    <externalReference r:id="rId5"/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3" i="3" l="1"/>
  <c r="N33" i="3"/>
  <c r="BD23" i="3"/>
  <c r="AW23" i="3"/>
  <c r="AI23" i="3"/>
  <c r="AB23" i="3"/>
  <c r="U23" i="3"/>
  <c r="N23" i="3"/>
  <c r="AP22" i="3"/>
  <c r="AP21" i="3"/>
  <c r="AP20" i="3"/>
  <c r="AP19" i="3"/>
  <c r="AP18" i="3"/>
  <c r="BD16" i="3"/>
  <c r="AW16" i="3"/>
  <c r="AI16" i="3"/>
  <c r="AB16" i="3"/>
  <c r="U16" i="3"/>
  <c r="N16" i="3"/>
  <c r="AP15" i="3"/>
  <c r="AP14" i="3"/>
  <c r="AP13" i="3"/>
  <c r="AP12" i="3"/>
  <c r="AP11" i="3"/>
  <c r="AP16" i="3" s="1"/>
  <c r="A1" i="3"/>
  <c r="D95" i="4"/>
  <c r="D91" i="4"/>
  <c r="F87" i="4"/>
  <c r="D87" i="4"/>
  <c r="D86" i="4"/>
  <c r="D85" i="4"/>
  <c r="F84" i="4"/>
  <c r="D84" i="4"/>
  <c r="D83" i="4"/>
  <c r="D82" i="4"/>
  <c r="D81" i="4"/>
  <c r="F80" i="4"/>
  <c r="D80" i="4"/>
  <c r="D79" i="4"/>
  <c r="D88" i="4" s="1"/>
  <c r="G74" i="4"/>
  <c r="G73" i="4"/>
  <c r="C73" i="4"/>
  <c r="E73" i="4" s="1"/>
  <c r="G72" i="4"/>
  <c r="G70" i="4" s="1"/>
  <c r="C72" i="4"/>
  <c r="G71" i="4"/>
  <c r="E71" i="4"/>
  <c r="C71" i="4"/>
  <c r="F70" i="4"/>
  <c r="D70" i="4"/>
  <c r="F69" i="4"/>
  <c r="G69" i="4" s="1"/>
  <c r="C69" i="4"/>
  <c r="E69" i="4" s="1"/>
  <c r="G68" i="4"/>
  <c r="H68" i="4" s="1"/>
  <c r="F68" i="4"/>
  <c r="E68" i="4"/>
  <c r="C68" i="4"/>
  <c r="F67" i="4"/>
  <c r="G67" i="4" s="1"/>
  <c r="H67" i="4" s="1"/>
  <c r="C67" i="4"/>
  <c r="E67" i="4" s="1"/>
  <c r="G66" i="4"/>
  <c r="H66" i="4" s="1"/>
  <c r="F66" i="4"/>
  <c r="E66" i="4"/>
  <c r="C66" i="4"/>
  <c r="F65" i="4"/>
  <c r="G65" i="4" s="1"/>
  <c r="C65" i="4"/>
  <c r="E65" i="4" s="1"/>
  <c r="G64" i="4"/>
  <c r="H64" i="4" s="1"/>
  <c r="F64" i="4"/>
  <c r="E64" i="4"/>
  <c r="C64" i="4"/>
  <c r="F63" i="4"/>
  <c r="C63" i="4"/>
  <c r="E63" i="4" s="1"/>
  <c r="D62" i="4"/>
  <c r="F61" i="4"/>
  <c r="G61" i="4" s="1"/>
  <c r="H61" i="4" s="1"/>
  <c r="E61" i="4"/>
  <c r="G60" i="4"/>
  <c r="H60" i="4" s="1"/>
  <c r="F60" i="4"/>
  <c r="E60" i="4"/>
  <c r="F59" i="4"/>
  <c r="G59" i="4" s="1"/>
  <c r="C59" i="4"/>
  <c r="E59" i="4" s="1"/>
  <c r="F58" i="4"/>
  <c r="G58" i="4" s="1"/>
  <c r="C58" i="4"/>
  <c r="F57" i="4"/>
  <c r="C57" i="4"/>
  <c r="E57" i="4" s="1"/>
  <c r="D56" i="4"/>
  <c r="F55" i="4"/>
  <c r="G55" i="4" s="1"/>
  <c r="C55" i="4"/>
  <c r="E55" i="4" s="1"/>
  <c r="F54" i="4"/>
  <c r="G54" i="4" s="1"/>
  <c r="H54" i="4" s="1"/>
  <c r="C54" i="4"/>
  <c r="E54" i="4" s="1"/>
  <c r="F53" i="4"/>
  <c r="G53" i="4" s="1"/>
  <c r="C53" i="4"/>
  <c r="E53" i="4" s="1"/>
  <c r="F52" i="4"/>
  <c r="G52" i="4" s="1"/>
  <c r="C52" i="4"/>
  <c r="E52" i="4" s="1"/>
  <c r="F51" i="4"/>
  <c r="G51" i="4" s="1"/>
  <c r="H51" i="4" s="1"/>
  <c r="C51" i="4"/>
  <c r="E51" i="4" s="1"/>
  <c r="F50" i="4"/>
  <c r="G50" i="4" s="1"/>
  <c r="C50" i="4"/>
  <c r="E50" i="4" s="1"/>
  <c r="F49" i="4"/>
  <c r="G49" i="4" s="1"/>
  <c r="H49" i="4" s="1"/>
  <c r="C49" i="4"/>
  <c r="E49" i="4" s="1"/>
  <c r="F48" i="4"/>
  <c r="G48" i="4" s="1"/>
  <c r="C48" i="4"/>
  <c r="E48" i="4" s="1"/>
  <c r="F47" i="4"/>
  <c r="C47" i="4"/>
  <c r="E47" i="4" s="1"/>
  <c r="D46" i="4"/>
  <c r="G45" i="4"/>
  <c r="C45" i="4"/>
  <c r="G44" i="4"/>
  <c r="C44" i="4"/>
  <c r="G43" i="4"/>
  <c r="C43" i="4"/>
  <c r="F42" i="4"/>
  <c r="G42" i="4" s="1"/>
  <c r="C42" i="4"/>
  <c r="E42" i="4" s="1"/>
  <c r="D41" i="4"/>
  <c r="C41" i="4"/>
  <c r="C95" i="4" s="1"/>
  <c r="E95" i="4" s="1"/>
  <c r="G40" i="4"/>
  <c r="C40" i="4"/>
  <c r="E40" i="4" s="1"/>
  <c r="G39" i="4"/>
  <c r="C39" i="4"/>
  <c r="E39" i="4" s="1"/>
  <c r="F38" i="4"/>
  <c r="C38" i="4"/>
  <c r="E38" i="4" s="1"/>
  <c r="D37" i="4"/>
  <c r="D94" i="4" s="1"/>
  <c r="H36" i="4"/>
  <c r="G36" i="4"/>
  <c r="E36" i="4"/>
  <c r="G35" i="4"/>
  <c r="H35" i="4" s="1"/>
  <c r="F35" i="4"/>
  <c r="E35" i="4"/>
  <c r="C35" i="4"/>
  <c r="F34" i="4"/>
  <c r="G34" i="4" s="1"/>
  <c r="H34" i="4" s="1"/>
  <c r="C34" i="4"/>
  <c r="E34" i="4" s="1"/>
  <c r="F33" i="4"/>
  <c r="G33" i="4" s="1"/>
  <c r="C33" i="4"/>
  <c r="E33" i="4" s="1"/>
  <c r="G32" i="4"/>
  <c r="H32" i="4" s="1"/>
  <c r="F32" i="4"/>
  <c r="E32" i="4"/>
  <c r="C32" i="4"/>
  <c r="F31" i="4"/>
  <c r="G31" i="4" s="1"/>
  <c r="H31" i="4" s="1"/>
  <c r="C31" i="4"/>
  <c r="E31" i="4" s="1"/>
  <c r="G30" i="4"/>
  <c r="H30" i="4" s="1"/>
  <c r="F30" i="4"/>
  <c r="E30" i="4"/>
  <c r="C30" i="4"/>
  <c r="F29" i="4"/>
  <c r="F93" i="4" s="1"/>
  <c r="D29" i="4"/>
  <c r="D93" i="4" s="1"/>
  <c r="F28" i="4"/>
  <c r="G28" i="4" s="1"/>
  <c r="H28" i="4" s="1"/>
  <c r="C28" i="4"/>
  <c r="E28" i="4" s="1"/>
  <c r="G27" i="4"/>
  <c r="H27" i="4" s="1"/>
  <c r="F27" i="4"/>
  <c r="E27" i="4"/>
  <c r="C27" i="4"/>
  <c r="F26" i="4"/>
  <c r="F92" i="4" s="1"/>
  <c r="D26" i="4"/>
  <c r="D92" i="4" s="1"/>
  <c r="F25" i="4"/>
  <c r="G25" i="4" s="1"/>
  <c r="H25" i="4" s="1"/>
  <c r="C25" i="4"/>
  <c r="E25" i="4" s="1"/>
  <c r="G24" i="4"/>
  <c r="H24" i="4" s="1"/>
  <c r="F24" i="4"/>
  <c r="E24" i="4"/>
  <c r="C24" i="4"/>
  <c r="F23" i="4"/>
  <c r="G23" i="4" s="1"/>
  <c r="H23" i="4" s="1"/>
  <c r="C23" i="4"/>
  <c r="E23" i="4" s="1"/>
  <c r="G22" i="4"/>
  <c r="H22" i="4" s="1"/>
  <c r="F22" i="4"/>
  <c r="E22" i="4"/>
  <c r="C22" i="4"/>
  <c r="F21" i="4"/>
  <c r="G21" i="4" s="1"/>
  <c r="C21" i="4"/>
  <c r="E21" i="4" s="1"/>
  <c r="D20" i="4"/>
  <c r="C20" i="4"/>
  <c r="C91" i="4" s="1"/>
  <c r="G19" i="4"/>
  <c r="G87" i="4" s="1"/>
  <c r="H87" i="4" s="1"/>
  <c r="C19" i="4"/>
  <c r="C87" i="4" s="1"/>
  <c r="E87" i="4" s="1"/>
  <c r="G18" i="4"/>
  <c r="G86" i="4" s="1"/>
  <c r="H86" i="4" s="1"/>
  <c r="F18" i="4"/>
  <c r="F86" i="4" s="1"/>
  <c r="E18" i="4"/>
  <c r="C18" i="4"/>
  <c r="C86" i="4" s="1"/>
  <c r="E86" i="4" s="1"/>
  <c r="F17" i="4"/>
  <c r="F85" i="4" s="1"/>
  <c r="C17" i="4"/>
  <c r="C85" i="4" s="1"/>
  <c r="E85" i="4" s="1"/>
  <c r="G16" i="4"/>
  <c r="G84" i="4" s="1"/>
  <c r="H84" i="4" s="1"/>
  <c r="F16" i="4"/>
  <c r="E16" i="4"/>
  <c r="C16" i="4"/>
  <c r="C84" i="4" s="1"/>
  <c r="E84" i="4" s="1"/>
  <c r="F15" i="4"/>
  <c r="F83" i="4" s="1"/>
  <c r="C15" i="4"/>
  <c r="C83" i="4" s="1"/>
  <c r="E83" i="4" s="1"/>
  <c r="G14" i="4"/>
  <c r="G82" i="4" s="1"/>
  <c r="H82" i="4" s="1"/>
  <c r="F14" i="4"/>
  <c r="F82" i="4" s="1"/>
  <c r="E14" i="4"/>
  <c r="C14" i="4"/>
  <c r="C82" i="4" s="1"/>
  <c r="E82" i="4" s="1"/>
  <c r="F13" i="4"/>
  <c r="F81" i="4" s="1"/>
  <c r="C13" i="4"/>
  <c r="C81" i="4" s="1"/>
  <c r="E81" i="4" s="1"/>
  <c r="G12" i="4"/>
  <c r="G80" i="4" s="1"/>
  <c r="H80" i="4" s="1"/>
  <c r="F12" i="4"/>
  <c r="E12" i="4"/>
  <c r="C12" i="4"/>
  <c r="C80" i="4" s="1"/>
  <c r="E80" i="4" s="1"/>
  <c r="F11" i="4"/>
  <c r="F79" i="4" s="1"/>
  <c r="C11" i="4"/>
  <c r="C79" i="4" s="1"/>
  <c r="D10" i="4"/>
  <c r="D75" i="4" s="1"/>
  <c r="C10" i="4"/>
  <c r="AP18" i="2"/>
  <c r="N18" i="2"/>
  <c r="AB17" i="2"/>
  <c r="N17" i="2"/>
  <c r="AB16" i="2"/>
  <c r="N16" i="2"/>
  <c r="AB15" i="2"/>
  <c r="AB14" i="2" s="1"/>
  <c r="N15" i="2"/>
  <c r="BD14" i="2"/>
  <c r="AW14" i="2"/>
  <c r="AI14" i="2"/>
  <c r="U14" i="2"/>
  <c r="N14" i="2"/>
  <c r="AB13" i="2"/>
  <c r="N13" i="2"/>
  <c r="AB12" i="2"/>
  <c r="N12" i="2"/>
  <c r="AW11" i="2"/>
  <c r="N11" i="2"/>
  <c r="N10" i="2" s="1"/>
  <c r="N19" i="2" s="1"/>
  <c r="BD10" i="2"/>
  <c r="AW10" i="2"/>
  <c r="AW19" i="2" s="1"/>
  <c r="AI10" i="2"/>
  <c r="AI19" i="2" s="1"/>
  <c r="U10" i="2"/>
  <c r="U19" i="2" s="1"/>
  <c r="A1" i="2"/>
  <c r="J126" i="1"/>
  <c r="K125" i="1"/>
  <c r="J125" i="1"/>
  <c r="J124" i="1"/>
  <c r="K123" i="1"/>
  <c r="J122" i="1"/>
  <c r="I122" i="1"/>
  <c r="K122" i="1" s="1"/>
  <c r="H122" i="1"/>
  <c r="I121" i="1"/>
  <c r="K121" i="1" s="1"/>
  <c r="H121" i="1"/>
  <c r="J120" i="1"/>
  <c r="H120" i="1"/>
  <c r="K119" i="1"/>
  <c r="D119" i="1"/>
  <c r="C119" i="1"/>
  <c r="C116" i="1" s="1"/>
  <c r="I118" i="1"/>
  <c r="H118" i="1"/>
  <c r="D118" i="1"/>
  <c r="C118" i="1"/>
  <c r="I117" i="1"/>
  <c r="K117" i="1" s="1"/>
  <c r="H117" i="1"/>
  <c r="D117" i="1"/>
  <c r="D116" i="1" s="1"/>
  <c r="C117" i="1"/>
  <c r="H116" i="1"/>
  <c r="J115" i="1"/>
  <c r="I115" i="1"/>
  <c r="H115" i="1"/>
  <c r="I114" i="1"/>
  <c r="H114" i="1"/>
  <c r="H112" i="1" s="1"/>
  <c r="D114" i="1"/>
  <c r="C114" i="1"/>
  <c r="I113" i="1"/>
  <c r="H113" i="1"/>
  <c r="D113" i="1"/>
  <c r="C113" i="1"/>
  <c r="I112" i="1"/>
  <c r="K112" i="1" s="1"/>
  <c r="D112" i="1"/>
  <c r="C112" i="1"/>
  <c r="I111" i="1"/>
  <c r="H111" i="1"/>
  <c r="K111" i="1" s="1"/>
  <c r="D111" i="1"/>
  <c r="C111" i="1"/>
  <c r="J111" i="1" s="1"/>
  <c r="I110" i="1"/>
  <c r="H110" i="1"/>
  <c r="H107" i="1" s="1"/>
  <c r="D110" i="1"/>
  <c r="C110" i="1"/>
  <c r="I109" i="1"/>
  <c r="H109" i="1"/>
  <c r="C109" i="1"/>
  <c r="J108" i="1"/>
  <c r="I108" i="1"/>
  <c r="K108" i="1" s="1"/>
  <c r="H108" i="1"/>
  <c r="I107" i="1"/>
  <c r="K107" i="1" s="1"/>
  <c r="D107" i="1"/>
  <c r="C107" i="1"/>
  <c r="I106" i="1"/>
  <c r="H106" i="1"/>
  <c r="K106" i="1" s="1"/>
  <c r="D106" i="1"/>
  <c r="C106" i="1"/>
  <c r="J106" i="1" s="1"/>
  <c r="I105" i="1"/>
  <c r="H105" i="1"/>
  <c r="D105" i="1"/>
  <c r="C105" i="1"/>
  <c r="D104" i="1"/>
  <c r="D101" i="1" s="1"/>
  <c r="C104" i="1"/>
  <c r="K103" i="1"/>
  <c r="D103" i="1"/>
  <c r="C103" i="1"/>
  <c r="C101" i="1" s="1"/>
  <c r="I102" i="1"/>
  <c r="H102" i="1"/>
  <c r="K102" i="1" s="1"/>
  <c r="D102" i="1"/>
  <c r="C102" i="1"/>
  <c r="I101" i="1"/>
  <c r="K101" i="1" s="1"/>
  <c r="H101" i="1"/>
  <c r="J100" i="1"/>
  <c r="I100" i="1"/>
  <c r="H100" i="1"/>
  <c r="H99" i="1" s="1"/>
  <c r="D99" i="1"/>
  <c r="C99" i="1"/>
  <c r="K98" i="1"/>
  <c r="D98" i="1"/>
  <c r="C98" i="1"/>
  <c r="K97" i="1"/>
  <c r="D97" i="1"/>
  <c r="C97" i="1"/>
  <c r="D96" i="1"/>
  <c r="D94" i="1" s="1"/>
  <c r="C96" i="1"/>
  <c r="K95" i="1"/>
  <c r="D95" i="1"/>
  <c r="C95" i="1"/>
  <c r="K93" i="1"/>
  <c r="J93" i="1"/>
  <c r="I92" i="1"/>
  <c r="K92" i="1" s="1"/>
  <c r="H92" i="1"/>
  <c r="D92" i="1"/>
  <c r="C92" i="1"/>
  <c r="I91" i="1"/>
  <c r="H91" i="1"/>
  <c r="K91" i="1" s="1"/>
  <c r="D91" i="1"/>
  <c r="C91" i="1"/>
  <c r="J91" i="1" s="1"/>
  <c r="I90" i="1"/>
  <c r="H90" i="1"/>
  <c r="H88" i="1" s="1"/>
  <c r="D90" i="1"/>
  <c r="C90" i="1"/>
  <c r="C87" i="1" s="1"/>
  <c r="I89" i="1"/>
  <c r="H89" i="1"/>
  <c r="K89" i="1" s="1"/>
  <c r="D89" i="1"/>
  <c r="C89" i="1"/>
  <c r="D88" i="1"/>
  <c r="D87" i="1" s="1"/>
  <c r="C88" i="1"/>
  <c r="K87" i="1"/>
  <c r="J86" i="1"/>
  <c r="I86" i="1"/>
  <c r="H86" i="1"/>
  <c r="I85" i="1"/>
  <c r="H85" i="1"/>
  <c r="D85" i="1"/>
  <c r="C85" i="1"/>
  <c r="I84" i="1"/>
  <c r="H84" i="1"/>
  <c r="D84" i="1"/>
  <c r="C84" i="1"/>
  <c r="I83" i="1"/>
  <c r="K83" i="1" s="1"/>
  <c r="H83" i="1"/>
  <c r="D83" i="1"/>
  <c r="C83" i="1"/>
  <c r="I82" i="1"/>
  <c r="H82" i="1"/>
  <c r="K82" i="1" s="1"/>
  <c r="D82" i="1"/>
  <c r="C82" i="1"/>
  <c r="J82" i="1" s="1"/>
  <c r="I81" i="1"/>
  <c r="H81" i="1"/>
  <c r="H80" i="1" s="1"/>
  <c r="D81" i="1"/>
  <c r="C81" i="1"/>
  <c r="D80" i="1"/>
  <c r="C80" i="1"/>
  <c r="K79" i="1"/>
  <c r="D79" i="1"/>
  <c r="C79" i="1"/>
  <c r="I78" i="1"/>
  <c r="H78" i="1"/>
  <c r="D78" i="1"/>
  <c r="C78" i="1"/>
  <c r="I77" i="1"/>
  <c r="K77" i="1" s="1"/>
  <c r="H77" i="1"/>
  <c r="D77" i="1"/>
  <c r="J76" i="1"/>
  <c r="I76" i="1"/>
  <c r="H76" i="1"/>
  <c r="H75" i="1" s="1"/>
  <c r="D75" i="1"/>
  <c r="C75" i="1"/>
  <c r="K74" i="1"/>
  <c r="D74" i="1"/>
  <c r="C74" i="1"/>
  <c r="I73" i="1"/>
  <c r="L73" i="1" s="1"/>
  <c r="H73" i="1"/>
  <c r="D73" i="1"/>
  <c r="C73" i="1"/>
  <c r="I72" i="1"/>
  <c r="H72" i="1"/>
  <c r="K72" i="1" s="1"/>
  <c r="D72" i="1"/>
  <c r="C72" i="1"/>
  <c r="J72" i="1" s="1"/>
  <c r="I71" i="1"/>
  <c r="H71" i="1"/>
  <c r="K71" i="1" s="1"/>
  <c r="D71" i="1"/>
  <c r="C71" i="1"/>
  <c r="J71" i="1" s="1"/>
  <c r="I70" i="1"/>
  <c r="H70" i="1"/>
  <c r="D70" i="1"/>
  <c r="C70" i="1"/>
  <c r="I69" i="1"/>
  <c r="L69" i="1" s="1"/>
  <c r="H69" i="1"/>
  <c r="D69" i="1"/>
  <c r="C69" i="1"/>
  <c r="D68" i="1"/>
  <c r="K67" i="1"/>
  <c r="J67" i="1"/>
  <c r="I66" i="1"/>
  <c r="H66" i="1"/>
  <c r="H63" i="1" s="1"/>
  <c r="D66" i="1"/>
  <c r="C66" i="1"/>
  <c r="I65" i="1"/>
  <c r="H65" i="1"/>
  <c r="K65" i="1" s="1"/>
  <c r="D65" i="1"/>
  <c r="C65" i="1"/>
  <c r="I64" i="1"/>
  <c r="K64" i="1" s="1"/>
  <c r="H64" i="1"/>
  <c r="D64" i="1"/>
  <c r="C64" i="1"/>
  <c r="D63" i="1"/>
  <c r="C63" i="1"/>
  <c r="K62" i="1"/>
  <c r="D62" i="1"/>
  <c r="D61" i="1" s="1"/>
  <c r="C62" i="1"/>
  <c r="I61" i="1"/>
  <c r="H61" i="1"/>
  <c r="K61" i="1" s="1"/>
  <c r="J60" i="1"/>
  <c r="I60" i="1"/>
  <c r="H60" i="1"/>
  <c r="I59" i="1"/>
  <c r="H59" i="1"/>
  <c r="D59" i="1"/>
  <c r="C59" i="1"/>
  <c r="K58" i="1"/>
  <c r="D58" i="1"/>
  <c r="C58" i="1"/>
  <c r="K57" i="1"/>
  <c r="D57" i="1"/>
  <c r="C57" i="1"/>
  <c r="D56" i="1"/>
  <c r="C56" i="1"/>
  <c r="K55" i="1"/>
  <c r="C55" i="1"/>
  <c r="J54" i="1"/>
  <c r="I54" i="1"/>
  <c r="K54" i="1" s="1"/>
  <c r="H54" i="1"/>
  <c r="J53" i="1"/>
  <c r="I53" i="1"/>
  <c r="H53" i="1"/>
  <c r="I52" i="1"/>
  <c r="H52" i="1"/>
  <c r="H51" i="1"/>
  <c r="D51" i="1"/>
  <c r="C51" i="1"/>
  <c r="J51" i="1" s="1"/>
  <c r="K50" i="1"/>
  <c r="D50" i="1"/>
  <c r="C50" i="1"/>
  <c r="I49" i="1"/>
  <c r="H49" i="1"/>
  <c r="D49" i="1"/>
  <c r="C49" i="1"/>
  <c r="I48" i="1"/>
  <c r="H48" i="1"/>
  <c r="D48" i="1"/>
  <c r="D47" i="1" s="1"/>
  <c r="C48" i="1"/>
  <c r="I47" i="1"/>
  <c r="H47" i="1"/>
  <c r="H46" i="1" s="1"/>
  <c r="J46" i="1"/>
  <c r="K45" i="1"/>
  <c r="D45" i="1"/>
  <c r="C45" i="1"/>
  <c r="J45" i="1" s="1"/>
  <c r="I44" i="1"/>
  <c r="H44" i="1"/>
  <c r="D44" i="1"/>
  <c r="D43" i="1" s="1"/>
  <c r="C44" i="1"/>
  <c r="J44" i="1" s="1"/>
  <c r="I43" i="1"/>
  <c r="H43" i="1"/>
  <c r="K43" i="1" s="1"/>
  <c r="J42" i="1"/>
  <c r="I42" i="1"/>
  <c r="H42" i="1"/>
  <c r="K42" i="1" s="1"/>
  <c r="I41" i="1"/>
  <c r="H41" i="1"/>
  <c r="K41" i="1" s="1"/>
  <c r="D41" i="1"/>
  <c r="C41" i="1"/>
  <c r="C40" i="1" s="1"/>
  <c r="J40" i="1" s="1"/>
  <c r="M40" i="1" s="1"/>
  <c r="I40" i="1"/>
  <c r="H40" i="1"/>
  <c r="D40" i="1"/>
  <c r="J39" i="1"/>
  <c r="I39" i="1"/>
  <c r="H39" i="1"/>
  <c r="H38" i="1"/>
  <c r="D38" i="1"/>
  <c r="C38" i="1"/>
  <c r="J38" i="1" s="1"/>
  <c r="K37" i="1"/>
  <c r="D37" i="1"/>
  <c r="C37" i="1"/>
  <c r="I36" i="1"/>
  <c r="H36" i="1"/>
  <c r="D36" i="1"/>
  <c r="C36" i="1"/>
  <c r="I35" i="1"/>
  <c r="H35" i="1"/>
  <c r="D35" i="1"/>
  <c r="C35" i="1"/>
  <c r="I34" i="1"/>
  <c r="H34" i="1"/>
  <c r="D34" i="1"/>
  <c r="C34" i="1"/>
  <c r="I33" i="1"/>
  <c r="H33" i="1"/>
  <c r="D33" i="1"/>
  <c r="K32" i="1"/>
  <c r="J32" i="1"/>
  <c r="I31" i="1"/>
  <c r="L31" i="1" s="1"/>
  <c r="H31" i="1"/>
  <c r="D31" i="1"/>
  <c r="C31" i="1"/>
  <c r="I30" i="1"/>
  <c r="H30" i="1"/>
  <c r="L30" i="1" s="1"/>
  <c r="D30" i="1"/>
  <c r="C30" i="1"/>
  <c r="J30" i="1" s="1"/>
  <c r="D29" i="1"/>
  <c r="C29" i="1"/>
  <c r="L28" i="1"/>
  <c r="K28" i="1"/>
  <c r="D28" i="1"/>
  <c r="C28" i="1"/>
  <c r="C26" i="1" s="1"/>
  <c r="I27" i="1"/>
  <c r="L27" i="1" s="1"/>
  <c r="H27" i="1"/>
  <c r="D27" i="1"/>
  <c r="C27" i="1"/>
  <c r="I26" i="1"/>
  <c r="H26" i="1"/>
  <c r="L26" i="1" s="1"/>
  <c r="J25" i="1"/>
  <c r="I25" i="1"/>
  <c r="H25" i="1"/>
  <c r="D24" i="1"/>
  <c r="C24" i="1"/>
  <c r="K23" i="1"/>
  <c r="D23" i="1"/>
  <c r="C23" i="1"/>
  <c r="J23" i="1" s="1"/>
  <c r="I22" i="1"/>
  <c r="H22" i="1"/>
  <c r="H19" i="1" s="1"/>
  <c r="D22" i="1"/>
  <c r="C22" i="1"/>
  <c r="I21" i="1"/>
  <c r="H21" i="1"/>
  <c r="K21" i="1" s="1"/>
  <c r="D21" i="1"/>
  <c r="C21" i="1"/>
  <c r="I20" i="1"/>
  <c r="K20" i="1" s="1"/>
  <c r="H20" i="1"/>
  <c r="D20" i="1"/>
  <c r="C20" i="1"/>
  <c r="I19" i="1"/>
  <c r="D19" i="1"/>
  <c r="C19" i="1"/>
  <c r="K18" i="1"/>
  <c r="D18" i="1"/>
  <c r="C18" i="1"/>
  <c r="J18" i="1" s="1"/>
  <c r="I17" i="1"/>
  <c r="H17" i="1"/>
  <c r="K17" i="1" s="1"/>
  <c r="J16" i="1"/>
  <c r="I16" i="1"/>
  <c r="H16" i="1"/>
  <c r="K16" i="1" s="1"/>
  <c r="I15" i="1"/>
  <c r="H15" i="1"/>
  <c r="K15" i="1" s="1"/>
  <c r="D15" i="1"/>
  <c r="C15" i="1"/>
  <c r="J15" i="1" s="1"/>
  <c r="I14" i="1"/>
  <c r="H14" i="1"/>
  <c r="K14" i="1" s="1"/>
  <c r="D14" i="1"/>
  <c r="C14" i="1"/>
  <c r="J14" i="1" s="1"/>
  <c r="I13" i="1"/>
  <c r="H13" i="1"/>
  <c r="K13" i="1" s="1"/>
  <c r="D13" i="1"/>
  <c r="C13" i="1"/>
  <c r="J13" i="1" s="1"/>
  <c r="I12" i="1"/>
  <c r="H12" i="1"/>
  <c r="K12" i="1" s="1"/>
  <c r="D12" i="1"/>
  <c r="C12" i="1"/>
  <c r="J12" i="1" s="1"/>
  <c r="I11" i="1"/>
  <c r="H11" i="1"/>
  <c r="K11" i="1" s="1"/>
  <c r="D11" i="1"/>
  <c r="C11" i="1"/>
  <c r="J11" i="1" s="1"/>
  <c r="I10" i="1"/>
  <c r="H10" i="1"/>
  <c r="K10" i="1" s="1"/>
  <c r="D10" i="1"/>
  <c r="C10" i="1"/>
  <c r="J10" i="1" s="1"/>
  <c r="I9" i="1"/>
  <c r="H9" i="1"/>
  <c r="D9" i="1"/>
  <c r="C9" i="1"/>
  <c r="I8" i="1"/>
  <c r="D8" i="1"/>
  <c r="A2" i="1"/>
  <c r="K19" i="1" l="1"/>
  <c r="N19" i="1" s="1"/>
  <c r="K47" i="1"/>
  <c r="H124" i="1"/>
  <c r="H43" i="4"/>
  <c r="E43" i="4"/>
  <c r="H44" i="4"/>
  <c r="E44" i="4"/>
  <c r="H45" i="4"/>
  <c r="E45" i="4"/>
  <c r="G47" i="4"/>
  <c r="H47" i="4" s="1"/>
  <c r="F46" i="4"/>
  <c r="C17" i="1"/>
  <c r="J21" i="1"/>
  <c r="K22" i="1"/>
  <c r="I24" i="1"/>
  <c r="I56" i="1" s="1"/>
  <c r="L25" i="1"/>
  <c r="J27" i="1"/>
  <c r="K27" i="1"/>
  <c r="D26" i="1"/>
  <c r="J26" i="1" s="1"/>
  <c r="M26" i="1" s="1"/>
  <c r="C33" i="1"/>
  <c r="J33" i="1" s="1"/>
  <c r="M33" i="1" s="1"/>
  <c r="K33" i="1"/>
  <c r="N33" i="1" s="1"/>
  <c r="J34" i="1"/>
  <c r="K34" i="1"/>
  <c r="J35" i="1"/>
  <c r="K35" i="1"/>
  <c r="J36" i="1"/>
  <c r="K36" i="1"/>
  <c r="J37" i="1"/>
  <c r="K40" i="1"/>
  <c r="C43" i="1"/>
  <c r="J43" i="1" s="1"/>
  <c r="M43" i="1" s="1"/>
  <c r="I46" i="1"/>
  <c r="K46" i="1" s="1"/>
  <c r="N46" i="1" s="1"/>
  <c r="K48" i="1"/>
  <c r="J49" i="1"/>
  <c r="K49" i="1"/>
  <c r="J50" i="1"/>
  <c r="I51" i="1"/>
  <c r="K53" i="1"/>
  <c r="D55" i="1"/>
  <c r="J58" i="1"/>
  <c r="J63" i="1"/>
  <c r="C61" i="1"/>
  <c r="C121" i="1" s="1"/>
  <c r="J121" i="1" s="1"/>
  <c r="K78" i="1"/>
  <c r="C77" i="1"/>
  <c r="K84" i="1"/>
  <c r="I88" i="1"/>
  <c r="K88" i="1" s="1"/>
  <c r="J95" i="1"/>
  <c r="C94" i="1"/>
  <c r="J94" i="1" s="1"/>
  <c r="H104" i="1"/>
  <c r="K109" i="1"/>
  <c r="K113" i="1"/>
  <c r="K118" i="1"/>
  <c r="F88" i="4"/>
  <c r="G38" i="4"/>
  <c r="H38" i="4" s="1"/>
  <c r="F37" i="4"/>
  <c r="G37" i="4" s="1"/>
  <c r="G57" i="4"/>
  <c r="H57" i="4" s="1"/>
  <c r="F56" i="4"/>
  <c r="H59" i="4"/>
  <c r="K59" i="1"/>
  <c r="K60" i="1"/>
  <c r="J65" i="1"/>
  <c r="K66" i="1"/>
  <c r="L70" i="1"/>
  <c r="L72" i="1"/>
  <c r="J73" i="1"/>
  <c r="K73" i="1"/>
  <c r="J75" i="1"/>
  <c r="I75" i="1"/>
  <c r="K75" i="1" s="1"/>
  <c r="J78" i="1"/>
  <c r="J80" i="1"/>
  <c r="K81" i="1"/>
  <c r="J84" i="1"/>
  <c r="K85" i="1"/>
  <c r="K86" i="1"/>
  <c r="J89" i="1"/>
  <c r="K90" i="1"/>
  <c r="J99" i="1"/>
  <c r="I99" i="1"/>
  <c r="K99" i="1" s="1"/>
  <c r="J102" i="1"/>
  <c r="J104" i="1"/>
  <c r="K105" i="1"/>
  <c r="D109" i="1"/>
  <c r="J109" i="1" s="1"/>
  <c r="K110" i="1"/>
  <c r="J113" i="1"/>
  <c r="K114" i="1"/>
  <c r="K115" i="1"/>
  <c r="J118" i="1"/>
  <c r="H39" i="4"/>
  <c r="H40" i="4"/>
  <c r="H48" i="4"/>
  <c r="H50" i="4"/>
  <c r="H52" i="4"/>
  <c r="H53" i="4"/>
  <c r="AP12" i="2"/>
  <c r="AP13" i="2"/>
  <c r="AP15" i="2"/>
  <c r="AP16" i="2"/>
  <c r="AP17" i="2"/>
  <c r="AB10" i="2"/>
  <c r="AB19" i="2" s="1"/>
  <c r="BD19" i="2"/>
  <c r="AP23" i="3"/>
  <c r="G94" i="4"/>
  <c r="H42" i="4"/>
  <c r="G41" i="4"/>
  <c r="H21" i="4"/>
  <c r="G20" i="4"/>
  <c r="D98" i="4"/>
  <c r="D96" i="4"/>
  <c r="E10" i="4"/>
  <c r="C88" i="4"/>
  <c r="E79" i="4"/>
  <c r="E88" i="4" s="1"/>
  <c r="E91" i="4"/>
  <c r="E20" i="4"/>
  <c r="E41" i="4"/>
  <c r="H55" i="4"/>
  <c r="E58" i="4"/>
  <c r="C56" i="4"/>
  <c r="E56" i="4" s="1"/>
  <c r="H58" i="4"/>
  <c r="G63" i="4"/>
  <c r="F62" i="4"/>
  <c r="H65" i="4"/>
  <c r="H69" i="4"/>
  <c r="F94" i="4"/>
  <c r="F10" i="4"/>
  <c r="E11" i="4"/>
  <c r="G11" i="4"/>
  <c r="H12" i="4"/>
  <c r="E13" i="4"/>
  <c r="G13" i="4"/>
  <c r="H14" i="4"/>
  <c r="E15" i="4"/>
  <c r="G15" i="4"/>
  <c r="H16" i="4"/>
  <c r="E17" i="4"/>
  <c r="G17" i="4"/>
  <c r="H18" i="4"/>
  <c r="E19" i="4"/>
  <c r="H19" i="4"/>
  <c r="F20" i="4"/>
  <c r="F91" i="4" s="1"/>
  <c r="C26" i="4"/>
  <c r="G26" i="4"/>
  <c r="C29" i="4"/>
  <c r="G29" i="4"/>
  <c r="C37" i="4"/>
  <c r="F41" i="4"/>
  <c r="F95" i="4" s="1"/>
  <c r="C46" i="4"/>
  <c r="E46" i="4" s="1"/>
  <c r="G46" i="4"/>
  <c r="H46" i="4" s="1"/>
  <c r="G56" i="4"/>
  <c r="H56" i="4" s="1"/>
  <c r="C62" i="4"/>
  <c r="E62" i="4" s="1"/>
  <c r="E72" i="4"/>
  <c r="C70" i="4"/>
  <c r="E70" i="4" s="1"/>
  <c r="AP11" i="2"/>
  <c r="AP10" i="2" s="1"/>
  <c r="O19" i="1"/>
  <c r="C8" i="1"/>
  <c r="K9" i="1"/>
  <c r="H8" i="1"/>
  <c r="J9" i="1"/>
  <c r="D17" i="1"/>
  <c r="J17" i="1" s="1"/>
  <c r="M17" i="1" s="1"/>
  <c r="J19" i="1"/>
  <c r="J20" i="1"/>
  <c r="J22" i="1"/>
  <c r="J24" i="1"/>
  <c r="K25" i="1"/>
  <c r="K26" i="1"/>
  <c r="H24" i="1"/>
  <c r="K24" i="1" s="1"/>
  <c r="J29" i="1"/>
  <c r="I29" i="1"/>
  <c r="K30" i="1"/>
  <c r="H29" i="1"/>
  <c r="K29" i="1" s="1"/>
  <c r="J31" i="1"/>
  <c r="K31" i="1"/>
  <c r="I38" i="1"/>
  <c r="K38" i="1" s="1"/>
  <c r="N38" i="1" s="1"/>
  <c r="K39" i="1"/>
  <c r="D121" i="1"/>
  <c r="J41" i="1"/>
  <c r="J61" i="1"/>
  <c r="K76" i="1"/>
  <c r="J87" i="1"/>
  <c r="K100" i="1"/>
  <c r="J116" i="1"/>
  <c r="K44" i="1"/>
  <c r="C47" i="1"/>
  <c r="J47" i="1" s="1"/>
  <c r="M47" i="1" s="1"/>
  <c r="J48" i="1"/>
  <c r="K51" i="1"/>
  <c r="N51" i="1" s="1"/>
  <c r="K52" i="1"/>
  <c r="J56" i="1"/>
  <c r="J57" i="1"/>
  <c r="J59" i="1"/>
  <c r="J62" i="1"/>
  <c r="I63" i="1"/>
  <c r="K63" i="1" s="1"/>
  <c r="J64" i="1"/>
  <c r="J66" i="1"/>
  <c r="I68" i="1"/>
  <c r="C68" i="1"/>
  <c r="J68" i="1" s="1"/>
  <c r="K69" i="1"/>
  <c r="H68" i="1"/>
  <c r="J69" i="1"/>
  <c r="J70" i="1"/>
  <c r="K70" i="1"/>
  <c r="L71" i="1"/>
  <c r="J74" i="1"/>
  <c r="J77" i="1"/>
  <c r="J79" i="1"/>
  <c r="I80" i="1"/>
  <c r="K80" i="1" s="1"/>
  <c r="J81" i="1"/>
  <c r="J83" i="1"/>
  <c r="J85" i="1"/>
  <c r="J88" i="1"/>
  <c r="J90" i="1"/>
  <c r="J92" i="1"/>
  <c r="J96" i="1"/>
  <c r="J97" i="1"/>
  <c r="J98" i="1"/>
  <c r="J101" i="1"/>
  <c r="J103" i="1"/>
  <c r="J105" i="1"/>
  <c r="J107" i="1"/>
  <c r="J110" i="1"/>
  <c r="J112" i="1"/>
  <c r="J114" i="1"/>
  <c r="I116" i="1"/>
  <c r="K116" i="1" s="1"/>
  <c r="J117" i="1"/>
  <c r="J119" i="1"/>
  <c r="I120" i="1"/>
  <c r="K120" i="1" s="1"/>
  <c r="J55" i="1"/>
  <c r="L68" i="1" l="1"/>
  <c r="P24" i="1" s="1"/>
  <c r="L24" i="1"/>
  <c r="D52" i="1"/>
  <c r="D123" i="1" s="1"/>
  <c r="H70" i="4"/>
  <c r="AP14" i="2"/>
  <c r="AP19" i="2" s="1"/>
  <c r="G93" i="4"/>
  <c r="H29" i="4"/>
  <c r="G92" i="4"/>
  <c r="H26" i="4"/>
  <c r="F96" i="4"/>
  <c r="F98" i="4" s="1"/>
  <c r="G85" i="4"/>
  <c r="H85" i="4" s="1"/>
  <c r="H17" i="4"/>
  <c r="G81" i="4"/>
  <c r="H81" i="4" s="1"/>
  <c r="H13" i="4"/>
  <c r="H63" i="4"/>
  <c r="G62" i="4"/>
  <c r="H62" i="4" s="1"/>
  <c r="C75" i="4"/>
  <c r="E75" i="4" s="1"/>
  <c r="C94" i="4"/>
  <c r="E94" i="4" s="1"/>
  <c r="E37" i="4"/>
  <c r="C93" i="4"/>
  <c r="E93" i="4" s="1"/>
  <c r="E29" i="4"/>
  <c r="C92" i="4"/>
  <c r="E26" i="4"/>
  <c r="G83" i="4"/>
  <c r="H83" i="4" s="1"/>
  <c r="H15" i="4"/>
  <c r="G79" i="4"/>
  <c r="H11" i="4"/>
  <c r="G10" i="4"/>
  <c r="F75" i="4"/>
  <c r="G91" i="4"/>
  <c r="H20" i="4"/>
  <c r="G95" i="4"/>
  <c r="H95" i="4" s="1"/>
  <c r="H41" i="4"/>
  <c r="H37" i="4"/>
  <c r="I104" i="1"/>
  <c r="K68" i="1"/>
  <c r="H94" i="1"/>
  <c r="I94" i="1"/>
  <c r="I96" i="1" s="1"/>
  <c r="L29" i="1"/>
  <c r="M126" i="1"/>
  <c r="H56" i="1"/>
  <c r="K8" i="1"/>
  <c r="N8" i="1" s="1"/>
  <c r="N126" i="1" s="1"/>
  <c r="C52" i="1"/>
  <c r="J8" i="1"/>
  <c r="G96" i="4" l="1"/>
  <c r="H96" i="4" s="1"/>
  <c r="H91" i="4"/>
  <c r="G75" i="4"/>
  <c r="H75" i="4" s="1"/>
  <c r="H10" i="4"/>
  <c r="G88" i="4"/>
  <c r="H79" i="4"/>
  <c r="E92" i="4"/>
  <c r="E96" i="4" s="1"/>
  <c r="E98" i="4" s="1"/>
  <c r="C96" i="4"/>
  <c r="C98" i="4" s="1"/>
  <c r="H92" i="4"/>
  <c r="H93" i="4"/>
  <c r="H94" i="4"/>
  <c r="Q97" i="1"/>
  <c r="C123" i="1"/>
  <c r="J123" i="1" s="1"/>
  <c r="J52" i="1"/>
  <c r="H96" i="1"/>
  <c r="K56" i="1"/>
  <c r="K94" i="1"/>
  <c r="K104" i="1"/>
  <c r="I124" i="1"/>
  <c r="K124" i="1" s="1"/>
  <c r="G98" i="4" l="1"/>
  <c r="H98" i="4" s="1"/>
  <c r="H88" i="4"/>
  <c r="H126" i="1"/>
  <c r="K126" i="1" s="1"/>
  <c r="P97" i="1"/>
  <c r="K96" i="1"/>
  <c r="I126" i="1"/>
</calcChain>
</file>

<file path=xl/sharedStrings.xml><?xml version="1.0" encoding="utf-8"?>
<sst xmlns="http://schemas.openxmlformats.org/spreadsheetml/2006/main" count="589" uniqueCount="542">
  <si>
    <t xml:space="preserve">flujos  de efectivos </t>
  </si>
  <si>
    <t xml:space="preserve"> </t>
  </si>
  <si>
    <t xml:space="preserve">pagos de deuda </t>
  </si>
  <si>
    <t>AUMENTO O</t>
  </si>
  <si>
    <t xml:space="preserve">DISMINUCION </t>
  </si>
  <si>
    <t>OTROS PASIVOS</t>
  </si>
  <si>
    <t xml:space="preserve">OTROS PASIVOS </t>
  </si>
  <si>
    <t>ESTADO DE SITUACION FINANCIERA</t>
  </si>
  <si>
    <t xml:space="preserve">disminucion de </t>
  </si>
  <si>
    <t>DISMINICION</t>
  </si>
  <si>
    <t xml:space="preserve">DE  OTROS </t>
  </si>
  <si>
    <t>pasivo</t>
  </si>
  <si>
    <t xml:space="preserve">DE ACTIVOS </t>
  </si>
  <si>
    <t>PASIVOS</t>
  </si>
  <si>
    <t xml:space="preserve">FINANCIEROS </t>
  </si>
  <si>
    <t>O AUMENTO</t>
  </si>
  <si>
    <t>CUENTA</t>
  </si>
  <si>
    <t xml:space="preserve">ACTIVO </t>
  </si>
  <si>
    <t>Año 2019</t>
  </si>
  <si>
    <t>Año 2018</t>
  </si>
  <si>
    <t>PASIVO</t>
  </si>
  <si>
    <t>ACTIVO</t>
  </si>
  <si>
    <t>ACTIVO CIRCULANTE</t>
  </si>
  <si>
    <t>PASIVO CIRCULANTE</t>
  </si>
  <si>
    <t>1110</t>
  </si>
  <si>
    <t>EFECTIVO Y EQUIVALENTES</t>
  </si>
  <si>
    <t>2110</t>
  </si>
  <si>
    <t>CUENTAS POR PAGAR A CORTO PLAZO</t>
  </si>
  <si>
    <t>1111</t>
  </si>
  <si>
    <t>EFECTIVO</t>
  </si>
  <si>
    <t>2111</t>
  </si>
  <si>
    <t>SERVICIOS PERSONALES POR PAGAR A CORTO PLAZO</t>
  </si>
  <si>
    <t>1112</t>
  </si>
  <si>
    <t>BANCOS/TESORERÍA</t>
  </si>
  <si>
    <t>2112</t>
  </si>
  <si>
    <t>PROVEEDORES POR PAGAR A CORTO PLAZO</t>
  </si>
  <si>
    <t>1113</t>
  </si>
  <si>
    <t>BANCOS/DEPENDENCIAS Y OTROS</t>
  </si>
  <si>
    <t>2113</t>
  </si>
  <si>
    <t>CONTRATISTAS POR OBRAS PÚBLICAS POR PAGAR A CORTO PLAZO</t>
  </si>
  <si>
    <t>1114</t>
  </si>
  <si>
    <t>INVERSIONES TEMPORALES (HASTA 3 MESES)</t>
  </si>
  <si>
    <t>2114</t>
  </si>
  <si>
    <t>PARTICIPACIONES Y APORTACIONES POR PAGAR A CORTO PLAZO</t>
  </si>
  <si>
    <t>1115</t>
  </si>
  <si>
    <t>FONDOS CON AFECTACIÓN ESPECÍFICA</t>
  </si>
  <si>
    <t>2115</t>
  </si>
  <si>
    <t>TRANSFERENCIAS OTORGADAS POR PAGAR A CORTO PLAZO</t>
  </si>
  <si>
    <t>1116</t>
  </si>
  <si>
    <t>DEPÓSITOS DE FONDOS DE TERCEROS EN GARANTÍA Y/O ADMINISTRACIÓN</t>
  </si>
  <si>
    <t>2116</t>
  </si>
  <si>
    <t>INTERESES, COMISIONES Y OTROS GASTOS DE LA DEUDA PÚBLICA POR PAGAR A CORTO PLAZO</t>
  </si>
  <si>
    <t>1119</t>
  </si>
  <si>
    <t>OTROS EFECTIVOS Y EQUIVALENTES</t>
  </si>
  <si>
    <t>2117</t>
  </si>
  <si>
    <t>RETENCIONES Y CONTRIBUCIONES POR PAGAR A CORTO PLAZO</t>
  </si>
  <si>
    <t>2118</t>
  </si>
  <si>
    <t>DEVOLUCIONES DE LA LEY DE INGRESOS POR PAGAR A CORTO PLAZO</t>
  </si>
  <si>
    <t>1120</t>
  </si>
  <si>
    <t>DERECHOS A RECIBIR EFECTIVO O EQUIVALENTES</t>
  </si>
  <si>
    <t>2119</t>
  </si>
  <si>
    <t>OTRAS CUENTAS POR PAGAR A CORTO PLAZO</t>
  </si>
  <si>
    <t>1121</t>
  </si>
  <si>
    <t>INVERSIONES FINANCIERAS DE CORTO PLAZO</t>
  </si>
  <si>
    <t>1122</t>
  </si>
  <si>
    <t>CUENTAS POR COBRAR A CORTO PLAZO</t>
  </si>
  <si>
    <t>2120</t>
  </si>
  <si>
    <t>DOCUMENTOS POR PAGAR A CORTO PLAZO</t>
  </si>
  <si>
    <t>1123</t>
  </si>
  <si>
    <t>DEUDORES DIVERSOS POR COBRAR A CORTO PLAZO</t>
  </si>
  <si>
    <t>2121</t>
  </si>
  <si>
    <t>DOCUMENTOS  COMERCIALES POR PAGAR A CORTO PLAZO</t>
  </si>
  <si>
    <t>1124</t>
  </si>
  <si>
    <t>INGRESOS POR RECUPERAR A CORTO PLAZO</t>
  </si>
  <si>
    <t>2122</t>
  </si>
  <si>
    <t>DOCUMENTOS CON CONTRATISTAS POR OBRAS PÚBLICAS POR PAGAR A CORTO PLAZO</t>
  </si>
  <si>
    <t>1125</t>
  </si>
  <si>
    <t>DEUDORES POR ANTICIPOS DE LA TESORERÍA A CORTO PLAZO</t>
  </si>
  <si>
    <t>2129</t>
  </si>
  <si>
    <t>OTROS DOCUMENTOS POR PAGAR A CORTO PLAZO</t>
  </si>
  <si>
    <t>1126</t>
  </si>
  <si>
    <t>PRÉSTAMOS OTORGADOS A CORTO PLAZO</t>
  </si>
  <si>
    <t>1129</t>
  </si>
  <si>
    <t>OTROS DERECHOS A RECIBIR EFECTIVO O EQUIVALENTES A CORTO PLAZO</t>
  </si>
  <si>
    <t>2130</t>
  </si>
  <si>
    <t>PORCIÓN A CORTO PLAZO DE LA DEUDA PÚBLICA A LARGO PLAZO</t>
  </si>
  <si>
    <t>2131</t>
  </si>
  <si>
    <t>PORCIÓN A CORTO PLAZO DE LA DEUDA PÚBLICA INTERNA</t>
  </si>
  <si>
    <t>1130</t>
  </si>
  <si>
    <t>DERECHOS A RECIBIR BIENES O SERVICIOS</t>
  </si>
  <si>
    <t>2132</t>
  </si>
  <si>
    <t>PORCION A CORTO PLAZO DE LA DEUDA PÚBLICA EXTERNA</t>
  </si>
  <si>
    <t>1131</t>
  </si>
  <si>
    <t>ANTICIPO A PROVEEDORES POR ADQUISICIÓN DE BIENES Y PRESTACIÓN DE SERVICIOS A CORTO PLAZO</t>
  </si>
  <si>
    <t>2133</t>
  </si>
  <si>
    <t>PORCIÓN A CORTO PLAZO DE ARRENDAMIENTO FINANCIERO</t>
  </si>
  <si>
    <t>1132</t>
  </si>
  <si>
    <t>ANTICIPO A PROVEEDORES POR ADQUISICIÓN DE BIENES INMUEBLES Y MUEBLES A CORTO PLAZO</t>
  </si>
  <si>
    <t>1133</t>
  </si>
  <si>
    <t>ANTICIPO A PROVEEDORES  POR ADQUISICIÓN DE BIENES INTANGIBLES A CORTO PLAZO</t>
  </si>
  <si>
    <t>2140</t>
  </si>
  <si>
    <t>TÍTULOS Y VALORES A CORTO PLAZO</t>
  </si>
  <si>
    <t>1134</t>
  </si>
  <si>
    <t>ANTICIPO A CONTRATISTAS POR OBRAS PÚBLICAS A CORTO PLAZO</t>
  </si>
  <si>
    <t>2141</t>
  </si>
  <si>
    <t>TÍTULOS Y VALORES DE LA DEUDA PÚBLICA INTERNA A CORTO PLAZO</t>
  </si>
  <si>
    <t>1139</t>
  </si>
  <si>
    <t>OTROS DERECHOS A RECIBIR BIENES O SERVICIOS A CORTO PLAZO</t>
  </si>
  <si>
    <t>2142</t>
  </si>
  <si>
    <t>TÍTULOS Y VALORES DE LA DEUDA PÚBLICA EXTERNA A CORTO PLAZO</t>
  </si>
  <si>
    <t>1140</t>
  </si>
  <si>
    <t>INVENTARIOS</t>
  </si>
  <si>
    <t>2150</t>
  </si>
  <si>
    <t>PASIVOS DIFERIDOS A CORTO PLAZO</t>
  </si>
  <si>
    <t>1141</t>
  </si>
  <si>
    <t>INVENTARIO DE MERCANCÍAS PARA VENTA</t>
  </si>
  <si>
    <t>2151</t>
  </si>
  <si>
    <t>INGRESOS COBRADOS POR ADELANTADO A CORTO PLAZO</t>
  </si>
  <si>
    <t>1142</t>
  </si>
  <si>
    <t>INVENTARIO DE MERCANCÍAS TERMINADAS</t>
  </si>
  <si>
    <t>2152</t>
  </si>
  <si>
    <t>INTERESES COBRADOS POR ADELANTADO A CORTO PLAZO</t>
  </si>
  <si>
    <t>1143</t>
  </si>
  <si>
    <t>INVENTARIO DE MERCANCÍAS EN PROCESO DE ELABORACIÓN</t>
  </si>
  <si>
    <t>2159</t>
  </si>
  <si>
    <t>OTROS PASIVOS DIFERIDOS A CORTO PLAZO</t>
  </si>
  <si>
    <t>1144</t>
  </si>
  <si>
    <t>INVENTARIO DE MATERIAS PRIMAS, MATERIALES Y SUMINISTROS PARA PRODUCCIÓN</t>
  </si>
  <si>
    <t>1145</t>
  </si>
  <si>
    <t>BIENES EN TRÁNSITO</t>
  </si>
  <si>
    <t>2160</t>
  </si>
  <si>
    <t>FONDOS Y BIENES DE TERCEROS EN GARANTÍA Y/O ADMINISTRACIÓN A CORTO PLAZO</t>
  </si>
  <si>
    <t>2161</t>
  </si>
  <si>
    <t>FONDOS EN GARANTÍA A CORTO PLAZO</t>
  </si>
  <si>
    <t>1150</t>
  </si>
  <si>
    <t>ALMACENES</t>
  </si>
  <si>
    <t>2162</t>
  </si>
  <si>
    <t>FONDOS EN ADMINISTRACIÓN A CORTO PLAZO</t>
  </si>
  <si>
    <t>1151</t>
  </si>
  <si>
    <t>ALMACÉN DE MATERIALES Y SUMINISTROS DE CONSUMO</t>
  </si>
  <si>
    <t>2163</t>
  </si>
  <si>
    <t>FONDOS CONTINGENTES A CORTO PLAZO</t>
  </si>
  <si>
    <t>2164</t>
  </si>
  <si>
    <t>FONDOS DE FIDEICOMISOS, MANDATOS Y CONTRATOS ANÁLOGOS A CORTO PLAZO</t>
  </si>
  <si>
    <t>1160</t>
  </si>
  <si>
    <t>ESTIMACIÓN POR PÉRDIDA O DETERIORO DE ACTIVOS CIRCULANTES</t>
  </si>
  <si>
    <t>2165</t>
  </si>
  <si>
    <t>OTROS FONDOS DE TERCEROS EN GARANTÍA Y/O ADMINISTRACIÓN A CORTO PLAZO</t>
  </si>
  <si>
    <t>1161</t>
  </si>
  <si>
    <t>ESTIMACIÓNES PARA CUENTAS INCOBRABLES POR DERECHOS A RECIBIR EFECTIVO O EQUIVALENTES</t>
  </si>
  <si>
    <t>2166</t>
  </si>
  <si>
    <t>VALORES Y BIENES  EN GARANTÍA A CORTO PLAZO</t>
  </si>
  <si>
    <t>1162</t>
  </si>
  <si>
    <t>ESTIMACIÓN POR DETERIORO DE INVENTARIOS</t>
  </si>
  <si>
    <t>2170</t>
  </si>
  <si>
    <t>PROVISIONES A CORTO PLAZO</t>
  </si>
  <si>
    <t>1190</t>
  </si>
  <si>
    <t>OTROS ACTIVOS CIRCULANTES</t>
  </si>
  <si>
    <t>2171</t>
  </si>
  <si>
    <t>PROVISIÓN PARA DEMANDAS Y JUICIOS A CORTO PLAZO</t>
  </si>
  <si>
    <t>1191</t>
  </si>
  <si>
    <t>VALORES EN GARANTÍA</t>
  </si>
  <si>
    <t>2172</t>
  </si>
  <si>
    <t>PROVISIÓN PARA CONTINGENCIAS A CORTO PLAZO</t>
  </si>
  <si>
    <t>1192</t>
  </si>
  <si>
    <t>BIENES EN GARANTÍA (EXCLUYE DEPÓSITOS DE FONDOS)</t>
  </si>
  <si>
    <t>2179</t>
  </si>
  <si>
    <t>OTRAS PROVISIONES A CORTO PLAZO</t>
  </si>
  <si>
    <t>1193</t>
  </si>
  <si>
    <t>BIENES DERIVADOS DE EMBARGOS,  DECOMISOS, ASEGURAMIENTOS Y DACIÓN EN PAGO</t>
  </si>
  <si>
    <t>ADQUISICION CON FONDOS DE TERCEROS</t>
  </si>
  <si>
    <t>2190</t>
  </si>
  <si>
    <t>OTROS PASIVOS A CORTO PLAZO</t>
  </si>
  <si>
    <t>TOTAL DE ACTIVOS CIRCULANTES</t>
  </si>
  <si>
    <t>2191</t>
  </si>
  <si>
    <t>INGRESOS POR CLASIFICAR</t>
  </si>
  <si>
    <t>2192</t>
  </si>
  <si>
    <t>RECAUDACIÓN POR PARTICIPAR</t>
  </si>
  <si>
    <t>ACTIVO NO CIRCULANTE</t>
  </si>
  <si>
    <t>2199</t>
  </si>
  <si>
    <t>OTROS PASIVOS CIRCULANTES</t>
  </si>
  <si>
    <t>1210</t>
  </si>
  <si>
    <t>INVERSIONES FINANCIERAS A LARGO PLAZO</t>
  </si>
  <si>
    <t>1211</t>
  </si>
  <si>
    <t>INVERSIONES A LARGO PLAZO</t>
  </si>
  <si>
    <t>TOTAL PASIVOS CIRCULANTES</t>
  </si>
  <si>
    <t>1212</t>
  </si>
  <si>
    <t>TÍTULOS Y VALORES A LARGO PLAZO</t>
  </si>
  <si>
    <t>1213</t>
  </si>
  <si>
    <t>FIDEICOMISOS, MANDATOS Y CONTRATOS ANÁLOGOS</t>
  </si>
  <si>
    <t>PASIVO NO CIRCULANTE</t>
  </si>
  <si>
    <t>1214</t>
  </si>
  <si>
    <t>PARTICIPACIONES Y APORTACIONES DE CAPITAL</t>
  </si>
  <si>
    <t>2210</t>
  </si>
  <si>
    <t>CUENTAS POR PAGAR A LARGO PLAZO</t>
  </si>
  <si>
    <t>2211</t>
  </si>
  <si>
    <t>PROVEEDORES POR PAGAR A LARGO PLAZO</t>
  </si>
  <si>
    <t>1220</t>
  </si>
  <si>
    <t>DERECHOS A RECIBIR EFECTIVO O EQUIVALENTES A LARGO PLAZO</t>
  </si>
  <si>
    <t>2212</t>
  </si>
  <si>
    <t>CONTRATISTAS POR OBRAS PÚBLICAS POR PAGAR A LARGO PLAZO</t>
  </si>
  <si>
    <t>1221</t>
  </si>
  <si>
    <t>DOCUMENTOS POR COBRAR A LARGO PLAZO</t>
  </si>
  <si>
    <t>1222</t>
  </si>
  <si>
    <t>DEUDORES DIVERSOS A LARGO PLAZO</t>
  </si>
  <si>
    <t>2220</t>
  </si>
  <si>
    <t>DOCUMENTOS POR PAGAR A LARGO PLAZO</t>
  </si>
  <si>
    <t>1223</t>
  </si>
  <si>
    <t>INGRESOS POR RECUPERAR A LARGO PLAZO</t>
  </si>
  <si>
    <t>2221</t>
  </si>
  <si>
    <t>DOCUMENTOS COMERCIALES POR PAGAR A LARGO PLAZO</t>
  </si>
  <si>
    <t>1224</t>
  </si>
  <si>
    <t>PRÉSTAMOS OTORGADOS A LARGO PLAZO</t>
  </si>
  <si>
    <t>2222</t>
  </si>
  <si>
    <t>DOCUMENTOS CON CONTRATISTAS POR OBRAS PÚBLICAS POR PAGAR A LARGO PLAZO</t>
  </si>
  <si>
    <t>1229</t>
  </si>
  <si>
    <t>OTROS DERECHOS A RECIBIR EFECTIVO O EQUIVALENTES A LARGO PLAZO</t>
  </si>
  <si>
    <t>2229</t>
  </si>
  <si>
    <t>OTROS DOCUMENTOS POR PAGAR A LARGO PLAZO</t>
  </si>
  <si>
    <t>1230</t>
  </si>
  <si>
    <t>BIENES INMUEBLES, INFRAESTRUCTURA Y CONSTRUCCIONES EN PROCESO</t>
  </si>
  <si>
    <t>2230</t>
  </si>
  <si>
    <t>DEUDA PÚBLICA A LARGO PLAZO</t>
  </si>
  <si>
    <t>1231</t>
  </si>
  <si>
    <t>TERRENOS</t>
  </si>
  <si>
    <t>2231</t>
  </si>
  <si>
    <t>TÍTULOS Y VALORES DE LA DEUDA PÚBLICA INTERNA A LARGO PLAZO</t>
  </si>
  <si>
    <t>1232</t>
  </si>
  <si>
    <t>VIVIENDAS</t>
  </si>
  <si>
    <t>2232</t>
  </si>
  <si>
    <t>TÍTULOS Y VALORES DE LA DEUDA PÚBLICA EXTERNA A LARGO PLAZO</t>
  </si>
  <si>
    <t>1233</t>
  </si>
  <si>
    <t>EDIFICIOS NO HABITACIONALES</t>
  </si>
  <si>
    <t>2233</t>
  </si>
  <si>
    <t>PRÉSTAMOS DE LA DEUDA PÚBLICA INTERNA POR PAGAR A LARGO PLAZO</t>
  </si>
  <si>
    <t>1234</t>
  </si>
  <si>
    <t>INFRAESTRUCTURA</t>
  </si>
  <si>
    <t>2234</t>
  </si>
  <si>
    <t>PRÉSTAMOS DE LA DEUDA PÚBLICA EXTERNA POR PAGAR A LARGO PLAZO</t>
  </si>
  <si>
    <t>1235</t>
  </si>
  <si>
    <t>CONSTRUCCIONES EN PROCESO EN BIENES DE DOMINIO PÚBLICO</t>
  </si>
  <si>
    <t>2235</t>
  </si>
  <si>
    <t>ARRENDAMIENTO FINANCIERO POR PAGAR A LARGO PLAZO</t>
  </si>
  <si>
    <t>1236</t>
  </si>
  <si>
    <t>CONSTRUCCIONES EN PROCESO EN BIENES PROPIOS</t>
  </si>
  <si>
    <t>1239</t>
  </si>
  <si>
    <t>OTROS BIENES INMUEBLES</t>
  </si>
  <si>
    <t>2240</t>
  </si>
  <si>
    <t>PASIVOS DIFERIDOS A LARGO PLAZO</t>
  </si>
  <si>
    <t>2241</t>
  </si>
  <si>
    <t>CRÉDITOS DIFERIDOS A LARGO PLAZO</t>
  </si>
  <si>
    <t>1240</t>
  </si>
  <si>
    <t>BIENES MUEBLES</t>
  </si>
  <si>
    <t>2242</t>
  </si>
  <si>
    <t>INTERESES COBRADOS POR ADELANTADO A LARGO PLAZO</t>
  </si>
  <si>
    <t>1241</t>
  </si>
  <si>
    <t>MOBILIARIO Y EQUIPO DE ADMINISTRACIÓN</t>
  </si>
  <si>
    <t>2249</t>
  </si>
  <si>
    <t>OTROS PASIVOS DIFERIDOS A LARGO PLAZO</t>
  </si>
  <si>
    <t>1242</t>
  </si>
  <si>
    <t>MOBILIARIO Y EQUIPO EDUCACIONAL Y RECREATIVO</t>
  </si>
  <si>
    <t>1243</t>
  </si>
  <si>
    <t>EQUIPO E INSTRUMENTAL MÉDICO Y DE LABORATORIO</t>
  </si>
  <si>
    <t>2250</t>
  </si>
  <si>
    <t>FONDOS Y BIENES DE TERCEROS EN GARANTÍA Y/O ADMINISTRACIÓN A LARGO PLAZO</t>
  </si>
  <si>
    <t>1244</t>
  </si>
  <si>
    <r>
      <rPr>
        <sz val="10"/>
        <color indexed="10"/>
        <rFont val="Calibri"/>
        <family val="2"/>
      </rPr>
      <t>VEHÍCULOS Y</t>
    </r>
    <r>
      <rPr>
        <sz val="10"/>
        <rFont val="Calibri"/>
        <family val="2"/>
      </rPr>
      <t xml:space="preserve"> EQUIPO DE TRANSPORTE</t>
    </r>
  </si>
  <si>
    <t>2251</t>
  </si>
  <si>
    <t>FONDOS EN GARANTÍA A LARGO PLAZO</t>
  </si>
  <si>
    <t>1245</t>
  </si>
  <si>
    <t>EQUIPO DE DEFENSA Y SEGURIDAD</t>
  </si>
  <si>
    <t>2252</t>
  </si>
  <si>
    <t>FONDOS EN ADMINISTRACIÓN A LARGO PLAZO</t>
  </si>
  <si>
    <t>1246</t>
  </si>
  <si>
    <t>MAQUINARIA, OTROS EQUIPOS Y HERRAMIENTAS</t>
  </si>
  <si>
    <t>2253</t>
  </si>
  <si>
    <t>FONDOS CONTINGENTES A LARGO PLAZO</t>
  </si>
  <si>
    <t>1247</t>
  </si>
  <si>
    <t>COLECCIONES, OBRAS DE ARTE Y OBJETOS VALIOSOS</t>
  </si>
  <si>
    <t>2254</t>
  </si>
  <si>
    <t>FONDOS DE FIDEICOMISOS, MANDATOS Y CONTRATOS ANÁLOGOS A LARGO PLAZO</t>
  </si>
  <si>
    <t>1248</t>
  </si>
  <si>
    <t>ACTIVOS BIOLÓGICOS</t>
  </si>
  <si>
    <t>2255</t>
  </si>
  <si>
    <t>OTROS FONDOS DE TERCEROS EN GARANTÍA Y/O ADMINISTRACIÓN A LARGO PLAZO</t>
  </si>
  <si>
    <t>2256</t>
  </si>
  <si>
    <t>VALORES Y BIENES EN GARANTÍA A LARGO PLAZO</t>
  </si>
  <si>
    <t>1250</t>
  </si>
  <si>
    <t>ACTIVOS INTANGIBLES</t>
  </si>
  <si>
    <t>1251</t>
  </si>
  <si>
    <t>SOFTWARE</t>
  </si>
  <si>
    <t>2260</t>
  </si>
  <si>
    <t>PROVISIONES A LARGO PLAZO</t>
  </si>
  <si>
    <t>1252</t>
  </si>
  <si>
    <t>PATENTES, MARCAS Y DERECHOS</t>
  </si>
  <si>
    <t>2261</t>
  </si>
  <si>
    <t>PROVISIÓN PARA DEMANDAS Y JUICIOS A LARGO PLAZO</t>
  </si>
  <si>
    <t>1253</t>
  </si>
  <si>
    <t>CONCESIONES Y FRANQUICIAS</t>
  </si>
  <si>
    <t>2262</t>
  </si>
  <si>
    <t>PROVISIÓN PARA PENSIONES A LARGO PLAZO</t>
  </si>
  <si>
    <t>1254</t>
  </si>
  <si>
    <t>LICENCIAS</t>
  </si>
  <si>
    <t>2263</t>
  </si>
  <si>
    <t>PROVISIÓN PARA CONTINGENCIAS A LARGO PLAZO</t>
  </si>
  <si>
    <t>1259</t>
  </si>
  <si>
    <t>OTROS ACTIVOS INTANGIBLES</t>
  </si>
  <si>
    <t>2269</t>
  </si>
  <si>
    <t>OTRAS PROVISIONES A LARGO PLAZO</t>
  </si>
  <si>
    <t>1260</t>
  </si>
  <si>
    <t>DEPRECIACIÓN, DETERIORO Y AMORTIZACIÓN ACUMULADA DE BIENES</t>
  </si>
  <si>
    <t>TOTAL PASIVOS NO CIRCULANTES</t>
  </si>
  <si>
    <t>1261</t>
  </si>
  <si>
    <t>DEPRECIACIÓN ACUMULADA DE BIENES INMUEBLES</t>
  </si>
  <si>
    <t>1262</t>
  </si>
  <si>
    <t>DEPRECIACIÓN ACUMULADA DE INFRAESTRUCTURA</t>
  </si>
  <si>
    <t>TOTAL DE PASIVOS</t>
  </si>
  <si>
    <t>1263</t>
  </si>
  <si>
    <t>DEPRECIACIÓN ACUMULADA DE BIENES MUEBLES</t>
  </si>
  <si>
    <t>1264</t>
  </si>
  <si>
    <t>DETERIORO ACUMULADO DE ACTIVOS BIOLÓGICOS</t>
  </si>
  <si>
    <t>HACIENDA PÚBLICA/ PATRIMONIO</t>
  </si>
  <si>
    <t>1265</t>
  </si>
  <si>
    <t>AMORTIZACIÓN ACUMULADA DE ACTIVOS INTANGIBLES</t>
  </si>
  <si>
    <t>3100</t>
  </si>
  <si>
    <t>HACIENDA PÚBLICA/ PATRIMONIO CONTRIBUIDO</t>
  </si>
  <si>
    <t>3110</t>
  </si>
  <si>
    <t>APORTACIONES</t>
  </si>
  <si>
    <t>1270</t>
  </si>
  <si>
    <t>ACTIVOS DIFERIDOS</t>
  </si>
  <si>
    <t>3120</t>
  </si>
  <si>
    <t>DONACIONES DE CAPITAL</t>
  </si>
  <si>
    <t>1271</t>
  </si>
  <si>
    <t>ESTUDIOS, FORMULACIÓN Y EVALUACIÓN DE PROYECTOS</t>
  </si>
  <si>
    <t>3130</t>
  </si>
  <si>
    <t>ACTUALIZACIÓN DE LA HACIENDA PÚBLICA/PATRIMONIO</t>
  </si>
  <si>
    <t>1272</t>
  </si>
  <si>
    <t>DERECHOS SOBRE BIENES EN RÉGIMEN DE ARRENDAMIENTO FINANCIERO</t>
  </si>
  <si>
    <t>1273</t>
  </si>
  <si>
    <t>GASTOS PAGADOS POR ADELANTADO A LARGO PLAZO</t>
  </si>
  <si>
    <t>3200</t>
  </si>
  <si>
    <t>HACIENDA PÚBLICA/PATRIMONIO GENERADO</t>
  </si>
  <si>
    <t>1274</t>
  </si>
  <si>
    <t>ANTICIPOS A LARGO PLAZO</t>
  </si>
  <si>
    <t>3210</t>
  </si>
  <si>
    <t>RESULTADOS DEL EJERCICIO (AHORRO/ DESAHORRO)</t>
  </si>
  <si>
    <t>1275</t>
  </si>
  <si>
    <t>BENEFICIOS AL RETIRO DE EMPLEADOS PAGADOS POR ADELANTADO</t>
  </si>
  <si>
    <t>3220</t>
  </si>
  <si>
    <t>RESULTADOS DE EJERCICIOS ANTERIORES</t>
  </si>
  <si>
    <t>1279</t>
  </si>
  <si>
    <t>OTROS ACTIVOS DIFERIDOS</t>
  </si>
  <si>
    <t>3230</t>
  </si>
  <si>
    <t>REVALÚOS</t>
  </si>
  <si>
    <t>3231</t>
  </si>
  <si>
    <t>REVALÚO DE BIENES INMUEBLES</t>
  </si>
  <si>
    <t>1280</t>
  </si>
  <si>
    <t>ESTIMACIÓN POR PÉRDIDA O DETERIORO DE ACTIVOS NO CIRCULANTES</t>
  </si>
  <si>
    <t>3232</t>
  </si>
  <si>
    <t>REVALÚO DE BIENES MUEBLES</t>
  </si>
  <si>
    <t>1281</t>
  </si>
  <si>
    <t>ESTIMACIONES POR PÉRDIDA DE CUENTAS INCOBRABLES DE DOCUMENTOS POR COBRAR A LARGO PLAZO</t>
  </si>
  <si>
    <t>3233</t>
  </si>
  <si>
    <t>REVALÚO DE BIENES INTANGIBLES</t>
  </si>
  <si>
    <t>1282</t>
  </si>
  <si>
    <t>ESTIMACIONES POR PÉRDIDA DE CUENTAS INCOBRABLES DE DEUDORES DIVERSOS POR COBRAR A LARGO PLAZO</t>
  </si>
  <si>
    <t>3239</t>
  </si>
  <si>
    <t>OTROS REVALÚOS</t>
  </si>
  <si>
    <t>1283</t>
  </si>
  <si>
    <t>ESTIMACIONES POR PÉRDIDA DE CUENTAS INCOBRABLES DE INGRESOS POR COBRAR A LARGO PLAZO</t>
  </si>
  <si>
    <t>3240</t>
  </si>
  <si>
    <t>RESERVAS</t>
  </si>
  <si>
    <t>1284</t>
  </si>
  <si>
    <t>ESTIMACIONES POR PÉRDIDA DE CUENTAS INCOBRABLES DE PRÉSTAMOS OTORGADOS A LARGO PLAZO</t>
  </si>
  <si>
    <t>3241</t>
  </si>
  <si>
    <t>RESERVAS DE PATRIMONIO</t>
  </si>
  <si>
    <t>1289</t>
  </si>
  <si>
    <t>ESTIMACIONES POR PÉRDIDA DE OTRAS CUENTAS INCOBRABLES A LARGO PLAZO</t>
  </si>
  <si>
    <t>3242</t>
  </si>
  <si>
    <t>RESERVAS TERRITORIALES</t>
  </si>
  <si>
    <t>3243</t>
  </si>
  <si>
    <t>RESERVAS POR CONTINGENCIAS</t>
  </si>
  <si>
    <t>1290</t>
  </si>
  <si>
    <t>OTROS ACTIVOS NO CIRCULANTES</t>
  </si>
  <si>
    <t>3250</t>
  </si>
  <si>
    <t>RECTIFICACIONES DE RESULTADOS DE EJERCICIOS ANTERIORES</t>
  </si>
  <si>
    <t>1291</t>
  </si>
  <si>
    <t>BIENES EN CONCESIÓN</t>
  </si>
  <si>
    <t>3251</t>
  </si>
  <si>
    <t>CAMBIOS EN POLÍTICAS CONTABLES</t>
  </si>
  <si>
    <t>1292</t>
  </si>
  <si>
    <t>BIENES EN ARRENDAMIENTO FINANCIERO</t>
  </si>
  <si>
    <t>3252</t>
  </si>
  <si>
    <t>CAMBIOS POR ERRORES CONTABLES</t>
  </si>
  <si>
    <t>1293</t>
  </si>
  <si>
    <t>BIENES EN COMODATO</t>
  </si>
  <si>
    <t>3300</t>
  </si>
  <si>
    <t>EXCESO O INSUFICIENCIA EN LA ACTUALIZACIÓN  DE LA HACIENDA PÚBLICA/ PATRIMONIO</t>
  </si>
  <si>
    <t>TOTAL DE ACTIVOS NO CIRCULANTES</t>
  </si>
  <si>
    <t>3310</t>
  </si>
  <si>
    <t>RESULTADO POR POSICIÓN MONETARIA</t>
  </si>
  <si>
    <t>3320</t>
  </si>
  <si>
    <t>RESULTADO POR TENENCIA DE ACTIVOS NO MONETARIOS</t>
  </si>
  <si>
    <t>TOTAL DEL ACTIVO</t>
  </si>
  <si>
    <t>HACIENDA PUBLICA/PATRIMONIO TOTAL</t>
  </si>
  <si>
    <t>TOTAL DE PASIVO Y PATRIMONIO / HACIENDA PUBLICA</t>
  </si>
  <si>
    <t>AL 30 DE JUNIO DEL 2019</t>
  </si>
  <si>
    <t>Estado e Informe Analítico de la Deuda Pública y Otros Pasivos</t>
  </si>
  <si>
    <t>Del 1 de enero al 30 de Junio de 2019</t>
  </si>
  <si>
    <t>DENOMINACIÓN DE LA 
DEUDA PÚBLICA Y OTROS PASIVOS</t>
  </si>
  <si>
    <t>SALDO AL 31 DE DICIEMBRE DE 2018</t>
  </si>
  <si>
    <t>DISPOSICIONES DEL PERIODO</t>
  </si>
  <si>
    <t>AMORTIZACIONES DEL PERIODO</t>
  </si>
  <si>
    <t>REVALUACIONES, RECLASIFICACIONES Y OTROS AJUSTES</t>
  </si>
  <si>
    <t>SALDO 
DEL PERIODO</t>
  </si>
  <si>
    <t>PAGO DE INTERESES DEL PERIODO</t>
  </si>
  <si>
    <t>PAGO DE COMISIONES
 Y DEMÁS COSTOS ASOCIADOS DURANTE
 EL PERIODO</t>
  </si>
  <si>
    <t>Deuda Pública</t>
  </si>
  <si>
    <t>Corto Plazo</t>
  </si>
  <si>
    <t>Instituciones de Crédito</t>
  </si>
  <si>
    <t>Títulos y Valores</t>
  </si>
  <si>
    <t>Arrendamiento Financiero</t>
  </si>
  <si>
    <t>Largo Plazo</t>
  </si>
  <si>
    <t>Otros Pasivos</t>
  </si>
  <si>
    <t>Total de la Deuda Pública y Otros Pasivos</t>
  </si>
  <si>
    <t>Deuda Contingente</t>
  </si>
  <si>
    <t>1.-</t>
  </si>
  <si>
    <t>2.-</t>
  </si>
  <si>
    <t>3.-</t>
  </si>
  <si>
    <t>4.-</t>
  </si>
  <si>
    <t>5.-</t>
  </si>
  <si>
    <t>SUMA</t>
  </si>
  <si>
    <t>Valor de Instrumentos Bonos Cupón Cero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</si>
  <si>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</si>
  <si>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</si>
  <si>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</si>
  <si>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</si>
  <si>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</si>
  <si>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</si>
  <si>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</t>
  </si>
  <si>
    <r>
      <t>SALDO AL 31 DE DICIEMBRE DE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2018</t>
    </r>
  </si>
  <si>
    <t>ENTE PÚBLICO MUNICIPIO DE TIZAPAN EL ALTO</t>
  </si>
  <si>
    <t>ESTADO ANALÍTICO DE INGRESOS</t>
  </si>
  <si>
    <t>DEL 01 DE ENERO AL 30 DE JUNIO DE 2019</t>
  </si>
  <si>
    <t>Rubro del Ingreso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</si>
  <si>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</si>
  <si>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</si>
  <si>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</si>
  <si>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</si>
  <si>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</si>
  <si>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</si>
  <si>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</si>
  <si>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3= (1+2)</t>
  </si>
  <si>
    <t>6= (5-1)</t>
  </si>
  <si>
    <t>I</t>
  </si>
  <si>
    <t>IMPUESTOS</t>
  </si>
  <si>
    <t>Impuestos Sobre los Ingresos</t>
  </si>
  <si>
    <t>Impuestos Sobre Patrimonio</t>
  </si>
  <si>
    <t>Impuestos Sobre la Producción, el Consumoy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</si>
  <si>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</si>
  <si>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</si>
  <si>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</si>
  <si>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</si>
  <si>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</si>
  <si>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 Ley de Ingresos Vigente, Causados en Ejercicios Fiscales Anteriores Pendientes de Liquidar o Pago</t>
  </si>
  <si>
    <t>II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</si>
  <si>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</si>
  <si>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</si>
  <si>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</si>
  <si>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</si>
  <si>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</si>
  <si>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</si>
  <si>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III</t>
  </si>
  <si>
    <t>CONTRIBUCIONES DE MEJORA</t>
  </si>
  <si>
    <t>Contribuciones de Mejoras por Obras Públicas</t>
  </si>
  <si>
    <t>Contribuciones de Mejoras no Comprendidas en la Ley de Ingresos Vigente, Causadas en Ejercicios Fiscales Anteriores Pendientes de Liquidación o Pago</t>
  </si>
  <si>
    <t>IV</t>
  </si>
  <si>
    <t>DERECHOS</t>
  </si>
  <si>
    <t>Derechos por el Uso, Goce, Aprovechamiento o Explotación de Bienes de Dominio Público</t>
  </si>
  <si>
    <t>Derecho a los Hidrocarburos (Derogado)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</si>
  <si>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</si>
  <si>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</si>
  <si>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</si>
  <si>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V</t>
  </si>
  <si>
    <t xml:space="preserve">CONTRIBUCIONES NO COMPRENDIDAS EN LAS FRACCIONES ANTERIORES, CAUSADAS EN EJERCICIOS FISCALES ANTERIORES </t>
  </si>
  <si>
    <t>PRODUCTOS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</si>
  <si>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</si>
  <si>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</si>
  <si>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</si>
  <si>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VI</t>
  </si>
  <si>
    <t>APROVECHAMIENTOS</t>
  </si>
  <si>
    <t>Aprovhecamientos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</si>
  <si>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</si>
  <si>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</si>
  <si>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</si>
  <si>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VII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</si>
  <si>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</si>
  <si>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</si>
  <si>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</si>
  <si>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</si>
  <si>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y No Financieros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</si>
  <si>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</si>
  <si>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</si>
  <si>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</si>
  <si>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</si>
  <si>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</si>
  <si>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VIII</t>
  </si>
  <si>
    <t>PARTICIPACIONES, APORTACIONES, CONVENIOS, INCENTIVOS DERIVADOS DE LA COLABORACIÓN FISCAL Y FONDOS DISTITNTOS DE APORTACIONES</t>
  </si>
  <si>
    <t>Participaciones</t>
  </si>
  <si>
    <t>Aportaciones</t>
  </si>
  <si>
    <t>Convenios</t>
  </si>
  <si>
    <t>Incentivos Derivados de la Colaboración Fiscal</t>
  </si>
  <si>
    <t>Fondos Distitntos de Aportaciones</t>
  </si>
  <si>
    <t>IX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</si>
  <si>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</si>
  <si>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</si>
  <si>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</si>
  <si>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</si>
  <si>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</si>
  <si>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</si>
  <si>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(Dereogado)</t>
  </si>
  <si>
    <t>Transferencias del Fondo Mexicano del Petróleo para la Estabilización y el Desarrollo</t>
  </si>
  <si>
    <t>X</t>
  </si>
  <si>
    <t>INGRESOS DERIVADOS DE FINANCIAMIENTO</t>
  </si>
  <si>
    <t>Edeudamiento Interno</t>
  </si>
  <si>
    <t>Edeudamiento Externo</t>
  </si>
  <si>
    <t>Financiamiento Interno</t>
  </si>
  <si>
    <t>TOTAL</t>
  </si>
  <si>
    <t>Ingresos Excedentes</t>
  </si>
  <si>
    <t>TRIBUTARIOS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</si>
  <si>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</si>
  <si>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</si>
  <si>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</si>
  <si>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</si>
  <si>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no Comprendidos en la Ley de Ingresos Vigente, Causados en Ejercicios Fiscales Anteriores Pendientes de Liquidación o Pago</t>
  </si>
  <si>
    <t>SUBTOTAL TRIBUTARIOS</t>
  </si>
  <si>
    <t>NO TRIBUTARIOS</t>
  </si>
  <si>
    <t>CONTRIBUCIONES DE MEJORAS</t>
  </si>
  <si>
    <t>SUBTOTAL NO TRIBUTARIOS</t>
  </si>
  <si>
    <t>TOTALES</t>
  </si>
  <si>
    <t>Del 1 de Enero al 30 de Junio de 2019</t>
  </si>
  <si>
    <t>Estado e Informe Analítico de Obligaciones diferentes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</si>
</sst>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  <numFmt numFmtId="165" formatCode="[$$-80A]#,##0.00"/>
    <numFmt numFmtId="166" formatCode="#,##0_ ;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indexed="10"/>
      <name val="Calibri"/>
      <family val="2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4" fillId="2" borderId="2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0" fontId="5" fillId="3" borderId="0" xfId="0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5" fillId="3" borderId="4" xfId="0" applyFont="1" applyFill="1" applyBorder="1"/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8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11" fillId="2" borderId="4" xfId="0" applyFont="1" applyFill="1" applyBorder="1"/>
    <xf numFmtId="0" fontId="4" fillId="4" borderId="5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 wrapText="1"/>
    </xf>
    <xf numFmtId="164" fontId="4" fillId="0" borderId="0" xfId="0" applyNumberFormat="1" applyFont="1" applyBorder="1"/>
    <xf numFmtId="164" fontId="4" fillId="0" borderId="6" xfId="0" applyNumberFormat="1" applyFont="1" applyBorder="1"/>
    <xf numFmtId="0" fontId="12" fillId="2" borderId="13" xfId="0" applyFont="1" applyFill="1" applyBorder="1"/>
    <xf numFmtId="164" fontId="12" fillId="0" borderId="0" xfId="0" applyNumberFormat="1" applyFont="1" applyBorder="1"/>
    <xf numFmtId="164" fontId="12" fillId="0" borderId="6" xfId="0" applyNumberFormat="1" applyFont="1" applyBorder="1"/>
    <xf numFmtId="164" fontId="4" fillId="4" borderId="11" xfId="0" applyNumberFormat="1" applyFont="1" applyFill="1" applyBorder="1"/>
    <xf numFmtId="164" fontId="4" fillId="4" borderId="12" xfId="0" applyNumberFormat="1" applyFont="1" applyFill="1" applyBorder="1"/>
    <xf numFmtId="0" fontId="12" fillId="4" borderId="13" xfId="0" applyFont="1" applyFill="1" applyBorder="1"/>
    <xf numFmtId="164" fontId="5" fillId="4" borderId="4" xfId="0" applyNumberFormat="1" applyFont="1" applyFill="1" applyBorder="1"/>
    <xf numFmtId="0" fontId="5" fillId="4" borderId="0" xfId="0" applyFont="1" applyFill="1"/>
    <xf numFmtId="164" fontId="5" fillId="4" borderId="0" xfId="0" applyNumberFormat="1" applyFont="1" applyFill="1"/>
    <xf numFmtId="0" fontId="3" fillId="4" borderId="0" xfId="0" applyFont="1" applyFill="1"/>
    <xf numFmtId="0" fontId="0" fillId="4" borderId="0" xfId="0" applyFill="1"/>
    <xf numFmtId="0" fontId="12" fillId="4" borderId="5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164" fontId="12" fillId="4" borderId="0" xfId="0" applyNumberFormat="1" applyFont="1" applyFill="1" applyBorder="1"/>
    <xf numFmtId="164" fontId="12" fillId="4" borderId="6" xfId="0" applyNumberFormat="1" applyFont="1" applyFill="1" applyBorder="1"/>
    <xf numFmtId="164" fontId="13" fillId="4" borderId="6" xfId="0" applyNumberFormat="1" applyFont="1" applyFill="1" applyBorder="1"/>
    <xf numFmtId="164" fontId="13" fillId="4" borderId="0" xfId="0" applyNumberFormat="1" applyFont="1" applyFill="1" applyBorder="1"/>
    <xf numFmtId="164" fontId="14" fillId="4" borderId="6" xfId="0" applyNumberFormat="1" applyFont="1" applyFill="1" applyBorder="1"/>
    <xf numFmtId="0" fontId="12" fillId="4" borderId="0" xfId="0" applyFont="1" applyFill="1" applyAlignment="1">
      <alignment horizontal="justify" vertical="center"/>
    </xf>
    <xf numFmtId="0" fontId="15" fillId="4" borderId="0" xfId="0" applyFont="1" applyFill="1" applyBorder="1" applyAlignment="1">
      <alignment vertical="center" wrapText="1"/>
    </xf>
    <xf numFmtId="164" fontId="16" fillId="4" borderId="0" xfId="0" applyNumberFormat="1" applyFont="1" applyFill="1" applyBorder="1"/>
    <xf numFmtId="164" fontId="16" fillId="4" borderId="6" xfId="0" applyNumberFormat="1" applyFont="1" applyFill="1" applyBorder="1"/>
    <xf numFmtId="0" fontId="12" fillId="4" borderId="6" xfId="0" applyFont="1" applyFill="1" applyBorder="1"/>
    <xf numFmtId="164" fontId="4" fillId="4" borderId="0" xfId="0" applyNumberFormat="1" applyFont="1" applyFill="1" applyBorder="1"/>
    <xf numFmtId="164" fontId="4" fillId="4" borderId="6" xfId="0" applyNumberFormat="1" applyFont="1" applyFill="1" applyBorder="1"/>
    <xf numFmtId="0" fontId="17" fillId="4" borderId="0" xfId="0" applyFont="1" applyFill="1" applyBorder="1" applyAlignment="1">
      <alignment vertical="center" wrapText="1"/>
    </xf>
    <xf numFmtId="0" fontId="12" fillId="4" borderId="5" xfId="0" applyFont="1" applyFill="1" applyBorder="1"/>
    <xf numFmtId="0" fontId="12" fillId="4" borderId="0" xfId="0" applyFont="1" applyFill="1" applyBorder="1"/>
    <xf numFmtId="0" fontId="4" fillId="4" borderId="0" xfId="0" applyFont="1" applyFill="1" applyBorder="1"/>
    <xf numFmtId="164" fontId="4" fillId="4" borderId="14" xfId="0" applyNumberFormat="1" applyFont="1" applyFill="1" applyBorder="1"/>
    <xf numFmtId="164" fontId="4" fillId="4" borderId="15" xfId="0" applyNumberFormat="1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164" fontId="12" fillId="4" borderId="8" xfId="0" applyNumberFormat="1" applyFont="1" applyFill="1" applyBorder="1"/>
    <xf numFmtId="164" fontId="12" fillId="4" borderId="9" xfId="0" applyNumberFormat="1" applyFont="1" applyFill="1" applyBorder="1"/>
    <xf numFmtId="0" fontId="12" fillId="4" borderId="16" xfId="0" applyFont="1" applyFill="1" applyBorder="1"/>
    <xf numFmtId="0" fontId="4" fillId="4" borderId="8" xfId="0" applyFont="1" applyFill="1" applyBorder="1"/>
    <xf numFmtId="0" fontId="11" fillId="0" borderId="0" xfId="0" applyFont="1"/>
    <xf numFmtId="164" fontId="12" fillId="0" borderId="0" xfId="0" applyNumberFormat="1" applyFont="1"/>
    <xf numFmtId="164" fontId="11" fillId="0" borderId="0" xfId="0" applyNumberFormat="1" applyFont="1"/>
    <xf numFmtId="0" fontId="12" fillId="0" borderId="0" xfId="0" applyFont="1"/>
    <xf numFmtId="164" fontId="9" fillId="2" borderId="11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164" fontId="19" fillId="2" borderId="11" xfId="0" applyNumberFormat="1" applyFont="1" applyFill="1" applyBorder="1" applyAlignment="1">
      <alignment horizontal="center"/>
    </xf>
    <xf numFmtId="164" fontId="19" fillId="2" borderId="12" xfId="0" applyNumberFormat="1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4" fontId="21" fillId="0" borderId="8" xfId="0" applyNumberFormat="1" applyFont="1" applyBorder="1" applyAlignment="1">
      <alignment horizontal="right"/>
    </xf>
    <xf numFmtId="4" fontId="21" fillId="0" borderId="9" xfId="0" applyNumberFormat="1" applyFont="1" applyBorder="1" applyAlignment="1">
      <alignment horizontal="right"/>
    </xf>
    <xf numFmtId="0" fontId="2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7" xfId="0" applyFill="1" applyBorder="1"/>
    <xf numFmtId="0" fontId="25" fillId="0" borderId="7" xfId="0" applyFont="1" applyBorder="1"/>
    <xf numFmtId="0" fontId="25" fillId="0" borderId="8" xfId="0" applyFont="1" applyBorder="1"/>
    <xf numFmtId="42" fontId="25" fillId="0" borderId="8" xfId="0" applyNumberFormat="1" applyFont="1" applyBorder="1"/>
    <xf numFmtId="42" fontId="25" fillId="0" borderId="9" xfId="0" applyNumberFormat="1" applyFont="1" applyBorder="1"/>
    <xf numFmtId="42" fontId="26" fillId="7" borderId="4" xfId="0" applyNumberFormat="1" applyFont="1" applyFill="1" applyBorder="1" applyAlignment="1">
      <alignment horizontal="center" vertical="center" wrapText="1"/>
    </xf>
    <xf numFmtId="166" fontId="27" fillId="7" borderId="4" xfId="0" applyNumberFormat="1" applyFont="1" applyFill="1" applyBorder="1" applyAlignment="1">
      <alignment horizontal="center" vertical="center" wrapText="1"/>
    </xf>
    <xf numFmtId="42" fontId="27" fillId="7" borderId="4" xfId="0" applyNumberFormat="1" applyFont="1" applyFill="1" applyBorder="1" applyAlignment="1">
      <alignment horizontal="center" vertical="center" wrapText="1"/>
    </xf>
    <xf numFmtId="0" fontId="24" fillId="0" borderId="10" xfId="0" applyFont="1" applyBorder="1"/>
    <xf numFmtId="0" fontId="24" fillId="0" borderId="11" xfId="0" applyFont="1" applyBorder="1" applyAlignment="1">
      <alignment horizontal="center" vertical="center" wrapText="1"/>
    </xf>
    <xf numFmtId="42" fontId="24" fillId="4" borderId="4" xfId="0" applyNumberFormat="1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/>
    </xf>
    <xf numFmtId="0" fontId="26" fillId="8" borderId="12" xfId="0" applyFont="1" applyFill="1" applyBorder="1"/>
    <xf numFmtId="42" fontId="26" fillId="8" borderId="4" xfId="0" applyNumberFormat="1" applyFont="1" applyFill="1" applyBorder="1" applyAlignment="1">
      <alignment horizontal="center"/>
    </xf>
    <xf numFmtId="0" fontId="28" fillId="0" borderId="13" xfId="0" applyFont="1" applyBorder="1"/>
    <xf numFmtId="0" fontId="28" fillId="0" borderId="12" xfId="0" applyFont="1" applyBorder="1"/>
    <xf numFmtId="44" fontId="28" fillId="0" borderId="4" xfId="1" applyFont="1" applyBorder="1" applyAlignment="1">
      <alignment horizontal="center"/>
    </xf>
    <xf numFmtId="42" fontId="28" fillId="0" borderId="4" xfId="0" applyNumberFormat="1" applyFont="1" applyBorder="1" applyAlignment="1">
      <alignment horizontal="center"/>
    </xf>
    <xf numFmtId="0" fontId="28" fillId="0" borderId="16" xfId="0" applyFont="1" applyBorder="1"/>
    <xf numFmtId="0" fontId="28" fillId="9" borderId="12" xfId="0" applyFont="1" applyFill="1" applyBorder="1"/>
    <xf numFmtId="44" fontId="28" fillId="9" borderId="4" xfId="1" applyFont="1" applyFill="1" applyBorder="1" applyAlignment="1">
      <alignment horizontal="center"/>
    </xf>
    <xf numFmtId="42" fontId="28" fillId="9" borderId="4" xfId="0" applyNumberFormat="1" applyFont="1" applyFill="1" applyBorder="1" applyAlignment="1">
      <alignment horizontal="center"/>
    </xf>
    <xf numFmtId="0" fontId="26" fillId="8" borderId="7" xfId="0" applyFont="1" applyFill="1" applyBorder="1" applyAlignment="1">
      <alignment horizontal="center"/>
    </xf>
    <xf numFmtId="0" fontId="26" fillId="8" borderId="4" xfId="0" applyFont="1" applyFill="1" applyBorder="1"/>
    <xf numFmtId="0" fontId="28" fillId="0" borderId="33" xfId="0" applyFont="1" applyBorder="1"/>
    <xf numFmtId="0" fontId="26" fillId="8" borderId="1" xfId="0" applyFont="1" applyFill="1" applyBorder="1" applyAlignment="1">
      <alignment horizontal="center"/>
    </xf>
    <xf numFmtId="0" fontId="28" fillId="0" borderId="12" xfId="0" applyFont="1" applyBorder="1" applyAlignment="1">
      <alignment wrapText="1"/>
    </xf>
    <xf numFmtId="0" fontId="26" fillId="8" borderId="1" xfId="0" applyFont="1" applyFill="1" applyBorder="1" applyAlignment="1">
      <alignment horizontal="center" vertical="top"/>
    </xf>
    <xf numFmtId="0" fontId="26" fillId="0" borderId="33" xfId="0" applyFont="1" applyBorder="1" applyAlignment="1">
      <alignment horizontal="right"/>
    </xf>
    <xf numFmtId="0" fontId="26" fillId="0" borderId="13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0" fontId="26" fillId="8" borderId="5" xfId="0" applyFont="1" applyFill="1" applyBorder="1" applyAlignment="1">
      <alignment horizontal="center" vertical="top"/>
    </xf>
    <xf numFmtId="0" fontId="26" fillId="10" borderId="5" xfId="0" applyFont="1" applyFill="1" applyBorder="1" applyAlignment="1">
      <alignment horizontal="center" vertical="top"/>
    </xf>
    <xf numFmtId="0" fontId="26" fillId="10" borderId="4" xfId="0" applyFont="1" applyFill="1" applyBorder="1"/>
    <xf numFmtId="42" fontId="26" fillId="10" borderId="4" xfId="0" applyNumberFormat="1" applyFont="1" applyFill="1" applyBorder="1" applyAlignment="1">
      <alignment horizontal="center"/>
    </xf>
    <xf numFmtId="0" fontId="28" fillId="9" borderId="33" xfId="0" applyFont="1" applyFill="1" applyBorder="1" applyAlignment="1">
      <alignment horizontal="right"/>
    </xf>
    <xf numFmtId="0" fontId="28" fillId="9" borderId="13" xfId="0" applyFont="1" applyFill="1" applyBorder="1" applyAlignment="1">
      <alignment horizontal="right"/>
    </xf>
    <xf numFmtId="0" fontId="28" fillId="9" borderId="16" xfId="0" applyFont="1" applyFill="1" applyBorder="1" applyAlignment="1">
      <alignment horizontal="right"/>
    </xf>
    <xf numFmtId="0" fontId="28" fillId="0" borderId="33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28" fillId="0" borderId="16" xfId="0" applyFont="1" applyBorder="1" applyAlignment="1">
      <alignment horizontal="right"/>
    </xf>
    <xf numFmtId="44" fontId="28" fillId="9" borderId="33" xfId="1" applyFont="1" applyFill="1" applyBorder="1" applyAlignment="1">
      <alignment horizontal="center"/>
    </xf>
    <xf numFmtId="42" fontId="28" fillId="9" borderId="33" xfId="0" applyNumberFormat="1" applyFont="1" applyFill="1" applyBorder="1" applyAlignment="1">
      <alignment horizontal="center"/>
    </xf>
    <xf numFmtId="0" fontId="26" fillId="8" borderId="33" xfId="0" applyFont="1" applyFill="1" applyBorder="1" applyAlignment="1">
      <alignment horizontal="center" vertical="top"/>
    </xf>
    <xf numFmtId="42" fontId="26" fillId="8" borderId="33" xfId="0" applyNumberFormat="1" applyFont="1" applyFill="1" applyBorder="1" applyAlignment="1">
      <alignment horizontal="center"/>
    </xf>
    <xf numFmtId="0" fontId="28" fillId="0" borderId="4" xfId="0" applyFont="1" applyBorder="1"/>
    <xf numFmtId="0" fontId="28" fillId="9" borderId="4" xfId="0" applyFont="1" applyFill="1" applyBorder="1"/>
    <xf numFmtId="0" fontId="26" fillId="0" borderId="5" xfId="0" applyFont="1" applyBorder="1" applyAlignment="1">
      <alignment horizontal="right"/>
    </xf>
    <xf numFmtId="0" fontId="28" fillId="0" borderId="0" xfId="0" applyFont="1"/>
    <xf numFmtId="42" fontId="28" fillId="0" borderId="0" xfId="0" applyNumberFormat="1" applyFont="1" applyAlignment="1">
      <alignment horizontal="center"/>
    </xf>
    <xf numFmtId="9" fontId="28" fillId="0" borderId="6" xfId="2" applyFont="1" applyBorder="1" applyAlignment="1">
      <alignment horizontal="center"/>
    </xf>
    <xf numFmtId="42" fontId="26" fillId="6" borderId="4" xfId="0" applyNumberFormat="1" applyFont="1" applyFill="1" applyBorder="1"/>
    <xf numFmtId="44" fontId="28" fillId="6" borderId="4" xfId="1" applyFont="1" applyFill="1" applyBorder="1" applyAlignment="1">
      <alignment horizontal="center"/>
    </xf>
    <xf numFmtId="0" fontId="26" fillId="0" borderId="2" xfId="0" applyFont="1" applyBorder="1" applyAlignment="1">
      <alignment horizontal="right"/>
    </xf>
    <xf numFmtId="42" fontId="26" fillId="0" borderId="2" xfId="0" applyNumberFormat="1" applyFont="1" applyBorder="1"/>
    <xf numFmtId="42" fontId="26" fillId="0" borderId="3" xfId="0" applyNumberFormat="1" applyFont="1" applyBorder="1"/>
    <xf numFmtId="42" fontId="26" fillId="9" borderId="11" xfId="0" applyNumberFormat="1" applyFont="1" applyFill="1" applyBorder="1"/>
    <xf numFmtId="42" fontId="26" fillId="9" borderId="12" xfId="0" applyNumberFormat="1" applyFont="1" applyFill="1" applyBorder="1" applyAlignment="1">
      <alignment horizontal="right"/>
    </xf>
    <xf numFmtId="0" fontId="26" fillId="0" borderId="7" xfId="0" applyFont="1" applyBorder="1"/>
    <xf numFmtId="0" fontId="26" fillId="0" borderId="8" xfId="0" applyFont="1" applyBorder="1" applyAlignment="1">
      <alignment horizontal="right"/>
    </xf>
    <xf numFmtId="42" fontId="26" fillId="0" borderId="8" xfId="0" applyNumberFormat="1" applyFont="1" applyBorder="1"/>
    <xf numFmtId="42" fontId="26" fillId="0" borderId="11" xfId="0" applyNumberFormat="1" applyFont="1" applyBorder="1"/>
    <xf numFmtId="42" fontId="28" fillId="0" borderId="12" xfId="0" applyNumberFormat="1" applyFont="1" applyBorder="1"/>
    <xf numFmtId="0" fontId="26" fillId="4" borderId="10" xfId="0" applyFont="1" applyFill="1" applyBorder="1"/>
    <xf numFmtId="0" fontId="26" fillId="4" borderId="11" xfId="0" applyFont="1" applyFill="1" applyBorder="1" applyAlignment="1">
      <alignment horizontal="center" vertical="center" wrapText="1"/>
    </xf>
    <xf numFmtId="42" fontId="26" fillId="4" borderId="4" xfId="0" applyNumberFormat="1" applyFont="1" applyFill="1" applyBorder="1" applyAlignment="1">
      <alignment horizontal="center" vertical="center" wrapText="1"/>
    </xf>
    <xf numFmtId="0" fontId="28" fillId="4" borderId="10" xfId="0" applyFont="1" applyFill="1" applyBorder="1"/>
    <xf numFmtId="0" fontId="28" fillId="4" borderId="12" xfId="0" applyFont="1" applyFill="1" applyBorder="1"/>
    <xf numFmtId="44" fontId="28" fillId="4" borderId="4" xfId="0" applyNumberFormat="1" applyFont="1" applyFill="1" applyBorder="1"/>
    <xf numFmtId="44" fontId="28" fillId="4" borderId="4" xfId="1" applyFont="1" applyFill="1" applyBorder="1"/>
    <xf numFmtId="42" fontId="28" fillId="4" borderId="4" xfId="0" applyNumberFormat="1" applyFont="1" applyFill="1" applyBorder="1"/>
    <xf numFmtId="44" fontId="28" fillId="4" borderId="4" xfId="1" applyFont="1" applyFill="1" applyBorder="1" applyAlignment="1">
      <alignment horizontal="center"/>
    </xf>
    <xf numFmtId="0" fontId="26" fillId="4" borderId="12" xfId="0" applyFont="1" applyFill="1" applyBorder="1"/>
    <xf numFmtId="42" fontId="26" fillId="4" borderId="4" xfId="0" applyNumberFormat="1" applyFont="1" applyFill="1" applyBorder="1"/>
    <xf numFmtId="0" fontId="28" fillId="4" borderId="5" xfId="0" applyFont="1" applyFill="1" applyBorder="1"/>
    <xf numFmtId="0" fontId="28" fillId="4" borderId="0" xfId="0" applyFont="1" applyFill="1"/>
    <xf numFmtId="42" fontId="28" fillId="4" borderId="0" xfId="0" applyNumberFormat="1" applyFont="1" applyFill="1"/>
    <xf numFmtId="42" fontId="28" fillId="4" borderId="6" xfId="0" applyNumberFormat="1" applyFont="1" applyFill="1" applyBorder="1"/>
    <xf numFmtId="0" fontId="28" fillId="4" borderId="4" xfId="0" applyFont="1" applyFill="1" applyBorder="1" applyAlignment="1">
      <alignment horizontal="center" vertical="center"/>
    </xf>
    <xf numFmtId="0" fontId="28" fillId="4" borderId="4" xfId="0" applyFont="1" applyFill="1" applyBorder="1"/>
    <xf numFmtId="3" fontId="28" fillId="4" borderId="6" xfId="0" applyNumberFormat="1" applyFont="1" applyFill="1" applyBorder="1" applyAlignment="1">
      <alignment horizontal="right"/>
    </xf>
    <xf numFmtId="0" fontId="26" fillId="4" borderId="12" xfId="0" applyFont="1" applyFill="1" applyBorder="1" applyAlignment="1">
      <alignment horizontal="right"/>
    </xf>
    <xf numFmtId="0" fontId="26" fillId="6" borderId="7" xfId="0" applyFont="1" applyFill="1" applyBorder="1" applyAlignment="1">
      <alignment horizontal="center" vertical="top"/>
    </xf>
    <xf numFmtId="0" fontId="26" fillId="6" borderId="4" xfId="0" applyFont="1" applyFill="1" applyBorder="1" applyAlignment="1">
      <alignment wrapText="1"/>
    </xf>
    <xf numFmtId="42" fontId="26" fillId="6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2" fillId="7" borderId="8" xfId="0" applyNumberFormat="1" applyFont="1" applyFill="1" applyBorder="1" applyAlignment="1">
      <alignment horizontal="right"/>
    </xf>
    <xf numFmtId="4" fontId="2" fillId="7" borderId="9" xfId="0" applyNumberFormat="1" applyFont="1" applyFill="1" applyBorder="1" applyAlignment="1">
      <alignment horizontal="right"/>
    </xf>
    <xf numFmtId="0" fontId="21" fillId="11" borderId="10" xfId="0" applyFont="1" applyFill="1" applyBorder="1" applyAlignment="1">
      <alignment horizontal="left"/>
    </xf>
    <xf numFmtId="0" fontId="21" fillId="11" borderId="11" xfId="0" applyFont="1" applyFill="1" applyBorder="1" applyAlignment="1">
      <alignment horizontal="left"/>
    </xf>
    <xf numFmtId="4" fontId="21" fillId="11" borderId="11" xfId="0" applyNumberFormat="1" applyFont="1" applyFill="1" applyBorder="1" applyAlignment="1">
      <alignment horizontal="right"/>
    </xf>
    <xf numFmtId="4" fontId="21" fillId="11" borderId="12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5" fontId="0" fillId="0" borderId="8" xfId="0" applyNumberFormat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0" xfId="0" applyAlignment="1">
      <alignment horizontal="left"/>
    </xf>
    <xf numFmtId="4" fontId="0" fillId="4" borderId="0" xfId="0" applyNumberFormat="1" applyFill="1" applyAlignment="1">
      <alignment horizontal="right"/>
    </xf>
    <xf numFmtId="4" fontId="2" fillId="4" borderId="0" xfId="0" applyNumberFormat="1" applyFont="1" applyFill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4" fontId="2" fillId="4" borderId="8" xfId="0" applyNumberFormat="1" applyFont="1" applyFill="1" applyBorder="1" applyAlignment="1">
      <alignment horizontal="right"/>
    </xf>
    <xf numFmtId="0" fontId="20" fillId="5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right"/>
    </xf>
    <xf numFmtId="165" fontId="0" fillId="0" borderId="29" xfId="0" applyNumberFormat="1" applyBorder="1" applyAlignment="1" applyProtection="1">
      <alignment horizontal="left" vertical="center"/>
      <protection locked="0"/>
    </xf>
    <xf numFmtId="4" fontId="0" fillId="0" borderId="29" xfId="0" applyNumberFormat="1" applyBorder="1" applyAlignment="1" applyProtection="1">
      <alignment horizontal="right" vertical="center"/>
      <protection locked="0"/>
    </xf>
    <xf numFmtId="4" fontId="0" fillId="0" borderId="29" xfId="0" applyNumberFormat="1" applyBorder="1" applyAlignment="1" applyProtection="1">
      <alignment horizontal="center" vertical="center"/>
      <protection locked="0"/>
    </xf>
    <xf numFmtId="2" fontId="0" fillId="0" borderId="29" xfId="0" applyNumberFormat="1" applyBorder="1" applyAlignment="1" applyProtection="1">
      <alignment horizontal="center" vertical="center"/>
      <protection locked="0"/>
    </xf>
    <xf numFmtId="4" fontId="0" fillId="0" borderId="31" xfId="0" applyNumberFormat="1" applyBorder="1" applyAlignment="1" applyProtection="1">
      <alignment horizontal="center" vertical="center"/>
      <protection locked="0"/>
    </xf>
    <xf numFmtId="4" fontId="0" fillId="0" borderId="32" xfId="0" applyNumberFormat="1" applyBorder="1" applyAlignment="1" applyProtection="1">
      <alignment horizontal="center" vertical="center"/>
      <protection locked="0"/>
    </xf>
    <xf numFmtId="4" fontId="0" fillId="0" borderId="30" xfId="0" applyNumberFormat="1" applyBorder="1" applyAlignment="1" applyProtection="1">
      <alignment horizontal="center" vertical="center"/>
      <protection locked="0"/>
    </xf>
    <xf numFmtId="165" fontId="0" fillId="0" borderId="20" xfId="0" applyNumberFormat="1" applyBorder="1" applyAlignment="1" applyProtection="1">
      <alignment horizontal="left" vertical="center"/>
      <protection locked="0"/>
    </xf>
    <xf numFmtId="4" fontId="0" fillId="0" borderId="20" xfId="0" applyNumberFormat="1" applyBorder="1" applyAlignment="1" applyProtection="1">
      <alignment horizontal="right" vertical="center"/>
      <protection locked="0"/>
    </xf>
    <xf numFmtId="4" fontId="0" fillId="0" borderId="20" xfId="0" applyNumberFormat="1" applyBorder="1" applyAlignment="1" applyProtection="1">
      <alignment horizontal="center" vertical="center"/>
      <protection locked="0"/>
    </xf>
    <xf numFmtId="2" fontId="0" fillId="0" borderId="20" xfId="0" applyNumberFormat="1" applyBorder="1" applyAlignment="1" applyProtection="1">
      <alignment horizontal="center" vertical="center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4" fontId="0" fillId="0" borderId="21" xfId="0" applyNumberForma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0" fillId="5" borderId="4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right"/>
    </xf>
    <xf numFmtId="165" fontId="0" fillId="0" borderId="25" xfId="0" applyNumberFormat="1" applyBorder="1" applyAlignment="1" applyProtection="1">
      <alignment horizontal="right" vertical="center"/>
      <protection locked="0"/>
    </xf>
    <xf numFmtId="165" fontId="0" fillId="0" borderId="26" xfId="0" applyNumberFormat="1" applyBorder="1" applyAlignment="1" applyProtection="1">
      <alignment horizontal="right" vertical="center"/>
      <protection locked="0"/>
    </xf>
    <xf numFmtId="165" fontId="0" fillId="0" borderId="27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165" fontId="0" fillId="0" borderId="28" xfId="0" applyNumberFormat="1" applyBorder="1" applyAlignment="1" applyProtection="1">
      <alignment horizontal="center" vertical="center"/>
      <protection locked="0"/>
    </xf>
    <xf numFmtId="165" fontId="0" fillId="0" borderId="29" xfId="0" applyNumberFormat="1" applyBorder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horizontal="right"/>
    </xf>
    <xf numFmtId="165" fontId="0" fillId="0" borderId="30" xfId="0" applyNumberFormat="1" applyBorder="1" applyAlignment="1" applyProtection="1">
      <alignment horizontal="right" vertical="center"/>
      <protection locked="0"/>
    </xf>
    <xf numFmtId="165" fontId="0" fillId="0" borderId="22" xfId="0" applyNumberFormat="1" applyBorder="1" applyAlignment="1" applyProtection="1">
      <alignment horizontal="center" vertical="center"/>
      <protection locked="0"/>
    </xf>
    <xf numFmtId="165" fontId="0" fillId="0" borderId="23" xfId="0" applyNumberForma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165" fontId="0" fillId="0" borderId="18" xfId="0" applyNumberFormat="1" applyBorder="1" applyAlignment="1" applyProtection="1">
      <alignment horizontal="center" vertical="center"/>
      <protection locked="0"/>
    </xf>
    <xf numFmtId="165" fontId="0" fillId="0" borderId="19" xfId="0" applyNumberFormat="1" applyBorder="1" applyAlignment="1" applyProtection="1">
      <alignment horizontal="center" vertical="center"/>
      <protection locked="0"/>
    </xf>
    <xf numFmtId="165" fontId="0" fillId="0" borderId="20" xfId="0" applyNumberFormat="1" applyBorder="1" applyAlignment="1" applyProtection="1">
      <alignment horizontal="right" vertical="center"/>
      <protection locked="0"/>
    </xf>
    <xf numFmtId="165" fontId="0" fillId="0" borderId="21" xfId="0" applyNumberFormat="1" applyBorder="1" applyAlignment="1" applyProtection="1">
      <alignment horizontal="right" vertical="center"/>
      <protection locked="0"/>
    </xf>
    <xf numFmtId="0" fontId="22" fillId="5" borderId="4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right"/>
    </xf>
    <xf numFmtId="0" fontId="26" fillId="6" borderId="12" xfId="0" applyFont="1" applyFill="1" applyBorder="1" applyAlignment="1">
      <alignment horizontal="right"/>
    </xf>
    <xf numFmtId="42" fontId="26" fillId="9" borderId="3" xfId="0" applyNumberFormat="1" applyFont="1" applyFill="1" applyBorder="1" applyAlignment="1">
      <alignment horizontal="center"/>
    </xf>
    <xf numFmtId="42" fontId="26" fillId="9" borderId="9" xfId="0" applyNumberFormat="1" applyFont="1" applyFill="1" applyBorder="1" applyAlignment="1">
      <alignment horizontal="center"/>
    </xf>
    <xf numFmtId="42" fontId="26" fillId="4" borderId="10" xfId="0" applyNumberFormat="1" applyFont="1" applyFill="1" applyBorder="1" applyAlignment="1">
      <alignment horizontal="center" vertical="center" wrapText="1"/>
    </xf>
    <xf numFmtId="42" fontId="26" fillId="4" borderId="11" xfId="0" applyNumberFormat="1" applyFont="1" applyFill="1" applyBorder="1" applyAlignment="1">
      <alignment horizontal="center" vertical="center" wrapText="1"/>
    </xf>
    <xf numFmtId="42" fontId="26" fillId="4" borderId="12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7" borderId="1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42" fontId="24" fillId="7" borderId="10" xfId="0" applyNumberFormat="1" applyFont="1" applyFill="1" applyBorder="1" applyAlignment="1">
      <alignment horizontal="center"/>
    </xf>
    <xf numFmtId="42" fontId="24" fillId="7" borderId="11" xfId="0" applyNumberFormat="1" applyFont="1" applyFill="1" applyBorder="1" applyAlignment="1">
      <alignment horizontal="center"/>
    </xf>
    <xf numFmtId="42" fontId="24" fillId="7" borderId="12" xfId="0" applyNumberFormat="1" applyFont="1" applyFill="1" applyBorder="1" applyAlignment="1">
      <alignment horizontal="center"/>
    </xf>
    <xf numFmtId="42" fontId="26" fillId="7" borderId="33" xfId="0" applyNumberFormat="1" applyFont="1" applyFill="1" applyBorder="1" applyAlignment="1">
      <alignment horizontal="center" vertical="center" wrapText="1"/>
    </xf>
    <xf numFmtId="42" fontId="26" fillId="7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4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250367</xdr:colOff>
      <xdr:row>94</xdr:row>
      <xdr:rowOff>114300</xdr:rowOff>
    </xdr:from>
    <xdr:to>
      <xdr:col>7</xdr:col>
      <xdr:colOff>498657</xdr:colOff>
      <xdr:row>96</xdr:row>
      <xdr:rowOff>59871</xdr:rowOff>
    </xdr:to>
    <xdr:sp macro="" textlink="">
      <xdr:nvSpPr>
        <xdr:cNvPr id="2" name="Estrella: 8 punt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911247" y="29557980"/>
          <a:ext cx="248290" cy="58565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32532</xdr:colOff>
      <xdr:row>94</xdr:row>
      <xdr:rowOff>47048</xdr:rowOff>
    </xdr:from>
    <xdr:to>
      <xdr:col>8</xdr:col>
      <xdr:colOff>268576</xdr:colOff>
      <xdr:row>95</xdr:row>
      <xdr:rowOff>310119</xdr:rowOff>
    </xdr:to>
    <xdr:sp macro="" textlink="">
      <xdr:nvSpPr>
        <xdr:cNvPr id="3" name="Estrella: 8 puntas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468872" y="29490728"/>
          <a:ext cx="236044" cy="583111"/>
        </a:xfrm>
        <a:prstGeom prst="star8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5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es-MX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io%20Tizapan/Desktop/SISTEMA%20DE%20CUENTA%20PUBLICA%202019%20TIZAPAN/BALANZ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io%20Tizapan/Desktop/SISTEMA%20DE%20CUENTA%20PUBLICA%202019%20TIZAPAN/ESTADO%20DE%20SITUACION%20FINANCIE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io%20Tizapan/Desktop/SISTEMA%20DE%20CUENTA%20PUBLICA%202019%20TIZAPAN/PRESUPUE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 xml:space="preserve">MUNICIPIO DE TIZAPAN EL ALTO JALISCO </v>
          </cell>
        </row>
        <row r="9">
          <cell r="C9">
            <v>21353.75</v>
          </cell>
          <cell r="E9">
            <v>34218.53</v>
          </cell>
        </row>
        <row r="10">
          <cell r="C10">
            <v>1875806.48</v>
          </cell>
          <cell r="E10">
            <v>27461.65</v>
          </cell>
        </row>
        <row r="11">
          <cell r="C11">
            <v>0</v>
          </cell>
          <cell r="E11"/>
        </row>
        <row r="12">
          <cell r="C12">
            <v>0</v>
          </cell>
          <cell r="E12"/>
        </row>
        <row r="13">
          <cell r="C13">
            <v>0</v>
          </cell>
          <cell r="E13"/>
        </row>
        <row r="14">
          <cell r="C14">
            <v>0</v>
          </cell>
          <cell r="E14"/>
        </row>
        <row r="15">
          <cell r="C15">
            <v>0</v>
          </cell>
          <cell r="E15"/>
        </row>
        <row r="17">
          <cell r="C17">
            <v>0</v>
          </cell>
          <cell r="E17"/>
        </row>
        <row r="18">
          <cell r="C18">
            <v>169086.5</v>
          </cell>
          <cell r="E18">
            <v>69629.429999999993</v>
          </cell>
        </row>
        <row r="19">
          <cell r="C19">
            <v>4195.03</v>
          </cell>
          <cell r="E19">
            <v>-17.940000000000001</v>
          </cell>
        </row>
        <row r="20">
          <cell r="C20">
            <v>0</v>
          </cell>
        </row>
        <row r="21">
          <cell r="C21">
            <v>0</v>
          </cell>
          <cell r="E21"/>
        </row>
        <row r="22">
          <cell r="C22">
            <v>99860.9</v>
          </cell>
          <cell r="E22">
            <v>38705.9</v>
          </cell>
        </row>
        <row r="23">
          <cell r="C23">
            <v>0</v>
          </cell>
          <cell r="E23"/>
        </row>
        <row r="25">
          <cell r="C25">
            <v>244224.69</v>
          </cell>
          <cell r="E25">
            <v>158556.56</v>
          </cell>
        </row>
        <row r="26">
          <cell r="C26">
            <v>0</v>
          </cell>
          <cell r="E26"/>
        </row>
        <row r="27">
          <cell r="C27">
            <v>0</v>
          </cell>
          <cell r="E27"/>
        </row>
        <row r="28">
          <cell r="C28">
            <v>0</v>
          </cell>
          <cell r="E28"/>
        </row>
        <row r="29">
          <cell r="C29">
            <v>0</v>
          </cell>
          <cell r="E29"/>
        </row>
        <row r="31">
          <cell r="C31">
            <v>0</v>
          </cell>
          <cell r="E31"/>
        </row>
        <row r="32">
          <cell r="C32">
            <v>0</v>
          </cell>
          <cell r="E32"/>
        </row>
        <row r="33">
          <cell r="C33">
            <v>0</v>
          </cell>
          <cell r="E33"/>
        </row>
        <row r="34">
          <cell r="C34">
            <v>0</v>
          </cell>
          <cell r="E34"/>
        </row>
        <row r="35">
          <cell r="C35">
            <v>0</v>
          </cell>
          <cell r="E35"/>
        </row>
        <row r="37">
          <cell r="C37">
            <v>0</v>
          </cell>
          <cell r="E37"/>
        </row>
        <row r="39">
          <cell r="C39">
            <v>0</v>
          </cell>
          <cell r="E39"/>
        </row>
        <row r="40">
          <cell r="C40">
            <v>0</v>
          </cell>
          <cell r="E40"/>
        </row>
        <row r="42">
          <cell r="C42">
            <v>0</v>
          </cell>
          <cell r="E42"/>
        </row>
        <row r="43">
          <cell r="C43">
            <v>0</v>
          </cell>
          <cell r="E43"/>
        </row>
        <row r="44">
          <cell r="C44">
            <v>0</v>
          </cell>
          <cell r="E44"/>
        </row>
        <row r="45">
          <cell r="C45">
            <v>0</v>
          </cell>
          <cell r="E45"/>
        </row>
        <row r="48">
          <cell r="C48">
            <v>0</v>
          </cell>
          <cell r="E48"/>
        </row>
        <row r="49">
          <cell r="C49">
            <v>0</v>
          </cell>
          <cell r="E49"/>
        </row>
        <row r="50">
          <cell r="C50">
            <v>0</v>
          </cell>
          <cell r="E50"/>
        </row>
        <row r="51">
          <cell r="C51">
            <v>0</v>
          </cell>
          <cell r="E51"/>
        </row>
        <row r="53">
          <cell r="C53">
            <v>0</v>
          </cell>
          <cell r="E53"/>
        </row>
        <row r="54">
          <cell r="C54">
            <v>0</v>
          </cell>
          <cell r="E54"/>
        </row>
        <row r="55">
          <cell r="C55">
            <v>0</v>
          </cell>
          <cell r="E55"/>
        </row>
        <row r="56">
          <cell r="C56">
            <v>0</v>
          </cell>
          <cell r="E56"/>
        </row>
        <row r="57">
          <cell r="C57">
            <v>0</v>
          </cell>
          <cell r="E57"/>
        </row>
        <row r="59">
          <cell r="C59">
            <v>0</v>
          </cell>
          <cell r="E59"/>
        </row>
        <row r="60">
          <cell r="C60">
            <v>0</v>
          </cell>
          <cell r="E60"/>
        </row>
        <row r="61">
          <cell r="C61">
            <v>16881878.489999998</v>
          </cell>
          <cell r="E61">
            <v>16881878.489999998</v>
          </cell>
        </row>
        <row r="62">
          <cell r="C62">
            <v>28082374.690000001</v>
          </cell>
          <cell r="E62">
            <v>28082374.690000001</v>
          </cell>
        </row>
        <row r="63">
          <cell r="C63">
            <v>0</v>
          </cell>
          <cell r="E63"/>
        </row>
        <row r="64">
          <cell r="C64">
            <v>153679340.31999999</v>
          </cell>
          <cell r="E64">
            <v>146362439.56</v>
          </cell>
        </row>
        <row r="65">
          <cell r="C65">
            <v>0</v>
          </cell>
          <cell r="E65"/>
        </row>
        <row r="67">
          <cell r="C67">
            <v>2369089.65</v>
          </cell>
          <cell r="E67">
            <v>2204482.65</v>
          </cell>
        </row>
        <row r="68">
          <cell r="C68">
            <v>75131.8</v>
          </cell>
          <cell r="E68">
            <v>75131.8</v>
          </cell>
        </row>
        <row r="69">
          <cell r="C69">
            <v>60599.99</v>
          </cell>
          <cell r="E69">
            <v>60599.99</v>
          </cell>
        </row>
        <row r="70">
          <cell r="C70">
            <v>2945549.04</v>
          </cell>
          <cell r="E70">
            <v>2860549.04</v>
          </cell>
        </row>
        <row r="71">
          <cell r="C71">
            <v>43777.25</v>
          </cell>
          <cell r="E71">
            <v>43777.25</v>
          </cell>
        </row>
        <row r="72">
          <cell r="C72">
            <v>1269373.08</v>
          </cell>
          <cell r="E72">
            <v>1229155.8799999999</v>
          </cell>
        </row>
        <row r="73">
          <cell r="C73">
            <v>0</v>
          </cell>
          <cell r="E73"/>
        </row>
        <row r="74">
          <cell r="C74">
            <v>0</v>
          </cell>
          <cell r="E74"/>
        </row>
        <row r="76">
          <cell r="C76">
            <v>0</v>
          </cell>
          <cell r="E76"/>
        </row>
        <row r="77">
          <cell r="C77">
            <v>0</v>
          </cell>
          <cell r="E77"/>
        </row>
        <row r="78">
          <cell r="C78">
            <v>0</v>
          </cell>
          <cell r="E78"/>
        </row>
        <row r="79">
          <cell r="C79">
            <v>0</v>
          </cell>
          <cell r="E79"/>
        </row>
        <row r="80">
          <cell r="C80">
            <v>0</v>
          </cell>
          <cell r="E80"/>
        </row>
        <row r="82">
          <cell r="C82">
            <v>0</v>
          </cell>
          <cell r="E82"/>
        </row>
        <row r="83">
          <cell r="C83">
            <v>0</v>
          </cell>
          <cell r="E83"/>
        </row>
        <row r="84">
          <cell r="C84">
            <v>0</v>
          </cell>
          <cell r="E84"/>
        </row>
        <row r="85">
          <cell r="C85">
            <v>0</v>
          </cell>
          <cell r="E85"/>
        </row>
        <row r="86">
          <cell r="C86">
            <v>0</v>
          </cell>
          <cell r="E86"/>
        </row>
        <row r="88">
          <cell r="C88">
            <v>0</v>
          </cell>
          <cell r="E88"/>
        </row>
        <row r="89">
          <cell r="C89">
            <v>0</v>
          </cell>
          <cell r="E89"/>
        </row>
        <row r="90">
          <cell r="C90">
            <v>0</v>
          </cell>
          <cell r="E90"/>
        </row>
        <row r="91">
          <cell r="C91">
            <v>0</v>
          </cell>
          <cell r="E91"/>
        </row>
        <row r="92">
          <cell r="C92">
            <v>0</v>
          </cell>
          <cell r="E92"/>
        </row>
        <row r="93">
          <cell r="C93">
            <v>0</v>
          </cell>
          <cell r="E93"/>
        </row>
        <row r="95">
          <cell r="C95">
            <v>0</v>
          </cell>
          <cell r="E95"/>
        </row>
        <row r="96">
          <cell r="C96">
            <v>0</v>
          </cell>
          <cell r="E96"/>
        </row>
        <row r="97">
          <cell r="C97">
            <v>0</v>
          </cell>
          <cell r="E97"/>
        </row>
        <row r="98">
          <cell r="C98">
            <v>0</v>
          </cell>
          <cell r="E98"/>
        </row>
        <row r="99">
          <cell r="C99">
            <v>0</v>
          </cell>
          <cell r="E99"/>
        </row>
        <row r="101">
          <cell r="C101">
            <v>0</v>
          </cell>
          <cell r="E101"/>
        </row>
        <row r="102">
          <cell r="C102">
            <v>0</v>
          </cell>
          <cell r="E102"/>
        </row>
        <row r="103">
          <cell r="C103">
            <v>0</v>
          </cell>
          <cell r="E103"/>
        </row>
        <row r="107">
          <cell r="D107">
            <v>18999.5</v>
          </cell>
          <cell r="F107">
            <v>3771551</v>
          </cell>
        </row>
        <row r="108">
          <cell r="D108">
            <v>6742826.2400000002</v>
          </cell>
          <cell r="F108">
            <v>10933869.65</v>
          </cell>
        </row>
        <row r="109">
          <cell r="D109">
            <v>0</v>
          </cell>
          <cell r="F109"/>
        </row>
        <row r="110">
          <cell r="D110">
            <v>0</v>
          </cell>
          <cell r="F110"/>
        </row>
        <row r="111">
          <cell r="D111">
            <v>0</v>
          </cell>
          <cell r="F111"/>
        </row>
        <row r="112">
          <cell r="D112">
            <v>0</v>
          </cell>
          <cell r="F112"/>
        </row>
        <row r="113">
          <cell r="D113">
            <v>539437.32999999996</v>
          </cell>
          <cell r="F113">
            <v>586441.62</v>
          </cell>
        </row>
        <row r="114">
          <cell r="D114">
            <v>0</v>
          </cell>
          <cell r="F114"/>
        </row>
        <row r="115">
          <cell r="D115">
            <v>2619.14</v>
          </cell>
          <cell r="F115">
            <v>240072.02</v>
          </cell>
        </row>
        <row r="117">
          <cell r="D117">
            <v>0</v>
          </cell>
        </row>
        <row r="118">
          <cell r="D118">
            <v>0</v>
          </cell>
          <cell r="F118"/>
        </row>
        <row r="119">
          <cell r="D119">
            <v>0</v>
          </cell>
        </row>
        <row r="121">
          <cell r="D121">
            <v>604144.4</v>
          </cell>
          <cell r="F121"/>
        </row>
        <row r="122">
          <cell r="D122">
            <v>0</v>
          </cell>
          <cell r="F122"/>
        </row>
        <row r="123">
          <cell r="D123">
            <v>0</v>
          </cell>
          <cell r="F123"/>
        </row>
        <row r="125">
          <cell r="D125">
            <v>0</v>
          </cell>
          <cell r="F125"/>
        </row>
        <row r="126">
          <cell r="D126">
            <v>0</v>
          </cell>
          <cell r="F126"/>
        </row>
        <row r="128">
          <cell r="F128"/>
        </row>
        <row r="129">
          <cell r="D129">
            <v>0</v>
          </cell>
          <cell r="F129"/>
        </row>
        <row r="130">
          <cell r="D130">
            <v>0</v>
          </cell>
          <cell r="F130"/>
        </row>
        <row r="132">
          <cell r="D132">
            <v>0</v>
          </cell>
          <cell r="F132"/>
        </row>
        <row r="133">
          <cell r="D133">
            <v>0</v>
          </cell>
          <cell r="F133"/>
        </row>
        <row r="134">
          <cell r="D134">
            <v>0</v>
          </cell>
          <cell r="F134"/>
        </row>
        <row r="135">
          <cell r="D135">
            <v>0</v>
          </cell>
          <cell r="F135"/>
        </row>
        <row r="136">
          <cell r="D136">
            <v>0</v>
          </cell>
          <cell r="F136"/>
        </row>
        <row r="137">
          <cell r="D137">
            <v>0</v>
          </cell>
          <cell r="F137"/>
        </row>
        <row r="139">
          <cell r="D139">
            <v>0</v>
          </cell>
          <cell r="F139"/>
        </row>
        <row r="140">
          <cell r="D140">
            <v>0</v>
          </cell>
          <cell r="F140"/>
        </row>
        <row r="141">
          <cell r="D141">
            <v>0</v>
          </cell>
          <cell r="F141"/>
        </row>
        <row r="143">
          <cell r="D143">
            <v>0</v>
          </cell>
          <cell r="F143"/>
        </row>
        <row r="144">
          <cell r="D144">
            <v>0</v>
          </cell>
          <cell r="F144"/>
        </row>
        <row r="145">
          <cell r="D145">
            <v>0</v>
          </cell>
          <cell r="F145"/>
        </row>
        <row r="148">
          <cell r="D148">
            <v>0</v>
          </cell>
          <cell r="F148"/>
        </row>
        <row r="149">
          <cell r="D149">
            <v>0</v>
          </cell>
          <cell r="F149"/>
        </row>
        <row r="151">
          <cell r="D151">
            <v>0</v>
          </cell>
          <cell r="F151"/>
        </row>
        <row r="152">
          <cell r="D152">
            <v>0</v>
          </cell>
          <cell r="F152"/>
        </row>
        <row r="153">
          <cell r="D153">
            <v>0</v>
          </cell>
          <cell r="F153"/>
        </row>
        <row r="155">
          <cell r="D155">
            <v>0</v>
          </cell>
          <cell r="F155"/>
        </row>
        <row r="156">
          <cell r="D156">
            <v>0</v>
          </cell>
          <cell r="F156"/>
        </row>
        <row r="157">
          <cell r="D157">
            <v>10471820.939999999</v>
          </cell>
          <cell r="F157">
            <v>11680108.939999999</v>
          </cell>
        </row>
        <row r="158">
          <cell r="D158">
            <v>0</v>
          </cell>
          <cell r="F158"/>
        </row>
        <row r="159">
          <cell r="D159">
            <v>0</v>
          </cell>
          <cell r="F159"/>
        </row>
        <row r="161">
          <cell r="D161">
            <v>0</v>
          </cell>
          <cell r="F161"/>
        </row>
        <row r="162">
          <cell r="D162">
            <v>0</v>
          </cell>
          <cell r="F162"/>
        </row>
        <row r="163">
          <cell r="D163">
            <v>0</v>
          </cell>
          <cell r="F163"/>
        </row>
        <row r="165">
          <cell r="D165">
            <v>0</v>
          </cell>
          <cell r="F165"/>
        </row>
        <row r="166">
          <cell r="D166">
            <v>0</v>
          </cell>
          <cell r="F166"/>
        </row>
        <row r="167">
          <cell r="D167">
            <v>0</v>
          </cell>
          <cell r="F167"/>
        </row>
        <row r="168">
          <cell r="D168">
            <v>0</v>
          </cell>
          <cell r="F168"/>
        </row>
        <row r="169">
          <cell r="D169">
            <v>0</v>
          </cell>
          <cell r="F169"/>
        </row>
        <row r="170">
          <cell r="D170">
            <v>0</v>
          </cell>
          <cell r="F170"/>
        </row>
        <row r="172">
          <cell r="D172">
            <v>0</v>
          </cell>
          <cell r="F172"/>
        </row>
        <row r="173">
          <cell r="D173">
            <v>0</v>
          </cell>
          <cell r="F173"/>
        </row>
        <row r="174">
          <cell r="D174"/>
          <cell r="F174"/>
        </row>
        <row r="175">
          <cell r="D175"/>
          <cell r="F175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2">
          <cell r="D182">
            <v>0</v>
          </cell>
          <cell r="F182">
            <v>71681245.569999993</v>
          </cell>
        </row>
        <row r="183">
          <cell r="D183">
            <v>0</v>
          </cell>
          <cell r="F183">
            <v>99235654.680000007</v>
          </cell>
        </row>
        <row r="185">
          <cell r="D185">
            <v>0</v>
          </cell>
          <cell r="F185"/>
        </row>
        <row r="186">
          <cell r="D186">
            <v>0</v>
          </cell>
          <cell r="F186"/>
        </row>
        <row r="187">
          <cell r="D187">
            <v>0</v>
          </cell>
          <cell r="F187"/>
        </row>
        <row r="188">
          <cell r="D188">
            <v>0</v>
          </cell>
          <cell r="F188"/>
        </row>
        <row r="190">
          <cell r="D190">
            <v>0</v>
          </cell>
          <cell r="F190"/>
        </row>
        <row r="191">
          <cell r="D191">
            <v>0</v>
          </cell>
          <cell r="F191"/>
        </row>
        <row r="192">
          <cell r="D192">
            <v>0</v>
          </cell>
          <cell r="F192"/>
        </row>
        <row r="194">
          <cell r="D194">
            <v>0</v>
          </cell>
          <cell r="F194"/>
        </row>
        <row r="195">
          <cell r="D195">
            <v>0</v>
          </cell>
          <cell r="F195"/>
        </row>
        <row r="197">
          <cell r="D197">
            <v>0</v>
          </cell>
          <cell r="F197"/>
        </row>
        <row r="198">
          <cell r="D198">
            <v>0</v>
          </cell>
          <cell r="F198"/>
        </row>
        <row r="200">
          <cell r="E200"/>
        </row>
        <row r="215">
          <cell r="D21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ON FINANCIERA"/>
      <sheetName val="ESTADO DE ACTIVIDADES "/>
      <sheetName val="analitica de deuda "/>
      <sheetName val="ANALITICA DE EGRESOS "/>
      <sheetName val="CONCIL EGRES PRES"/>
      <sheetName val="ESTADO ANAL EGRE C ECON"/>
      <sheetName val="CLAS. ADMINISTRATIVA"/>
      <sheetName val="EGRESO FUNCIONAL FIN Y FINCION"/>
      <sheetName val="ESTADO DE CAMBIOS "/>
      <sheetName val="CONC ING PRES VS CONTBLES"/>
      <sheetName val="ANALITICA DEL ACTIVO "/>
      <sheetName val="ANALITICO DEL INGRESO "/>
      <sheetName val="ANALITICA DE INGRESO F F "/>
      <sheetName val="FLUJO DE EFECTIVO "/>
      <sheetName val="VARIACION DE LA HACIENDA "/>
      <sheetName val="F195 ANALITICA INGRESO LDF"/>
      <sheetName val="196A ANALITICA DE EGRESO LDF"/>
      <sheetName val="Hoja3"/>
    </sheetNames>
    <sheetDataSet>
      <sheetData sheetId="0">
        <row r="2">
          <cell r="A2" t="str">
            <v xml:space="preserve">MUNICIPIO DE TIZAPAN EL ALTO JALISCO </v>
          </cell>
          <cell r="B2"/>
          <cell r="C2"/>
          <cell r="D2"/>
          <cell r="E2"/>
          <cell r="F2"/>
          <cell r="G2"/>
          <cell r="H2"/>
          <cell r="I2"/>
        </row>
        <row r="25">
          <cell r="I25">
            <v>0</v>
          </cell>
        </row>
        <row r="27">
          <cell r="I27">
            <v>0</v>
          </cell>
          <cell r="L27">
            <v>0</v>
          </cell>
        </row>
        <row r="30">
          <cell r="I30">
            <v>0</v>
          </cell>
          <cell r="L30">
            <v>0</v>
          </cell>
        </row>
        <row r="69">
          <cell r="I69">
            <v>0</v>
          </cell>
          <cell r="L69">
            <v>0</v>
          </cell>
        </row>
        <row r="71">
          <cell r="I71">
            <v>11680108.939999999</v>
          </cell>
          <cell r="L71">
            <v>1208288</v>
          </cell>
        </row>
        <row r="73">
          <cell r="I73">
            <v>0</v>
          </cell>
          <cell r="L73">
            <v>0</v>
          </cell>
        </row>
        <row r="97">
          <cell r="P97">
            <v>7303882.2100000009</v>
          </cell>
          <cell r="Q97">
            <v>15531934.289999997</v>
          </cell>
        </row>
      </sheetData>
      <sheetData sheetId="1">
        <row r="11">
          <cell r="O11">
            <v>3200</v>
          </cell>
        </row>
        <row r="12">
          <cell r="O12">
            <v>4329665.41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662430.80000000005</v>
          </cell>
        </row>
        <row r="19">
          <cell r="O19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6">
          <cell r="O26">
            <v>0</v>
          </cell>
        </row>
        <row r="29">
          <cell r="O29">
            <v>0</v>
          </cell>
        </row>
        <row r="30">
          <cell r="O30">
            <v>0</v>
          </cell>
        </row>
        <row r="33">
          <cell r="O33">
            <v>228542</v>
          </cell>
        </row>
        <row r="34">
          <cell r="O34">
            <v>0</v>
          </cell>
        </row>
        <row r="35">
          <cell r="O35">
            <v>9312949.9299999997</v>
          </cell>
        </row>
        <row r="36">
          <cell r="O36">
            <v>15567</v>
          </cell>
        </row>
        <row r="37">
          <cell r="O37">
            <v>241932</v>
          </cell>
        </row>
        <row r="38">
          <cell r="O38">
            <v>11500</v>
          </cell>
        </row>
        <row r="40">
          <cell r="O40">
            <v>465178</v>
          </cell>
        </row>
        <row r="47">
          <cell r="O47">
            <v>287526.63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8">
          <cell r="O68">
            <v>0</v>
          </cell>
        </row>
        <row r="75">
          <cell r="O75">
            <v>20134579.530000001</v>
          </cell>
        </row>
        <row r="76">
          <cell r="O76">
            <v>14139049.98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207">
          <cell r="O207">
            <v>711631.12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ÓN DE INGRESOS"/>
      <sheetName val="PRESUP.EGRESOS FUENTE FINANCIAM"/>
      <sheetName val="PROYECCIONES INGRESOS"/>
      <sheetName val="PROYECCIONES EGRESOS"/>
      <sheetName val="CLASIFIC.ADMINISTRATIVA"/>
      <sheetName val="CLASIFIC.FUNCIONAL DEL GASTO"/>
      <sheetName val="ESTUDIOS ACTUARIALES"/>
      <sheetName val="PLANTILLA  "/>
      <sheetName val=" CAT. FUNCION, SUB FUNCION"/>
    </sheetNames>
    <sheetDataSet>
      <sheetData sheetId="0"/>
      <sheetData sheetId="1"/>
      <sheetData sheetId="2">
        <row r="7">
          <cell r="H7">
            <v>13000</v>
          </cell>
        </row>
        <row r="8">
          <cell r="H8">
            <v>4851711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483000</v>
          </cell>
        </row>
        <row r="14">
          <cell r="H14">
            <v>0</v>
          </cell>
        </row>
        <row r="15">
          <cell r="H15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3">
          <cell r="H23">
            <v>0</v>
          </cell>
        </row>
        <row r="24">
          <cell r="H24">
            <v>0</v>
          </cell>
        </row>
        <row r="26">
          <cell r="H26">
            <v>589789</v>
          </cell>
        </row>
        <row r="27">
          <cell r="H27">
            <v>0</v>
          </cell>
        </row>
        <row r="28">
          <cell r="H28">
            <v>9664524</v>
          </cell>
        </row>
        <row r="29">
          <cell r="H29">
            <v>324056</v>
          </cell>
        </row>
        <row r="30">
          <cell r="H30">
            <v>0</v>
          </cell>
        </row>
        <row r="31">
          <cell r="H31">
            <v>0</v>
          </cell>
        </row>
        <row r="33">
          <cell r="H33">
            <v>715849</v>
          </cell>
        </row>
        <row r="34">
          <cell r="H34">
            <v>0</v>
          </cell>
        </row>
        <row r="35">
          <cell r="H35">
            <v>0</v>
          </cell>
        </row>
        <row r="37">
          <cell r="H37">
            <v>245000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2">
          <cell r="H52">
            <v>42574663</v>
          </cell>
        </row>
        <row r="53">
          <cell r="H53">
            <v>22075337</v>
          </cell>
        </row>
        <row r="54">
          <cell r="H54">
            <v>0</v>
          </cell>
        </row>
        <row r="58">
          <cell r="H58">
            <v>0</v>
          </cell>
        </row>
        <row r="59">
          <cell r="H59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abSelected="1" topLeftCell="F21" workbookViewId="0">
      <selection activeCell="I24" sqref="I24"/>
    </sheetView>
  </sheetViews>
  <sheetFormatPr baseColWidth="10" defaultRowHeight="14.4" x14ac:dyDescent="0.3"/>
  <cols>
    <col min="1" max="1" width="7.5546875" customWidth="1"/>
    <col min="2" max="2" width="72" customWidth="1"/>
    <col min="3" max="3" width="23.44140625" style="61" customWidth="1"/>
    <col min="4" max="4" width="24.109375" style="61" customWidth="1"/>
    <col min="5" max="5" width="1.5546875" customWidth="1"/>
    <col min="6" max="6" width="8" customWidth="1"/>
    <col min="7" max="7" width="77.109375" customWidth="1"/>
    <col min="8" max="8" width="25.88671875" customWidth="1"/>
    <col min="9" max="9" width="20.44140625" customWidth="1"/>
    <col min="10" max="10" width="18.44140625" style="7" hidden="1" customWidth="1"/>
    <col min="11" max="11" width="18.109375" style="7" hidden="1" customWidth="1"/>
    <col min="12" max="12" width="18" style="7" hidden="1" customWidth="1"/>
    <col min="13" max="13" width="19.33203125" style="7" hidden="1" customWidth="1"/>
    <col min="14" max="14" width="18.88671875" style="7" hidden="1" customWidth="1"/>
    <col min="15" max="15" width="0" style="7" hidden="1" customWidth="1"/>
    <col min="16" max="16" width="23.6640625" style="7" hidden="1" customWidth="1"/>
    <col min="17" max="17" width="22.44140625" style="7" hidden="1" customWidth="1"/>
    <col min="18" max="19" width="11.5546875" style="7"/>
    <col min="20" max="21" width="11.5546875" style="8"/>
  </cols>
  <sheetData>
    <row r="1" spans="1:21" x14ac:dyDescent="0.3">
      <c r="A1" s="1"/>
      <c r="B1" s="2"/>
      <c r="C1" s="3"/>
      <c r="D1" s="3"/>
      <c r="E1" s="2"/>
      <c r="F1" s="2"/>
      <c r="G1" s="2"/>
      <c r="H1" s="4"/>
      <c r="I1" s="5"/>
      <c r="J1" s="165" t="s">
        <v>0</v>
      </c>
      <c r="K1" s="165"/>
      <c r="L1" s="6"/>
    </row>
    <row r="2" spans="1:21" ht="15.6" x14ac:dyDescent="0.3">
      <c r="A2" s="166" t="str">
        <f>[1]Hoja1!$A$1</f>
        <v xml:space="preserve">MUNICIPIO DE TIZAPAN EL ALTO JALISCO </v>
      </c>
      <c r="B2" s="167"/>
      <c r="C2" s="167"/>
      <c r="D2" s="167"/>
      <c r="E2" s="167"/>
      <c r="F2" s="167"/>
      <c r="G2" s="167"/>
      <c r="H2" s="167"/>
      <c r="I2" s="168"/>
      <c r="J2" s="9" t="s">
        <v>1</v>
      </c>
      <c r="K2" s="9"/>
      <c r="L2" s="6" t="s">
        <v>2</v>
      </c>
      <c r="M2" s="7" t="s">
        <v>3</v>
      </c>
      <c r="N2" s="7" t="s">
        <v>4</v>
      </c>
      <c r="P2" s="7" t="s">
        <v>5</v>
      </c>
      <c r="Q2" s="7" t="s">
        <v>6</v>
      </c>
    </row>
    <row r="3" spans="1:21" ht="15.6" x14ac:dyDescent="0.3">
      <c r="A3" s="166" t="s">
        <v>7</v>
      </c>
      <c r="B3" s="167"/>
      <c r="C3" s="167"/>
      <c r="D3" s="167"/>
      <c r="E3" s="167"/>
      <c r="F3" s="167"/>
      <c r="G3" s="167"/>
      <c r="H3" s="167"/>
      <c r="I3" s="168"/>
      <c r="J3" s="9"/>
      <c r="K3" s="9"/>
      <c r="L3" s="6" t="s">
        <v>8</v>
      </c>
      <c r="M3" s="7" t="s">
        <v>9</v>
      </c>
      <c r="N3" s="7" t="s">
        <v>10</v>
      </c>
      <c r="P3" s="10">
        <v>2019</v>
      </c>
      <c r="Q3" s="10">
        <v>2018</v>
      </c>
    </row>
    <row r="4" spans="1:21" x14ac:dyDescent="0.3">
      <c r="A4" s="169" t="s">
        <v>406</v>
      </c>
      <c r="B4" s="170"/>
      <c r="C4" s="170"/>
      <c r="D4" s="170"/>
      <c r="E4" s="170"/>
      <c r="F4" s="170"/>
      <c r="G4" s="170"/>
      <c r="H4" s="170"/>
      <c r="I4" s="171"/>
      <c r="J4" s="165">
        <v>2019</v>
      </c>
      <c r="K4" s="165"/>
      <c r="L4" s="6" t="s">
        <v>11</v>
      </c>
      <c r="M4" s="7" t="s">
        <v>12</v>
      </c>
      <c r="N4" s="7" t="s">
        <v>13</v>
      </c>
    </row>
    <row r="5" spans="1:21" ht="21" customHeight="1" x14ac:dyDescent="0.3">
      <c r="A5" s="11"/>
      <c r="B5" s="11"/>
      <c r="C5" s="12"/>
      <c r="D5" s="12"/>
      <c r="E5" s="11"/>
      <c r="F5" s="11"/>
      <c r="G5" s="11"/>
      <c r="H5" s="13"/>
      <c r="I5" s="13"/>
      <c r="M5" s="7" t="s">
        <v>14</v>
      </c>
      <c r="N5" s="7" t="s">
        <v>15</v>
      </c>
    </row>
    <row r="6" spans="1:21" ht="20.25" customHeight="1" x14ac:dyDescent="0.3">
      <c r="A6" s="14" t="s">
        <v>16</v>
      </c>
      <c r="B6" s="15" t="s">
        <v>17</v>
      </c>
      <c r="C6" s="62" t="s">
        <v>18</v>
      </c>
      <c r="D6" s="63" t="s">
        <v>19</v>
      </c>
      <c r="E6" s="16"/>
      <c r="F6" s="14" t="s">
        <v>16</v>
      </c>
      <c r="G6" s="15" t="s">
        <v>20</v>
      </c>
      <c r="H6" s="64" t="s">
        <v>18</v>
      </c>
      <c r="I6" s="65" t="s">
        <v>19</v>
      </c>
      <c r="J6" s="6" t="s">
        <v>21</v>
      </c>
      <c r="K6" s="6" t="s">
        <v>20</v>
      </c>
    </row>
    <row r="7" spans="1:21" ht="25.5" customHeight="1" x14ac:dyDescent="0.3">
      <c r="A7" s="17"/>
      <c r="B7" s="18" t="s">
        <v>22</v>
      </c>
      <c r="C7" s="19"/>
      <c r="D7" s="20"/>
      <c r="E7" s="21"/>
      <c r="F7" s="17"/>
      <c r="G7" s="18" t="s">
        <v>23</v>
      </c>
      <c r="H7" s="22"/>
      <c r="I7" s="23"/>
    </row>
    <row r="8" spans="1:21" s="31" customFormat="1" ht="25.5" customHeight="1" x14ac:dyDescent="0.3">
      <c r="A8" s="17" t="s">
        <v>24</v>
      </c>
      <c r="B8" s="18" t="s">
        <v>25</v>
      </c>
      <c r="C8" s="24">
        <f>SUM(C9:C15)</f>
        <v>1897160.23</v>
      </c>
      <c r="D8" s="25">
        <f>SUM(D9:D15)</f>
        <v>61680.18</v>
      </c>
      <c r="E8" s="26"/>
      <c r="F8" s="17" t="s">
        <v>26</v>
      </c>
      <c r="G8" s="18" t="s">
        <v>27</v>
      </c>
      <c r="H8" s="24">
        <f>SUM(H9:H17)</f>
        <v>7303882.21</v>
      </c>
      <c r="I8" s="25">
        <f>SUM(I9:I17)</f>
        <v>15531934.289999999</v>
      </c>
      <c r="J8" s="27">
        <f>SUM(C8-D8)</f>
        <v>1835480.05</v>
      </c>
      <c r="K8" s="27">
        <f>I8-H8</f>
        <v>8228052.0799999991</v>
      </c>
      <c r="L8" s="28"/>
      <c r="M8" s="28"/>
      <c r="N8" s="29">
        <f>K8</f>
        <v>8228052.0799999991</v>
      </c>
      <c r="O8" s="28"/>
      <c r="P8" s="28"/>
      <c r="Q8" s="28"/>
      <c r="R8" s="28"/>
      <c r="S8" s="28"/>
      <c r="T8" s="30"/>
      <c r="U8" s="30"/>
    </row>
    <row r="9" spans="1:21" s="31" customFormat="1" ht="25.5" customHeight="1" x14ac:dyDescent="0.3">
      <c r="A9" s="32" t="s">
        <v>28</v>
      </c>
      <c r="B9" s="33" t="s">
        <v>29</v>
      </c>
      <c r="C9" s="34">
        <f>[1]Hoja1!$C$9</f>
        <v>21353.75</v>
      </c>
      <c r="D9" s="35">
        <f>[1]Hoja1!$E$9</f>
        <v>34218.53</v>
      </c>
      <c r="E9" s="26"/>
      <c r="F9" s="32" t="s">
        <v>30</v>
      </c>
      <c r="G9" s="33" t="s">
        <v>31</v>
      </c>
      <c r="H9" s="34">
        <f>[1]Hoja1!$D$107</f>
        <v>18999.5</v>
      </c>
      <c r="I9" s="35">
        <f>[1]Hoja1!$F$107</f>
        <v>3771551</v>
      </c>
      <c r="J9" s="27">
        <f t="shared" ref="J9:J72" si="0">SUM(C9-D9)</f>
        <v>-12864.779999999999</v>
      </c>
      <c r="K9" s="27">
        <f>SUM(H9-I9)</f>
        <v>-3752551.5</v>
      </c>
      <c r="L9" s="28"/>
      <c r="M9" s="28"/>
      <c r="N9" s="28"/>
      <c r="O9" s="28"/>
      <c r="P9" s="28"/>
      <c r="Q9" s="28"/>
      <c r="R9" s="28"/>
      <c r="S9" s="28"/>
      <c r="T9" s="30"/>
      <c r="U9" s="30"/>
    </row>
    <row r="10" spans="1:21" s="31" customFormat="1" ht="25.5" customHeight="1" x14ac:dyDescent="0.3">
      <c r="A10" s="32" t="s">
        <v>32</v>
      </c>
      <c r="B10" s="33" t="s">
        <v>33</v>
      </c>
      <c r="C10" s="34">
        <f>[1]Hoja1!$C$10</f>
        <v>1875806.48</v>
      </c>
      <c r="D10" s="35">
        <f>[1]Hoja1!$E$10</f>
        <v>27461.65</v>
      </c>
      <c r="E10" s="26"/>
      <c r="F10" s="32" t="s">
        <v>34</v>
      </c>
      <c r="G10" s="33" t="s">
        <v>35</v>
      </c>
      <c r="H10" s="34">
        <f>[1]Hoja1!$D$108</f>
        <v>6742826.2400000002</v>
      </c>
      <c r="I10" s="35">
        <f>[1]Hoja1!$F$108</f>
        <v>10933869.65</v>
      </c>
      <c r="J10" s="27">
        <f t="shared" si="0"/>
        <v>1848344.83</v>
      </c>
      <c r="K10" s="27">
        <f t="shared" ref="K10:K73" si="1">SUM(H10-I10)</f>
        <v>-4191043.41</v>
      </c>
      <c r="L10" s="28"/>
      <c r="M10" s="28"/>
      <c r="N10" s="28"/>
      <c r="O10" s="28"/>
      <c r="P10" s="28"/>
      <c r="Q10" s="28"/>
      <c r="R10" s="28"/>
      <c r="S10" s="28"/>
      <c r="T10" s="30"/>
      <c r="U10" s="30"/>
    </row>
    <row r="11" spans="1:21" s="31" customFormat="1" ht="25.5" customHeight="1" x14ac:dyDescent="0.3">
      <c r="A11" s="32" t="s">
        <v>36</v>
      </c>
      <c r="B11" s="33" t="s">
        <v>37</v>
      </c>
      <c r="C11" s="34">
        <f>[1]Hoja1!$C$11</f>
        <v>0</v>
      </c>
      <c r="D11" s="35">
        <f>[1]Hoja1!$E$11</f>
        <v>0</v>
      </c>
      <c r="E11" s="26"/>
      <c r="F11" s="32" t="s">
        <v>38</v>
      </c>
      <c r="G11" s="33" t="s">
        <v>39</v>
      </c>
      <c r="H11" s="34">
        <f>[1]Hoja1!$D$109</f>
        <v>0</v>
      </c>
      <c r="I11" s="35">
        <f>[1]Hoja1!$F$109</f>
        <v>0</v>
      </c>
      <c r="J11" s="27">
        <f t="shared" si="0"/>
        <v>0</v>
      </c>
      <c r="K11" s="27">
        <f t="shared" si="1"/>
        <v>0</v>
      </c>
      <c r="L11" s="28"/>
      <c r="M11" s="28"/>
      <c r="N11" s="28"/>
      <c r="O11" s="28"/>
      <c r="P11" s="28"/>
      <c r="Q11" s="28"/>
      <c r="R11" s="28"/>
      <c r="S11" s="28"/>
      <c r="T11" s="30"/>
      <c r="U11" s="30"/>
    </row>
    <row r="12" spans="1:21" s="31" customFormat="1" ht="25.5" customHeight="1" x14ac:dyDescent="0.3">
      <c r="A12" s="32" t="s">
        <v>40</v>
      </c>
      <c r="B12" s="33" t="s">
        <v>41</v>
      </c>
      <c r="C12" s="34">
        <f>[1]Hoja1!$C$12</f>
        <v>0</v>
      </c>
      <c r="D12" s="35">
        <f>[1]Hoja1!$E$12</f>
        <v>0</v>
      </c>
      <c r="E12" s="26"/>
      <c r="F12" s="32" t="s">
        <v>42</v>
      </c>
      <c r="G12" s="33" t="s">
        <v>43</v>
      </c>
      <c r="H12" s="34">
        <f>[1]Hoja1!$D$110</f>
        <v>0</v>
      </c>
      <c r="I12" s="35">
        <f>[1]Hoja1!$F$110</f>
        <v>0</v>
      </c>
      <c r="J12" s="27">
        <f t="shared" si="0"/>
        <v>0</v>
      </c>
      <c r="K12" s="27">
        <f t="shared" si="1"/>
        <v>0</v>
      </c>
      <c r="L12" s="28"/>
      <c r="M12" s="28"/>
      <c r="N12" s="28"/>
      <c r="O12" s="28"/>
      <c r="P12" s="28"/>
      <c r="Q12" s="28"/>
      <c r="R12" s="28"/>
      <c r="S12" s="28"/>
      <c r="T12" s="30"/>
      <c r="U12" s="30"/>
    </row>
    <row r="13" spans="1:21" s="31" customFormat="1" ht="25.5" customHeight="1" x14ac:dyDescent="0.3">
      <c r="A13" s="32" t="s">
        <v>44</v>
      </c>
      <c r="B13" s="33" t="s">
        <v>45</v>
      </c>
      <c r="C13" s="34">
        <f>[1]Hoja1!$C$13</f>
        <v>0</v>
      </c>
      <c r="D13" s="35">
        <f>[1]Hoja1!$E$13</f>
        <v>0</v>
      </c>
      <c r="E13" s="26"/>
      <c r="F13" s="32" t="s">
        <v>46</v>
      </c>
      <c r="G13" s="33" t="s">
        <v>47</v>
      </c>
      <c r="H13" s="34">
        <f>[1]Hoja1!$D$111</f>
        <v>0</v>
      </c>
      <c r="I13" s="35">
        <f>[1]Hoja1!$F$111</f>
        <v>0</v>
      </c>
      <c r="J13" s="27">
        <f t="shared" si="0"/>
        <v>0</v>
      </c>
      <c r="K13" s="27">
        <f t="shared" si="1"/>
        <v>0</v>
      </c>
      <c r="L13" s="28"/>
      <c r="M13" s="28"/>
      <c r="N13" s="28"/>
      <c r="O13" s="28"/>
      <c r="P13" s="28"/>
      <c r="Q13" s="28"/>
      <c r="R13" s="28"/>
      <c r="S13" s="28"/>
      <c r="T13" s="30"/>
      <c r="U13" s="30"/>
    </row>
    <row r="14" spans="1:21" s="31" customFormat="1" ht="25.5" customHeight="1" x14ac:dyDescent="0.3">
      <c r="A14" s="32" t="s">
        <v>48</v>
      </c>
      <c r="B14" s="33" t="s">
        <v>49</v>
      </c>
      <c r="C14" s="34">
        <f>[1]Hoja1!$C$14</f>
        <v>0</v>
      </c>
      <c r="D14" s="35">
        <f>[1]Hoja1!$E$14</f>
        <v>0</v>
      </c>
      <c r="E14" s="26"/>
      <c r="F14" s="32" t="s">
        <v>50</v>
      </c>
      <c r="G14" s="33" t="s">
        <v>51</v>
      </c>
      <c r="H14" s="34">
        <f>[1]Hoja1!$D$112</f>
        <v>0</v>
      </c>
      <c r="I14" s="35">
        <f>[1]Hoja1!$F$112</f>
        <v>0</v>
      </c>
      <c r="J14" s="27">
        <f t="shared" si="0"/>
        <v>0</v>
      </c>
      <c r="K14" s="27">
        <f t="shared" si="1"/>
        <v>0</v>
      </c>
      <c r="L14" s="28"/>
      <c r="M14" s="28"/>
      <c r="N14" s="28"/>
      <c r="O14" s="28"/>
      <c r="P14" s="28"/>
      <c r="Q14" s="28"/>
      <c r="R14" s="28"/>
      <c r="S14" s="28"/>
      <c r="T14" s="30"/>
      <c r="U14" s="30"/>
    </row>
    <row r="15" spans="1:21" s="31" customFormat="1" ht="25.5" customHeight="1" x14ac:dyDescent="0.3">
      <c r="A15" s="32" t="s">
        <v>52</v>
      </c>
      <c r="B15" s="33" t="s">
        <v>53</v>
      </c>
      <c r="C15" s="34">
        <f>[1]Hoja1!$C$15</f>
        <v>0</v>
      </c>
      <c r="D15" s="35">
        <f>[1]Hoja1!$E$15</f>
        <v>0</v>
      </c>
      <c r="E15" s="26"/>
      <c r="F15" s="32" t="s">
        <v>54</v>
      </c>
      <c r="G15" s="33" t="s">
        <v>55</v>
      </c>
      <c r="H15" s="34">
        <f>[1]Hoja1!$D$113</f>
        <v>539437.32999999996</v>
      </c>
      <c r="I15" s="35">
        <f>[1]Hoja1!$F$113</f>
        <v>586441.62</v>
      </c>
      <c r="J15" s="27">
        <f t="shared" si="0"/>
        <v>0</v>
      </c>
      <c r="K15" s="27">
        <f t="shared" si="1"/>
        <v>-47004.290000000037</v>
      </c>
      <c r="L15" s="28"/>
      <c r="M15" s="28"/>
      <c r="N15" s="28"/>
      <c r="O15" s="28"/>
      <c r="P15" s="28"/>
      <c r="Q15" s="28"/>
      <c r="R15" s="28"/>
      <c r="S15" s="28"/>
      <c r="T15" s="30"/>
      <c r="U15" s="30"/>
    </row>
    <row r="16" spans="1:21" s="31" customFormat="1" ht="25.5" customHeight="1" x14ac:dyDescent="0.3">
      <c r="A16" s="32"/>
      <c r="B16" s="33"/>
      <c r="C16" s="34"/>
      <c r="D16" s="35"/>
      <c r="E16" s="26"/>
      <c r="F16" s="32" t="s">
        <v>56</v>
      </c>
      <c r="G16" s="33" t="s">
        <v>57</v>
      </c>
      <c r="H16" s="34">
        <f>[1]Hoja1!$D$114</f>
        <v>0</v>
      </c>
      <c r="I16" s="35">
        <f>[1]Hoja1!$F$114</f>
        <v>0</v>
      </c>
      <c r="J16" s="27">
        <f t="shared" si="0"/>
        <v>0</v>
      </c>
      <c r="K16" s="27">
        <f t="shared" si="1"/>
        <v>0</v>
      </c>
      <c r="L16" s="28"/>
      <c r="M16" s="28"/>
      <c r="N16" s="28"/>
      <c r="O16" s="28"/>
      <c r="P16" s="28"/>
      <c r="Q16" s="28"/>
      <c r="R16" s="28"/>
      <c r="S16" s="28"/>
      <c r="T16" s="30"/>
      <c r="U16" s="30"/>
    </row>
    <row r="17" spans="1:21" s="31" customFormat="1" ht="25.5" customHeight="1" x14ac:dyDescent="0.3">
      <c r="A17" s="17" t="s">
        <v>58</v>
      </c>
      <c r="B17" s="18" t="s">
        <v>59</v>
      </c>
      <c r="C17" s="24">
        <f>SUM(C18:C24)</f>
        <v>273142.43</v>
      </c>
      <c r="D17" s="25">
        <f>SUM(D18:D24)</f>
        <v>108317.38999999998</v>
      </c>
      <c r="E17" s="26"/>
      <c r="F17" s="32" t="s">
        <v>60</v>
      </c>
      <c r="G17" s="33" t="s">
        <v>61</v>
      </c>
      <c r="H17" s="34">
        <f>[1]Hoja1!$D$115</f>
        <v>2619.14</v>
      </c>
      <c r="I17" s="35">
        <f>[1]Hoja1!$F$115</f>
        <v>240072.02</v>
      </c>
      <c r="J17" s="27">
        <f t="shared" si="0"/>
        <v>164825.04</v>
      </c>
      <c r="K17" s="27">
        <f t="shared" si="1"/>
        <v>-237452.87999999998</v>
      </c>
      <c r="L17" s="28"/>
      <c r="M17" s="29">
        <f>J17</f>
        <v>164825.04</v>
      </c>
      <c r="N17" s="28"/>
      <c r="O17" s="28"/>
      <c r="P17" s="28"/>
      <c r="Q17" s="28"/>
      <c r="R17" s="28"/>
      <c r="S17" s="28"/>
      <c r="T17" s="30"/>
      <c r="U17" s="30"/>
    </row>
    <row r="18" spans="1:21" s="31" customFormat="1" ht="25.5" customHeight="1" x14ac:dyDescent="0.3">
      <c r="A18" s="32" t="s">
        <v>62</v>
      </c>
      <c r="B18" s="33" t="s">
        <v>63</v>
      </c>
      <c r="C18" s="34">
        <f>[1]Hoja1!$C$17</f>
        <v>0</v>
      </c>
      <c r="D18" s="35">
        <f>[1]Hoja1!$E$17</f>
        <v>0</v>
      </c>
      <c r="E18" s="26"/>
      <c r="F18" s="32"/>
      <c r="G18" s="33"/>
      <c r="H18" s="34"/>
      <c r="I18" s="35"/>
      <c r="J18" s="27">
        <f t="shared" si="0"/>
        <v>0</v>
      </c>
      <c r="K18" s="27">
        <f t="shared" si="1"/>
        <v>0</v>
      </c>
      <c r="L18" s="28"/>
      <c r="M18" s="28"/>
      <c r="N18" s="28"/>
      <c r="O18" s="28"/>
      <c r="P18" s="28"/>
      <c r="Q18" s="28"/>
      <c r="R18" s="28"/>
      <c r="S18" s="28"/>
      <c r="T18" s="30"/>
      <c r="U18" s="30"/>
    </row>
    <row r="19" spans="1:21" s="31" customFormat="1" ht="25.5" customHeight="1" x14ac:dyDescent="0.3">
      <c r="A19" s="32" t="s">
        <v>64</v>
      </c>
      <c r="B19" s="33" t="s">
        <v>65</v>
      </c>
      <c r="C19" s="34">
        <f>[1]Hoja1!$C$18</f>
        <v>169086.5</v>
      </c>
      <c r="D19" s="35">
        <f>[1]Hoja1!$E$18</f>
        <v>69629.429999999993</v>
      </c>
      <c r="E19" s="26"/>
      <c r="F19" s="17" t="s">
        <v>66</v>
      </c>
      <c r="G19" s="18" t="s">
        <v>67</v>
      </c>
      <c r="H19" s="24">
        <f>SUM(H20:H22)</f>
        <v>0</v>
      </c>
      <c r="I19" s="25">
        <f>SUM(I20:I22)</f>
        <v>0</v>
      </c>
      <c r="J19" s="27">
        <f t="shared" si="0"/>
        <v>99457.07</v>
      </c>
      <c r="K19" s="27">
        <f t="shared" si="1"/>
        <v>0</v>
      </c>
      <c r="L19" s="28"/>
      <c r="M19" s="28"/>
      <c r="N19" s="29">
        <f>K19</f>
        <v>0</v>
      </c>
      <c r="O19" s="29">
        <f>I19-H19</f>
        <v>0</v>
      </c>
      <c r="P19" s="28"/>
      <c r="Q19" s="28"/>
      <c r="R19" s="28"/>
      <c r="S19" s="28"/>
      <c r="T19" s="30"/>
      <c r="U19" s="30"/>
    </row>
    <row r="20" spans="1:21" s="31" customFormat="1" ht="25.5" customHeight="1" x14ac:dyDescent="0.3">
      <c r="A20" s="32" t="s">
        <v>68</v>
      </c>
      <c r="B20" s="33" t="s">
        <v>69</v>
      </c>
      <c r="C20" s="34">
        <f>[1]Hoja1!$C$19</f>
        <v>4195.03</v>
      </c>
      <c r="D20" s="35">
        <f>[1]Hoja1!$E$19</f>
        <v>-17.940000000000001</v>
      </c>
      <c r="E20" s="26"/>
      <c r="F20" s="32" t="s">
        <v>70</v>
      </c>
      <c r="G20" s="33" t="s">
        <v>71</v>
      </c>
      <c r="H20" s="34">
        <f>[1]Hoja1!$D$117</f>
        <v>0</v>
      </c>
      <c r="I20" s="35">
        <f>[1]Hoja1!$F$121</f>
        <v>0</v>
      </c>
      <c r="J20" s="27">
        <f t="shared" si="0"/>
        <v>4212.9699999999993</v>
      </c>
      <c r="K20" s="27">
        <f t="shared" si="1"/>
        <v>0</v>
      </c>
      <c r="L20" s="28"/>
      <c r="M20" s="28"/>
      <c r="N20" s="28"/>
      <c r="O20" s="28"/>
      <c r="P20" s="28"/>
      <c r="Q20" s="28"/>
      <c r="R20" s="28"/>
      <c r="S20" s="28"/>
      <c r="T20" s="30"/>
      <c r="U20" s="30"/>
    </row>
    <row r="21" spans="1:21" s="31" customFormat="1" ht="25.5" customHeight="1" x14ac:dyDescent="0.3">
      <c r="A21" s="32" t="s">
        <v>72</v>
      </c>
      <c r="B21" s="33" t="s">
        <v>73</v>
      </c>
      <c r="C21" s="34">
        <f>[1]Hoja1!$C$20</f>
        <v>0</v>
      </c>
      <c r="D21" s="36">
        <f>[1]Hoja1!$E$200</f>
        <v>0</v>
      </c>
      <c r="E21" s="26"/>
      <c r="F21" s="32" t="s">
        <v>74</v>
      </c>
      <c r="G21" s="33" t="s">
        <v>75</v>
      </c>
      <c r="H21" s="34">
        <f>[1]Hoja1!$D$118</f>
        <v>0</v>
      </c>
      <c r="I21" s="35">
        <f>[1]Hoja1!$F$118</f>
        <v>0</v>
      </c>
      <c r="J21" s="27">
        <f t="shared" si="0"/>
        <v>0</v>
      </c>
      <c r="K21" s="27">
        <f t="shared" si="1"/>
        <v>0</v>
      </c>
      <c r="L21" s="28"/>
      <c r="M21" s="28"/>
      <c r="N21" s="28"/>
      <c r="O21" s="28"/>
      <c r="P21" s="28"/>
      <c r="Q21" s="28"/>
      <c r="R21" s="28"/>
      <c r="S21" s="28"/>
      <c r="T21" s="30"/>
      <c r="U21" s="30"/>
    </row>
    <row r="22" spans="1:21" s="31" customFormat="1" ht="25.5" customHeight="1" x14ac:dyDescent="0.3">
      <c r="A22" s="32" t="s">
        <v>76</v>
      </c>
      <c r="B22" s="33" t="s">
        <v>77</v>
      </c>
      <c r="C22" s="34">
        <f>[1]Hoja1!$C$21</f>
        <v>0</v>
      </c>
      <c r="D22" s="35">
        <f>[1]Hoja1!$E$21</f>
        <v>0</v>
      </c>
      <c r="E22" s="26"/>
      <c r="F22" s="32" t="s">
        <v>78</v>
      </c>
      <c r="G22" s="33" t="s">
        <v>79</v>
      </c>
      <c r="H22" s="34">
        <f>[1]Hoja1!$D$119</f>
        <v>0</v>
      </c>
      <c r="I22" s="35">
        <f>[1]Hoja1!$F$123</f>
        <v>0</v>
      </c>
      <c r="J22" s="27">
        <f t="shared" si="0"/>
        <v>0</v>
      </c>
      <c r="K22" s="27">
        <f t="shared" si="1"/>
        <v>0</v>
      </c>
      <c r="L22" s="28"/>
      <c r="M22" s="28"/>
      <c r="N22" s="28"/>
      <c r="O22" s="28"/>
      <c r="P22" s="28"/>
      <c r="Q22" s="28"/>
      <c r="R22" s="28"/>
      <c r="S22" s="28"/>
      <c r="T22" s="30"/>
      <c r="U22" s="30"/>
    </row>
    <row r="23" spans="1:21" s="31" customFormat="1" ht="25.5" customHeight="1" x14ac:dyDescent="0.3">
      <c r="A23" s="32" t="s">
        <v>80</v>
      </c>
      <c r="B23" s="33" t="s">
        <v>81</v>
      </c>
      <c r="C23" s="34">
        <f>[1]Hoja1!$C$22</f>
        <v>99860.9</v>
      </c>
      <c r="D23" s="35">
        <f>[1]Hoja1!$E$22</f>
        <v>38705.9</v>
      </c>
      <c r="E23" s="26"/>
      <c r="F23" s="32"/>
      <c r="G23" s="33"/>
      <c r="H23" s="34"/>
      <c r="I23" s="35"/>
      <c r="J23" s="27">
        <f t="shared" si="0"/>
        <v>61154.999999999993</v>
      </c>
      <c r="K23" s="27">
        <f t="shared" si="1"/>
        <v>0</v>
      </c>
      <c r="L23" s="28"/>
      <c r="M23" s="28"/>
      <c r="N23" s="28"/>
      <c r="O23" s="28"/>
      <c r="P23" s="28"/>
      <c r="Q23" s="28"/>
      <c r="R23" s="28"/>
      <c r="S23" s="28"/>
      <c r="T23" s="30"/>
      <c r="U23" s="30"/>
    </row>
    <row r="24" spans="1:21" s="31" customFormat="1" ht="25.5" customHeight="1" x14ac:dyDescent="0.3">
      <c r="A24" s="32" t="s">
        <v>82</v>
      </c>
      <c r="B24" s="33" t="s">
        <v>83</v>
      </c>
      <c r="C24" s="34">
        <f>[1]Hoja1!$C$23</f>
        <v>0</v>
      </c>
      <c r="D24" s="35">
        <f>[1]Hoja1!$E$23</f>
        <v>0</v>
      </c>
      <c r="E24" s="26"/>
      <c r="F24" s="17" t="s">
        <v>84</v>
      </c>
      <c r="G24" s="18" t="s">
        <v>85</v>
      </c>
      <c r="H24" s="24">
        <f>SUM(H25:H27)</f>
        <v>604144.4</v>
      </c>
      <c r="I24" s="25">
        <f>SUM(I25:I27)</f>
        <v>0</v>
      </c>
      <c r="J24" s="27">
        <f t="shared" si="0"/>
        <v>0</v>
      </c>
      <c r="K24" s="27">
        <f t="shared" si="1"/>
        <v>604144.4</v>
      </c>
      <c r="L24" s="29">
        <f>SUM(I24-H24)</f>
        <v>-604144.4</v>
      </c>
      <c r="M24" s="28"/>
      <c r="N24" s="28"/>
      <c r="O24" s="28"/>
      <c r="P24" s="29">
        <f>SUM(L68-H24)</f>
        <v>604143.6</v>
      </c>
      <c r="Q24" s="28"/>
      <c r="R24" s="28"/>
      <c r="S24" s="28"/>
      <c r="T24" s="30"/>
      <c r="U24" s="30"/>
    </row>
    <row r="25" spans="1:21" s="31" customFormat="1" ht="25.5" customHeight="1" x14ac:dyDescent="0.3">
      <c r="A25" s="32"/>
      <c r="B25" s="33"/>
      <c r="C25" s="34"/>
      <c r="D25" s="35"/>
      <c r="E25" s="26"/>
      <c r="F25" s="32" t="s">
        <v>86</v>
      </c>
      <c r="G25" s="33" t="s">
        <v>87</v>
      </c>
      <c r="H25" s="37">
        <f>[1]Hoja1!$D$121</f>
        <v>604144.4</v>
      </c>
      <c r="I25" s="36">
        <f>[1]Hoja1!$F$121</f>
        <v>0</v>
      </c>
      <c r="J25" s="27">
        <f t="shared" si="0"/>
        <v>0</v>
      </c>
      <c r="K25" s="27">
        <f t="shared" si="1"/>
        <v>604144.4</v>
      </c>
      <c r="L25" s="29">
        <f t="shared" ref="L25:L31" si="2">SUM(I25-H25)</f>
        <v>-604144.4</v>
      </c>
      <c r="M25" s="28"/>
      <c r="N25" s="28"/>
      <c r="O25" s="28"/>
      <c r="P25" s="28"/>
      <c r="Q25" s="28"/>
      <c r="R25" s="28"/>
      <c r="S25" s="28"/>
      <c r="T25" s="30"/>
      <c r="U25" s="30"/>
    </row>
    <row r="26" spans="1:21" s="31" customFormat="1" ht="25.5" customHeight="1" x14ac:dyDescent="0.3">
      <c r="A26" s="17" t="s">
        <v>88</v>
      </c>
      <c r="B26" s="18" t="s">
        <v>89</v>
      </c>
      <c r="C26" s="24">
        <f>SUM(C27:C31)</f>
        <v>244224.69</v>
      </c>
      <c r="D26" s="25">
        <f>SUM(D27:D31)</f>
        <v>158556.56</v>
      </c>
      <c r="E26" s="26"/>
      <c r="F26" s="32" t="s">
        <v>90</v>
      </c>
      <c r="G26" s="33" t="s">
        <v>91</v>
      </c>
      <c r="H26" s="37">
        <f>[1]Hoja1!$D$122</f>
        <v>0</v>
      </c>
      <c r="I26" s="36">
        <f>[1]Hoja1!$F$122</f>
        <v>0</v>
      </c>
      <c r="J26" s="27">
        <f t="shared" si="0"/>
        <v>85668.13</v>
      </c>
      <c r="K26" s="27">
        <f t="shared" si="1"/>
        <v>0</v>
      </c>
      <c r="L26" s="29">
        <f t="shared" si="2"/>
        <v>0</v>
      </c>
      <c r="M26" s="29">
        <f>J26</f>
        <v>85668.13</v>
      </c>
      <c r="N26" s="28"/>
      <c r="O26" s="28"/>
      <c r="P26" s="28"/>
      <c r="Q26" s="28"/>
      <c r="R26" s="28"/>
      <c r="S26" s="28"/>
      <c r="T26" s="30"/>
      <c r="U26" s="30"/>
    </row>
    <row r="27" spans="1:21" s="31" customFormat="1" ht="25.5" customHeight="1" x14ac:dyDescent="0.3">
      <c r="A27" s="32" t="s">
        <v>92</v>
      </c>
      <c r="B27" s="33" t="s">
        <v>93</v>
      </c>
      <c r="C27" s="34">
        <f>[1]Hoja1!$C$25</f>
        <v>244224.69</v>
      </c>
      <c r="D27" s="35">
        <f>[1]Hoja1!$E$25</f>
        <v>158556.56</v>
      </c>
      <c r="E27" s="26"/>
      <c r="F27" s="32" t="s">
        <v>94</v>
      </c>
      <c r="G27" s="33" t="s">
        <v>95</v>
      </c>
      <c r="H27" s="34">
        <f>[1]Hoja1!$D$123</f>
        <v>0</v>
      </c>
      <c r="I27" s="36">
        <f>[1]Hoja1!$F$123</f>
        <v>0</v>
      </c>
      <c r="J27" s="27">
        <f t="shared" si="0"/>
        <v>85668.13</v>
      </c>
      <c r="K27" s="27">
        <f t="shared" si="1"/>
        <v>0</v>
      </c>
      <c r="L27" s="29">
        <f t="shared" si="2"/>
        <v>0</v>
      </c>
      <c r="M27" s="28"/>
      <c r="N27" s="28"/>
      <c r="O27" s="28"/>
      <c r="P27" s="28"/>
      <c r="Q27" s="28"/>
      <c r="R27" s="28"/>
      <c r="S27" s="28"/>
      <c r="T27" s="30"/>
      <c r="U27" s="30"/>
    </row>
    <row r="28" spans="1:21" s="31" customFormat="1" ht="25.5" customHeight="1" x14ac:dyDescent="0.3">
      <c r="A28" s="32" t="s">
        <v>96</v>
      </c>
      <c r="B28" s="33" t="s">
        <v>97</v>
      </c>
      <c r="C28" s="34">
        <f>[1]Hoja1!$C$26</f>
        <v>0</v>
      </c>
      <c r="D28" s="35">
        <f>[1]Hoja1!$E$26</f>
        <v>0</v>
      </c>
      <c r="E28" s="26"/>
      <c r="F28" s="32"/>
      <c r="G28" s="33"/>
      <c r="H28" s="34"/>
      <c r="I28" s="38"/>
      <c r="J28" s="27">
        <v>0</v>
      </c>
      <c r="K28" s="27">
        <f t="shared" si="1"/>
        <v>0</v>
      </c>
      <c r="L28" s="29">
        <f t="shared" si="2"/>
        <v>0</v>
      </c>
      <c r="M28" s="28"/>
      <c r="N28" s="28"/>
      <c r="O28" s="28"/>
      <c r="P28" s="28"/>
      <c r="Q28" s="28"/>
      <c r="R28" s="28"/>
      <c r="S28" s="28"/>
      <c r="T28" s="30"/>
      <c r="U28" s="30"/>
    </row>
    <row r="29" spans="1:21" s="31" customFormat="1" ht="25.5" customHeight="1" x14ac:dyDescent="0.3">
      <c r="A29" s="32" t="s">
        <v>98</v>
      </c>
      <c r="B29" s="33" t="s">
        <v>99</v>
      </c>
      <c r="C29" s="34">
        <f>[1]Hoja1!$C$27</f>
        <v>0</v>
      </c>
      <c r="D29" s="35">
        <f>[1]Hoja1!$E$27</f>
        <v>0</v>
      </c>
      <c r="E29" s="26"/>
      <c r="F29" s="17" t="s">
        <v>100</v>
      </c>
      <c r="G29" s="18" t="s">
        <v>101</v>
      </c>
      <c r="H29" s="24">
        <f>SUM(H30:H31)</f>
        <v>0</v>
      </c>
      <c r="I29" s="25">
        <f>SUM(I30:I31)</f>
        <v>0</v>
      </c>
      <c r="J29" s="27">
        <f t="shared" si="0"/>
        <v>0</v>
      </c>
      <c r="K29" s="27">
        <f t="shared" si="1"/>
        <v>0</v>
      </c>
      <c r="L29" s="29">
        <f t="shared" si="2"/>
        <v>0</v>
      </c>
      <c r="M29" s="28"/>
      <c r="N29" s="28"/>
      <c r="O29" s="28"/>
      <c r="P29" s="28"/>
      <c r="Q29" s="28"/>
      <c r="R29" s="28"/>
      <c r="S29" s="28"/>
      <c r="T29" s="30"/>
      <c r="U29" s="30"/>
    </row>
    <row r="30" spans="1:21" s="31" customFormat="1" ht="25.5" customHeight="1" x14ac:dyDescent="0.3">
      <c r="A30" s="32" t="s">
        <v>102</v>
      </c>
      <c r="B30" s="33" t="s">
        <v>103</v>
      </c>
      <c r="C30" s="34">
        <f>[1]Hoja1!$C$28</f>
        <v>0</v>
      </c>
      <c r="D30" s="35">
        <f>[1]Hoja1!$E$28</f>
        <v>0</v>
      </c>
      <c r="E30" s="26"/>
      <c r="F30" s="32" t="s">
        <v>104</v>
      </c>
      <c r="G30" s="33" t="s">
        <v>105</v>
      </c>
      <c r="H30" s="34">
        <f>[1]Hoja1!$D$125</f>
        <v>0</v>
      </c>
      <c r="I30" s="36">
        <f>[1]Hoja1!$F$125</f>
        <v>0</v>
      </c>
      <c r="J30" s="27">
        <f t="shared" si="0"/>
        <v>0</v>
      </c>
      <c r="K30" s="27">
        <f t="shared" si="1"/>
        <v>0</v>
      </c>
      <c r="L30" s="29">
        <f t="shared" si="2"/>
        <v>0</v>
      </c>
      <c r="M30" s="28"/>
      <c r="N30" s="28"/>
      <c r="O30" s="28"/>
      <c r="P30" s="28"/>
      <c r="Q30" s="28"/>
      <c r="R30" s="28"/>
      <c r="S30" s="28"/>
      <c r="T30" s="30"/>
      <c r="U30" s="30"/>
    </row>
    <row r="31" spans="1:21" s="31" customFormat="1" ht="25.5" customHeight="1" x14ac:dyDescent="0.3">
      <c r="A31" s="32" t="s">
        <v>106</v>
      </c>
      <c r="B31" s="33" t="s">
        <v>107</v>
      </c>
      <c r="C31" s="34">
        <f>[1]Hoja1!$C$29</f>
        <v>0</v>
      </c>
      <c r="D31" s="35">
        <f>[1]Hoja1!$E$29</f>
        <v>0</v>
      </c>
      <c r="E31" s="26"/>
      <c r="F31" s="32" t="s">
        <v>108</v>
      </c>
      <c r="G31" s="33" t="s">
        <v>109</v>
      </c>
      <c r="H31" s="34">
        <f>[1]Hoja1!$D$126</f>
        <v>0</v>
      </c>
      <c r="I31" s="35">
        <f>[1]Hoja1!$F$126</f>
        <v>0</v>
      </c>
      <c r="J31" s="27">
        <f t="shared" si="0"/>
        <v>0</v>
      </c>
      <c r="K31" s="27">
        <f t="shared" si="1"/>
        <v>0</v>
      </c>
      <c r="L31" s="29">
        <f t="shared" si="2"/>
        <v>0</v>
      </c>
      <c r="M31" s="28"/>
      <c r="N31" s="28"/>
      <c r="O31" s="28"/>
      <c r="P31" s="28"/>
      <c r="Q31" s="28"/>
      <c r="R31" s="28"/>
      <c r="S31" s="28"/>
      <c r="T31" s="30"/>
      <c r="U31" s="30"/>
    </row>
    <row r="32" spans="1:21" s="31" customFormat="1" ht="25.5" customHeight="1" x14ac:dyDescent="0.3">
      <c r="A32" s="32"/>
      <c r="B32" s="33"/>
      <c r="C32" s="34"/>
      <c r="D32" s="35"/>
      <c r="E32" s="26"/>
      <c r="F32" s="32"/>
      <c r="G32" s="33"/>
      <c r="H32" s="34"/>
      <c r="I32" s="35"/>
      <c r="J32" s="27">
        <f t="shared" si="0"/>
        <v>0</v>
      </c>
      <c r="K32" s="27">
        <f t="shared" si="1"/>
        <v>0</v>
      </c>
      <c r="L32" s="28"/>
      <c r="M32" s="28"/>
      <c r="N32" s="28"/>
      <c r="O32" s="28"/>
      <c r="P32" s="28"/>
      <c r="Q32" s="28"/>
      <c r="R32" s="28"/>
      <c r="S32" s="28"/>
      <c r="T32" s="30"/>
      <c r="U32" s="30"/>
    </row>
    <row r="33" spans="1:21" s="31" customFormat="1" ht="25.5" customHeight="1" x14ac:dyDescent="0.3">
      <c r="A33" s="17" t="s">
        <v>110</v>
      </c>
      <c r="B33" s="18" t="s">
        <v>111</v>
      </c>
      <c r="C33" s="24">
        <f>SUM(C34:C38)</f>
        <v>0</v>
      </c>
      <c r="D33" s="25">
        <f>SUM(D34:D38)</f>
        <v>0</v>
      </c>
      <c r="E33" s="26"/>
      <c r="F33" s="17" t="s">
        <v>112</v>
      </c>
      <c r="G33" s="18" t="s">
        <v>113</v>
      </c>
      <c r="H33" s="24">
        <f>SUM(H34:H36)</f>
        <v>0</v>
      </c>
      <c r="I33" s="25">
        <f>SUM(I34:I36)</f>
        <v>0</v>
      </c>
      <c r="J33" s="27">
        <f t="shared" si="0"/>
        <v>0</v>
      </c>
      <c r="K33" s="27">
        <f t="shared" si="1"/>
        <v>0</v>
      </c>
      <c r="L33" s="28"/>
      <c r="M33" s="29">
        <f>J33</f>
        <v>0</v>
      </c>
      <c r="N33" s="29">
        <f>K33</f>
        <v>0</v>
      </c>
      <c r="O33" s="28"/>
      <c r="P33" s="28"/>
      <c r="Q33" s="28"/>
      <c r="R33" s="28"/>
      <c r="S33" s="28"/>
      <c r="T33" s="30"/>
      <c r="U33" s="30"/>
    </row>
    <row r="34" spans="1:21" s="31" customFormat="1" ht="25.5" customHeight="1" x14ac:dyDescent="0.3">
      <c r="A34" s="32" t="s">
        <v>114</v>
      </c>
      <c r="B34" s="33" t="s">
        <v>115</v>
      </c>
      <c r="C34" s="34">
        <f>[1]Hoja1!$C$31</f>
        <v>0</v>
      </c>
      <c r="D34" s="35">
        <f>[1]Hoja1!$E$31</f>
        <v>0</v>
      </c>
      <c r="E34" s="26"/>
      <c r="F34" s="32" t="s">
        <v>116</v>
      </c>
      <c r="G34" s="33" t="s">
        <v>117</v>
      </c>
      <c r="H34" s="34">
        <f>[1]Hoja1!$D$132</f>
        <v>0</v>
      </c>
      <c r="I34" s="35">
        <f>[1]Hoja1!$F$128</f>
        <v>0</v>
      </c>
      <c r="J34" s="27">
        <f t="shared" si="0"/>
        <v>0</v>
      </c>
      <c r="K34" s="27">
        <f t="shared" si="1"/>
        <v>0</v>
      </c>
      <c r="L34" s="28"/>
      <c r="M34" s="28"/>
      <c r="N34" s="28"/>
      <c r="O34" s="28"/>
      <c r="P34" s="28"/>
      <c r="Q34" s="28"/>
      <c r="R34" s="28"/>
      <c r="S34" s="28"/>
      <c r="T34" s="30"/>
      <c r="U34" s="30"/>
    </row>
    <row r="35" spans="1:21" s="31" customFormat="1" ht="25.5" customHeight="1" x14ac:dyDescent="0.3">
      <c r="A35" s="32" t="s">
        <v>118</v>
      </c>
      <c r="B35" s="33" t="s">
        <v>119</v>
      </c>
      <c r="C35" s="34">
        <f>[1]Hoja1!$C$32</f>
        <v>0</v>
      </c>
      <c r="D35" s="35">
        <f>[1]Hoja1!$E$32</f>
        <v>0</v>
      </c>
      <c r="E35" s="26"/>
      <c r="F35" s="32" t="s">
        <v>120</v>
      </c>
      <c r="G35" s="33" t="s">
        <v>121</v>
      </c>
      <c r="H35" s="34">
        <f>[1]Hoja1!$D$129</f>
        <v>0</v>
      </c>
      <c r="I35" s="35">
        <f>[1]Hoja1!$F$129</f>
        <v>0</v>
      </c>
      <c r="J35" s="27">
        <f t="shared" si="0"/>
        <v>0</v>
      </c>
      <c r="K35" s="27">
        <f t="shared" si="1"/>
        <v>0</v>
      </c>
      <c r="L35" s="28"/>
      <c r="M35" s="28"/>
      <c r="N35" s="28"/>
      <c r="O35" s="28"/>
      <c r="P35" s="28"/>
      <c r="Q35" s="28"/>
      <c r="R35" s="28"/>
      <c r="S35" s="28"/>
      <c r="T35" s="30"/>
      <c r="U35" s="30"/>
    </row>
    <row r="36" spans="1:21" s="31" customFormat="1" ht="25.5" customHeight="1" x14ac:dyDescent="0.3">
      <c r="A36" s="32" t="s">
        <v>122</v>
      </c>
      <c r="B36" s="33" t="s">
        <v>123</v>
      </c>
      <c r="C36" s="34">
        <f>[1]Hoja1!$C$33</f>
        <v>0</v>
      </c>
      <c r="D36" s="35">
        <f>[1]Hoja1!$E$33</f>
        <v>0</v>
      </c>
      <c r="E36" s="26"/>
      <c r="F36" s="32" t="s">
        <v>124</v>
      </c>
      <c r="G36" s="33" t="s">
        <v>125</v>
      </c>
      <c r="H36" s="34">
        <f>[1]Hoja1!$D$130</f>
        <v>0</v>
      </c>
      <c r="I36" s="35">
        <f>[1]Hoja1!$F$130</f>
        <v>0</v>
      </c>
      <c r="J36" s="27">
        <f t="shared" si="0"/>
        <v>0</v>
      </c>
      <c r="K36" s="27">
        <f t="shared" si="1"/>
        <v>0</v>
      </c>
      <c r="L36" s="28"/>
      <c r="M36" s="28"/>
      <c r="N36" s="28"/>
      <c r="O36" s="28"/>
      <c r="P36" s="28"/>
      <c r="Q36" s="28"/>
      <c r="R36" s="28"/>
      <c r="S36" s="28"/>
      <c r="T36" s="30"/>
      <c r="U36" s="30"/>
    </row>
    <row r="37" spans="1:21" s="31" customFormat="1" ht="25.5" customHeight="1" x14ac:dyDescent="0.3">
      <c r="A37" s="32" t="s">
        <v>126</v>
      </c>
      <c r="B37" s="33" t="s">
        <v>127</v>
      </c>
      <c r="C37" s="34">
        <f>[1]Hoja1!$C$34</f>
        <v>0</v>
      </c>
      <c r="D37" s="35">
        <f>[1]Hoja1!$E$34</f>
        <v>0</v>
      </c>
      <c r="E37" s="26"/>
      <c r="F37" s="32"/>
      <c r="G37" s="33"/>
      <c r="H37" s="34"/>
      <c r="I37" s="35"/>
      <c r="J37" s="27">
        <f t="shared" si="0"/>
        <v>0</v>
      </c>
      <c r="K37" s="27">
        <f t="shared" si="1"/>
        <v>0</v>
      </c>
      <c r="L37" s="28"/>
      <c r="M37" s="28"/>
      <c r="N37" s="28"/>
      <c r="O37" s="28"/>
      <c r="P37" s="28"/>
      <c r="Q37" s="28"/>
      <c r="R37" s="28"/>
      <c r="S37" s="28"/>
      <c r="T37" s="30"/>
      <c r="U37" s="30"/>
    </row>
    <row r="38" spans="1:21" s="31" customFormat="1" ht="25.5" customHeight="1" x14ac:dyDescent="0.3">
      <c r="A38" s="32" t="s">
        <v>128</v>
      </c>
      <c r="B38" s="33" t="s">
        <v>129</v>
      </c>
      <c r="C38" s="34">
        <f>[1]Hoja1!$C$35</f>
        <v>0</v>
      </c>
      <c r="D38" s="35">
        <f>[1]Hoja1!$E$35</f>
        <v>0</v>
      </c>
      <c r="E38" s="26"/>
      <c r="F38" s="17" t="s">
        <v>130</v>
      </c>
      <c r="G38" s="18" t="s">
        <v>131</v>
      </c>
      <c r="H38" s="24">
        <f>SUM(H39:H44)</f>
        <v>0</v>
      </c>
      <c r="I38" s="25">
        <f>SUM(I39:I44)</f>
        <v>0</v>
      </c>
      <c r="J38" s="27">
        <f t="shared" si="0"/>
        <v>0</v>
      </c>
      <c r="K38" s="27">
        <f t="shared" si="1"/>
        <v>0</v>
      </c>
      <c r="L38" s="28"/>
      <c r="M38" s="28"/>
      <c r="N38" s="29">
        <f>K38</f>
        <v>0</v>
      </c>
      <c r="O38" s="28"/>
      <c r="P38" s="28"/>
      <c r="Q38" s="28"/>
      <c r="R38" s="28"/>
      <c r="S38" s="28"/>
      <c r="T38" s="30"/>
      <c r="U38" s="30"/>
    </row>
    <row r="39" spans="1:21" s="31" customFormat="1" ht="25.5" customHeight="1" x14ac:dyDescent="0.3">
      <c r="A39" s="32"/>
      <c r="B39" s="33"/>
      <c r="C39" s="34"/>
      <c r="D39" s="35"/>
      <c r="E39" s="26"/>
      <c r="F39" s="32" t="s">
        <v>132</v>
      </c>
      <c r="G39" s="33" t="s">
        <v>133</v>
      </c>
      <c r="H39" s="34">
        <f>[1]Hoja1!$D$132</f>
        <v>0</v>
      </c>
      <c r="I39" s="35">
        <f>[1]Hoja1!$F$132</f>
        <v>0</v>
      </c>
      <c r="J39" s="27">
        <f t="shared" si="0"/>
        <v>0</v>
      </c>
      <c r="K39" s="27">
        <f t="shared" si="1"/>
        <v>0</v>
      </c>
      <c r="L39" s="28"/>
      <c r="M39" s="28"/>
      <c r="N39" s="28"/>
      <c r="O39" s="28"/>
      <c r="P39" s="28"/>
      <c r="Q39" s="28"/>
      <c r="R39" s="28"/>
      <c r="S39" s="28"/>
      <c r="T39" s="30"/>
      <c r="U39" s="30"/>
    </row>
    <row r="40" spans="1:21" s="31" customFormat="1" ht="25.5" customHeight="1" x14ac:dyDescent="0.3">
      <c r="A40" s="17" t="s">
        <v>134</v>
      </c>
      <c r="B40" s="18" t="s">
        <v>135</v>
      </c>
      <c r="C40" s="24">
        <f>C41</f>
        <v>0</v>
      </c>
      <c r="D40" s="25">
        <f>D41</f>
        <v>0</v>
      </c>
      <c r="E40" s="26"/>
      <c r="F40" s="32" t="s">
        <v>136</v>
      </c>
      <c r="G40" s="33" t="s">
        <v>137</v>
      </c>
      <c r="H40" s="34">
        <f>[1]Hoja1!$D$133</f>
        <v>0</v>
      </c>
      <c r="I40" s="35">
        <f>[1]Hoja1!$F$133</f>
        <v>0</v>
      </c>
      <c r="J40" s="27">
        <f t="shared" si="0"/>
        <v>0</v>
      </c>
      <c r="K40" s="27">
        <f t="shared" si="1"/>
        <v>0</v>
      </c>
      <c r="L40" s="28"/>
      <c r="M40" s="29">
        <f>J40</f>
        <v>0</v>
      </c>
      <c r="N40" s="28"/>
      <c r="O40" s="28"/>
      <c r="P40" s="28"/>
      <c r="Q40" s="28"/>
      <c r="R40" s="28"/>
      <c r="S40" s="28"/>
      <c r="T40" s="30"/>
      <c r="U40" s="30"/>
    </row>
    <row r="41" spans="1:21" s="31" customFormat="1" ht="25.5" customHeight="1" x14ac:dyDescent="0.3">
      <c r="A41" s="32" t="s">
        <v>138</v>
      </c>
      <c r="B41" s="33" t="s">
        <v>139</v>
      </c>
      <c r="C41" s="34">
        <f>[1]Hoja1!$C$37</f>
        <v>0</v>
      </c>
      <c r="D41" s="35">
        <f>[1]Hoja1!$E$37</f>
        <v>0</v>
      </c>
      <c r="E41" s="26"/>
      <c r="F41" s="32" t="s">
        <v>140</v>
      </c>
      <c r="G41" s="33" t="s">
        <v>141</v>
      </c>
      <c r="H41" s="34">
        <f>[1]Hoja1!$D$134</f>
        <v>0</v>
      </c>
      <c r="I41" s="35">
        <f>[1]Hoja1!$F$134</f>
        <v>0</v>
      </c>
      <c r="J41" s="27">
        <f t="shared" si="0"/>
        <v>0</v>
      </c>
      <c r="K41" s="27">
        <f t="shared" si="1"/>
        <v>0</v>
      </c>
      <c r="L41" s="28"/>
      <c r="M41" s="28"/>
      <c r="N41" s="28"/>
      <c r="O41" s="28"/>
      <c r="P41" s="28"/>
      <c r="Q41" s="28"/>
      <c r="R41" s="28"/>
      <c r="S41" s="28"/>
      <c r="T41" s="30"/>
      <c r="U41" s="30"/>
    </row>
    <row r="42" spans="1:21" s="31" customFormat="1" ht="25.5" customHeight="1" x14ac:dyDescent="0.3">
      <c r="A42" s="32"/>
      <c r="B42" s="33"/>
      <c r="C42" s="34"/>
      <c r="D42" s="35"/>
      <c r="E42" s="26"/>
      <c r="F42" s="32" t="s">
        <v>142</v>
      </c>
      <c r="G42" s="33" t="s">
        <v>143</v>
      </c>
      <c r="H42" s="34">
        <f>[1]Hoja1!$D$135</f>
        <v>0</v>
      </c>
      <c r="I42" s="35">
        <f>[1]Hoja1!$F$135</f>
        <v>0</v>
      </c>
      <c r="J42" s="27">
        <f t="shared" si="0"/>
        <v>0</v>
      </c>
      <c r="K42" s="27">
        <f t="shared" si="1"/>
        <v>0</v>
      </c>
      <c r="L42" s="28"/>
      <c r="M42" s="28"/>
      <c r="N42" s="28"/>
      <c r="O42" s="28"/>
      <c r="P42" s="28"/>
      <c r="Q42" s="28"/>
      <c r="R42" s="28"/>
      <c r="S42" s="28"/>
      <c r="T42" s="30"/>
      <c r="U42" s="30"/>
    </row>
    <row r="43" spans="1:21" s="31" customFormat="1" ht="25.5" customHeight="1" x14ac:dyDescent="0.3">
      <c r="A43" s="17" t="s">
        <v>144</v>
      </c>
      <c r="B43" s="18" t="s">
        <v>145</v>
      </c>
      <c r="C43" s="24">
        <f>SUM(C44:C45)</f>
        <v>0</v>
      </c>
      <c r="D43" s="25">
        <f>SUM(D44:D45)</f>
        <v>0</v>
      </c>
      <c r="E43" s="26"/>
      <c r="F43" s="32" t="s">
        <v>146</v>
      </c>
      <c r="G43" s="33" t="s">
        <v>147</v>
      </c>
      <c r="H43" s="34">
        <f>[1]Hoja1!$D$136</f>
        <v>0</v>
      </c>
      <c r="I43" s="35">
        <f>[1]Hoja1!$F$136</f>
        <v>0</v>
      </c>
      <c r="J43" s="27">
        <f t="shared" si="0"/>
        <v>0</v>
      </c>
      <c r="K43" s="27">
        <f t="shared" si="1"/>
        <v>0</v>
      </c>
      <c r="L43" s="28"/>
      <c r="M43" s="29">
        <f>J43</f>
        <v>0</v>
      </c>
      <c r="N43" s="28"/>
      <c r="O43" s="28"/>
      <c r="P43" s="28"/>
      <c r="Q43" s="28"/>
      <c r="R43" s="28"/>
      <c r="S43" s="28"/>
      <c r="T43" s="30"/>
      <c r="U43" s="30"/>
    </row>
    <row r="44" spans="1:21" s="31" customFormat="1" ht="25.5" customHeight="1" x14ac:dyDescent="0.3">
      <c r="A44" s="32" t="s">
        <v>148</v>
      </c>
      <c r="B44" s="33" t="s">
        <v>149</v>
      </c>
      <c r="C44" s="34">
        <f>[1]Hoja1!$C$39</f>
        <v>0</v>
      </c>
      <c r="D44" s="35">
        <f>[1]Hoja1!$E$39</f>
        <v>0</v>
      </c>
      <c r="E44" s="26"/>
      <c r="F44" s="32" t="s">
        <v>150</v>
      </c>
      <c r="G44" s="33" t="s">
        <v>151</v>
      </c>
      <c r="H44" s="34">
        <f>[1]Hoja1!$D$137</f>
        <v>0</v>
      </c>
      <c r="I44" s="35">
        <f>[1]Hoja1!$F$137</f>
        <v>0</v>
      </c>
      <c r="J44" s="27">
        <f t="shared" si="0"/>
        <v>0</v>
      </c>
      <c r="K44" s="27">
        <f t="shared" si="1"/>
        <v>0</v>
      </c>
      <c r="L44" s="28"/>
      <c r="M44" s="28"/>
      <c r="N44" s="28"/>
      <c r="O44" s="28"/>
      <c r="P44" s="28"/>
      <c r="Q44" s="28"/>
      <c r="R44" s="28"/>
      <c r="S44" s="28"/>
      <c r="T44" s="30"/>
      <c r="U44" s="30"/>
    </row>
    <row r="45" spans="1:21" s="31" customFormat="1" ht="25.5" customHeight="1" x14ac:dyDescent="0.3">
      <c r="A45" s="32" t="s">
        <v>152</v>
      </c>
      <c r="B45" s="33" t="s">
        <v>153</v>
      </c>
      <c r="C45" s="34">
        <f>[1]Hoja1!$C$40</f>
        <v>0</v>
      </c>
      <c r="D45" s="35">
        <f>[1]Hoja1!$E$40</f>
        <v>0</v>
      </c>
      <c r="E45" s="26"/>
      <c r="F45" s="32"/>
      <c r="G45" s="33"/>
      <c r="H45" s="34"/>
      <c r="I45" s="35"/>
      <c r="J45" s="27">
        <f t="shared" si="0"/>
        <v>0</v>
      </c>
      <c r="K45" s="27">
        <f t="shared" si="1"/>
        <v>0</v>
      </c>
      <c r="L45" s="28"/>
      <c r="M45" s="28"/>
      <c r="N45" s="28"/>
      <c r="O45" s="28"/>
      <c r="P45" s="28"/>
      <c r="Q45" s="28"/>
      <c r="R45" s="28"/>
      <c r="S45" s="28"/>
      <c r="T45" s="30"/>
      <c r="U45" s="30"/>
    </row>
    <row r="46" spans="1:21" s="31" customFormat="1" ht="25.5" customHeight="1" x14ac:dyDescent="0.3">
      <c r="A46" s="32"/>
      <c r="B46" s="33"/>
      <c r="C46" s="34"/>
      <c r="D46" s="35"/>
      <c r="E46" s="26"/>
      <c r="F46" s="17" t="s">
        <v>154</v>
      </c>
      <c r="G46" s="18" t="s">
        <v>155</v>
      </c>
      <c r="H46" s="24">
        <f>SUM(H47:H49)</f>
        <v>0</v>
      </c>
      <c r="I46" s="25">
        <f>SUM(I47:I49)</f>
        <v>0</v>
      </c>
      <c r="J46" s="27">
        <f t="shared" si="0"/>
        <v>0</v>
      </c>
      <c r="K46" s="27">
        <f t="shared" si="1"/>
        <v>0</v>
      </c>
      <c r="L46" s="28"/>
      <c r="M46" s="28"/>
      <c r="N46" s="29">
        <f>K46</f>
        <v>0</v>
      </c>
      <c r="O46" s="28"/>
      <c r="P46" s="28"/>
      <c r="Q46" s="28"/>
      <c r="R46" s="28"/>
      <c r="S46" s="28"/>
      <c r="T46" s="30"/>
      <c r="U46" s="30"/>
    </row>
    <row r="47" spans="1:21" s="31" customFormat="1" ht="25.5" customHeight="1" x14ac:dyDescent="0.3">
      <c r="A47" s="17" t="s">
        <v>156</v>
      </c>
      <c r="B47" s="18" t="s">
        <v>157</v>
      </c>
      <c r="C47" s="24">
        <f>SUM(C48:C51)</f>
        <v>0</v>
      </c>
      <c r="D47" s="25">
        <f>SUM(D48:D51)</f>
        <v>0</v>
      </c>
      <c r="E47" s="26"/>
      <c r="F47" s="32" t="s">
        <v>158</v>
      </c>
      <c r="G47" s="33" t="s">
        <v>159</v>
      </c>
      <c r="H47" s="34">
        <f>[1]Hoja1!$D$139</f>
        <v>0</v>
      </c>
      <c r="I47" s="35">
        <f>[1]Hoja1!$F$139</f>
        <v>0</v>
      </c>
      <c r="J47" s="27">
        <f t="shared" si="0"/>
        <v>0</v>
      </c>
      <c r="K47" s="27">
        <f t="shared" si="1"/>
        <v>0</v>
      </c>
      <c r="L47" s="28"/>
      <c r="M47" s="29">
        <f>J47</f>
        <v>0</v>
      </c>
      <c r="N47" s="28"/>
      <c r="O47" s="28"/>
      <c r="P47" s="28"/>
      <c r="Q47" s="28"/>
      <c r="R47" s="28"/>
      <c r="S47" s="28"/>
      <c r="T47" s="30"/>
      <c r="U47" s="30"/>
    </row>
    <row r="48" spans="1:21" s="31" customFormat="1" ht="25.5" customHeight="1" x14ac:dyDescent="0.3">
      <c r="A48" s="32" t="s">
        <v>160</v>
      </c>
      <c r="B48" s="33" t="s">
        <v>161</v>
      </c>
      <c r="C48" s="34">
        <f>[1]Hoja1!$C$42</f>
        <v>0</v>
      </c>
      <c r="D48" s="35">
        <f>[1]Hoja1!$E$42</f>
        <v>0</v>
      </c>
      <c r="E48" s="26"/>
      <c r="F48" s="32" t="s">
        <v>162</v>
      </c>
      <c r="G48" s="33" t="s">
        <v>163</v>
      </c>
      <c r="H48" s="34">
        <f>[1]Hoja1!$D$140</f>
        <v>0</v>
      </c>
      <c r="I48" s="35">
        <f>[1]Hoja1!$F$140</f>
        <v>0</v>
      </c>
      <c r="J48" s="27">
        <f t="shared" si="0"/>
        <v>0</v>
      </c>
      <c r="K48" s="27">
        <f t="shared" si="1"/>
        <v>0</v>
      </c>
      <c r="L48" s="28"/>
      <c r="M48" s="28"/>
      <c r="N48" s="28"/>
      <c r="O48" s="28"/>
      <c r="P48" s="28"/>
      <c r="Q48" s="28"/>
      <c r="R48" s="28"/>
      <c r="S48" s="28"/>
      <c r="T48" s="30"/>
      <c r="U48" s="30"/>
    </row>
    <row r="49" spans="1:21" s="31" customFormat="1" ht="25.5" customHeight="1" x14ac:dyDescent="0.3">
      <c r="A49" s="32" t="s">
        <v>164</v>
      </c>
      <c r="B49" s="33" t="s">
        <v>165</v>
      </c>
      <c r="C49" s="34">
        <f>[1]Hoja1!$C$43</f>
        <v>0</v>
      </c>
      <c r="D49" s="35">
        <f>[1]Hoja1!$E$43</f>
        <v>0</v>
      </c>
      <c r="E49" s="26"/>
      <c r="F49" s="32" t="s">
        <v>166</v>
      </c>
      <c r="G49" s="33" t="s">
        <v>167</v>
      </c>
      <c r="H49" s="34">
        <f>[1]Hoja1!$D$141</f>
        <v>0</v>
      </c>
      <c r="I49" s="35">
        <f>[1]Hoja1!$F$141</f>
        <v>0</v>
      </c>
      <c r="J49" s="27">
        <f t="shared" si="0"/>
        <v>0</v>
      </c>
      <c r="K49" s="27">
        <f t="shared" si="1"/>
        <v>0</v>
      </c>
      <c r="L49" s="28"/>
      <c r="M49" s="28"/>
      <c r="N49" s="28"/>
      <c r="O49" s="28"/>
      <c r="P49" s="28"/>
      <c r="Q49" s="28"/>
      <c r="R49" s="28"/>
      <c r="S49" s="28"/>
      <c r="T49" s="30"/>
      <c r="U49" s="30"/>
    </row>
    <row r="50" spans="1:21" s="31" customFormat="1" ht="25.5" customHeight="1" x14ac:dyDescent="0.3">
      <c r="A50" s="32" t="s">
        <v>168</v>
      </c>
      <c r="B50" s="33" t="s">
        <v>169</v>
      </c>
      <c r="C50" s="34">
        <f>[1]Hoja1!$C$44</f>
        <v>0</v>
      </c>
      <c r="D50" s="35">
        <f>[1]Hoja1!$E$44</f>
        <v>0</v>
      </c>
      <c r="E50" s="26"/>
      <c r="F50" s="32"/>
      <c r="G50" s="33"/>
      <c r="H50" s="34"/>
      <c r="I50" s="35"/>
      <c r="J50" s="27">
        <f t="shared" si="0"/>
        <v>0</v>
      </c>
      <c r="K50" s="27">
        <f t="shared" si="1"/>
        <v>0</v>
      </c>
      <c r="L50" s="28"/>
      <c r="M50" s="28"/>
      <c r="N50" s="28"/>
      <c r="O50" s="28"/>
      <c r="P50" s="28"/>
      <c r="Q50" s="28"/>
      <c r="R50" s="28"/>
      <c r="S50" s="28"/>
      <c r="T50" s="30"/>
      <c r="U50" s="30"/>
    </row>
    <row r="51" spans="1:21" s="31" customFormat="1" ht="25.5" customHeight="1" x14ac:dyDescent="0.3">
      <c r="A51" s="32">
        <v>1194</v>
      </c>
      <c r="B51" s="39" t="s">
        <v>170</v>
      </c>
      <c r="C51" s="34">
        <f>[1]Hoja1!$C$45</f>
        <v>0</v>
      </c>
      <c r="D51" s="34">
        <f>[1]Hoja1!$E$45</f>
        <v>0</v>
      </c>
      <c r="E51" s="26"/>
      <c r="F51" s="17" t="s">
        <v>171</v>
      </c>
      <c r="G51" s="18" t="s">
        <v>172</v>
      </c>
      <c r="H51" s="24">
        <f>SUM(H52:H54)</f>
        <v>0</v>
      </c>
      <c r="I51" s="25">
        <f>SUM(I52:I54)</f>
        <v>0</v>
      </c>
      <c r="J51" s="27">
        <f t="shared" si="0"/>
        <v>0</v>
      </c>
      <c r="K51" s="27">
        <f t="shared" si="1"/>
        <v>0</v>
      </c>
      <c r="L51" s="28"/>
      <c r="M51" s="28"/>
      <c r="N51" s="29">
        <f>K51</f>
        <v>0</v>
      </c>
      <c r="O51" s="28"/>
      <c r="P51" s="28"/>
      <c r="Q51" s="28"/>
      <c r="R51" s="28"/>
      <c r="S51" s="28"/>
      <c r="T51" s="30"/>
      <c r="U51" s="30"/>
    </row>
    <row r="52" spans="1:21" s="31" customFormat="1" ht="25.5" customHeight="1" x14ac:dyDescent="0.3">
      <c r="A52" s="32"/>
      <c r="B52" s="40" t="s">
        <v>173</v>
      </c>
      <c r="C52" s="41">
        <f>C8+C17+C26+C33+C40+C43+C47</f>
        <v>2414527.35</v>
      </c>
      <c r="D52" s="42">
        <f>D8+D17+D26+D33+D40+D43+D47</f>
        <v>328554.13</v>
      </c>
      <c r="E52" s="43"/>
      <c r="F52" s="32" t="s">
        <v>174</v>
      </c>
      <c r="G52" s="33" t="s">
        <v>175</v>
      </c>
      <c r="H52" s="34">
        <f>[1]Hoja1!$D$143</f>
        <v>0</v>
      </c>
      <c r="I52" s="35">
        <f>[1]Hoja1!$F$143</f>
        <v>0</v>
      </c>
      <c r="J52" s="27">
        <f t="shared" si="0"/>
        <v>2085973.2200000002</v>
      </c>
      <c r="K52" s="27">
        <f t="shared" si="1"/>
        <v>0</v>
      </c>
      <c r="L52" s="28"/>
      <c r="M52" s="28"/>
      <c r="N52" s="28"/>
      <c r="O52" s="28"/>
      <c r="P52" s="28"/>
      <c r="Q52" s="28"/>
      <c r="R52" s="28"/>
      <c r="S52" s="28"/>
      <c r="T52" s="30"/>
      <c r="U52" s="30"/>
    </row>
    <row r="53" spans="1:21" s="31" customFormat="1" ht="25.5" customHeight="1" x14ac:dyDescent="0.3">
      <c r="A53" s="32"/>
      <c r="B53" s="33"/>
      <c r="C53" s="34"/>
      <c r="D53" s="35"/>
      <c r="E53" s="43"/>
      <c r="F53" s="32" t="s">
        <v>176</v>
      </c>
      <c r="G53" s="33" t="s">
        <v>177</v>
      </c>
      <c r="H53" s="34">
        <f>[1]Hoja1!$D$144</f>
        <v>0</v>
      </c>
      <c r="I53" s="35">
        <f>[1]Hoja1!$F$144</f>
        <v>0</v>
      </c>
      <c r="J53" s="27">
        <f t="shared" si="0"/>
        <v>0</v>
      </c>
      <c r="K53" s="27">
        <f t="shared" si="1"/>
        <v>0</v>
      </c>
      <c r="L53" s="28"/>
      <c r="M53" s="28"/>
      <c r="N53" s="28"/>
      <c r="O53" s="28"/>
      <c r="P53" s="28"/>
      <c r="Q53" s="28"/>
      <c r="R53" s="28"/>
      <c r="S53" s="28"/>
      <c r="T53" s="30"/>
      <c r="U53" s="30"/>
    </row>
    <row r="54" spans="1:21" s="31" customFormat="1" ht="25.5" customHeight="1" x14ac:dyDescent="0.3">
      <c r="A54" s="17"/>
      <c r="B54" s="18" t="s">
        <v>178</v>
      </c>
      <c r="C54" s="44"/>
      <c r="D54" s="45"/>
      <c r="E54" s="26"/>
      <c r="F54" s="32" t="s">
        <v>179</v>
      </c>
      <c r="G54" s="33" t="s">
        <v>180</v>
      </c>
      <c r="H54" s="34">
        <f>[1]Hoja1!$D$145</f>
        <v>0</v>
      </c>
      <c r="I54" s="35">
        <f>[1]Hoja1!$F$145</f>
        <v>0</v>
      </c>
      <c r="J54" s="27">
        <f t="shared" si="0"/>
        <v>0</v>
      </c>
      <c r="K54" s="27">
        <f t="shared" si="1"/>
        <v>0</v>
      </c>
      <c r="L54" s="28"/>
      <c r="M54" s="28"/>
      <c r="N54" s="28"/>
      <c r="O54" s="28"/>
      <c r="P54" s="28"/>
      <c r="Q54" s="28"/>
      <c r="R54" s="28"/>
      <c r="S54" s="28"/>
      <c r="T54" s="30"/>
      <c r="U54" s="30"/>
    </row>
    <row r="55" spans="1:21" s="31" customFormat="1" ht="25.5" customHeight="1" x14ac:dyDescent="0.3">
      <c r="A55" s="17" t="s">
        <v>181</v>
      </c>
      <c r="B55" s="18" t="s">
        <v>182</v>
      </c>
      <c r="C55" s="24">
        <f>SUM(C56:C59)</f>
        <v>0</v>
      </c>
      <c r="D55" s="25">
        <f>SUM(D56:D59)</f>
        <v>0</v>
      </c>
      <c r="E55" s="26"/>
      <c r="F55" s="32"/>
      <c r="G55" s="33"/>
      <c r="H55" s="34"/>
      <c r="I55" s="35"/>
      <c r="J55" s="27">
        <f t="shared" si="0"/>
        <v>0</v>
      </c>
      <c r="K55" s="27">
        <f t="shared" si="1"/>
        <v>0</v>
      </c>
      <c r="L55" s="28"/>
      <c r="M55" s="28"/>
      <c r="N55" s="28"/>
      <c r="O55" s="28"/>
      <c r="P55" s="28"/>
      <c r="Q55" s="28"/>
      <c r="R55" s="28"/>
      <c r="S55" s="28"/>
      <c r="T55" s="30"/>
      <c r="U55" s="30"/>
    </row>
    <row r="56" spans="1:21" s="31" customFormat="1" ht="25.5" customHeight="1" x14ac:dyDescent="0.3">
      <c r="A56" s="32" t="s">
        <v>183</v>
      </c>
      <c r="B56" s="33" t="s">
        <v>184</v>
      </c>
      <c r="C56" s="34">
        <f>[1]Hoja1!$C$48</f>
        <v>0</v>
      </c>
      <c r="D56" s="35">
        <f>[1]Hoja1!$E$48</f>
        <v>0</v>
      </c>
      <c r="E56" s="26"/>
      <c r="F56" s="32"/>
      <c r="G56" s="40" t="s">
        <v>185</v>
      </c>
      <c r="H56" s="41">
        <f>H8+H19+H24+H29+H33+H38+H46+H51</f>
        <v>7908026.6100000003</v>
      </c>
      <c r="I56" s="42">
        <f>I8+I19+I24+I29+I33+I38+I46+I51</f>
        <v>15531934.289999999</v>
      </c>
      <c r="J56" s="27">
        <f t="shared" si="0"/>
        <v>0</v>
      </c>
      <c r="K56" s="27">
        <f t="shared" si="1"/>
        <v>-7623907.6799999988</v>
      </c>
      <c r="L56" s="28"/>
      <c r="M56" s="28"/>
      <c r="N56" s="28"/>
      <c r="O56" s="28"/>
      <c r="P56" s="28"/>
      <c r="Q56" s="28"/>
      <c r="R56" s="28"/>
      <c r="S56" s="28"/>
      <c r="T56" s="30"/>
      <c r="U56" s="30"/>
    </row>
    <row r="57" spans="1:21" s="31" customFormat="1" ht="25.5" customHeight="1" x14ac:dyDescent="0.3">
      <c r="A57" s="32" t="s">
        <v>186</v>
      </c>
      <c r="B57" s="33" t="s">
        <v>187</v>
      </c>
      <c r="C57" s="34">
        <f>[1]Hoja1!$C$49</f>
        <v>0</v>
      </c>
      <c r="D57" s="35">
        <f>[1]Hoja1!$E$49</f>
        <v>0</v>
      </c>
      <c r="E57" s="26"/>
      <c r="F57" s="32"/>
      <c r="G57" s="33"/>
      <c r="H57" s="34"/>
      <c r="I57" s="35"/>
      <c r="J57" s="27">
        <f t="shared" si="0"/>
        <v>0</v>
      </c>
      <c r="K57" s="27">
        <f t="shared" si="1"/>
        <v>0</v>
      </c>
      <c r="L57" s="28"/>
      <c r="M57" s="28"/>
      <c r="N57" s="28"/>
      <c r="O57" s="28"/>
      <c r="P57" s="28"/>
      <c r="Q57" s="28"/>
      <c r="R57" s="28"/>
      <c r="S57" s="28"/>
      <c r="T57" s="30"/>
      <c r="U57" s="30"/>
    </row>
    <row r="58" spans="1:21" s="31" customFormat="1" ht="25.5" customHeight="1" x14ac:dyDescent="0.3">
      <c r="A58" s="32" t="s">
        <v>188</v>
      </c>
      <c r="B58" s="33" t="s">
        <v>189</v>
      </c>
      <c r="C58" s="34">
        <f>[1]Hoja1!$C$50</f>
        <v>0</v>
      </c>
      <c r="D58" s="35">
        <f>[1]Hoja1!$E$50</f>
        <v>0</v>
      </c>
      <c r="E58" s="26"/>
      <c r="F58" s="17"/>
      <c r="G58" s="18" t="s">
        <v>190</v>
      </c>
      <c r="H58" s="44"/>
      <c r="I58" s="45"/>
      <c r="J58" s="27">
        <f t="shared" si="0"/>
        <v>0</v>
      </c>
      <c r="K58" s="27">
        <f t="shared" si="1"/>
        <v>0</v>
      </c>
      <c r="L58" s="28"/>
      <c r="M58" s="28"/>
      <c r="N58" s="28"/>
      <c r="O58" s="28"/>
      <c r="P58" s="28"/>
      <c r="Q58" s="28"/>
      <c r="R58" s="28"/>
      <c r="S58" s="28"/>
      <c r="T58" s="30"/>
      <c r="U58" s="30"/>
    </row>
    <row r="59" spans="1:21" s="31" customFormat="1" ht="25.5" customHeight="1" x14ac:dyDescent="0.3">
      <c r="A59" s="32" t="s">
        <v>191</v>
      </c>
      <c r="B59" s="33" t="s">
        <v>192</v>
      </c>
      <c r="C59" s="34">
        <f>[1]Hoja1!$C$51</f>
        <v>0</v>
      </c>
      <c r="D59" s="35">
        <f>[1]Hoja1!$E$51</f>
        <v>0</v>
      </c>
      <c r="E59" s="26"/>
      <c r="F59" s="17" t="s">
        <v>193</v>
      </c>
      <c r="G59" s="18" t="s">
        <v>194</v>
      </c>
      <c r="H59" s="24">
        <f>SUM(H60:H61)</f>
        <v>0</v>
      </c>
      <c r="I59" s="25">
        <f>SUM(I60:I61)</f>
        <v>0</v>
      </c>
      <c r="J59" s="27">
        <f t="shared" si="0"/>
        <v>0</v>
      </c>
      <c r="K59" s="27">
        <f t="shared" si="1"/>
        <v>0</v>
      </c>
      <c r="L59" s="28"/>
      <c r="M59" s="28"/>
      <c r="N59" s="28"/>
      <c r="O59" s="28"/>
      <c r="P59" s="28"/>
      <c r="Q59" s="28"/>
      <c r="R59" s="28"/>
      <c r="S59" s="28"/>
      <c r="T59" s="30"/>
      <c r="U59" s="30"/>
    </row>
    <row r="60" spans="1:21" s="31" customFormat="1" ht="25.5" customHeight="1" x14ac:dyDescent="0.3">
      <c r="A60" s="32"/>
      <c r="B60" s="33"/>
      <c r="C60" s="34"/>
      <c r="D60" s="35"/>
      <c r="E60" s="26"/>
      <c r="F60" s="32" t="s">
        <v>195</v>
      </c>
      <c r="G60" s="33" t="s">
        <v>196</v>
      </c>
      <c r="H60" s="34">
        <f>[1]Hoja1!$D$148</f>
        <v>0</v>
      </c>
      <c r="I60" s="35">
        <f>[1]Hoja1!$F$148</f>
        <v>0</v>
      </c>
      <c r="J60" s="27">
        <f t="shared" si="0"/>
        <v>0</v>
      </c>
      <c r="K60" s="27">
        <f t="shared" si="1"/>
        <v>0</v>
      </c>
      <c r="L60" s="28"/>
      <c r="M60" s="28"/>
      <c r="N60" s="28"/>
      <c r="O60" s="28"/>
      <c r="P60" s="28"/>
      <c r="Q60" s="28"/>
      <c r="R60" s="28"/>
      <c r="S60" s="28"/>
      <c r="T60" s="30"/>
      <c r="U60" s="30"/>
    </row>
    <row r="61" spans="1:21" s="31" customFormat="1" ht="25.5" customHeight="1" x14ac:dyDescent="0.3">
      <c r="A61" s="17" t="s">
        <v>197</v>
      </c>
      <c r="B61" s="18" t="s">
        <v>198</v>
      </c>
      <c r="C61" s="24">
        <f>SUM(C62:C66)</f>
        <v>0</v>
      </c>
      <c r="D61" s="25">
        <f>SUM(D62:D66)</f>
        <v>0</v>
      </c>
      <c r="E61" s="26"/>
      <c r="F61" s="32" t="s">
        <v>199</v>
      </c>
      <c r="G61" s="33" t="s">
        <v>200</v>
      </c>
      <c r="H61" s="34">
        <f>[1]Hoja1!$D$149</f>
        <v>0</v>
      </c>
      <c r="I61" s="35">
        <f>[1]Hoja1!$F$149</f>
        <v>0</v>
      </c>
      <c r="J61" s="27">
        <f t="shared" si="0"/>
        <v>0</v>
      </c>
      <c r="K61" s="27">
        <f t="shared" si="1"/>
        <v>0</v>
      </c>
      <c r="L61" s="28"/>
      <c r="M61" s="28"/>
      <c r="N61" s="28"/>
      <c r="O61" s="28"/>
      <c r="P61" s="28"/>
      <c r="Q61" s="28"/>
      <c r="R61" s="28"/>
      <c r="S61" s="28"/>
      <c r="T61" s="30"/>
      <c r="U61" s="30"/>
    </row>
    <row r="62" spans="1:21" s="31" customFormat="1" ht="25.5" customHeight="1" x14ac:dyDescent="0.3">
      <c r="A62" s="32" t="s">
        <v>201</v>
      </c>
      <c r="B62" s="33" t="s">
        <v>202</v>
      </c>
      <c r="C62" s="34">
        <f>[1]Hoja1!$C$53</f>
        <v>0</v>
      </c>
      <c r="D62" s="35">
        <f>[1]Hoja1!$E$53</f>
        <v>0</v>
      </c>
      <c r="E62" s="26"/>
      <c r="F62" s="32"/>
      <c r="G62" s="33"/>
      <c r="H62" s="34"/>
      <c r="I62" s="35"/>
      <c r="J62" s="27">
        <f t="shared" si="0"/>
        <v>0</v>
      </c>
      <c r="K62" s="27">
        <f t="shared" si="1"/>
        <v>0</v>
      </c>
      <c r="L62" s="28"/>
      <c r="M62" s="28"/>
      <c r="N62" s="28"/>
      <c r="O62" s="28"/>
      <c r="P62" s="28"/>
      <c r="Q62" s="28"/>
      <c r="R62" s="28"/>
      <c r="S62" s="28"/>
      <c r="T62" s="30"/>
      <c r="U62" s="30"/>
    </row>
    <row r="63" spans="1:21" s="31" customFormat="1" ht="25.5" customHeight="1" x14ac:dyDescent="0.3">
      <c r="A63" s="32" t="s">
        <v>203</v>
      </c>
      <c r="B63" s="33" t="s">
        <v>204</v>
      </c>
      <c r="C63" s="34">
        <f>[1]Hoja1!$C$54</f>
        <v>0</v>
      </c>
      <c r="D63" s="35">
        <f>[1]Hoja1!$E$54</f>
        <v>0</v>
      </c>
      <c r="E63" s="26"/>
      <c r="F63" s="17" t="s">
        <v>205</v>
      </c>
      <c r="G63" s="18" t="s">
        <v>206</v>
      </c>
      <c r="H63" s="24">
        <f>SUM(H64:H66)</f>
        <v>0</v>
      </c>
      <c r="I63" s="25">
        <f>SUM(I64:I66)</f>
        <v>0</v>
      </c>
      <c r="J63" s="27">
        <f t="shared" si="0"/>
        <v>0</v>
      </c>
      <c r="K63" s="27">
        <f t="shared" si="1"/>
        <v>0</v>
      </c>
      <c r="L63" s="28"/>
      <c r="M63" s="28"/>
      <c r="N63" s="28"/>
      <c r="O63" s="28"/>
      <c r="P63" s="28"/>
      <c r="Q63" s="28"/>
      <c r="R63" s="28"/>
      <c r="S63" s="28"/>
      <c r="T63" s="30"/>
      <c r="U63" s="30"/>
    </row>
    <row r="64" spans="1:21" s="31" customFormat="1" ht="25.5" customHeight="1" x14ac:dyDescent="0.3">
      <c r="A64" s="32" t="s">
        <v>207</v>
      </c>
      <c r="B64" s="33" t="s">
        <v>208</v>
      </c>
      <c r="C64" s="34">
        <f>[1]Hoja1!$C$55</f>
        <v>0</v>
      </c>
      <c r="D64" s="35">
        <f>[1]Hoja1!$E$55</f>
        <v>0</v>
      </c>
      <c r="E64" s="26"/>
      <c r="F64" s="32" t="s">
        <v>209</v>
      </c>
      <c r="G64" s="33" t="s">
        <v>210</v>
      </c>
      <c r="H64" s="34">
        <f>[1]Hoja1!$D$151</f>
        <v>0</v>
      </c>
      <c r="I64" s="35">
        <f>[1]Hoja1!$F$151</f>
        <v>0</v>
      </c>
      <c r="J64" s="27">
        <f t="shared" si="0"/>
        <v>0</v>
      </c>
      <c r="K64" s="27">
        <f t="shared" si="1"/>
        <v>0</v>
      </c>
      <c r="L64" s="28"/>
      <c r="M64" s="28"/>
      <c r="N64" s="28"/>
      <c r="O64" s="28"/>
      <c r="P64" s="28"/>
      <c r="Q64" s="28"/>
      <c r="R64" s="28"/>
      <c r="S64" s="28"/>
      <c r="T64" s="30"/>
      <c r="U64" s="30"/>
    </row>
    <row r="65" spans="1:21" s="31" customFormat="1" ht="25.5" customHeight="1" x14ac:dyDescent="0.3">
      <c r="A65" s="32" t="s">
        <v>211</v>
      </c>
      <c r="B65" s="33" t="s">
        <v>212</v>
      </c>
      <c r="C65" s="34">
        <f>[1]Hoja1!$C$56</f>
        <v>0</v>
      </c>
      <c r="D65" s="35">
        <f>[1]Hoja1!$E$56</f>
        <v>0</v>
      </c>
      <c r="E65" s="26"/>
      <c r="F65" s="32" t="s">
        <v>213</v>
      </c>
      <c r="G65" s="33" t="s">
        <v>214</v>
      </c>
      <c r="H65" s="34">
        <f>[1]Hoja1!$D$152</f>
        <v>0</v>
      </c>
      <c r="I65" s="35">
        <f>[1]Hoja1!$F$152</f>
        <v>0</v>
      </c>
      <c r="J65" s="27">
        <f t="shared" si="0"/>
        <v>0</v>
      </c>
      <c r="K65" s="27">
        <f t="shared" si="1"/>
        <v>0</v>
      </c>
      <c r="L65" s="28"/>
      <c r="M65" s="28"/>
      <c r="N65" s="28"/>
      <c r="O65" s="28"/>
      <c r="P65" s="28"/>
      <c r="Q65" s="28"/>
      <c r="R65" s="28"/>
      <c r="S65" s="28"/>
      <c r="T65" s="30"/>
      <c r="U65" s="30"/>
    </row>
    <row r="66" spans="1:21" s="31" customFormat="1" ht="25.5" customHeight="1" x14ac:dyDescent="0.3">
      <c r="A66" s="32" t="s">
        <v>215</v>
      </c>
      <c r="B66" s="33" t="s">
        <v>216</v>
      </c>
      <c r="C66" s="34">
        <f>[1]Hoja1!$C$57</f>
        <v>0</v>
      </c>
      <c r="D66" s="35">
        <f>[1]Hoja1!$E$57</f>
        <v>0</v>
      </c>
      <c r="E66" s="26"/>
      <c r="F66" s="32" t="s">
        <v>217</v>
      </c>
      <c r="G66" s="33" t="s">
        <v>218</v>
      </c>
      <c r="H66" s="34">
        <f>[1]Hoja1!$D$153</f>
        <v>0</v>
      </c>
      <c r="I66" s="35">
        <f>[1]Hoja1!$F$153</f>
        <v>0</v>
      </c>
      <c r="J66" s="27">
        <f t="shared" si="0"/>
        <v>0</v>
      </c>
      <c r="K66" s="27">
        <f t="shared" si="1"/>
        <v>0</v>
      </c>
      <c r="L66" s="28"/>
      <c r="M66" s="28"/>
      <c r="N66" s="28"/>
      <c r="O66" s="28"/>
      <c r="P66" s="28"/>
      <c r="Q66" s="28"/>
      <c r="R66" s="28"/>
      <c r="S66" s="28"/>
      <c r="T66" s="30"/>
      <c r="U66" s="30"/>
    </row>
    <row r="67" spans="1:21" s="31" customFormat="1" ht="25.5" customHeight="1" x14ac:dyDescent="0.3">
      <c r="A67" s="32"/>
      <c r="B67" s="33"/>
      <c r="C67" s="34"/>
      <c r="D67" s="35"/>
      <c r="E67" s="26"/>
      <c r="F67" s="32"/>
      <c r="G67" s="33"/>
      <c r="H67" s="34"/>
      <c r="I67" s="35"/>
      <c r="J67" s="27">
        <f t="shared" si="0"/>
        <v>0</v>
      </c>
      <c r="K67" s="27">
        <f t="shared" si="1"/>
        <v>0</v>
      </c>
      <c r="L67" s="28"/>
      <c r="M67" s="28"/>
      <c r="N67" s="28"/>
      <c r="O67" s="28"/>
      <c r="P67" s="28"/>
      <c r="Q67" s="28"/>
      <c r="R67" s="28"/>
      <c r="S67" s="28"/>
      <c r="T67" s="30"/>
      <c r="U67" s="30"/>
    </row>
    <row r="68" spans="1:21" s="31" customFormat="1" ht="25.5" customHeight="1" x14ac:dyDescent="0.3">
      <c r="A68" s="17" t="s">
        <v>219</v>
      </c>
      <c r="B68" s="18" t="s">
        <v>220</v>
      </c>
      <c r="C68" s="24">
        <f>SUM(C69:C75)</f>
        <v>198643593.5</v>
      </c>
      <c r="D68" s="25">
        <f>SUM(D69:D75)</f>
        <v>191326692.74000001</v>
      </c>
      <c r="E68" s="26"/>
      <c r="F68" s="17" t="s">
        <v>221</v>
      </c>
      <c r="G68" s="18" t="s">
        <v>222</v>
      </c>
      <c r="H68" s="24">
        <f>SUM(H69:H73)</f>
        <v>10471820.939999999</v>
      </c>
      <c r="I68" s="25">
        <f>SUM(I69:I73)</f>
        <v>11680108.939999999</v>
      </c>
      <c r="J68" s="27">
        <f t="shared" si="0"/>
        <v>7316900.7599999905</v>
      </c>
      <c r="K68" s="27">
        <f t="shared" si="1"/>
        <v>-1208288</v>
      </c>
      <c r="L68" s="29">
        <f>SUM(I68-H68)</f>
        <v>1208288</v>
      </c>
      <c r="M68" s="28"/>
      <c r="N68" s="28"/>
      <c r="O68" s="28"/>
      <c r="P68" s="28"/>
      <c r="Q68" s="28"/>
      <c r="R68" s="28"/>
      <c r="S68" s="28"/>
      <c r="T68" s="30"/>
      <c r="U68" s="30"/>
    </row>
    <row r="69" spans="1:21" s="31" customFormat="1" ht="25.5" customHeight="1" x14ac:dyDescent="0.3">
      <c r="A69" s="32" t="s">
        <v>223</v>
      </c>
      <c r="B69" s="33" t="s">
        <v>224</v>
      </c>
      <c r="C69" s="34">
        <f>[1]Hoja1!$C$59</f>
        <v>0</v>
      </c>
      <c r="D69" s="35">
        <f>[1]Hoja1!$E$59</f>
        <v>0</v>
      </c>
      <c r="E69" s="26"/>
      <c r="F69" s="32" t="s">
        <v>225</v>
      </c>
      <c r="G69" s="33" t="s">
        <v>226</v>
      </c>
      <c r="H69" s="34">
        <f>[1]Hoja1!$D$155</f>
        <v>0</v>
      </c>
      <c r="I69" s="38">
        <f>[1]Hoja1!$F$155</f>
        <v>0</v>
      </c>
      <c r="J69" s="27">
        <f t="shared" si="0"/>
        <v>0</v>
      </c>
      <c r="K69" s="27">
        <f t="shared" si="1"/>
        <v>0</v>
      </c>
      <c r="L69" s="29">
        <f t="shared" ref="L69:L73" si="3">SUM(I69-H69)</f>
        <v>0</v>
      </c>
      <c r="M69" s="28"/>
      <c r="N69" s="28"/>
      <c r="O69" s="28"/>
      <c r="P69" s="28"/>
      <c r="Q69" s="28"/>
      <c r="R69" s="28"/>
      <c r="S69" s="28"/>
      <c r="T69" s="30"/>
      <c r="U69" s="30"/>
    </row>
    <row r="70" spans="1:21" s="31" customFormat="1" ht="25.5" customHeight="1" x14ac:dyDescent="0.3">
      <c r="A70" s="32" t="s">
        <v>227</v>
      </c>
      <c r="B70" s="33" t="s">
        <v>228</v>
      </c>
      <c r="C70" s="34">
        <f>[1]Hoja1!$C$60</f>
        <v>0</v>
      </c>
      <c r="D70" s="35">
        <f>[1]Hoja1!$E$60</f>
        <v>0</v>
      </c>
      <c r="E70" s="26"/>
      <c r="F70" s="32" t="s">
        <v>229</v>
      </c>
      <c r="G70" s="33" t="s">
        <v>230</v>
      </c>
      <c r="H70" s="34">
        <f>[1]Hoja1!$D$156</f>
        <v>0</v>
      </c>
      <c r="I70" s="35">
        <f>[1]Hoja1!$F$156</f>
        <v>0</v>
      </c>
      <c r="J70" s="27">
        <f t="shared" si="0"/>
        <v>0</v>
      </c>
      <c r="K70" s="27">
        <f t="shared" si="1"/>
        <v>0</v>
      </c>
      <c r="L70" s="29">
        <f t="shared" si="3"/>
        <v>0</v>
      </c>
      <c r="M70" s="28"/>
      <c r="N70" s="28"/>
      <c r="O70" s="28"/>
      <c r="P70" s="28"/>
      <c r="Q70" s="28"/>
      <c r="R70" s="28"/>
      <c r="S70" s="28"/>
      <c r="T70" s="30"/>
      <c r="U70" s="30"/>
    </row>
    <row r="71" spans="1:21" s="31" customFormat="1" ht="25.5" customHeight="1" x14ac:dyDescent="0.3">
      <c r="A71" s="32" t="s">
        <v>231</v>
      </c>
      <c r="B71" s="33" t="s">
        <v>232</v>
      </c>
      <c r="C71" s="34">
        <f>[1]Hoja1!$C$61</f>
        <v>16881878.489999998</v>
      </c>
      <c r="D71" s="35">
        <f>[1]Hoja1!$E$61</f>
        <v>16881878.489999998</v>
      </c>
      <c r="E71" s="26"/>
      <c r="F71" s="32" t="s">
        <v>233</v>
      </c>
      <c r="G71" s="33" t="s">
        <v>234</v>
      </c>
      <c r="H71" s="34">
        <f>[1]Hoja1!$D$157</f>
        <v>10471820.939999999</v>
      </c>
      <c r="I71" s="38">
        <f>[1]Hoja1!$F$157</f>
        <v>11680108.939999999</v>
      </c>
      <c r="J71" s="27">
        <f t="shared" si="0"/>
        <v>0</v>
      </c>
      <c r="K71" s="27">
        <f t="shared" si="1"/>
        <v>-1208288</v>
      </c>
      <c r="L71" s="29">
        <f t="shared" si="3"/>
        <v>1208288</v>
      </c>
      <c r="M71" s="28"/>
      <c r="N71" s="28"/>
      <c r="O71" s="28"/>
      <c r="P71" s="28"/>
      <c r="Q71" s="28"/>
      <c r="R71" s="28"/>
      <c r="S71" s="28"/>
      <c r="T71" s="30"/>
      <c r="U71" s="30"/>
    </row>
    <row r="72" spans="1:21" s="31" customFormat="1" ht="25.5" customHeight="1" x14ac:dyDescent="0.3">
      <c r="A72" s="32" t="s">
        <v>235</v>
      </c>
      <c r="B72" s="33" t="s">
        <v>236</v>
      </c>
      <c r="C72" s="34">
        <f>[1]Hoja1!$C$62</f>
        <v>28082374.690000001</v>
      </c>
      <c r="D72" s="35">
        <f>[1]Hoja1!$E$62</f>
        <v>28082374.690000001</v>
      </c>
      <c r="E72" s="26"/>
      <c r="F72" s="32" t="s">
        <v>237</v>
      </c>
      <c r="G72" s="33" t="s">
        <v>238</v>
      </c>
      <c r="H72" s="34">
        <f>[1]Hoja1!$D$158</f>
        <v>0</v>
      </c>
      <c r="I72" s="35">
        <f>[1]Hoja1!$F$158</f>
        <v>0</v>
      </c>
      <c r="J72" s="27">
        <f t="shared" si="0"/>
        <v>0</v>
      </c>
      <c r="K72" s="27">
        <f t="shared" si="1"/>
        <v>0</v>
      </c>
      <c r="L72" s="29">
        <f t="shared" si="3"/>
        <v>0</v>
      </c>
      <c r="M72" s="28"/>
      <c r="N72" s="28"/>
      <c r="O72" s="28"/>
      <c r="P72" s="28"/>
      <c r="Q72" s="28"/>
      <c r="R72" s="28"/>
      <c r="S72" s="28"/>
      <c r="T72" s="30"/>
      <c r="U72" s="30"/>
    </row>
    <row r="73" spans="1:21" s="31" customFormat="1" ht="25.5" customHeight="1" x14ac:dyDescent="0.3">
      <c r="A73" s="32" t="s">
        <v>239</v>
      </c>
      <c r="B73" s="33" t="s">
        <v>240</v>
      </c>
      <c r="C73" s="34">
        <f>[1]Hoja1!$C$63</f>
        <v>0</v>
      </c>
      <c r="D73" s="35">
        <f>[1]Hoja1!$E$63</f>
        <v>0</v>
      </c>
      <c r="E73" s="26"/>
      <c r="F73" s="32" t="s">
        <v>241</v>
      </c>
      <c r="G73" s="33" t="s">
        <v>242</v>
      </c>
      <c r="H73" s="34">
        <f>[1]Hoja1!$D$159</f>
        <v>0</v>
      </c>
      <c r="I73" s="38">
        <f>[1]Hoja1!$F$159</f>
        <v>0</v>
      </c>
      <c r="J73" s="27">
        <f t="shared" ref="J73:J126" si="4">SUM(C73-D73)</f>
        <v>0</v>
      </c>
      <c r="K73" s="27">
        <f t="shared" si="1"/>
        <v>0</v>
      </c>
      <c r="L73" s="29">
        <f t="shared" si="3"/>
        <v>0</v>
      </c>
      <c r="M73" s="28"/>
      <c r="N73" s="28"/>
      <c r="O73" s="28"/>
      <c r="P73" s="28"/>
      <c r="Q73" s="28"/>
      <c r="R73" s="28"/>
      <c r="S73" s="28"/>
      <c r="T73" s="30"/>
      <c r="U73" s="30"/>
    </row>
    <row r="74" spans="1:21" s="31" customFormat="1" ht="25.5" customHeight="1" x14ac:dyDescent="0.3">
      <c r="A74" s="32" t="s">
        <v>243</v>
      </c>
      <c r="B74" s="33" t="s">
        <v>244</v>
      </c>
      <c r="C74" s="34">
        <f>[1]Hoja1!$C$64</f>
        <v>153679340.31999999</v>
      </c>
      <c r="D74" s="35">
        <f>[1]Hoja1!$E$64</f>
        <v>146362439.56</v>
      </c>
      <c r="E74" s="26"/>
      <c r="F74" s="32"/>
      <c r="G74" s="33"/>
      <c r="H74" s="34"/>
      <c r="I74" s="35"/>
      <c r="J74" s="27">
        <f t="shared" si="4"/>
        <v>7316900.7599999905</v>
      </c>
      <c r="K74" s="27">
        <f t="shared" ref="K74:K126" si="5">SUM(H74-I74)</f>
        <v>0</v>
      </c>
      <c r="L74" s="28"/>
      <c r="M74" s="28"/>
      <c r="N74" s="28"/>
      <c r="O74" s="28"/>
      <c r="P74" s="28"/>
      <c r="Q74" s="28"/>
      <c r="R74" s="28"/>
      <c r="S74" s="28"/>
      <c r="T74" s="30"/>
      <c r="U74" s="30"/>
    </row>
    <row r="75" spans="1:21" s="31" customFormat="1" ht="25.5" customHeight="1" x14ac:dyDescent="0.3">
      <c r="A75" s="32" t="s">
        <v>245</v>
      </c>
      <c r="B75" s="33" t="s">
        <v>246</v>
      </c>
      <c r="C75" s="34">
        <f>[1]Hoja1!$C$65</f>
        <v>0</v>
      </c>
      <c r="D75" s="35">
        <f>[1]Hoja1!$E$65</f>
        <v>0</v>
      </c>
      <c r="E75" s="26"/>
      <c r="F75" s="17" t="s">
        <v>247</v>
      </c>
      <c r="G75" s="18" t="s">
        <v>248</v>
      </c>
      <c r="H75" s="24">
        <f>SUM(H76:H78)</f>
        <v>0</v>
      </c>
      <c r="I75" s="25">
        <f>SUM(I76:I78)</f>
        <v>0</v>
      </c>
      <c r="J75" s="27">
        <f t="shared" si="4"/>
        <v>0</v>
      </c>
      <c r="K75" s="27">
        <f t="shared" si="5"/>
        <v>0</v>
      </c>
      <c r="L75" s="28"/>
      <c r="M75" s="28"/>
      <c r="N75" s="28"/>
      <c r="O75" s="28"/>
      <c r="P75" s="28"/>
      <c r="Q75" s="28"/>
      <c r="R75" s="28"/>
      <c r="S75" s="28"/>
      <c r="T75" s="30"/>
      <c r="U75" s="30"/>
    </row>
    <row r="76" spans="1:21" s="31" customFormat="1" ht="25.5" customHeight="1" x14ac:dyDescent="0.3">
      <c r="A76" s="32"/>
      <c r="B76" s="33"/>
      <c r="C76" s="34"/>
      <c r="D76" s="35"/>
      <c r="E76" s="26"/>
      <c r="F76" s="32" t="s">
        <v>249</v>
      </c>
      <c r="G76" s="33" t="s">
        <v>250</v>
      </c>
      <c r="H76" s="34">
        <f>[1]Hoja1!$D$161</f>
        <v>0</v>
      </c>
      <c r="I76" s="35">
        <f>[1]Hoja1!$F$161</f>
        <v>0</v>
      </c>
      <c r="J76" s="27">
        <f t="shared" si="4"/>
        <v>0</v>
      </c>
      <c r="K76" s="27">
        <f t="shared" si="5"/>
        <v>0</v>
      </c>
      <c r="L76" s="28"/>
      <c r="M76" s="28"/>
      <c r="N76" s="28"/>
      <c r="O76" s="28"/>
      <c r="P76" s="28"/>
      <c r="Q76" s="28"/>
      <c r="R76" s="28"/>
      <c r="S76" s="28"/>
      <c r="T76" s="30"/>
      <c r="U76" s="30"/>
    </row>
    <row r="77" spans="1:21" s="31" customFormat="1" ht="25.5" customHeight="1" x14ac:dyDescent="0.3">
      <c r="A77" s="17" t="s">
        <v>251</v>
      </c>
      <c r="B77" s="18" t="s">
        <v>252</v>
      </c>
      <c r="C77" s="24">
        <f>SUM(C78:C85)</f>
        <v>6763520.8100000005</v>
      </c>
      <c r="D77" s="25">
        <f>SUM(D78:D85)</f>
        <v>6473696.6100000003</v>
      </c>
      <c r="E77" s="26"/>
      <c r="F77" s="32" t="s">
        <v>253</v>
      </c>
      <c r="G77" s="33" t="s">
        <v>254</v>
      </c>
      <c r="H77" s="34">
        <f>[1]Hoja1!$D$162</f>
        <v>0</v>
      </c>
      <c r="I77" s="35">
        <f>[1]Hoja1!$F$162</f>
        <v>0</v>
      </c>
      <c r="J77" s="27">
        <f t="shared" si="4"/>
        <v>289824.20000000019</v>
      </c>
      <c r="K77" s="27">
        <f t="shared" si="5"/>
        <v>0</v>
      </c>
      <c r="L77" s="28"/>
      <c r="M77" s="28"/>
      <c r="N77" s="28"/>
      <c r="O77" s="28"/>
      <c r="P77" s="28"/>
      <c r="Q77" s="28"/>
      <c r="R77" s="28"/>
      <c r="S77" s="28"/>
      <c r="T77" s="30"/>
      <c r="U77" s="30"/>
    </row>
    <row r="78" spans="1:21" s="31" customFormat="1" ht="25.5" customHeight="1" x14ac:dyDescent="0.3">
      <c r="A78" s="32" t="s">
        <v>255</v>
      </c>
      <c r="B78" s="33" t="s">
        <v>256</v>
      </c>
      <c r="C78" s="34">
        <f>[1]Hoja1!$C$67</f>
        <v>2369089.65</v>
      </c>
      <c r="D78" s="35">
        <f>[1]Hoja1!$E$67</f>
        <v>2204482.65</v>
      </c>
      <c r="E78" s="26"/>
      <c r="F78" s="32" t="s">
        <v>257</v>
      </c>
      <c r="G78" s="33" t="s">
        <v>258</v>
      </c>
      <c r="H78" s="34">
        <f>[1]Hoja1!$D$163</f>
        <v>0</v>
      </c>
      <c r="I78" s="35">
        <f>[1]Hoja1!$F$163</f>
        <v>0</v>
      </c>
      <c r="J78" s="27">
        <f t="shared" si="4"/>
        <v>164607</v>
      </c>
      <c r="K78" s="27">
        <f t="shared" si="5"/>
        <v>0</v>
      </c>
      <c r="L78" s="28"/>
      <c r="M78" s="28"/>
      <c r="N78" s="28"/>
      <c r="O78" s="28"/>
      <c r="P78" s="28"/>
      <c r="Q78" s="28"/>
      <c r="R78" s="28"/>
      <c r="S78" s="28"/>
      <c r="T78" s="30"/>
      <c r="U78" s="30"/>
    </row>
    <row r="79" spans="1:21" s="31" customFormat="1" ht="25.5" customHeight="1" x14ac:dyDescent="0.3">
      <c r="A79" s="32" t="s">
        <v>259</v>
      </c>
      <c r="B79" s="33" t="s">
        <v>260</v>
      </c>
      <c r="C79" s="34">
        <f>[1]Hoja1!$C$68</f>
        <v>75131.8</v>
      </c>
      <c r="D79" s="35">
        <f>[1]Hoja1!$E$68</f>
        <v>75131.8</v>
      </c>
      <c r="E79" s="26"/>
      <c r="F79" s="32"/>
      <c r="G79" s="33"/>
      <c r="H79" s="34"/>
      <c r="I79" s="35"/>
      <c r="J79" s="27">
        <f t="shared" si="4"/>
        <v>0</v>
      </c>
      <c r="K79" s="27">
        <f t="shared" si="5"/>
        <v>0</v>
      </c>
      <c r="L79" s="28"/>
      <c r="M79" s="28"/>
      <c r="N79" s="28"/>
      <c r="O79" s="28"/>
      <c r="P79" s="28"/>
      <c r="Q79" s="28"/>
      <c r="R79" s="28"/>
      <c r="S79" s="28"/>
      <c r="T79" s="30"/>
      <c r="U79" s="30"/>
    </row>
    <row r="80" spans="1:21" s="31" customFormat="1" ht="25.5" customHeight="1" x14ac:dyDescent="0.3">
      <c r="A80" s="32" t="s">
        <v>261</v>
      </c>
      <c r="B80" s="33" t="s">
        <v>262</v>
      </c>
      <c r="C80" s="34">
        <f>[1]Hoja1!$C$69</f>
        <v>60599.99</v>
      </c>
      <c r="D80" s="35">
        <f>[1]Hoja1!$E$69</f>
        <v>60599.99</v>
      </c>
      <c r="E80" s="26"/>
      <c r="F80" s="17" t="s">
        <v>263</v>
      </c>
      <c r="G80" s="18" t="s">
        <v>264</v>
      </c>
      <c r="H80" s="24">
        <f>SUM(H81:H86)</f>
        <v>0</v>
      </c>
      <c r="I80" s="25">
        <f>SUM(I81:I86)</f>
        <v>0</v>
      </c>
      <c r="J80" s="27">
        <f t="shared" si="4"/>
        <v>0</v>
      </c>
      <c r="K80" s="27">
        <f t="shared" si="5"/>
        <v>0</v>
      </c>
      <c r="L80" s="28"/>
      <c r="M80" s="28"/>
      <c r="N80" s="28"/>
      <c r="O80" s="28"/>
      <c r="P80" s="28"/>
      <c r="Q80" s="28"/>
      <c r="R80" s="28"/>
      <c r="S80" s="28"/>
      <c r="T80" s="30"/>
      <c r="U80" s="30"/>
    </row>
    <row r="81" spans="1:21" s="31" customFormat="1" ht="25.5" customHeight="1" x14ac:dyDescent="0.3">
      <c r="A81" s="32" t="s">
        <v>265</v>
      </c>
      <c r="B81" s="46" t="s">
        <v>266</v>
      </c>
      <c r="C81" s="34">
        <f>[1]Hoja1!$C$70</f>
        <v>2945549.04</v>
      </c>
      <c r="D81" s="35">
        <f>[1]Hoja1!$E$70</f>
        <v>2860549.04</v>
      </c>
      <c r="E81" s="26"/>
      <c r="F81" s="32" t="s">
        <v>267</v>
      </c>
      <c r="G81" s="33" t="s">
        <v>268</v>
      </c>
      <c r="H81" s="34">
        <f>[1]Hoja1!$D$165</f>
        <v>0</v>
      </c>
      <c r="I81" s="35">
        <f>[1]Hoja1!$F$165</f>
        <v>0</v>
      </c>
      <c r="J81" s="27">
        <f t="shared" si="4"/>
        <v>85000</v>
      </c>
      <c r="K81" s="27">
        <f t="shared" si="5"/>
        <v>0</v>
      </c>
      <c r="L81" s="28"/>
      <c r="M81" s="28"/>
      <c r="N81" s="28"/>
      <c r="O81" s="28"/>
      <c r="P81" s="28"/>
      <c r="Q81" s="28"/>
      <c r="R81" s="28"/>
      <c r="S81" s="28"/>
      <c r="T81" s="30"/>
      <c r="U81" s="30"/>
    </row>
    <row r="82" spans="1:21" s="31" customFormat="1" ht="25.5" customHeight="1" x14ac:dyDescent="0.3">
      <c r="A82" s="32" t="s">
        <v>269</v>
      </c>
      <c r="B82" s="33" t="s">
        <v>270</v>
      </c>
      <c r="C82" s="34">
        <f>[1]Hoja1!$C$71</f>
        <v>43777.25</v>
      </c>
      <c r="D82" s="35">
        <f>[1]Hoja1!$E$71</f>
        <v>43777.25</v>
      </c>
      <c r="E82" s="26"/>
      <c r="F82" s="32" t="s">
        <v>271</v>
      </c>
      <c r="G82" s="33" t="s">
        <v>272</v>
      </c>
      <c r="H82" s="34">
        <f>[1]Hoja1!$D$166</f>
        <v>0</v>
      </c>
      <c r="I82" s="35">
        <f>[1]Hoja1!$F$166</f>
        <v>0</v>
      </c>
      <c r="J82" s="27">
        <f t="shared" si="4"/>
        <v>0</v>
      </c>
      <c r="K82" s="27">
        <f t="shared" si="5"/>
        <v>0</v>
      </c>
      <c r="L82" s="28"/>
      <c r="M82" s="28"/>
      <c r="N82" s="28"/>
      <c r="O82" s="28"/>
      <c r="P82" s="28"/>
      <c r="Q82" s="28"/>
      <c r="R82" s="28"/>
      <c r="S82" s="28"/>
      <c r="T82" s="30"/>
      <c r="U82" s="30"/>
    </row>
    <row r="83" spans="1:21" s="31" customFormat="1" ht="25.5" customHeight="1" x14ac:dyDescent="0.3">
      <c r="A83" s="32" t="s">
        <v>273</v>
      </c>
      <c r="B83" s="33" t="s">
        <v>274</v>
      </c>
      <c r="C83" s="34">
        <f>[1]Hoja1!$C$72</f>
        <v>1269373.08</v>
      </c>
      <c r="D83" s="35">
        <f>[1]Hoja1!$E$72</f>
        <v>1229155.8799999999</v>
      </c>
      <c r="E83" s="26"/>
      <c r="F83" s="32" t="s">
        <v>275</v>
      </c>
      <c r="G83" s="33" t="s">
        <v>276</v>
      </c>
      <c r="H83" s="34">
        <f>[1]Hoja1!$D$167</f>
        <v>0</v>
      </c>
      <c r="I83" s="35">
        <f>[1]Hoja1!$F$167</f>
        <v>0</v>
      </c>
      <c r="J83" s="27">
        <f t="shared" si="4"/>
        <v>40217.200000000186</v>
      </c>
      <c r="K83" s="27">
        <f t="shared" si="5"/>
        <v>0</v>
      </c>
      <c r="L83" s="28"/>
      <c r="M83" s="28"/>
      <c r="N83" s="28"/>
      <c r="O83" s="28"/>
      <c r="P83" s="28"/>
      <c r="Q83" s="28"/>
      <c r="R83" s="28"/>
      <c r="S83" s="28"/>
      <c r="T83" s="30"/>
      <c r="U83" s="30"/>
    </row>
    <row r="84" spans="1:21" s="31" customFormat="1" ht="25.5" customHeight="1" x14ac:dyDescent="0.3">
      <c r="A84" s="32" t="s">
        <v>277</v>
      </c>
      <c r="B84" s="33" t="s">
        <v>278</v>
      </c>
      <c r="C84" s="34">
        <f>[1]Hoja1!$C$73</f>
        <v>0</v>
      </c>
      <c r="D84" s="35">
        <f>[1]Hoja1!$E$73</f>
        <v>0</v>
      </c>
      <c r="E84" s="26"/>
      <c r="F84" s="32" t="s">
        <v>279</v>
      </c>
      <c r="G84" s="33" t="s">
        <v>280</v>
      </c>
      <c r="H84" s="34">
        <f>[1]Hoja1!$D$168</f>
        <v>0</v>
      </c>
      <c r="I84" s="35">
        <f>[1]Hoja1!$F$168</f>
        <v>0</v>
      </c>
      <c r="J84" s="27">
        <f t="shared" si="4"/>
        <v>0</v>
      </c>
      <c r="K84" s="27">
        <f t="shared" si="5"/>
        <v>0</v>
      </c>
      <c r="L84" s="28"/>
      <c r="M84" s="28"/>
      <c r="N84" s="28"/>
      <c r="O84" s="28"/>
      <c r="P84" s="28"/>
      <c r="Q84" s="28"/>
      <c r="R84" s="28"/>
      <c r="S84" s="28"/>
      <c r="T84" s="30"/>
      <c r="U84" s="30"/>
    </row>
    <row r="85" spans="1:21" s="31" customFormat="1" ht="25.5" customHeight="1" x14ac:dyDescent="0.3">
      <c r="A85" s="32" t="s">
        <v>281</v>
      </c>
      <c r="B85" s="33" t="s">
        <v>282</v>
      </c>
      <c r="C85" s="34">
        <f>[1]Hoja1!$C$74</f>
        <v>0</v>
      </c>
      <c r="D85" s="35">
        <f>[1]Hoja1!$E$74</f>
        <v>0</v>
      </c>
      <c r="E85" s="26"/>
      <c r="F85" s="32" t="s">
        <v>283</v>
      </c>
      <c r="G85" s="33" t="s">
        <v>284</v>
      </c>
      <c r="H85" s="34">
        <f>[1]Hoja1!$D$169</f>
        <v>0</v>
      </c>
      <c r="I85" s="35">
        <f>[1]Hoja1!$F$169</f>
        <v>0</v>
      </c>
      <c r="J85" s="27">
        <f t="shared" si="4"/>
        <v>0</v>
      </c>
      <c r="K85" s="27">
        <f t="shared" si="5"/>
        <v>0</v>
      </c>
      <c r="L85" s="28"/>
      <c r="M85" s="28"/>
      <c r="N85" s="28"/>
      <c r="O85" s="28"/>
      <c r="P85" s="28"/>
      <c r="Q85" s="28"/>
      <c r="R85" s="28"/>
      <c r="S85" s="28"/>
      <c r="T85" s="30"/>
      <c r="U85" s="30"/>
    </row>
    <row r="86" spans="1:21" s="31" customFormat="1" ht="25.5" customHeight="1" x14ac:dyDescent="0.3">
      <c r="A86" s="32"/>
      <c r="B86" s="33"/>
      <c r="C86" s="34"/>
      <c r="D86" s="35"/>
      <c r="E86" s="26"/>
      <c r="F86" s="32" t="s">
        <v>285</v>
      </c>
      <c r="G86" s="33" t="s">
        <v>286</v>
      </c>
      <c r="H86" s="34">
        <f>[1]Hoja1!$D$170</f>
        <v>0</v>
      </c>
      <c r="I86" s="35">
        <f>[1]Hoja1!$F$170</f>
        <v>0</v>
      </c>
      <c r="J86" s="27">
        <f t="shared" si="4"/>
        <v>0</v>
      </c>
      <c r="K86" s="27">
        <f t="shared" si="5"/>
        <v>0</v>
      </c>
      <c r="L86" s="28"/>
      <c r="M86" s="28"/>
      <c r="N86" s="28"/>
      <c r="O86" s="28"/>
      <c r="P86" s="28"/>
      <c r="Q86" s="28"/>
      <c r="R86" s="28"/>
      <c r="S86" s="28"/>
      <c r="T86" s="30"/>
      <c r="U86" s="30"/>
    </row>
    <row r="87" spans="1:21" s="31" customFormat="1" ht="25.5" customHeight="1" x14ac:dyDescent="0.3">
      <c r="A87" s="17" t="s">
        <v>287</v>
      </c>
      <c r="B87" s="18" t="s">
        <v>288</v>
      </c>
      <c r="C87" s="24">
        <f>SUM(C88:C92)</f>
        <v>0</v>
      </c>
      <c r="D87" s="25">
        <f>SUM(D88:D92)</f>
        <v>0</v>
      </c>
      <c r="E87" s="26"/>
      <c r="F87" s="32"/>
      <c r="G87" s="33"/>
      <c r="H87" s="34"/>
      <c r="I87" s="35"/>
      <c r="J87" s="27">
        <f t="shared" si="4"/>
        <v>0</v>
      </c>
      <c r="K87" s="27">
        <f t="shared" si="5"/>
        <v>0</v>
      </c>
      <c r="L87" s="28"/>
      <c r="M87" s="28"/>
      <c r="N87" s="28"/>
      <c r="O87" s="28"/>
      <c r="P87" s="28"/>
      <c r="Q87" s="28"/>
      <c r="R87" s="28"/>
      <c r="S87" s="28"/>
      <c r="T87" s="30"/>
      <c r="U87" s="30"/>
    </row>
    <row r="88" spans="1:21" s="31" customFormat="1" ht="25.5" customHeight="1" x14ac:dyDescent="0.3">
      <c r="A88" s="32" t="s">
        <v>289</v>
      </c>
      <c r="B88" s="33" t="s">
        <v>290</v>
      </c>
      <c r="C88" s="34">
        <f>[1]Hoja1!$C$76</f>
        <v>0</v>
      </c>
      <c r="D88" s="35">
        <f>[1]Hoja1!$E$76</f>
        <v>0</v>
      </c>
      <c r="E88" s="26"/>
      <c r="F88" s="17" t="s">
        <v>291</v>
      </c>
      <c r="G88" s="18" t="s">
        <v>292</v>
      </c>
      <c r="H88" s="24">
        <f>SUM(H89:H92)</f>
        <v>0</v>
      </c>
      <c r="I88" s="25">
        <f>SUM(I89:I92)</f>
        <v>0</v>
      </c>
      <c r="J88" s="27">
        <f t="shared" si="4"/>
        <v>0</v>
      </c>
      <c r="K88" s="27">
        <f t="shared" si="5"/>
        <v>0</v>
      </c>
      <c r="L88" s="28"/>
      <c r="M88" s="28"/>
      <c r="N88" s="28"/>
      <c r="O88" s="28"/>
      <c r="P88" s="28"/>
      <c r="Q88" s="28"/>
      <c r="R88" s="28"/>
      <c r="S88" s="28"/>
      <c r="T88" s="30"/>
      <c r="U88" s="30"/>
    </row>
    <row r="89" spans="1:21" s="31" customFormat="1" ht="25.5" customHeight="1" x14ac:dyDescent="0.3">
      <c r="A89" s="32" t="s">
        <v>293</v>
      </c>
      <c r="B89" s="33" t="s">
        <v>294</v>
      </c>
      <c r="C89" s="34">
        <f>[1]Hoja1!$C$77</f>
        <v>0</v>
      </c>
      <c r="D89" s="35">
        <f>[1]Hoja1!$E$77</f>
        <v>0</v>
      </c>
      <c r="E89" s="26"/>
      <c r="F89" s="32" t="s">
        <v>295</v>
      </c>
      <c r="G89" s="33" t="s">
        <v>296</v>
      </c>
      <c r="H89" s="34">
        <f>[1]Hoja1!$D$172</f>
        <v>0</v>
      </c>
      <c r="I89" s="35">
        <f>[1]Hoja1!$F$172</f>
        <v>0</v>
      </c>
      <c r="J89" s="27">
        <f t="shared" si="4"/>
        <v>0</v>
      </c>
      <c r="K89" s="27">
        <f t="shared" si="5"/>
        <v>0</v>
      </c>
      <c r="L89" s="28"/>
      <c r="M89" s="28"/>
      <c r="N89" s="28"/>
      <c r="O89" s="28"/>
      <c r="P89" s="28"/>
      <c r="Q89" s="28"/>
      <c r="R89" s="28"/>
      <c r="S89" s="28"/>
      <c r="T89" s="30"/>
      <c r="U89" s="30"/>
    </row>
    <row r="90" spans="1:21" s="31" customFormat="1" ht="25.5" customHeight="1" x14ac:dyDescent="0.3">
      <c r="A90" s="32" t="s">
        <v>297</v>
      </c>
      <c r="B90" s="33" t="s">
        <v>298</v>
      </c>
      <c r="C90" s="34">
        <f>[1]Hoja1!$C$78</f>
        <v>0</v>
      </c>
      <c r="D90" s="35">
        <f>[1]Hoja1!$E$78</f>
        <v>0</v>
      </c>
      <c r="E90" s="26"/>
      <c r="F90" s="32" t="s">
        <v>299</v>
      </c>
      <c r="G90" s="33" t="s">
        <v>300</v>
      </c>
      <c r="H90" s="34">
        <f>[1]Hoja1!$D$173</f>
        <v>0</v>
      </c>
      <c r="I90" s="35">
        <f>[1]Hoja1!$F$173</f>
        <v>0</v>
      </c>
      <c r="J90" s="27">
        <f t="shared" si="4"/>
        <v>0</v>
      </c>
      <c r="K90" s="27">
        <f t="shared" si="5"/>
        <v>0</v>
      </c>
      <c r="L90" s="28"/>
      <c r="M90" s="28"/>
      <c r="N90" s="28"/>
      <c r="O90" s="28"/>
      <c r="P90" s="28"/>
      <c r="Q90" s="28"/>
      <c r="R90" s="28"/>
      <c r="S90" s="28"/>
      <c r="T90" s="30"/>
      <c r="U90" s="30"/>
    </row>
    <row r="91" spans="1:21" s="31" customFormat="1" ht="25.5" customHeight="1" x14ac:dyDescent="0.3">
      <c r="A91" s="32" t="s">
        <v>301</v>
      </c>
      <c r="B91" s="33" t="s">
        <v>302</v>
      </c>
      <c r="C91" s="34">
        <f>[1]Hoja1!$C$79</f>
        <v>0</v>
      </c>
      <c r="D91" s="35">
        <f>[1]Hoja1!$E$79</f>
        <v>0</v>
      </c>
      <c r="E91" s="26"/>
      <c r="F91" s="32" t="s">
        <v>303</v>
      </c>
      <c r="G91" s="33" t="s">
        <v>304</v>
      </c>
      <c r="H91" s="34">
        <f>[1]Hoja1!$D$174</f>
        <v>0</v>
      </c>
      <c r="I91" s="35">
        <f>[1]Hoja1!$F$174</f>
        <v>0</v>
      </c>
      <c r="J91" s="27">
        <f t="shared" si="4"/>
        <v>0</v>
      </c>
      <c r="K91" s="27">
        <f t="shared" si="5"/>
        <v>0</v>
      </c>
      <c r="L91" s="28"/>
      <c r="M91" s="28"/>
      <c r="N91" s="28"/>
      <c r="O91" s="28"/>
      <c r="P91" s="28"/>
      <c r="Q91" s="28"/>
      <c r="R91" s="28"/>
      <c r="S91" s="28"/>
      <c r="T91" s="30"/>
      <c r="U91" s="30"/>
    </row>
    <row r="92" spans="1:21" s="31" customFormat="1" ht="25.5" customHeight="1" x14ac:dyDescent="0.3">
      <c r="A92" s="32" t="s">
        <v>305</v>
      </c>
      <c r="B92" s="33" t="s">
        <v>306</v>
      </c>
      <c r="C92" s="34">
        <f>[1]Hoja1!$C$80</f>
        <v>0</v>
      </c>
      <c r="D92" s="35">
        <f>[1]Hoja1!$E$80</f>
        <v>0</v>
      </c>
      <c r="E92" s="26"/>
      <c r="F92" s="32" t="s">
        <v>307</v>
      </c>
      <c r="G92" s="33" t="s">
        <v>308</v>
      </c>
      <c r="H92" s="34">
        <f>[1]Hoja1!$D$175</f>
        <v>0</v>
      </c>
      <c r="I92" s="35">
        <f>[1]Hoja1!$F$175</f>
        <v>0</v>
      </c>
      <c r="J92" s="27">
        <f t="shared" si="4"/>
        <v>0</v>
      </c>
      <c r="K92" s="27">
        <f t="shared" si="5"/>
        <v>0</v>
      </c>
      <c r="L92" s="28"/>
      <c r="M92" s="28"/>
      <c r="N92" s="28"/>
      <c r="O92" s="28"/>
      <c r="P92" s="28"/>
      <c r="Q92" s="28"/>
      <c r="R92" s="28"/>
      <c r="S92" s="28"/>
      <c r="T92" s="30"/>
      <c r="U92" s="30"/>
    </row>
    <row r="93" spans="1:21" s="31" customFormat="1" ht="25.5" customHeight="1" x14ac:dyDescent="0.3">
      <c r="A93" s="32"/>
      <c r="B93" s="33"/>
      <c r="C93" s="34"/>
      <c r="D93" s="35"/>
      <c r="E93" s="26"/>
      <c r="F93" s="32"/>
      <c r="G93" s="33"/>
      <c r="H93" s="34"/>
      <c r="I93" s="35"/>
      <c r="J93" s="27">
        <f t="shared" si="4"/>
        <v>0</v>
      </c>
      <c r="K93" s="27">
        <f t="shared" si="5"/>
        <v>0</v>
      </c>
      <c r="L93" s="28"/>
      <c r="M93" s="28"/>
      <c r="N93" s="28"/>
      <c r="O93" s="28"/>
      <c r="P93" s="28"/>
      <c r="Q93" s="28"/>
      <c r="R93" s="28"/>
      <c r="S93" s="28"/>
      <c r="T93" s="30"/>
      <c r="U93" s="30"/>
    </row>
    <row r="94" spans="1:21" s="31" customFormat="1" ht="25.5" customHeight="1" x14ac:dyDescent="0.3">
      <c r="A94" s="17" t="s">
        <v>309</v>
      </c>
      <c r="B94" s="18" t="s">
        <v>310</v>
      </c>
      <c r="C94" s="24">
        <f>SUM(C95:C99)</f>
        <v>0</v>
      </c>
      <c r="D94" s="25">
        <f>SUM(D95:D99)</f>
        <v>0</v>
      </c>
      <c r="E94" s="26"/>
      <c r="F94" s="32"/>
      <c r="G94" s="40" t="s">
        <v>311</v>
      </c>
      <c r="H94" s="41">
        <f>H59+H63+H68+H75+H80+H88</f>
        <v>10471820.939999999</v>
      </c>
      <c r="I94" s="42">
        <f>I59+I63+I68+I75+I80+I88</f>
        <v>11680108.939999999</v>
      </c>
      <c r="J94" s="27">
        <f t="shared" si="4"/>
        <v>0</v>
      </c>
      <c r="K94" s="27">
        <f t="shared" si="5"/>
        <v>-1208288</v>
      </c>
      <c r="L94" s="28"/>
      <c r="M94" s="28"/>
      <c r="N94" s="28"/>
      <c r="O94" s="28"/>
      <c r="P94" s="28"/>
      <c r="Q94" s="28"/>
      <c r="R94" s="28"/>
      <c r="S94" s="28"/>
      <c r="T94" s="30"/>
      <c r="U94" s="30"/>
    </row>
    <row r="95" spans="1:21" s="31" customFormat="1" ht="25.5" customHeight="1" x14ac:dyDescent="0.3">
      <c r="A95" s="32" t="s">
        <v>312</v>
      </c>
      <c r="B95" s="33" t="s">
        <v>313</v>
      </c>
      <c r="C95" s="34">
        <f>[1]Hoja1!$C$82</f>
        <v>0</v>
      </c>
      <c r="D95" s="35">
        <f>[1]Hoja1!$E$82</f>
        <v>0</v>
      </c>
      <c r="E95" s="26"/>
      <c r="F95" s="32"/>
      <c r="G95" s="40"/>
      <c r="H95" s="34"/>
      <c r="I95" s="35"/>
      <c r="J95" s="27">
        <f t="shared" si="4"/>
        <v>0</v>
      </c>
      <c r="K95" s="27">
        <f t="shared" si="5"/>
        <v>0</v>
      </c>
      <c r="L95" s="28"/>
      <c r="M95" s="28"/>
      <c r="N95" s="28"/>
      <c r="O95" s="28"/>
      <c r="P95" s="28"/>
      <c r="Q95" s="28"/>
      <c r="R95" s="28"/>
      <c r="S95" s="28"/>
      <c r="T95" s="30"/>
      <c r="U95" s="30"/>
    </row>
    <row r="96" spans="1:21" s="31" customFormat="1" ht="25.5" customHeight="1" x14ac:dyDescent="0.3">
      <c r="A96" s="32" t="s">
        <v>314</v>
      </c>
      <c r="B96" s="33" t="s">
        <v>315</v>
      </c>
      <c r="C96" s="34">
        <f>[1]Hoja1!$C$83</f>
        <v>0</v>
      </c>
      <c r="D96" s="35">
        <f>[1]Hoja1!$E$83</f>
        <v>0</v>
      </c>
      <c r="E96" s="26"/>
      <c r="F96" s="32"/>
      <c r="G96" s="18" t="s">
        <v>316</v>
      </c>
      <c r="H96" s="44">
        <f>H56+H94</f>
        <v>18379847.550000001</v>
      </c>
      <c r="I96" s="45">
        <f>I56+I94</f>
        <v>27212043.229999997</v>
      </c>
      <c r="J96" s="27">
        <f t="shared" si="4"/>
        <v>0</v>
      </c>
      <c r="K96" s="27">
        <f t="shared" si="5"/>
        <v>-8832195.679999996</v>
      </c>
      <c r="L96" s="28"/>
      <c r="M96" s="28"/>
      <c r="N96" s="28"/>
      <c r="O96" s="28"/>
      <c r="P96" s="28"/>
      <c r="Q96" s="28"/>
      <c r="R96" s="28"/>
      <c r="S96" s="28"/>
      <c r="T96" s="30"/>
      <c r="U96" s="30"/>
    </row>
    <row r="97" spans="1:21" s="31" customFormat="1" ht="25.5" customHeight="1" x14ac:dyDescent="0.3">
      <c r="A97" s="32" t="s">
        <v>317</v>
      </c>
      <c r="B97" s="33" t="s">
        <v>318</v>
      </c>
      <c r="C97" s="34">
        <f>[1]Hoja1!$C$84</f>
        <v>0</v>
      </c>
      <c r="D97" s="35">
        <f>[1]Hoja1!$E$84</f>
        <v>0</v>
      </c>
      <c r="E97" s="26"/>
      <c r="F97" s="32"/>
      <c r="G97" s="33"/>
      <c r="H97" s="34"/>
      <c r="I97" s="35"/>
      <c r="J97" s="27">
        <f t="shared" si="4"/>
        <v>0</v>
      </c>
      <c r="K97" s="27">
        <f t="shared" si="5"/>
        <v>0</v>
      </c>
      <c r="L97" s="28"/>
      <c r="M97" s="28"/>
      <c r="N97" s="28"/>
      <c r="O97" s="28"/>
      <c r="P97" s="29">
        <f>SUM(H96-H68-H24)</f>
        <v>7303882.2100000009</v>
      </c>
      <c r="Q97" s="29">
        <f>SUM(I96-I68-I24)</f>
        <v>15531934.289999997</v>
      </c>
      <c r="R97" s="28"/>
      <c r="S97" s="28"/>
      <c r="T97" s="30"/>
      <c r="U97" s="30"/>
    </row>
    <row r="98" spans="1:21" s="31" customFormat="1" ht="25.5" customHeight="1" x14ac:dyDescent="0.3">
      <c r="A98" s="32" t="s">
        <v>319</v>
      </c>
      <c r="B98" s="33" t="s">
        <v>320</v>
      </c>
      <c r="C98" s="34">
        <f>[1]Hoja1!$C$85</f>
        <v>0</v>
      </c>
      <c r="D98" s="35">
        <f>[1]Hoja1!$E$85</f>
        <v>0</v>
      </c>
      <c r="E98" s="26"/>
      <c r="F98" s="17"/>
      <c r="G98" s="18" t="s">
        <v>321</v>
      </c>
      <c r="H98" s="34"/>
      <c r="I98" s="35"/>
      <c r="J98" s="27">
        <f t="shared" si="4"/>
        <v>0</v>
      </c>
      <c r="K98" s="27">
        <f t="shared" si="5"/>
        <v>0</v>
      </c>
      <c r="L98" s="28"/>
      <c r="M98" s="28"/>
      <c r="N98" s="28"/>
      <c r="O98" s="28"/>
      <c r="P98" s="28"/>
      <c r="Q98" s="28"/>
      <c r="R98" s="28"/>
      <c r="S98" s="28"/>
      <c r="T98" s="30"/>
      <c r="U98" s="30"/>
    </row>
    <row r="99" spans="1:21" s="31" customFormat="1" ht="25.5" customHeight="1" x14ac:dyDescent="0.3">
      <c r="A99" s="32" t="s">
        <v>322</v>
      </c>
      <c r="B99" s="33" t="s">
        <v>323</v>
      </c>
      <c r="C99" s="34">
        <f>[1]Hoja1!$C$86</f>
        <v>0</v>
      </c>
      <c r="D99" s="35">
        <f>[1]Hoja1!$E$86</f>
        <v>0</v>
      </c>
      <c r="E99" s="26"/>
      <c r="F99" s="17" t="s">
        <v>324</v>
      </c>
      <c r="G99" s="18" t="s">
        <v>325</v>
      </c>
      <c r="H99" s="24">
        <f>SUM(H100:H102)</f>
        <v>0</v>
      </c>
      <c r="I99" s="25">
        <f>SUM(I100:I102)</f>
        <v>0</v>
      </c>
      <c r="J99" s="27">
        <f t="shared" si="4"/>
        <v>0</v>
      </c>
      <c r="K99" s="27">
        <f t="shared" si="5"/>
        <v>0</v>
      </c>
      <c r="L99" s="28"/>
      <c r="M99" s="28"/>
      <c r="N99" s="28"/>
      <c r="O99" s="28"/>
      <c r="P99" s="28"/>
      <c r="Q99" s="28"/>
      <c r="R99" s="28"/>
      <c r="S99" s="28"/>
      <c r="T99" s="30"/>
      <c r="U99" s="30"/>
    </row>
    <row r="100" spans="1:21" s="31" customFormat="1" ht="25.5" customHeight="1" x14ac:dyDescent="0.3">
      <c r="A100" s="32"/>
      <c r="B100" s="33"/>
      <c r="C100" s="34"/>
      <c r="D100" s="35"/>
      <c r="E100" s="26"/>
      <c r="F100" s="32" t="s">
        <v>326</v>
      </c>
      <c r="G100" s="33" t="s">
        <v>327</v>
      </c>
      <c r="H100" s="34">
        <f>[1]Hoja1!$D$178</f>
        <v>0</v>
      </c>
      <c r="I100" s="35">
        <f>[1]Hoja1!$F$178</f>
        <v>0</v>
      </c>
      <c r="J100" s="27">
        <f t="shared" si="4"/>
        <v>0</v>
      </c>
      <c r="K100" s="27">
        <f t="shared" si="5"/>
        <v>0</v>
      </c>
      <c r="L100" s="28"/>
      <c r="M100" s="28"/>
      <c r="N100" s="28"/>
      <c r="O100" s="28"/>
      <c r="P100" s="28"/>
      <c r="Q100" s="28"/>
      <c r="R100" s="28"/>
      <c r="S100" s="28"/>
      <c r="T100" s="30"/>
      <c r="U100" s="30"/>
    </row>
    <row r="101" spans="1:21" s="31" customFormat="1" ht="25.5" customHeight="1" x14ac:dyDescent="0.3">
      <c r="A101" s="17" t="s">
        <v>328</v>
      </c>
      <c r="B101" s="18" t="s">
        <v>329</v>
      </c>
      <c r="C101" s="24">
        <f>SUM(C102:C107)</f>
        <v>0</v>
      </c>
      <c r="D101" s="25">
        <f>SUM(D102:D107)</f>
        <v>0</v>
      </c>
      <c r="E101" s="26"/>
      <c r="F101" s="32" t="s">
        <v>330</v>
      </c>
      <c r="G101" s="33" t="s">
        <v>331</v>
      </c>
      <c r="H101" s="34">
        <f>[1]Hoja1!$D$179</f>
        <v>0</v>
      </c>
      <c r="I101" s="35">
        <f>[1]Hoja1!$F$179</f>
        <v>0</v>
      </c>
      <c r="J101" s="27">
        <f t="shared" si="4"/>
        <v>0</v>
      </c>
      <c r="K101" s="27">
        <f t="shared" si="5"/>
        <v>0</v>
      </c>
      <c r="L101" s="28"/>
      <c r="M101" s="28"/>
      <c r="N101" s="28"/>
      <c r="O101" s="28"/>
      <c r="P101" s="28"/>
      <c r="Q101" s="28"/>
      <c r="R101" s="28"/>
      <c r="S101" s="28"/>
      <c r="T101" s="30"/>
      <c r="U101" s="30"/>
    </row>
    <row r="102" spans="1:21" s="31" customFormat="1" ht="25.5" customHeight="1" x14ac:dyDescent="0.3">
      <c r="A102" s="32" t="s">
        <v>332</v>
      </c>
      <c r="B102" s="33" t="s">
        <v>333</v>
      </c>
      <c r="C102" s="34">
        <f>[1]Hoja1!$C$88</f>
        <v>0</v>
      </c>
      <c r="D102" s="35">
        <f>[1]Hoja1!$E$88</f>
        <v>0</v>
      </c>
      <c r="E102" s="26"/>
      <c r="F102" s="32" t="s">
        <v>334</v>
      </c>
      <c r="G102" s="33" t="s">
        <v>335</v>
      </c>
      <c r="H102" s="34">
        <f>[1]Hoja1!$D$180</f>
        <v>0</v>
      </c>
      <c r="I102" s="35">
        <f>[1]Hoja1!$F$180</f>
        <v>0</v>
      </c>
      <c r="J102" s="27">
        <f t="shared" si="4"/>
        <v>0</v>
      </c>
      <c r="K102" s="27">
        <f t="shared" si="5"/>
        <v>0</v>
      </c>
      <c r="L102" s="28"/>
      <c r="M102" s="28"/>
      <c r="N102" s="28"/>
      <c r="O102" s="28"/>
      <c r="P102" s="28"/>
      <c r="Q102" s="28"/>
      <c r="R102" s="28"/>
      <c r="S102" s="28"/>
      <c r="T102" s="30"/>
      <c r="U102" s="30"/>
    </row>
    <row r="103" spans="1:21" s="31" customFormat="1" ht="25.5" customHeight="1" x14ac:dyDescent="0.3">
      <c r="A103" s="32" t="s">
        <v>336</v>
      </c>
      <c r="B103" s="33" t="s">
        <v>337</v>
      </c>
      <c r="C103" s="34">
        <f>[1]Hoja1!$C$89</f>
        <v>0</v>
      </c>
      <c r="D103" s="35">
        <f>[1]Hoja1!$E$89</f>
        <v>0</v>
      </c>
      <c r="E103" s="26"/>
      <c r="F103" s="32"/>
      <c r="G103" s="33"/>
      <c r="H103" s="34"/>
      <c r="I103" s="35"/>
      <c r="J103" s="27">
        <f t="shared" si="4"/>
        <v>0</v>
      </c>
      <c r="K103" s="27">
        <f t="shared" si="5"/>
        <v>0</v>
      </c>
      <c r="L103" s="28"/>
      <c r="M103" s="28"/>
      <c r="N103" s="28"/>
      <c r="O103" s="28"/>
      <c r="P103" s="28"/>
      <c r="Q103" s="28"/>
      <c r="R103" s="28"/>
      <c r="S103" s="28"/>
      <c r="T103" s="30"/>
      <c r="U103" s="30"/>
    </row>
    <row r="104" spans="1:21" s="31" customFormat="1" ht="25.5" customHeight="1" x14ac:dyDescent="0.3">
      <c r="A104" s="32" t="s">
        <v>338</v>
      </c>
      <c r="B104" s="33" t="s">
        <v>339</v>
      </c>
      <c r="C104" s="34">
        <f>[1]Hoja1!$C$90</f>
        <v>0</v>
      </c>
      <c r="D104" s="35">
        <f>[1]Hoja1!$E$90</f>
        <v>0</v>
      </c>
      <c r="E104" s="26"/>
      <c r="F104" s="17" t="s">
        <v>340</v>
      </c>
      <c r="G104" s="18" t="s">
        <v>341</v>
      </c>
      <c r="H104" s="24">
        <f>H105+H106+H107+H112+H116</f>
        <v>0</v>
      </c>
      <c r="I104" s="25">
        <f>I105+I106+I107+I112+I116</f>
        <v>170916900.25</v>
      </c>
      <c r="J104" s="27">
        <f t="shared" si="4"/>
        <v>0</v>
      </c>
      <c r="K104" s="27">
        <f t="shared" si="5"/>
        <v>-170916900.25</v>
      </c>
      <c r="L104" s="28"/>
      <c r="M104" s="28"/>
      <c r="N104" s="28"/>
      <c r="O104" s="28"/>
      <c r="P104" s="28"/>
      <c r="Q104" s="28"/>
      <c r="R104" s="28"/>
      <c r="S104" s="28"/>
      <c r="T104" s="30"/>
      <c r="U104" s="30"/>
    </row>
    <row r="105" spans="1:21" s="31" customFormat="1" ht="25.5" customHeight="1" x14ac:dyDescent="0.3">
      <c r="A105" s="32" t="s">
        <v>342</v>
      </c>
      <c r="B105" s="33" t="s">
        <v>343</v>
      </c>
      <c r="C105" s="34">
        <f>[1]Hoja1!$C$91</f>
        <v>0</v>
      </c>
      <c r="D105" s="35">
        <f>[1]Hoja1!$E$91</f>
        <v>0</v>
      </c>
      <c r="E105" s="26"/>
      <c r="F105" s="32" t="s">
        <v>344</v>
      </c>
      <c r="G105" s="33" t="s">
        <v>345</v>
      </c>
      <c r="H105" s="34">
        <f>[1]Hoja1!$D$182</f>
        <v>0</v>
      </c>
      <c r="I105" s="35">
        <f>[1]Hoja1!$F$182</f>
        <v>71681245.569999993</v>
      </c>
      <c r="J105" s="27">
        <f t="shared" si="4"/>
        <v>0</v>
      </c>
      <c r="K105" s="27">
        <f t="shared" si="5"/>
        <v>-71681245.569999993</v>
      </c>
      <c r="L105" s="28"/>
      <c r="M105" s="28"/>
      <c r="N105" s="28"/>
      <c r="O105" s="28"/>
      <c r="P105" s="28"/>
      <c r="Q105" s="28"/>
      <c r="R105" s="28"/>
      <c r="S105" s="28"/>
      <c r="T105" s="30"/>
      <c r="U105" s="30"/>
    </row>
    <row r="106" spans="1:21" s="31" customFormat="1" ht="25.5" customHeight="1" x14ac:dyDescent="0.3">
      <c r="A106" s="32" t="s">
        <v>346</v>
      </c>
      <c r="B106" s="33" t="s">
        <v>347</v>
      </c>
      <c r="C106" s="34">
        <f>[1]Hoja1!$C$92</f>
        <v>0</v>
      </c>
      <c r="D106" s="35">
        <f>[1]Hoja1!$E$92</f>
        <v>0</v>
      </c>
      <c r="E106" s="26"/>
      <c r="F106" s="32" t="s">
        <v>348</v>
      </c>
      <c r="G106" s="33" t="s">
        <v>349</v>
      </c>
      <c r="H106" s="34">
        <f>[1]Hoja1!$D$183</f>
        <v>0</v>
      </c>
      <c r="I106" s="35">
        <f>[1]Hoja1!$F$183</f>
        <v>99235654.680000007</v>
      </c>
      <c r="J106" s="27">
        <f t="shared" si="4"/>
        <v>0</v>
      </c>
      <c r="K106" s="27">
        <f t="shared" si="5"/>
        <v>-99235654.680000007</v>
      </c>
      <c r="L106" s="28"/>
      <c r="M106" s="28"/>
      <c r="N106" s="28"/>
      <c r="O106" s="28"/>
      <c r="P106" s="28"/>
      <c r="Q106" s="28"/>
      <c r="R106" s="28"/>
      <c r="S106" s="28"/>
      <c r="T106" s="30"/>
      <c r="U106" s="30"/>
    </row>
    <row r="107" spans="1:21" s="31" customFormat="1" ht="25.5" customHeight="1" x14ac:dyDescent="0.3">
      <c r="A107" s="32" t="s">
        <v>350</v>
      </c>
      <c r="B107" s="33" t="s">
        <v>351</v>
      </c>
      <c r="C107" s="34">
        <f>[1]Hoja1!$C$93</f>
        <v>0</v>
      </c>
      <c r="D107" s="35">
        <f>[1]Hoja1!$E$93</f>
        <v>0</v>
      </c>
      <c r="E107" s="26"/>
      <c r="F107" s="17" t="s">
        <v>352</v>
      </c>
      <c r="G107" s="18" t="s">
        <v>353</v>
      </c>
      <c r="H107" s="24">
        <f>SUM(H108:H111)</f>
        <v>0</v>
      </c>
      <c r="I107" s="25">
        <f>SUM(I108:I111)</f>
        <v>0</v>
      </c>
      <c r="J107" s="27">
        <f t="shared" si="4"/>
        <v>0</v>
      </c>
      <c r="K107" s="27">
        <f t="shared" si="5"/>
        <v>0</v>
      </c>
      <c r="L107" s="28"/>
      <c r="M107" s="28"/>
      <c r="N107" s="28"/>
      <c r="O107" s="28"/>
      <c r="P107" s="28"/>
      <c r="Q107" s="28"/>
      <c r="R107" s="28"/>
      <c r="S107" s="28"/>
      <c r="T107" s="30"/>
      <c r="U107" s="30"/>
    </row>
    <row r="108" spans="1:21" s="31" customFormat="1" ht="25.5" customHeight="1" x14ac:dyDescent="0.3">
      <c r="A108" s="32"/>
      <c r="B108" s="33"/>
      <c r="C108" s="34"/>
      <c r="D108" s="35"/>
      <c r="E108" s="26"/>
      <c r="F108" s="32" t="s">
        <v>354</v>
      </c>
      <c r="G108" s="33" t="s">
        <v>355</v>
      </c>
      <c r="H108" s="34">
        <f>[1]Hoja1!$D$185</f>
        <v>0</v>
      </c>
      <c r="I108" s="35">
        <f>[1]Hoja1!$F$185</f>
        <v>0</v>
      </c>
      <c r="J108" s="27">
        <f t="shared" si="4"/>
        <v>0</v>
      </c>
      <c r="K108" s="27">
        <f t="shared" si="5"/>
        <v>0</v>
      </c>
      <c r="L108" s="28"/>
      <c r="M108" s="28"/>
      <c r="N108" s="28"/>
      <c r="O108" s="28"/>
      <c r="P108" s="28"/>
      <c r="Q108" s="28"/>
      <c r="R108" s="28"/>
      <c r="S108" s="28"/>
      <c r="T108" s="30"/>
      <c r="U108" s="30"/>
    </row>
    <row r="109" spans="1:21" s="31" customFormat="1" ht="25.5" customHeight="1" x14ac:dyDescent="0.3">
      <c r="A109" s="17" t="s">
        <v>356</v>
      </c>
      <c r="B109" s="18" t="s">
        <v>357</v>
      </c>
      <c r="C109" s="24">
        <f>SUM(C110:C114)</f>
        <v>0</v>
      </c>
      <c r="D109" s="25">
        <f>SUM(D110:D114)</f>
        <v>0</v>
      </c>
      <c r="E109" s="26"/>
      <c r="F109" s="32" t="s">
        <v>358</v>
      </c>
      <c r="G109" s="33" t="s">
        <v>359</v>
      </c>
      <c r="H109" s="34">
        <f>[1]Hoja1!$D$186</f>
        <v>0</v>
      </c>
      <c r="I109" s="35">
        <f>[1]Hoja1!$F$186</f>
        <v>0</v>
      </c>
      <c r="J109" s="27">
        <f t="shared" si="4"/>
        <v>0</v>
      </c>
      <c r="K109" s="27">
        <f t="shared" si="5"/>
        <v>0</v>
      </c>
      <c r="L109" s="28"/>
      <c r="M109" s="28"/>
      <c r="N109" s="28"/>
      <c r="O109" s="28"/>
      <c r="P109" s="28"/>
      <c r="Q109" s="28"/>
      <c r="R109" s="28"/>
      <c r="S109" s="28"/>
      <c r="T109" s="30"/>
      <c r="U109" s="30"/>
    </row>
    <row r="110" spans="1:21" s="31" customFormat="1" ht="25.5" customHeight="1" x14ac:dyDescent="0.3">
      <c r="A110" s="32" t="s">
        <v>360</v>
      </c>
      <c r="B110" s="33" t="s">
        <v>361</v>
      </c>
      <c r="C110" s="34">
        <f>[1]Hoja1!$C$95</f>
        <v>0</v>
      </c>
      <c r="D110" s="35">
        <f>[1]Hoja1!$E$95</f>
        <v>0</v>
      </c>
      <c r="E110" s="26"/>
      <c r="F110" s="32" t="s">
        <v>362</v>
      </c>
      <c r="G110" s="33" t="s">
        <v>363</v>
      </c>
      <c r="H110" s="34">
        <f>[1]Hoja1!$D$187</f>
        <v>0</v>
      </c>
      <c r="I110" s="35">
        <f>[1]Hoja1!$F$187</f>
        <v>0</v>
      </c>
      <c r="J110" s="27">
        <f t="shared" si="4"/>
        <v>0</v>
      </c>
      <c r="K110" s="27">
        <f t="shared" si="5"/>
        <v>0</v>
      </c>
      <c r="L110" s="28"/>
      <c r="M110" s="28"/>
      <c r="N110" s="28"/>
      <c r="O110" s="28"/>
      <c r="P110" s="28"/>
      <c r="Q110" s="28"/>
      <c r="R110" s="28"/>
      <c r="S110" s="28"/>
      <c r="T110" s="30"/>
      <c r="U110" s="30"/>
    </row>
    <row r="111" spans="1:21" s="31" customFormat="1" ht="25.5" customHeight="1" x14ac:dyDescent="0.3">
      <c r="A111" s="32" t="s">
        <v>364</v>
      </c>
      <c r="B111" s="33" t="s">
        <v>365</v>
      </c>
      <c r="C111" s="34">
        <f>[1]Hoja1!$C$96</f>
        <v>0</v>
      </c>
      <c r="D111" s="35">
        <f>[1]Hoja1!$E$96</f>
        <v>0</v>
      </c>
      <c r="E111" s="26"/>
      <c r="F111" s="32" t="s">
        <v>366</v>
      </c>
      <c r="G111" s="33" t="s">
        <v>367</v>
      </c>
      <c r="H111" s="34">
        <f>[1]Hoja1!$D$188</f>
        <v>0</v>
      </c>
      <c r="I111" s="35">
        <f>[1]Hoja1!$F$188</f>
        <v>0</v>
      </c>
      <c r="J111" s="27">
        <f t="shared" si="4"/>
        <v>0</v>
      </c>
      <c r="K111" s="27">
        <f t="shared" si="5"/>
        <v>0</v>
      </c>
      <c r="L111" s="28"/>
      <c r="M111" s="28"/>
      <c r="N111" s="28"/>
      <c r="O111" s="28"/>
      <c r="P111" s="28"/>
      <c r="Q111" s="28"/>
      <c r="R111" s="28"/>
      <c r="S111" s="28"/>
      <c r="T111" s="30"/>
      <c r="U111" s="30"/>
    </row>
    <row r="112" spans="1:21" s="31" customFormat="1" ht="25.5" customHeight="1" x14ac:dyDescent="0.3">
      <c r="A112" s="32" t="s">
        <v>368</v>
      </c>
      <c r="B112" s="33" t="s">
        <v>369</v>
      </c>
      <c r="C112" s="34">
        <f>[1]Hoja1!$C$97</f>
        <v>0</v>
      </c>
      <c r="D112" s="35">
        <f>[1]Hoja1!$E$97</f>
        <v>0</v>
      </c>
      <c r="E112" s="26"/>
      <c r="F112" s="17" t="s">
        <v>370</v>
      </c>
      <c r="G112" s="18" t="s">
        <v>371</v>
      </c>
      <c r="H112" s="24">
        <f>SUM(H113:H115)</f>
        <v>0</v>
      </c>
      <c r="I112" s="25">
        <f>SUM(I113:I115)</f>
        <v>0</v>
      </c>
      <c r="J112" s="27">
        <f t="shared" si="4"/>
        <v>0</v>
      </c>
      <c r="K112" s="27">
        <f t="shared" si="5"/>
        <v>0</v>
      </c>
      <c r="L112" s="28"/>
      <c r="M112" s="28"/>
      <c r="N112" s="28"/>
      <c r="O112" s="28"/>
      <c r="P112" s="28"/>
      <c r="Q112" s="28"/>
      <c r="R112" s="28"/>
      <c r="S112" s="28"/>
      <c r="T112" s="30"/>
      <c r="U112" s="30"/>
    </row>
    <row r="113" spans="1:21" s="31" customFormat="1" ht="25.5" customHeight="1" x14ac:dyDescent="0.3">
      <c r="A113" s="32" t="s">
        <v>372</v>
      </c>
      <c r="B113" s="33" t="s">
        <v>373</v>
      </c>
      <c r="C113" s="34">
        <f>[1]Hoja1!$C$98</f>
        <v>0</v>
      </c>
      <c r="D113" s="35">
        <f>[1]Hoja1!$E$98</f>
        <v>0</v>
      </c>
      <c r="E113" s="26"/>
      <c r="F113" s="32" t="s">
        <v>374</v>
      </c>
      <c r="G113" s="33" t="s">
        <v>375</v>
      </c>
      <c r="H113" s="34">
        <f>[1]Hoja1!$D$190</f>
        <v>0</v>
      </c>
      <c r="I113" s="35">
        <f>[1]Hoja1!$F$190</f>
        <v>0</v>
      </c>
      <c r="J113" s="27">
        <f t="shared" si="4"/>
        <v>0</v>
      </c>
      <c r="K113" s="27">
        <f t="shared" si="5"/>
        <v>0</v>
      </c>
      <c r="L113" s="28"/>
      <c r="M113" s="28"/>
      <c r="N113" s="28"/>
      <c r="O113" s="28"/>
      <c r="P113" s="28"/>
      <c r="Q113" s="28"/>
      <c r="R113" s="28"/>
      <c r="S113" s="28"/>
      <c r="T113" s="30"/>
      <c r="U113" s="30"/>
    </row>
    <row r="114" spans="1:21" s="31" customFormat="1" ht="25.5" customHeight="1" x14ac:dyDescent="0.3">
      <c r="A114" s="32" t="s">
        <v>376</v>
      </c>
      <c r="B114" s="33" t="s">
        <v>377</v>
      </c>
      <c r="C114" s="34">
        <f>[1]Hoja1!$C$99</f>
        <v>0</v>
      </c>
      <c r="D114" s="35">
        <f>[1]Hoja1!$E$99</f>
        <v>0</v>
      </c>
      <c r="E114" s="26"/>
      <c r="F114" s="32" t="s">
        <v>378</v>
      </c>
      <c r="G114" s="33" t="s">
        <v>379</v>
      </c>
      <c r="H114" s="34">
        <f>[1]Hoja1!$D$191</f>
        <v>0</v>
      </c>
      <c r="I114" s="35">
        <f>[1]Hoja1!$F$191</f>
        <v>0</v>
      </c>
      <c r="J114" s="27">
        <f t="shared" si="4"/>
        <v>0</v>
      </c>
      <c r="K114" s="27">
        <f t="shared" si="5"/>
        <v>0</v>
      </c>
      <c r="L114" s="28"/>
      <c r="M114" s="28"/>
      <c r="N114" s="28"/>
      <c r="O114" s="28"/>
      <c r="P114" s="28"/>
      <c r="Q114" s="28"/>
      <c r="R114" s="28"/>
      <c r="S114" s="28"/>
      <c r="T114" s="30"/>
      <c r="U114" s="30"/>
    </row>
    <row r="115" spans="1:21" s="31" customFormat="1" ht="25.5" customHeight="1" x14ac:dyDescent="0.3">
      <c r="A115" s="32"/>
      <c r="B115" s="33"/>
      <c r="C115" s="34"/>
      <c r="D115" s="35"/>
      <c r="E115" s="26"/>
      <c r="F115" s="32" t="s">
        <v>380</v>
      </c>
      <c r="G115" s="33" t="s">
        <v>381</v>
      </c>
      <c r="H115" s="34">
        <f>[1]Hoja1!$D$192</f>
        <v>0</v>
      </c>
      <c r="I115" s="35">
        <f>[1]Hoja1!$F$192</f>
        <v>0</v>
      </c>
      <c r="J115" s="27">
        <f t="shared" si="4"/>
        <v>0</v>
      </c>
      <c r="K115" s="27">
        <f t="shared" si="5"/>
        <v>0</v>
      </c>
      <c r="L115" s="28"/>
      <c r="M115" s="28"/>
      <c r="N115" s="28"/>
      <c r="O115" s="28"/>
      <c r="P115" s="28"/>
      <c r="Q115" s="28"/>
      <c r="R115" s="28"/>
      <c r="S115" s="28"/>
      <c r="T115" s="30"/>
      <c r="U115" s="30"/>
    </row>
    <row r="116" spans="1:21" s="31" customFormat="1" ht="25.5" customHeight="1" x14ac:dyDescent="0.3">
      <c r="A116" s="17" t="s">
        <v>382</v>
      </c>
      <c r="B116" s="18" t="s">
        <v>383</v>
      </c>
      <c r="C116" s="24">
        <f>SUM(C117:C119)</f>
        <v>0</v>
      </c>
      <c r="D116" s="25">
        <f>SUM(D117:D119)</f>
        <v>0</v>
      </c>
      <c r="E116" s="26"/>
      <c r="F116" s="17" t="s">
        <v>384</v>
      </c>
      <c r="G116" s="18" t="s">
        <v>385</v>
      </c>
      <c r="H116" s="24">
        <f>SUM(H117:H118)</f>
        <v>0</v>
      </c>
      <c r="I116" s="25">
        <f>SUM(I117:I118)</f>
        <v>0</v>
      </c>
      <c r="J116" s="27">
        <f t="shared" si="4"/>
        <v>0</v>
      </c>
      <c r="K116" s="27">
        <f t="shared" si="5"/>
        <v>0</v>
      </c>
      <c r="L116" s="28"/>
      <c r="M116" s="28"/>
      <c r="N116" s="28"/>
      <c r="O116" s="28"/>
      <c r="P116" s="28"/>
      <c r="Q116" s="28"/>
      <c r="R116" s="28"/>
      <c r="S116" s="28"/>
      <c r="T116" s="30"/>
      <c r="U116" s="30"/>
    </row>
    <row r="117" spans="1:21" s="31" customFormat="1" ht="25.5" customHeight="1" x14ac:dyDescent="0.3">
      <c r="A117" s="32" t="s">
        <v>386</v>
      </c>
      <c r="B117" s="33" t="s">
        <v>387</v>
      </c>
      <c r="C117" s="34">
        <f>[1]Hoja1!$C$101</f>
        <v>0</v>
      </c>
      <c r="D117" s="35">
        <f>[1]Hoja1!$E$101</f>
        <v>0</v>
      </c>
      <c r="E117" s="26"/>
      <c r="F117" s="32" t="s">
        <v>388</v>
      </c>
      <c r="G117" s="33" t="s">
        <v>389</v>
      </c>
      <c r="H117" s="34">
        <f>[1]Hoja1!$D$194</f>
        <v>0</v>
      </c>
      <c r="I117" s="35">
        <f>[1]Hoja1!$F$194</f>
        <v>0</v>
      </c>
      <c r="J117" s="27">
        <f t="shared" si="4"/>
        <v>0</v>
      </c>
      <c r="K117" s="27">
        <f t="shared" si="5"/>
        <v>0</v>
      </c>
      <c r="L117" s="28"/>
      <c r="M117" s="28"/>
      <c r="N117" s="28"/>
      <c r="O117" s="28"/>
      <c r="P117" s="28"/>
      <c r="Q117" s="28"/>
      <c r="R117" s="28"/>
      <c r="S117" s="28"/>
      <c r="T117" s="30"/>
      <c r="U117" s="30"/>
    </row>
    <row r="118" spans="1:21" s="31" customFormat="1" ht="25.5" customHeight="1" x14ac:dyDescent="0.3">
      <c r="A118" s="32" t="s">
        <v>390</v>
      </c>
      <c r="B118" s="33" t="s">
        <v>391</v>
      </c>
      <c r="C118" s="34">
        <f>[1]Hoja1!$C$102</f>
        <v>0</v>
      </c>
      <c r="D118" s="35">
        <f>[1]Hoja1!$E$102</f>
        <v>0</v>
      </c>
      <c r="E118" s="26"/>
      <c r="F118" s="32" t="s">
        <v>392</v>
      </c>
      <c r="G118" s="33" t="s">
        <v>393</v>
      </c>
      <c r="H118" s="34">
        <f>[1]Hoja1!$D$195</f>
        <v>0</v>
      </c>
      <c r="I118" s="35">
        <f>[1]Hoja1!$F$195</f>
        <v>0</v>
      </c>
      <c r="J118" s="27">
        <f t="shared" si="4"/>
        <v>0</v>
      </c>
      <c r="K118" s="27">
        <f t="shared" si="5"/>
        <v>0</v>
      </c>
      <c r="L118" s="28"/>
      <c r="M118" s="28"/>
      <c r="N118" s="28"/>
      <c r="O118" s="28"/>
      <c r="P118" s="28"/>
      <c r="Q118" s="28"/>
      <c r="R118" s="28"/>
      <c r="S118" s="28"/>
      <c r="T118" s="30"/>
      <c r="U118" s="30"/>
    </row>
    <row r="119" spans="1:21" s="31" customFormat="1" ht="25.5" customHeight="1" x14ac:dyDescent="0.3">
      <c r="A119" s="32" t="s">
        <v>394</v>
      </c>
      <c r="B119" s="33" t="s">
        <v>395</v>
      </c>
      <c r="C119" s="34">
        <f>[1]Hoja1!$C$103</f>
        <v>0</v>
      </c>
      <c r="D119" s="35">
        <f>[1]Hoja1!$E$103</f>
        <v>0</v>
      </c>
      <c r="E119" s="26"/>
      <c r="F119" s="32"/>
      <c r="G119" s="33"/>
      <c r="H119" s="34"/>
      <c r="I119" s="35"/>
      <c r="J119" s="27">
        <f t="shared" si="4"/>
        <v>0</v>
      </c>
      <c r="K119" s="27">
        <f t="shared" si="5"/>
        <v>0</v>
      </c>
      <c r="L119" s="28"/>
      <c r="M119" s="28"/>
      <c r="N119" s="28"/>
      <c r="O119" s="28"/>
      <c r="P119" s="28"/>
      <c r="Q119" s="28"/>
      <c r="R119" s="28"/>
      <c r="S119" s="28"/>
      <c r="T119" s="30"/>
      <c r="U119" s="30"/>
    </row>
    <row r="120" spans="1:21" s="31" customFormat="1" ht="25.5" customHeight="1" x14ac:dyDescent="0.3">
      <c r="A120" s="47"/>
      <c r="B120" s="48"/>
      <c r="C120" s="34"/>
      <c r="D120" s="35"/>
      <c r="E120" s="26"/>
      <c r="F120" s="17" t="s">
        <v>396</v>
      </c>
      <c r="G120" s="18" t="s">
        <v>397</v>
      </c>
      <c r="H120" s="24">
        <f>SUM(H121:H122)</f>
        <v>0</v>
      </c>
      <c r="I120" s="25">
        <f>SUM(I121:I122)</f>
        <v>0</v>
      </c>
      <c r="J120" s="27">
        <f t="shared" si="4"/>
        <v>0</v>
      </c>
      <c r="K120" s="27">
        <f t="shared" si="5"/>
        <v>0</v>
      </c>
      <c r="L120" s="28"/>
      <c r="M120" s="28"/>
      <c r="N120" s="28"/>
      <c r="O120" s="28"/>
      <c r="P120" s="28"/>
      <c r="Q120" s="28"/>
      <c r="R120" s="28"/>
      <c r="S120" s="28"/>
      <c r="T120" s="30"/>
      <c r="U120" s="30"/>
    </row>
    <row r="121" spans="1:21" s="31" customFormat="1" ht="25.5" customHeight="1" x14ac:dyDescent="0.3">
      <c r="A121" s="47"/>
      <c r="B121" s="40" t="s">
        <v>398</v>
      </c>
      <c r="C121" s="41">
        <f>C55+C61+C68+C77+C87+C94+C101+C109+C116</f>
        <v>205407114.31</v>
      </c>
      <c r="D121" s="42">
        <f>D55+D61+D68+D77+D87+D94+D101+D109+D116</f>
        <v>197800389.35000002</v>
      </c>
      <c r="E121" s="26"/>
      <c r="F121" s="32" t="s">
        <v>399</v>
      </c>
      <c r="G121" s="33" t="s">
        <v>400</v>
      </c>
      <c r="H121" s="34">
        <f>[1]Hoja1!$D$197</f>
        <v>0</v>
      </c>
      <c r="I121" s="35">
        <f>[1]Hoja1!$F$197</f>
        <v>0</v>
      </c>
      <c r="J121" s="27">
        <f t="shared" si="4"/>
        <v>7606724.9599999785</v>
      </c>
      <c r="K121" s="27">
        <f t="shared" si="5"/>
        <v>0</v>
      </c>
      <c r="L121" s="28"/>
      <c r="M121" s="28"/>
      <c r="N121" s="28"/>
      <c r="O121" s="28"/>
      <c r="P121" s="28"/>
      <c r="Q121" s="28"/>
      <c r="R121" s="28"/>
      <c r="S121" s="28"/>
      <c r="T121" s="30"/>
      <c r="U121" s="30"/>
    </row>
    <row r="122" spans="1:21" s="31" customFormat="1" ht="25.5" customHeight="1" x14ac:dyDescent="0.3">
      <c r="A122" s="47"/>
      <c r="B122" s="48"/>
      <c r="C122" s="41"/>
      <c r="D122" s="42"/>
      <c r="E122" s="26"/>
      <c r="F122" s="32" t="s">
        <v>401</v>
      </c>
      <c r="G122" s="33" t="s">
        <v>402</v>
      </c>
      <c r="H122" s="34">
        <f>[1]Hoja1!$D$198</f>
        <v>0</v>
      </c>
      <c r="I122" s="35">
        <f>[1]Hoja1!$F$198</f>
        <v>0</v>
      </c>
      <c r="J122" s="27">
        <f t="shared" si="4"/>
        <v>0</v>
      </c>
      <c r="K122" s="27">
        <f t="shared" si="5"/>
        <v>0</v>
      </c>
      <c r="L122" s="28"/>
      <c r="M122" s="28"/>
      <c r="N122" s="28"/>
      <c r="O122" s="28"/>
      <c r="P122" s="28"/>
      <c r="Q122" s="28"/>
      <c r="R122" s="28"/>
      <c r="S122" s="28"/>
      <c r="T122" s="30"/>
      <c r="U122" s="30"/>
    </row>
    <row r="123" spans="1:21" s="31" customFormat="1" ht="25.5" customHeight="1" thickBot="1" x14ac:dyDescent="0.35">
      <c r="A123" s="47"/>
      <c r="B123" s="49" t="s">
        <v>403</v>
      </c>
      <c r="C123" s="50">
        <f>C52+C121</f>
        <v>207821641.66</v>
      </c>
      <c r="D123" s="51">
        <f>D52+D121</f>
        <v>198128943.48000002</v>
      </c>
      <c r="E123" s="26"/>
      <c r="F123" s="47"/>
      <c r="G123" s="48"/>
      <c r="H123" s="34"/>
      <c r="I123" s="35"/>
      <c r="J123" s="27">
        <f t="shared" si="4"/>
        <v>9692698.1799999774</v>
      </c>
      <c r="K123" s="27">
        <f t="shared" si="5"/>
        <v>0</v>
      </c>
      <c r="L123" s="28"/>
      <c r="M123" s="28"/>
      <c r="N123" s="28"/>
      <c r="O123" s="28"/>
      <c r="P123" s="28"/>
      <c r="Q123" s="28"/>
      <c r="R123" s="28"/>
      <c r="S123" s="28"/>
      <c r="T123" s="30"/>
      <c r="U123" s="30"/>
    </row>
    <row r="124" spans="1:21" s="31" customFormat="1" ht="25.5" customHeight="1" thickTop="1" x14ac:dyDescent="0.3">
      <c r="A124" s="47"/>
      <c r="B124" s="49"/>
      <c r="C124" s="44"/>
      <c r="D124" s="45"/>
      <c r="E124" s="26"/>
      <c r="F124" s="47"/>
      <c r="G124" s="40" t="s">
        <v>404</v>
      </c>
      <c r="H124" s="41">
        <f>H99+H104+H120</f>
        <v>0</v>
      </c>
      <c r="I124" s="42">
        <f>I99+I104+I120</f>
        <v>170916900.25</v>
      </c>
      <c r="J124" s="27">
        <f t="shared" si="4"/>
        <v>0</v>
      </c>
      <c r="K124" s="27">
        <f t="shared" si="5"/>
        <v>-170916900.25</v>
      </c>
      <c r="L124" s="28"/>
      <c r="M124" s="28"/>
      <c r="N124" s="28"/>
      <c r="O124" s="28"/>
      <c r="P124" s="28"/>
      <c r="Q124" s="28"/>
      <c r="R124" s="28"/>
      <c r="S124" s="28"/>
      <c r="T124" s="30"/>
      <c r="U124" s="30"/>
    </row>
    <row r="125" spans="1:21" s="31" customFormat="1" ht="25.5" customHeight="1" x14ac:dyDescent="0.3">
      <c r="A125" s="47"/>
      <c r="B125" s="48"/>
      <c r="C125" s="34"/>
      <c r="D125" s="35"/>
      <c r="E125" s="26"/>
      <c r="F125" s="47"/>
      <c r="G125" s="48"/>
      <c r="H125" s="34"/>
      <c r="I125" s="35"/>
      <c r="J125" s="27">
        <f t="shared" si="4"/>
        <v>0</v>
      </c>
      <c r="K125" s="27">
        <f t="shared" si="5"/>
        <v>0</v>
      </c>
      <c r="L125" s="28"/>
      <c r="M125" s="28"/>
      <c r="N125" s="28"/>
      <c r="O125" s="28"/>
      <c r="P125" s="28"/>
      <c r="Q125" s="28"/>
      <c r="R125" s="28"/>
      <c r="S125" s="28"/>
      <c r="T125" s="30"/>
      <c r="U125" s="30"/>
    </row>
    <row r="126" spans="1:21" s="31" customFormat="1" ht="25.5" customHeight="1" thickBot="1" x14ac:dyDescent="0.35">
      <c r="A126" s="52"/>
      <c r="B126" s="53"/>
      <c r="C126" s="54"/>
      <c r="D126" s="55"/>
      <c r="E126" s="56"/>
      <c r="F126" s="52"/>
      <c r="G126" s="57" t="s">
        <v>405</v>
      </c>
      <c r="H126" s="50">
        <f>H96+H124</f>
        <v>18379847.550000001</v>
      </c>
      <c r="I126" s="51">
        <f>I96+I124</f>
        <v>198128943.47999999</v>
      </c>
      <c r="J126" s="27">
        <f t="shared" si="4"/>
        <v>0</v>
      </c>
      <c r="K126" s="27">
        <f t="shared" si="5"/>
        <v>-179749095.92999998</v>
      </c>
      <c r="L126" s="28"/>
      <c r="M126" s="28">
        <f>SUM(M7:M125)</f>
        <v>250493.17</v>
      </c>
      <c r="N126" s="29">
        <f>SUM(N8:N125)</f>
        <v>8228052.0799999991</v>
      </c>
      <c r="O126" s="28"/>
      <c r="P126" s="28"/>
      <c r="Q126" s="28"/>
      <c r="R126" s="28"/>
      <c r="S126" s="28"/>
      <c r="T126" s="30"/>
      <c r="U126" s="30"/>
    </row>
    <row r="127" spans="1:21" ht="25.5" customHeight="1" thickTop="1" x14ac:dyDescent="0.3">
      <c r="A127" s="58"/>
      <c r="B127" s="58"/>
      <c r="C127" s="59"/>
      <c r="D127" s="59"/>
      <c r="E127" s="58"/>
      <c r="F127" s="58"/>
      <c r="G127" s="58"/>
      <c r="H127" s="60"/>
      <c r="I127" s="60"/>
    </row>
  </sheetData>
  <mergeCells count="5">
    <mergeCell ref="J1:K1"/>
    <mergeCell ref="A2:I2"/>
    <mergeCell ref="A3:I3"/>
    <mergeCell ref="A4:I4"/>
    <mergeCell ref="J4:K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0"/>
  <sheetViews>
    <sheetView workbookViewId="0">
      <selection activeCell="A4" sqref="A4"/>
    </sheetView>
  </sheetViews>
  <sheetFormatPr baseColWidth="10" defaultRowHeight="14.4" x14ac:dyDescent="0.3"/>
  <cols>
    <col min="2" max="2" width="2.5546875" customWidth="1"/>
    <col min="3" max="13" width="3.88671875" customWidth="1"/>
    <col min="14" max="47" width="2" customWidth="1"/>
    <col min="48" max="55" width="1.5546875" customWidth="1"/>
    <col min="56" max="62" width="1.88671875" customWidth="1"/>
  </cols>
  <sheetData>
    <row r="1" spans="1:62" x14ac:dyDescent="0.3">
      <c r="A1" s="195" t="str">
        <f>'[2]ESTADO DE SITUACION FINANCIERA'!A2:I2</f>
        <v xml:space="preserve">MUNICIPIO DE TIZAPAN EL ALTO JALISCO 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7"/>
    </row>
    <row r="2" spans="1:62" x14ac:dyDescent="0.3">
      <c r="A2" s="198" t="s">
        <v>407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200"/>
    </row>
    <row r="3" spans="1:62" x14ac:dyDescent="0.3">
      <c r="A3" s="201" t="s">
        <v>540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3"/>
    </row>
    <row r="4" spans="1:62" x14ac:dyDescent="0.3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8"/>
    </row>
    <row r="5" spans="1:62" x14ac:dyDescent="0.3">
      <c r="A5" s="204" t="s">
        <v>409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6"/>
      <c r="N5" s="190" t="s">
        <v>440</v>
      </c>
      <c r="O5" s="190"/>
      <c r="P5" s="190"/>
      <c r="Q5" s="190"/>
      <c r="R5" s="190"/>
      <c r="S5" s="190"/>
      <c r="T5" s="190"/>
      <c r="U5" s="190" t="s">
        <v>411</v>
      </c>
      <c r="V5" s="190"/>
      <c r="W5" s="190"/>
      <c r="X5" s="190"/>
      <c r="Y5" s="190"/>
      <c r="Z5" s="190"/>
      <c r="AA5" s="190"/>
      <c r="AB5" s="190" t="s">
        <v>412</v>
      </c>
      <c r="AC5" s="190"/>
      <c r="AD5" s="190"/>
      <c r="AE5" s="190"/>
      <c r="AF5" s="190"/>
      <c r="AG5" s="190"/>
      <c r="AH5" s="190"/>
      <c r="AI5" s="190" t="s">
        <v>413</v>
      </c>
      <c r="AJ5" s="190"/>
      <c r="AK5" s="190"/>
      <c r="AL5" s="190"/>
      <c r="AM5" s="190"/>
      <c r="AN5" s="190"/>
      <c r="AO5" s="190"/>
      <c r="AP5" s="190" t="s">
        <v>414</v>
      </c>
      <c r="AQ5" s="190"/>
      <c r="AR5" s="190"/>
      <c r="AS5" s="190"/>
      <c r="AT5" s="190"/>
      <c r="AU5" s="190"/>
      <c r="AV5" s="190"/>
      <c r="AW5" s="190" t="s">
        <v>415</v>
      </c>
      <c r="AX5" s="190"/>
      <c r="AY5" s="190"/>
      <c r="AZ5" s="190"/>
      <c r="BA5" s="190"/>
      <c r="BB5" s="190"/>
      <c r="BC5" s="190"/>
      <c r="BD5" s="190" t="s">
        <v>416</v>
      </c>
      <c r="BE5" s="190"/>
      <c r="BF5" s="190"/>
      <c r="BG5" s="190"/>
      <c r="BH5" s="190"/>
      <c r="BI5" s="190"/>
      <c r="BJ5" s="190"/>
    </row>
    <row r="6" spans="1:62" x14ac:dyDescent="0.3">
      <c r="A6" s="207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9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</row>
    <row r="7" spans="1:62" x14ac:dyDescent="0.3">
      <c r="A7" s="207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9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</row>
    <row r="8" spans="1:62" x14ac:dyDescent="0.3">
      <c r="A8" s="210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2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</row>
    <row r="9" spans="1:62" x14ac:dyDescent="0.3">
      <c r="A9" s="191" t="s">
        <v>417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4"/>
    </row>
    <row r="10" spans="1:62" x14ac:dyDescent="0.3">
      <c r="A10" s="69"/>
      <c r="B10" s="188" t="s">
        <v>418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6">
        <f>SUM(N11:T13)</f>
        <v>0</v>
      </c>
      <c r="O10" s="186"/>
      <c r="P10" s="186"/>
      <c r="Q10" s="186"/>
      <c r="R10" s="186"/>
      <c r="S10" s="186"/>
      <c r="T10" s="186"/>
      <c r="U10" s="186">
        <f>SUM(U11:AA13)</f>
        <v>1208288</v>
      </c>
      <c r="V10" s="186"/>
      <c r="W10" s="186"/>
      <c r="X10" s="186"/>
      <c r="Y10" s="186"/>
      <c r="Z10" s="186"/>
      <c r="AA10" s="186"/>
      <c r="AB10" s="186">
        <f>SUM(AB11:AH13)</f>
        <v>604143.6</v>
      </c>
      <c r="AC10" s="186"/>
      <c r="AD10" s="186"/>
      <c r="AE10" s="186"/>
      <c r="AF10" s="186"/>
      <c r="AG10" s="186"/>
      <c r="AH10" s="186"/>
      <c r="AI10" s="186">
        <f>SUM(AI11:AO13)</f>
        <v>0</v>
      </c>
      <c r="AJ10" s="186"/>
      <c r="AK10" s="186"/>
      <c r="AL10" s="186"/>
      <c r="AM10" s="186"/>
      <c r="AN10" s="186"/>
      <c r="AO10" s="186"/>
      <c r="AP10" s="186">
        <f>SUM(AP11:AV13)</f>
        <v>604144.4</v>
      </c>
      <c r="AQ10" s="186"/>
      <c r="AR10" s="186"/>
      <c r="AS10" s="186"/>
      <c r="AT10" s="186"/>
      <c r="AU10" s="186"/>
      <c r="AV10" s="186"/>
      <c r="AW10" s="186">
        <f>SUM(AW11:BC13)</f>
        <v>711631.12</v>
      </c>
      <c r="AX10" s="186"/>
      <c r="AY10" s="186"/>
      <c r="AZ10" s="186"/>
      <c r="BA10" s="186"/>
      <c r="BB10" s="186"/>
      <c r="BC10" s="186"/>
      <c r="BD10" s="186">
        <f>SUM(BD11:BJ13)</f>
        <v>0</v>
      </c>
      <c r="BE10" s="186"/>
      <c r="BF10" s="186"/>
      <c r="BG10" s="186"/>
      <c r="BH10" s="186"/>
      <c r="BI10" s="186"/>
      <c r="BJ10" s="187"/>
    </row>
    <row r="11" spans="1:62" x14ac:dyDescent="0.3">
      <c r="A11" s="70"/>
      <c r="B11" s="71"/>
      <c r="C11" s="183" t="s">
        <v>419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4">
        <f>'[2]ESTADO DE SITUACION FINANCIERA'!I25</f>
        <v>0</v>
      </c>
      <c r="O11" s="184"/>
      <c r="P11" s="184"/>
      <c r="Q11" s="184"/>
      <c r="R11" s="184"/>
      <c r="S11" s="184"/>
      <c r="T11" s="184"/>
      <c r="U11" s="184">
        <v>1208288</v>
      </c>
      <c r="V11" s="184"/>
      <c r="W11" s="184"/>
      <c r="X11" s="184"/>
      <c r="Y11" s="184"/>
      <c r="Z11" s="184"/>
      <c r="AA11" s="184"/>
      <c r="AB11" s="184">
        <v>604143.6</v>
      </c>
      <c r="AC11" s="184"/>
      <c r="AD11" s="184"/>
      <c r="AE11" s="184"/>
      <c r="AF11" s="184"/>
      <c r="AG11" s="184"/>
      <c r="AH11" s="184"/>
      <c r="AI11" s="184">
        <v>0</v>
      </c>
      <c r="AJ11" s="184"/>
      <c r="AK11" s="184"/>
      <c r="AL11" s="184"/>
      <c r="AM11" s="184"/>
      <c r="AN11" s="184"/>
      <c r="AO11" s="184"/>
      <c r="AP11" s="185">
        <f>N11+U11-AB11+AI11</f>
        <v>604144.4</v>
      </c>
      <c r="AQ11" s="185"/>
      <c r="AR11" s="185"/>
      <c r="AS11" s="185"/>
      <c r="AT11" s="185"/>
      <c r="AU11" s="185"/>
      <c r="AV11" s="185"/>
      <c r="AW11" s="181">
        <f>'[2]ESTADO DE ACTIVIDADES '!O207</f>
        <v>711631.12</v>
      </c>
      <c r="AX11" s="181"/>
      <c r="AY11" s="181"/>
      <c r="AZ11" s="181"/>
      <c r="BA11" s="181"/>
      <c r="BB11" s="181"/>
      <c r="BC11" s="181"/>
      <c r="BD11" s="181">
        <v>0</v>
      </c>
      <c r="BE11" s="181"/>
      <c r="BF11" s="181"/>
      <c r="BG11" s="181"/>
      <c r="BH11" s="181"/>
      <c r="BI11" s="181"/>
      <c r="BJ11" s="182"/>
    </row>
    <row r="12" spans="1:62" x14ac:dyDescent="0.3">
      <c r="A12" s="70"/>
      <c r="B12" s="71"/>
      <c r="C12" s="183" t="s">
        <v>420</v>
      </c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4">
        <f>'[2]ESTADO DE SITUACION FINANCIERA'!I30</f>
        <v>0</v>
      </c>
      <c r="O12" s="184"/>
      <c r="P12" s="184"/>
      <c r="Q12" s="184"/>
      <c r="R12" s="184"/>
      <c r="S12" s="184"/>
      <c r="T12" s="184"/>
      <c r="U12" s="184">
        <v>0</v>
      </c>
      <c r="V12" s="184"/>
      <c r="W12" s="184"/>
      <c r="X12" s="184"/>
      <c r="Y12" s="184"/>
      <c r="Z12" s="184"/>
      <c r="AA12" s="184"/>
      <c r="AB12" s="184">
        <f>'[2]ESTADO DE SITUACION FINANCIERA'!L30</f>
        <v>0</v>
      </c>
      <c r="AC12" s="184"/>
      <c r="AD12" s="184"/>
      <c r="AE12" s="184"/>
      <c r="AF12" s="184"/>
      <c r="AG12" s="184"/>
      <c r="AH12" s="184"/>
      <c r="AI12" s="184">
        <v>0</v>
      </c>
      <c r="AJ12" s="184"/>
      <c r="AK12" s="184"/>
      <c r="AL12" s="184"/>
      <c r="AM12" s="184"/>
      <c r="AN12" s="184"/>
      <c r="AO12" s="184"/>
      <c r="AP12" s="185">
        <f>N12+U12-AB12+AI12</f>
        <v>0</v>
      </c>
      <c r="AQ12" s="185"/>
      <c r="AR12" s="185"/>
      <c r="AS12" s="185"/>
      <c r="AT12" s="185"/>
      <c r="AU12" s="185"/>
      <c r="AV12" s="185"/>
      <c r="AW12" s="181">
        <v>0</v>
      </c>
      <c r="AX12" s="181"/>
      <c r="AY12" s="181"/>
      <c r="AZ12" s="181"/>
      <c r="BA12" s="181"/>
      <c r="BB12" s="181"/>
      <c r="BC12" s="181"/>
      <c r="BD12" s="181">
        <v>0</v>
      </c>
      <c r="BE12" s="181"/>
      <c r="BF12" s="181"/>
      <c r="BG12" s="181"/>
      <c r="BH12" s="181"/>
      <c r="BI12" s="181"/>
      <c r="BJ12" s="182"/>
    </row>
    <row r="13" spans="1:62" x14ac:dyDescent="0.3">
      <c r="A13" s="70"/>
      <c r="B13" s="71"/>
      <c r="C13" s="183" t="s">
        <v>421</v>
      </c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4">
        <f>'[2]ESTADO DE SITUACION FINANCIERA'!I27</f>
        <v>0</v>
      </c>
      <c r="O13" s="184"/>
      <c r="P13" s="184"/>
      <c r="Q13" s="184"/>
      <c r="R13" s="184"/>
      <c r="S13" s="184"/>
      <c r="T13" s="184"/>
      <c r="U13" s="184">
        <v>0</v>
      </c>
      <c r="V13" s="184"/>
      <c r="W13" s="184"/>
      <c r="X13" s="184"/>
      <c r="Y13" s="184"/>
      <c r="Z13" s="184"/>
      <c r="AA13" s="184"/>
      <c r="AB13" s="184">
        <f>'[2]ESTADO DE SITUACION FINANCIERA'!L27</f>
        <v>0</v>
      </c>
      <c r="AC13" s="184"/>
      <c r="AD13" s="184"/>
      <c r="AE13" s="184"/>
      <c r="AF13" s="184"/>
      <c r="AG13" s="184"/>
      <c r="AH13" s="184"/>
      <c r="AI13" s="184">
        <v>0</v>
      </c>
      <c r="AJ13" s="184"/>
      <c r="AK13" s="184"/>
      <c r="AL13" s="184"/>
      <c r="AM13" s="184"/>
      <c r="AN13" s="184"/>
      <c r="AO13" s="184"/>
      <c r="AP13" s="185">
        <f>N13+U13-AB13+AI13</f>
        <v>0</v>
      </c>
      <c r="AQ13" s="185"/>
      <c r="AR13" s="185"/>
      <c r="AS13" s="185"/>
      <c r="AT13" s="185"/>
      <c r="AU13" s="185"/>
      <c r="AV13" s="185"/>
      <c r="AW13" s="181">
        <v>0</v>
      </c>
      <c r="AX13" s="181"/>
      <c r="AY13" s="181"/>
      <c r="AZ13" s="181"/>
      <c r="BA13" s="181"/>
      <c r="BB13" s="181"/>
      <c r="BC13" s="181"/>
      <c r="BD13" s="181">
        <v>0</v>
      </c>
      <c r="BE13" s="181"/>
      <c r="BF13" s="181"/>
      <c r="BG13" s="181"/>
      <c r="BH13" s="181"/>
      <c r="BI13" s="181"/>
      <c r="BJ13" s="182"/>
    </row>
    <row r="14" spans="1:62" x14ac:dyDescent="0.3">
      <c r="A14" s="69"/>
      <c r="B14" s="188" t="s">
        <v>422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9">
        <f>SUM(N15:T17)</f>
        <v>11680108.939999999</v>
      </c>
      <c r="O14" s="189"/>
      <c r="P14" s="189"/>
      <c r="Q14" s="189"/>
      <c r="R14" s="189"/>
      <c r="S14" s="189"/>
      <c r="T14" s="189"/>
      <c r="U14" s="189">
        <f>SUM(U15:AA17)</f>
        <v>0</v>
      </c>
      <c r="V14" s="189"/>
      <c r="W14" s="189"/>
      <c r="X14" s="189"/>
      <c r="Y14" s="189"/>
      <c r="Z14" s="189"/>
      <c r="AA14" s="189"/>
      <c r="AB14" s="189">
        <f>SUM(AB15:AH17)</f>
        <v>1208288</v>
      </c>
      <c r="AC14" s="189"/>
      <c r="AD14" s="189"/>
      <c r="AE14" s="189"/>
      <c r="AF14" s="189"/>
      <c r="AG14" s="189"/>
      <c r="AH14" s="189"/>
      <c r="AI14" s="189">
        <f>SUM(AI15:AO17)</f>
        <v>0</v>
      </c>
      <c r="AJ14" s="189"/>
      <c r="AK14" s="189"/>
      <c r="AL14" s="189"/>
      <c r="AM14" s="189"/>
      <c r="AN14" s="189"/>
      <c r="AO14" s="189"/>
      <c r="AP14" s="189">
        <f>SUM(AP15:AV17)</f>
        <v>10471820.939999999</v>
      </c>
      <c r="AQ14" s="189"/>
      <c r="AR14" s="189"/>
      <c r="AS14" s="189"/>
      <c r="AT14" s="189"/>
      <c r="AU14" s="189"/>
      <c r="AV14" s="189"/>
      <c r="AW14" s="186">
        <f>SUM(AW15:BC17)</f>
        <v>0</v>
      </c>
      <c r="AX14" s="186"/>
      <c r="AY14" s="186"/>
      <c r="AZ14" s="186"/>
      <c r="BA14" s="186"/>
      <c r="BB14" s="186"/>
      <c r="BC14" s="186"/>
      <c r="BD14" s="186">
        <f>SUM(BD15:BJ17)</f>
        <v>0</v>
      </c>
      <c r="BE14" s="186"/>
      <c r="BF14" s="186"/>
      <c r="BG14" s="186"/>
      <c r="BH14" s="186"/>
      <c r="BI14" s="186"/>
      <c r="BJ14" s="187"/>
    </row>
    <row r="15" spans="1:62" x14ac:dyDescent="0.3">
      <c r="A15" s="70"/>
      <c r="B15" s="71"/>
      <c r="C15" s="183" t="s">
        <v>419</v>
      </c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4">
        <f>'[2]ESTADO DE SITUACION FINANCIERA'!I71</f>
        <v>11680108.939999999</v>
      </c>
      <c r="O15" s="184"/>
      <c r="P15" s="184"/>
      <c r="Q15" s="184"/>
      <c r="R15" s="184"/>
      <c r="S15" s="184"/>
      <c r="T15" s="184"/>
      <c r="U15" s="184">
        <v>0</v>
      </c>
      <c r="V15" s="184"/>
      <c r="W15" s="184"/>
      <c r="X15" s="184"/>
      <c r="Y15" s="184"/>
      <c r="Z15" s="184"/>
      <c r="AA15" s="184"/>
      <c r="AB15" s="184">
        <f>'[2]ESTADO DE SITUACION FINANCIERA'!L71</f>
        <v>1208288</v>
      </c>
      <c r="AC15" s="184"/>
      <c r="AD15" s="184"/>
      <c r="AE15" s="184"/>
      <c r="AF15" s="184"/>
      <c r="AG15" s="184"/>
      <c r="AH15" s="184"/>
      <c r="AI15" s="184">
        <v>0</v>
      </c>
      <c r="AJ15" s="184"/>
      <c r="AK15" s="184"/>
      <c r="AL15" s="184"/>
      <c r="AM15" s="184"/>
      <c r="AN15" s="184"/>
      <c r="AO15" s="184"/>
      <c r="AP15" s="185">
        <f>N15+U15-AB15+AI15</f>
        <v>10471820.939999999</v>
      </c>
      <c r="AQ15" s="185"/>
      <c r="AR15" s="185"/>
      <c r="AS15" s="185"/>
      <c r="AT15" s="185"/>
      <c r="AU15" s="185"/>
      <c r="AV15" s="185"/>
      <c r="AW15" s="181">
        <v>0</v>
      </c>
      <c r="AX15" s="181"/>
      <c r="AY15" s="181"/>
      <c r="AZ15" s="181"/>
      <c r="BA15" s="181"/>
      <c r="BB15" s="181"/>
      <c r="BC15" s="181"/>
      <c r="BD15" s="181">
        <v>0</v>
      </c>
      <c r="BE15" s="181"/>
      <c r="BF15" s="181"/>
      <c r="BG15" s="181"/>
      <c r="BH15" s="181"/>
      <c r="BI15" s="181"/>
      <c r="BJ15" s="182"/>
    </row>
    <row r="16" spans="1:62" x14ac:dyDescent="0.3">
      <c r="A16" s="70"/>
      <c r="B16" s="71"/>
      <c r="C16" s="183" t="s">
        <v>420</v>
      </c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4">
        <f>'[2]ESTADO DE SITUACION FINANCIERA'!I69</f>
        <v>0</v>
      </c>
      <c r="O16" s="184"/>
      <c r="P16" s="184"/>
      <c r="Q16" s="184"/>
      <c r="R16" s="184"/>
      <c r="S16" s="184"/>
      <c r="T16" s="184"/>
      <c r="U16" s="184">
        <v>0</v>
      </c>
      <c r="V16" s="184"/>
      <c r="W16" s="184"/>
      <c r="X16" s="184"/>
      <c r="Y16" s="184"/>
      <c r="Z16" s="184"/>
      <c r="AA16" s="184"/>
      <c r="AB16" s="184">
        <f>'[2]ESTADO DE SITUACION FINANCIERA'!L69</f>
        <v>0</v>
      </c>
      <c r="AC16" s="184"/>
      <c r="AD16" s="184"/>
      <c r="AE16" s="184"/>
      <c r="AF16" s="184"/>
      <c r="AG16" s="184"/>
      <c r="AH16" s="184"/>
      <c r="AI16" s="184">
        <v>0</v>
      </c>
      <c r="AJ16" s="184"/>
      <c r="AK16" s="184"/>
      <c r="AL16" s="184"/>
      <c r="AM16" s="184"/>
      <c r="AN16" s="184"/>
      <c r="AO16" s="184"/>
      <c r="AP16" s="185">
        <f>N16+U16-AB16+AI16</f>
        <v>0</v>
      </c>
      <c r="AQ16" s="185"/>
      <c r="AR16" s="185"/>
      <c r="AS16" s="185"/>
      <c r="AT16" s="185"/>
      <c r="AU16" s="185"/>
      <c r="AV16" s="185"/>
      <c r="AW16" s="181">
        <v>0</v>
      </c>
      <c r="AX16" s="181"/>
      <c r="AY16" s="181"/>
      <c r="AZ16" s="181"/>
      <c r="BA16" s="181"/>
      <c r="BB16" s="181"/>
      <c r="BC16" s="181"/>
      <c r="BD16" s="181">
        <v>0</v>
      </c>
      <c r="BE16" s="181"/>
      <c r="BF16" s="181"/>
      <c r="BG16" s="181"/>
      <c r="BH16" s="181"/>
      <c r="BI16" s="181"/>
      <c r="BJ16" s="182"/>
    </row>
    <row r="17" spans="1:62" x14ac:dyDescent="0.3">
      <c r="A17" s="70"/>
      <c r="B17" s="71"/>
      <c r="C17" s="183" t="s">
        <v>421</v>
      </c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4">
        <f>'[2]ESTADO DE SITUACION FINANCIERA'!I73</f>
        <v>0</v>
      </c>
      <c r="O17" s="184"/>
      <c r="P17" s="184"/>
      <c r="Q17" s="184"/>
      <c r="R17" s="184"/>
      <c r="S17" s="184"/>
      <c r="T17" s="184"/>
      <c r="U17" s="184">
        <v>0</v>
      </c>
      <c r="V17" s="184"/>
      <c r="W17" s="184"/>
      <c r="X17" s="184"/>
      <c r="Y17" s="184"/>
      <c r="Z17" s="184"/>
      <c r="AA17" s="184"/>
      <c r="AB17" s="184">
        <f>'[2]ESTADO DE SITUACION FINANCIERA'!L73</f>
        <v>0</v>
      </c>
      <c r="AC17" s="184"/>
      <c r="AD17" s="184"/>
      <c r="AE17" s="184"/>
      <c r="AF17" s="184"/>
      <c r="AG17" s="184"/>
      <c r="AH17" s="184"/>
      <c r="AI17" s="184">
        <v>0</v>
      </c>
      <c r="AJ17" s="184"/>
      <c r="AK17" s="184"/>
      <c r="AL17" s="184"/>
      <c r="AM17" s="184"/>
      <c r="AN17" s="184"/>
      <c r="AO17" s="184"/>
      <c r="AP17" s="185">
        <f>N17+U17-AB17+AI17</f>
        <v>0</v>
      </c>
      <c r="AQ17" s="185"/>
      <c r="AR17" s="185"/>
      <c r="AS17" s="185"/>
      <c r="AT17" s="185"/>
      <c r="AU17" s="185"/>
      <c r="AV17" s="185"/>
      <c r="AW17" s="181">
        <v>0</v>
      </c>
      <c r="AX17" s="181"/>
      <c r="AY17" s="181"/>
      <c r="AZ17" s="181"/>
      <c r="BA17" s="181"/>
      <c r="BB17" s="181"/>
      <c r="BC17" s="181"/>
      <c r="BD17" s="181">
        <v>0</v>
      </c>
      <c r="BE17" s="181"/>
      <c r="BF17" s="181"/>
      <c r="BG17" s="181"/>
      <c r="BH17" s="181"/>
      <c r="BI17" s="181"/>
      <c r="BJ17" s="182"/>
    </row>
    <row r="18" spans="1:62" x14ac:dyDescent="0.3">
      <c r="A18" s="178" t="s">
        <v>423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0">
        <f>'[2]ESTADO DE SITUACION FINANCIERA'!Q97</f>
        <v>15531934.289999997</v>
      </c>
      <c r="O18" s="180"/>
      <c r="P18" s="180"/>
      <c r="Q18" s="180"/>
      <c r="R18" s="180"/>
      <c r="S18" s="180"/>
      <c r="T18" s="180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80">
        <f>'[2]ESTADO DE SITUACION FINANCIERA'!P97</f>
        <v>7303882.2100000009</v>
      </c>
      <c r="AQ18" s="180"/>
      <c r="AR18" s="180"/>
      <c r="AS18" s="180"/>
      <c r="AT18" s="180"/>
      <c r="AU18" s="180"/>
      <c r="AV18" s="180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3"/>
    </row>
    <row r="19" spans="1:62" x14ac:dyDescent="0.3">
      <c r="A19" s="174" t="s">
        <v>424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6">
        <f t="shared" ref="N19:AI19" si="0">N10+N18+N14</f>
        <v>27212043.229999997</v>
      </c>
      <c r="O19" s="176"/>
      <c r="P19" s="176"/>
      <c r="Q19" s="176"/>
      <c r="R19" s="176"/>
      <c r="S19" s="176"/>
      <c r="T19" s="176"/>
      <c r="U19" s="176">
        <f t="shared" si="0"/>
        <v>1208288</v>
      </c>
      <c r="V19" s="176"/>
      <c r="W19" s="176"/>
      <c r="X19" s="176"/>
      <c r="Y19" s="176"/>
      <c r="Z19" s="176"/>
      <c r="AA19" s="176"/>
      <c r="AB19" s="176">
        <f t="shared" si="0"/>
        <v>1812431.6</v>
      </c>
      <c r="AC19" s="176"/>
      <c r="AD19" s="176"/>
      <c r="AE19" s="176"/>
      <c r="AF19" s="176"/>
      <c r="AG19" s="176"/>
      <c r="AH19" s="176"/>
      <c r="AI19" s="176">
        <f t="shared" si="0"/>
        <v>0</v>
      </c>
      <c r="AJ19" s="176"/>
      <c r="AK19" s="176"/>
      <c r="AL19" s="176"/>
      <c r="AM19" s="176"/>
      <c r="AN19" s="176"/>
      <c r="AO19" s="176"/>
      <c r="AP19" s="176">
        <f t="shared" ref="AP19" si="1">AP10+AP18+AP14</f>
        <v>18379847.550000001</v>
      </c>
      <c r="AQ19" s="176"/>
      <c r="AR19" s="176"/>
      <c r="AS19" s="176"/>
      <c r="AT19" s="176"/>
      <c r="AU19" s="176"/>
      <c r="AV19" s="176"/>
      <c r="AW19" s="176">
        <f>AW10+AW14</f>
        <v>711631.12</v>
      </c>
      <c r="AX19" s="176"/>
      <c r="AY19" s="176"/>
      <c r="AZ19" s="176"/>
      <c r="BA19" s="176"/>
      <c r="BB19" s="176"/>
      <c r="BC19" s="176"/>
      <c r="BD19" s="176">
        <f t="shared" ref="BD19" si="2">BD10+BD18+BD14</f>
        <v>0</v>
      </c>
      <c r="BE19" s="176"/>
      <c r="BF19" s="176"/>
      <c r="BG19" s="176"/>
      <c r="BH19" s="176"/>
      <c r="BI19" s="176"/>
      <c r="BJ19" s="177"/>
    </row>
    <row r="20" spans="1:62" x14ac:dyDescent="0.3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5"/>
    </row>
  </sheetData>
  <mergeCells count="99">
    <mergeCell ref="A1:BJ1"/>
    <mergeCell ref="A2:BJ2"/>
    <mergeCell ref="A3:BJ3"/>
    <mergeCell ref="A5:M8"/>
    <mergeCell ref="N5:T8"/>
    <mergeCell ref="U5:AA8"/>
    <mergeCell ref="AB5:AH8"/>
    <mergeCell ref="AI5:AO8"/>
    <mergeCell ref="AP5:AV8"/>
    <mergeCell ref="AW5:BC8"/>
    <mergeCell ref="BD5:BJ8"/>
    <mergeCell ref="A9:M9"/>
    <mergeCell ref="N9:T9"/>
    <mergeCell ref="U9:AA9"/>
    <mergeCell ref="AB9:AH9"/>
    <mergeCell ref="AI9:AO9"/>
    <mergeCell ref="AP9:AV9"/>
    <mergeCell ref="AW9:BC9"/>
    <mergeCell ref="BD9:BJ9"/>
    <mergeCell ref="AW10:BC10"/>
    <mergeCell ref="BD10:BJ10"/>
    <mergeCell ref="C11:M11"/>
    <mergeCell ref="N11:T11"/>
    <mergeCell ref="U11:AA11"/>
    <mergeCell ref="AB11:AH11"/>
    <mergeCell ref="AI11:AO11"/>
    <mergeCell ref="AP11:AV11"/>
    <mergeCell ref="AW11:BC11"/>
    <mergeCell ref="BD11:BJ11"/>
    <mergeCell ref="B10:M10"/>
    <mergeCell ref="N10:T10"/>
    <mergeCell ref="U10:AA10"/>
    <mergeCell ref="AB10:AH10"/>
    <mergeCell ref="AI10:AO10"/>
    <mergeCell ref="AP10:AV10"/>
    <mergeCell ref="AW12:BC12"/>
    <mergeCell ref="BD12:BJ12"/>
    <mergeCell ref="C13:M13"/>
    <mergeCell ref="N13:T13"/>
    <mergeCell ref="U13:AA13"/>
    <mergeCell ref="AB13:AH13"/>
    <mergeCell ref="AI13:AO13"/>
    <mergeCell ref="AP13:AV13"/>
    <mergeCell ref="AW13:BC13"/>
    <mergeCell ref="BD13:BJ13"/>
    <mergeCell ref="C12:M12"/>
    <mergeCell ref="N12:T12"/>
    <mergeCell ref="U12:AA12"/>
    <mergeCell ref="AB12:AH12"/>
    <mergeCell ref="AI12:AO12"/>
    <mergeCell ref="AP12:AV12"/>
    <mergeCell ref="AW14:BC14"/>
    <mergeCell ref="BD14:BJ14"/>
    <mergeCell ref="C15:M15"/>
    <mergeCell ref="N15:T15"/>
    <mergeCell ref="U15:AA15"/>
    <mergeCell ref="AB15:AH15"/>
    <mergeCell ref="AI15:AO15"/>
    <mergeCell ref="AP15:AV15"/>
    <mergeCell ref="AW15:BC15"/>
    <mergeCell ref="BD15:BJ15"/>
    <mergeCell ref="B14:M14"/>
    <mergeCell ref="N14:T14"/>
    <mergeCell ref="U14:AA14"/>
    <mergeCell ref="AB14:AH14"/>
    <mergeCell ref="AI14:AO14"/>
    <mergeCell ref="AP14:AV14"/>
    <mergeCell ref="AW16:BC16"/>
    <mergeCell ref="BD16:BJ16"/>
    <mergeCell ref="C17:M17"/>
    <mergeCell ref="N17:T17"/>
    <mergeCell ref="U17:AA17"/>
    <mergeCell ref="AB17:AH17"/>
    <mergeCell ref="AI17:AO17"/>
    <mergeCell ref="AP17:AV17"/>
    <mergeCell ref="AW17:BC17"/>
    <mergeCell ref="BD17:BJ17"/>
    <mergeCell ref="C16:M16"/>
    <mergeCell ref="N16:T16"/>
    <mergeCell ref="U16:AA16"/>
    <mergeCell ref="AB16:AH16"/>
    <mergeCell ref="AI16:AO16"/>
    <mergeCell ref="AP16:AV16"/>
    <mergeCell ref="AW18:BC18"/>
    <mergeCell ref="BD18:BJ18"/>
    <mergeCell ref="A19:M19"/>
    <mergeCell ref="N19:T19"/>
    <mergeCell ref="U19:AA19"/>
    <mergeCell ref="AB19:AH19"/>
    <mergeCell ref="AI19:AO19"/>
    <mergeCell ref="AP19:AV19"/>
    <mergeCell ref="AW19:BC19"/>
    <mergeCell ref="BD19:BJ19"/>
    <mergeCell ref="A18:M18"/>
    <mergeCell ref="N18:T18"/>
    <mergeCell ref="U18:AA18"/>
    <mergeCell ref="AB18:AH18"/>
    <mergeCell ref="AI18:AO18"/>
    <mergeCell ref="AP18:AV18"/>
  </mergeCells>
  <conditionalFormatting sqref="N18">
    <cfRule type="containsBlanks" dxfId="41" priority="41">
      <formula>LEN(TRIM(N18))=0</formula>
    </cfRule>
  </conditionalFormatting>
  <conditionalFormatting sqref="AP18">
    <cfRule type="containsBlanks" dxfId="40" priority="40">
      <formula>LEN(TRIM(AP18))=0</formula>
    </cfRule>
  </conditionalFormatting>
  <dataValidations count="1">
    <dataValidation type="decimal" operator="greaterThanOrEqual" allowBlank="1" showInputMessage="1" showErrorMessage="1" sqref="N18 AP18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workbookViewId="0">
      <selection activeCell="A3" sqref="A3:BJ3"/>
    </sheetView>
  </sheetViews>
  <sheetFormatPr baseColWidth="10" defaultRowHeight="14.4" x14ac:dyDescent="0.3"/>
  <cols>
    <col min="2" max="2" width="2.5546875" customWidth="1"/>
    <col min="3" max="13" width="3.88671875" customWidth="1"/>
    <col min="14" max="47" width="2" customWidth="1"/>
    <col min="48" max="55" width="1.5546875" customWidth="1"/>
    <col min="56" max="62" width="1.88671875" customWidth="1"/>
  </cols>
  <sheetData>
    <row r="1" spans="1:62" x14ac:dyDescent="0.3">
      <c r="A1" s="195" t="str">
        <f>'[2]ESTADO DE SITUACION FINANCIERA'!A2:I2</f>
        <v xml:space="preserve">MUNICIPIO DE TIZAPAN EL ALTO JALISCO 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7"/>
    </row>
    <row r="2" spans="1:62" x14ac:dyDescent="0.3">
      <c r="A2" s="198" t="s">
        <v>541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200"/>
    </row>
    <row r="3" spans="1:62" x14ac:dyDescent="0.3">
      <c r="A3" s="201" t="s">
        <v>408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3"/>
    </row>
    <row r="4" spans="1:62" x14ac:dyDescent="0.3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8"/>
    </row>
    <row r="5" spans="1:62" x14ac:dyDescent="0.3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5"/>
    </row>
    <row r="6" spans="1:62" x14ac:dyDescent="0.3">
      <c r="A6" s="251" t="s">
        <v>409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 t="s">
        <v>410</v>
      </c>
      <c r="O6" s="251"/>
      <c r="P6" s="251"/>
      <c r="Q6" s="251"/>
      <c r="R6" s="251"/>
      <c r="S6" s="251"/>
      <c r="T6" s="251"/>
      <c r="U6" s="251" t="s">
        <v>411</v>
      </c>
      <c r="V6" s="251"/>
      <c r="W6" s="251"/>
      <c r="X6" s="251"/>
      <c r="Y6" s="251"/>
      <c r="Z6" s="251"/>
      <c r="AA6" s="251"/>
      <c r="AB6" s="251" t="s">
        <v>412</v>
      </c>
      <c r="AC6" s="251"/>
      <c r="AD6" s="251"/>
      <c r="AE6" s="251"/>
      <c r="AF6" s="251"/>
      <c r="AG6" s="251"/>
      <c r="AH6" s="251"/>
      <c r="AI6" s="251" t="s">
        <v>413</v>
      </c>
      <c r="AJ6" s="251"/>
      <c r="AK6" s="251"/>
      <c r="AL6" s="251"/>
      <c r="AM6" s="251"/>
      <c r="AN6" s="251"/>
      <c r="AO6" s="251"/>
      <c r="AP6" s="251" t="s">
        <v>414</v>
      </c>
      <c r="AQ6" s="251"/>
      <c r="AR6" s="251"/>
      <c r="AS6" s="251"/>
      <c r="AT6" s="251"/>
      <c r="AU6" s="251"/>
      <c r="AV6" s="251"/>
      <c r="AW6" s="251" t="s">
        <v>415</v>
      </c>
      <c r="AX6" s="251"/>
      <c r="AY6" s="251"/>
      <c r="AZ6" s="251"/>
      <c r="BA6" s="251"/>
      <c r="BB6" s="251"/>
      <c r="BC6" s="251"/>
      <c r="BD6" s="251" t="s">
        <v>416</v>
      </c>
      <c r="BE6" s="251"/>
      <c r="BF6" s="251"/>
      <c r="BG6" s="251"/>
      <c r="BH6" s="251"/>
      <c r="BI6" s="251"/>
      <c r="BJ6" s="251"/>
    </row>
    <row r="7" spans="1:62" x14ac:dyDescent="0.3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</row>
    <row r="8" spans="1:62" x14ac:dyDescent="0.3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</row>
    <row r="9" spans="1:62" x14ac:dyDescent="0.3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</row>
    <row r="10" spans="1:62" x14ac:dyDescent="0.3">
      <c r="A10" s="76" t="s">
        <v>425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8"/>
    </row>
    <row r="11" spans="1:62" x14ac:dyDescent="0.3">
      <c r="A11" s="79" t="s">
        <v>426</v>
      </c>
      <c r="B11" s="246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8"/>
      <c r="N11" s="246"/>
      <c r="O11" s="247"/>
      <c r="P11" s="247"/>
      <c r="Q11" s="247"/>
      <c r="R11" s="247"/>
      <c r="S11" s="247"/>
      <c r="T11" s="248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1">
        <f t="shared" ref="AP11:AP15" si="0">N11+U11-AB11+AI11</f>
        <v>0</v>
      </c>
      <c r="AQ11" s="241"/>
      <c r="AR11" s="241"/>
      <c r="AS11" s="241"/>
      <c r="AT11" s="241"/>
      <c r="AU11" s="241"/>
      <c r="AV11" s="241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50"/>
    </row>
    <row r="12" spans="1:62" x14ac:dyDescent="0.3">
      <c r="A12" s="79" t="s">
        <v>427</v>
      </c>
      <c r="B12" s="243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41">
        <f t="shared" si="0"/>
        <v>0</v>
      </c>
      <c r="AQ12" s="241"/>
      <c r="AR12" s="241"/>
      <c r="AS12" s="241"/>
      <c r="AT12" s="241"/>
      <c r="AU12" s="241"/>
      <c r="AV12" s="241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6"/>
    </row>
    <row r="13" spans="1:62" x14ac:dyDescent="0.3">
      <c r="A13" s="79" t="s">
        <v>428</v>
      </c>
      <c r="B13" s="243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41">
        <f t="shared" si="0"/>
        <v>0</v>
      </c>
      <c r="AQ13" s="241"/>
      <c r="AR13" s="241"/>
      <c r="AS13" s="241"/>
      <c r="AT13" s="241"/>
      <c r="AU13" s="241"/>
      <c r="AV13" s="241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6"/>
    </row>
    <row r="14" spans="1:62" x14ac:dyDescent="0.3">
      <c r="A14" s="79" t="s">
        <v>429</v>
      </c>
      <c r="B14" s="243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41">
        <f t="shared" si="0"/>
        <v>0</v>
      </c>
      <c r="AQ14" s="241"/>
      <c r="AR14" s="241"/>
      <c r="AS14" s="241"/>
      <c r="AT14" s="241"/>
      <c r="AU14" s="241"/>
      <c r="AV14" s="241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6"/>
    </row>
    <row r="15" spans="1:62" x14ac:dyDescent="0.3">
      <c r="A15" s="79" t="s">
        <v>430</v>
      </c>
      <c r="B15" s="237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9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1">
        <f t="shared" si="0"/>
        <v>0</v>
      </c>
      <c r="AQ15" s="241"/>
      <c r="AR15" s="241"/>
      <c r="AS15" s="241"/>
      <c r="AT15" s="241"/>
      <c r="AU15" s="241"/>
      <c r="AV15" s="241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2"/>
    </row>
    <row r="16" spans="1:62" x14ac:dyDescent="0.3">
      <c r="A16" s="80"/>
      <c r="B16" s="213" t="s">
        <v>431</v>
      </c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4">
        <f>SUM(N11:T14)</f>
        <v>0</v>
      </c>
      <c r="O16" s="214"/>
      <c r="P16" s="214"/>
      <c r="Q16" s="214"/>
      <c r="R16" s="214"/>
      <c r="S16" s="214"/>
      <c r="T16" s="214"/>
      <c r="U16" s="214">
        <f t="shared" ref="U16" si="1">SUM(U11:AA14)</f>
        <v>0</v>
      </c>
      <c r="V16" s="214"/>
      <c r="W16" s="214"/>
      <c r="X16" s="214"/>
      <c r="Y16" s="214"/>
      <c r="Z16" s="214"/>
      <c r="AA16" s="214"/>
      <c r="AB16" s="214">
        <f t="shared" ref="AB16" si="2">SUM(AB11:AH14)</f>
        <v>0</v>
      </c>
      <c r="AC16" s="214"/>
      <c r="AD16" s="214"/>
      <c r="AE16" s="214"/>
      <c r="AF16" s="214"/>
      <c r="AG16" s="214"/>
      <c r="AH16" s="214"/>
      <c r="AI16" s="214">
        <f t="shared" ref="AI16" si="3">SUM(AI11:AO14)</f>
        <v>0</v>
      </c>
      <c r="AJ16" s="214"/>
      <c r="AK16" s="214"/>
      <c r="AL16" s="214"/>
      <c r="AM16" s="214"/>
      <c r="AN16" s="214"/>
      <c r="AO16" s="214"/>
      <c r="AP16" s="214">
        <f t="shared" ref="AP16" si="4">SUM(AP11:AV14)</f>
        <v>0</v>
      </c>
      <c r="AQ16" s="214"/>
      <c r="AR16" s="214"/>
      <c r="AS16" s="214"/>
      <c r="AT16" s="214"/>
      <c r="AU16" s="214"/>
      <c r="AV16" s="214"/>
      <c r="AW16" s="214">
        <f t="shared" ref="AW16" si="5">SUM(AW11:BC14)</f>
        <v>0</v>
      </c>
      <c r="AX16" s="214"/>
      <c r="AY16" s="214"/>
      <c r="AZ16" s="214"/>
      <c r="BA16" s="214"/>
      <c r="BB16" s="214"/>
      <c r="BC16" s="214"/>
      <c r="BD16" s="214">
        <f t="shared" ref="BD16" si="6">SUM(BD11:BJ14)</f>
        <v>0</v>
      </c>
      <c r="BE16" s="214"/>
      <c r="BF16" s="214"/>
      <c r="BG16" s="214"/>
      <c r="BH16" s="214"/>
      <c r="BI16" s="214"/>
      <c r="BJ16" s="216"/>
    </row>
    <row r="17" spans="1:62" x14ac:dyDescent="0.3">
      <c r="A17" s="76" t="s">
        <v>432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8"/>
    </row>
    <row r="18" spans="1:62" x14ac:dyDescent="0.3">
      <c r="A18" s="79" t="s">
        <v>426</v>
      </c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8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1">
        <f t="shared" ref="AP18:AP22" si="7">N18+U18-AB18+AI18</f>
        <v>0</v>
      </c>
      <c r="AQ18" s="241"/>
      <c r="AR18" s="241"/>
      <c r="AS18" s="241"/>
      <c r="AT18" s="241"/>
      <c r="AU18" s="241"/>
      <c r="AV18" s="241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50"/>
    </row>
    <row r="19" spans="1:62" x14ac:dyDescent="0.3">
      <c r="A19" s="79" t="s">
        <v>427</v>
      </c>
      <c r="B19" s="243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41">
        <f t="shared" si="7"/>
        <v>0</v>
      </c>
      <c r="AQ19" s="241"/>
      <c r="AR19" s="241"/>
      <c r="AS19" s="241"/>
      <c r="AT19" s="241"/>
      <c r="AU19" s="241"/>
      <c r="AV19" s="241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6"/>
    </row>
    <row r="20" spans="1:62" x14ac:dyDescent="0.3">
      <c r="A20" s="79" t="s">
        <v>428</v>
      </c>
      <c r="B20" s="243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41">
        <f t="shared" si="7"/>
        <v>0</v>
      </c>
      <c r="AQ20" s="241"/>
      <c r="AR20" s="241"/>
      <c r="AS20" s="241"/>
      <c r="AT20" s="241"/>
      <c r="AU20" s="241"/>
      <c r="AV20" s="241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6"/>
    </row>
    <row r="21" spans="1:62" x14ac:dyDescent="0.3">
      <c r="A21" s="79" t="s">
        <v>429</v>
      </c>
      <c r="B21" s="243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41">
        <f t="shared" si="7"/>
        <v>0</v>
      </c>
      <c r="AQ21" s="241"/>
      <c r="AR21" s="241"/>
      <c r="AS21" s="241"/>
      <c r="AT21" s="241"/>
      <c r="AU21" s="241"/>
      <c r="AV21" s="241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6"/>
    </row>
    <row r="22" spans="1:62" x14ac:dyDescent="0.3">
      <c r="A22" s="79" t="s">
        <v>430</v>
      </c>
      <c r="B22" s="237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9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1">
        <f t="shared" si="7"/>
        <v>0</v>
      </c>
      <c r="AQ22" s="241"/>
      <c r="AR22" s="241"/>
      <c r="AS22" s="241"/>
      <c r="AT22" s="241"/>
      <c r="AU22" s="241"/>
      <c r="AV22" s="241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2"/>
    </row>
    <row r="23" spans="1:62" x14ac:dyDescent="0.3">
      <c r="A23" s="234" t="s">
        <v>431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4">
        <f>SUM(N18:T22)</f>
        <v>0</v>
      </c>
      <c r="O23" s="214"/>
      <c r="P23" s="214"/>
      <c r="Q23" s="214"/>
      <c r="R23" s="214"/>
      <c r="S23" s="214"/>
      <c r="T23" s="214"/>
      <c r="U23" s="214">
        <f>SUM(U18:AA22)</f>
        <v>0</v>
      </c>
      <c r="V23" s="214"/>
      <c r="W23" s="214"/>
      <c r="X23" s="214"/>
      <c r="Y23" s="214"/>
      <c r="Z23" s="214"/>
      <c r="AA23" s="214"/>
      <c r="AB23" s="214">
        <f>SUM(AB18:AH22)</f>
        <v>0</v>
      </c>
      <c r="AC23" s="214"/>
      <c r="AD23" s="214"/>
      <c r="AE23" s="214"/>
      <c r="AF23" s="214"/>
      <c r="AG23" s="214"/>
      <c r="AH23" s="214"/>
      <c r="AI23" s="214">
        <f>SUM(AI18:AO22)</f>
        <v>0</v>
      </c>
      <c r="AJ23" s="214"/>
      <c r="AK23" s="214"/>
      <c r="AL23" s="214"/>
      <c r="AM23" s="214"/>
      <c r="AN23" s="214"/>
      <c r="AO23" s="214"/>
      <c r="AP23" s="214">
        <f>SUM(AP18:AV22)</f>
        <v>0</v>
      </c>
      <c r="AQ23" s="214"/>
      <c r="AR23" s="214"/>
      <c r="AS23" s="214"/>
      <c r="AT23" s="214"/>
      <c r="AU23" s="214"/>
      <c r="AV23" s="214"/>
      <c r="AW23" s="214">
        <f>SUM(AW18:BC22)</f>
        <v>0</v>
      </c>
      <c r="AX23" s="214"/>
      <c r="AY23" s="214"/>
      <c r="AZ23" s="214"/>
      <c r="BA23" s="214"/>
      <c r="BB23" s="214"/>
      <c r="BC23" s="214"/>
      <c r="BD23" s="214">
        <f t="shared" ref="BD23" si="8">SUM(BD18:BJ22)</f>
        <v>0</v>
      </c>
      <c r="BE23" s="214"/>
      <c r="BF23" s="214"/>
      <c r="BG23" s="214"/>
      <c r="BH23" s="214"/>
      <c r="BI23" s="214"/>
      <c r="BJ23" s="216"/>
    </row>
    <row r="25" spans="1:62" x14ac:dyDescent="0.3">
      <c r="A25" s="233" t="s">
        <v>433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04" t="s">
        <v>434</v>
      </c>
      <c r="O25" s="205"/>
      <c r="P25" s="205"/>
      <c r="Q25" s="205"/>
      <c r="R25" s="205"/>
      <c r="S25" s="205"/>
      <c r="T25" s="205"/>
      <c r="U25" s="205"/>
      <c r="V25" s="205"/>
      <c r="W25" s="206"/>
      <c r="X25" s="204" t="s">
        <v>435</v>
      </c>
      <c r="Y25" s="205"/>
      <c r="Z25" s="205"/>
      <c r="AA25" s="205"/>
      <c r="AB25" s="205"/>
      <c r="AC25" s="205"/>
      <c r="AD25" s="205"/>
      <c r="AE25" s="205"/>
      <c r="AF25" s="205"/>
      <c r="AG25" s="206"/>
      <c r="AH25" s="204" t="s">
        <v>436</v>
      </c>
      <c r="AI25" s="205"/>
      <c r="AJ25" s="205"/>
      <c r="AK25" s="205"/>
      <c r="AL25" s="205"/>
      <c r="AM25" s="205"/>
      <c r="AN25" s="205"/>
      <c r="AO25" s="205"/>
      <c r="AP25" s="205"/>
      <c r="AQ25" s="206"/>
      <c r="AR25" s="204" t="s">
        <v>437</v>
      </c>
      <c r="AS25" s="205"/>
      <c r="AT25" s="205"/>
      <c r="AU25" s="205"/>
      <c r="AV25" s="205"/>
      <c r="AW25" s="205"/>
      <c r="AX25" s="205"/>
      <c r="AY25" s="205"/>
      <c r="AZ25" s="205"/>
      <c r="BA25" s="206"/>
      <c r="BB25" s="204" t="s">
        <v>438</v>
      </c>
      <c r="BC25" s="205"/>
      <c r="BD25" s="205"/>
      <c r="BE25" s="205"/>
      <c r="BF25" s="205"/>
      <c r="BG25" s="205"/>
      <c r="BH25" s="205"/>
      <c r="BI25" s="205"/>
      <c r="BJ25" s="206"/>
    </row>
    <row r="26" spans="1:62" x14ac:dyDescent="0.3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10"/>
      <c r="O26" s="211"/>
      <c r="P26" s="211"/>
      <c r="Q26" s="211"/>
      <c r="R26" s="211"/>
      <c r="S26" s="211"/>
      <c r="T26" s="211"/>
      <c r="U26" s="211"/>
      <c r="V26" s="211"/>
      <c r="W26" s="212"/>
      <c r="X26" s="210"/>
      <c r="Y26" s="211"/>
      <c r="Z26" s="211"/>
      <c r="AA26" s="211"/>
      <c r="AB26" s="211"/>
      <c r="AC26" s="211"/>
      <c r="AD26" s="211"/>
      <c r="AE26" s="211"/>
      <c r="AF26" s="211"/>
      <c r="AG26" s="212"/>
      <c r="AH26" s="210"/>
      <c r="AI26" s="211"/>
      <c r="AJ26" s="211"/>
      <c r="AK26" s="211"/>
      <c r="AL26" s="211"/>
      <c r="AM26" s="211"/>
      <c r="AN26" s="211"/>
      <c r="AO26" s="211"/>
      <c r="AP26" s="211"/>
      <c r="AQ26" s="212"/>
      <c r="AR26" s="210"/>
      <c r="AS26" s="211"/>
      <c r="AT26" s="211"/>
      <c r="AU26" s="211"/>
      <c r="AV26" s="211"/>
      <c r="AW26" s="211"/>
      <c r="AX26" s="211"/>
      <c r="AY26" s="211"/>
      <c r="AZ26" s="211"/>
      <c r="BA26" s="212"/>
      <c r="BB26" s="210"/>
      <c r="BC26" s="211"/>
      <c r="BD26" s="211"/>
      <c r="BE26" s="211"/>
      <c r="BF26" s="211"/>
      <c r="BG26" s="211"/>
      <c r="BH26" s="211"/>
      <c r="BI26" s="211"/>
      <c r="BJ26" s="212"/>
    </row>
    <row r="27" spans="1:62" x14ac:dyDescent="0.3">
      <c r="A27" s="76" t="s">
        <v>439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2"/>
    </row>
    <row r="28" spans="1:62" x14ac:dyDescent="0.3">
      <c r="A28" s="79" t="s">
        <v>426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6"/>
      <c r="AS28" s="226"/>
      <c r="AT28" s="226"/>
      <c r="AU28" s="226"/>
      <c r="AV28" s="226"/>
      <c r="AW28" s="226"/>
      <c r="AX28" s="226"/>
      <c r="AY28" s="226"/>
      <c r="AZ28" s="226"/>
      <c r="BA28" s="228"/>
      <c r="BB28" s="229"/>
      <c r="BC28" s="226"/>
      <c r="BD28" s="226"/>
      <c r="BE28" s="226"/>
      <c r="BF28" s="226"/>
      <c r="BG28" s="226"/>
      <c r="BH28" s="226"/>
      <c r="BI28" s="226"/>
      <c r="BJ28" s="230"/>
    </row>
    <row r="29" spans="1:62" x14ac:dyDescent="0.3">
      <c r="A29" s="79" t="s">
        <v>427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6"/>
      <c r="AS29" s="226"/>
      <c r="AT29" s="226"/>
      <c r="AU29" s="226"/>
      <c r="AV29" s="226"/>
      <c r="AW29" s="226"/>
      <c r="AX29" s="226"/>
      <c r="AY29" s="226"/>
      <c r="AZ29" s="226"/>
      <c r="BA29" s="228"/>
      <c r="BB29" s="229"/>
      <c r="BC29" s="226"/>
      <c r="BD29" s="226"/>
      <c r="BE29" s="226"/>
      <c r="BF29" s="226"/>
      <c r="BG29" s="226"/>
      <c r="BH29" s="226"/>
      <c r="BI29" s="226"/>
      <c r="BJ29" s="230"/>
    </row>
    <row r="30" spans="1:62" x14ac:dyDescent="0.3">
      <c r="A30" s="79" t="s">
        <v>428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6"/>
      <c r="AS30" s="226"/>
      <c r="AT30" s="226"/>
      <c r="AU30" s="226"/>
      <c r="AV30" s="226"/>
      <c r="AW30" s="226"/>
      <c r="AX30" s="226"/>
      <c r="AY30" s="226"/>
      <c r="AZ30" s="226"/>
      <c r="BA30" s="228"/>
      <c r="BB30" s="229"/>
      <c r="BC30" s="226"/>
      <c r="BD30" s="226"/>
      <c r="BE30" s="226"/>
      <c r="BF30" s="226"/>
      <c r="BG30" s="226"/>
      <c r="BH30" s="226"/>
      <c r="BI30" s="226"/>
      <c r="BJ30" s="230"/>
    </row>
    <row r="31" spans="1:62" x14ac:dyDescent="0.3">
      <c r="A31" s="79" t="s">
        <v>429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6"/>
      <c r="AS31" s="226"/>
      <c r="AT31" s="226"/>
      <c r="AU31" s="226"/>
      <c r="AV31" s="226"/>
      <c r="AW31" s="226"/>
      <c r="AX31" s="226"/>
      <c r="AY31" s="226"/>
      <c r="AZ31" s="226"/>
      <c r="BA31" s="228"/>
      <c r="BB31" s="229"/>
      <c r="BC31" s="226"/>
      <c r="BD31" s="226"/>
      <c r="BE31" s="226"/>
      <c r="BF31" s="226"/>
      <c r="BG31" s="226"/>
      <c r="BH31" s="226"/>
      <c r="BI31" s="226"/>
      <c r="BJ31" s="230"/>
    </row>
    <row r="32" spans="1:62" x14ac:dyDescent="0.3">
      <c r="A32" s="79" t="s">
        <v>430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19"/>
      <c r="AS32" s="219"/>
      <c r="AT32" s="219"/>
      <c r="AU32" s="219"/>
      <c r="AV32" s="219"/>
      <c r="AW32" s="219"/>
      <c r="AX32" s="219"/>
      <c r="AY32" s="219"/>
      <c r="AZ32" s="219"/>
      <c r="BA32" s="221"/>
      <c r="BB32" s="222"/>
      <c r="BC32" s="219"/>
      <c r="BD32" s="219"/>
      <c r="BE32" s="219"/>
      <c r="BF32" s="219"/>
      <c r="BG32" s="219"/>
      <c r="BH32" s="219"/>
      <c r="BI32" s="219"/>
      <c r="BJ32" s="223"/>
    </row>
    <row r="33" spans="1:62" x14ac:dyDescent="0.3">
      <c r="A33" s="80"/>
      <c r="B33" s="213" t="s">
        <v>431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4">
        <f>SUM(N28:W31)</f>
        <v>0</v>
      </c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5">
        <f>SUM(AR28:BA32)</f>
        <v>0</v>
      </c>
      <c r="AS33" s="215"/>
      <c r="AT33" s="215"/>
      <c r="AU33" s="215"/>
      <c r="AV33" s="215"/>
      <c r="AW33" s="215"/>
      <c r="AX33" s="215"/>
      <c r="AY33" s="215"/>
      <c r="AZ33" s="215"/>
      <c r="BA33" s="215"/>
      <c r="BB33" s="214"/>
      <c r="BC33" s="214"/>
      <c r="BD33" s="214"/>
      <c r="BE33" s="214"/>
      <c r="BF33" s="214"/>
      <c r="BG33" s="214"/>
      <c r="BH33" s="214"/>
      <c r="BI33" s="214"/>
      <c r="BJ33" s="216"/>
    </row>
  </sheetData>
  <mergeCells count="154">
    <mergeCell ref="A1:BJ1"/>
    <mergeCell ref="A2:BJ2"/>
    <mergeCell ref="A3:BJ3"/>
    <mergeCell ref="AW6:BC9"/>
    <mergeCell ref="BD6:BJ9"/>
    <mergeCell ref="B11:M11"/>
    <mergeCell ref="N11:T11"/>
    <mergeCell ref="U11:AA11"/>
    <mergeCell ref="AB11:AH11"/>
    <mergeCell ref="AI11:AO11"/>
    <mergeCell ref="AP11:AV11"/>
    <mergeCell ref="AW11:BC11"/>
    <mergeCell ref="BD11:BJ11"/>
    <mergeCell ref="A6:M9"/>
    <mergeCell ref="N6:T9"/>
    <mergeCell ref="U6:AA9"/>
    <mergeCell ref="AB6:AH9"/>
    <mergeCell ref="AI6:AO9"/>
    <mergeCell ref="AP6:AV9"/>
    <mergeCell ref="AW12:BC12"/>
    <mergeCell ref="BD12:BJ12"/>
    <mergeCell ref="B13:M13"/>
    <mergeCell ref="N13:T13"/>
    <mergeCell ref="U13:AA13"/>
    <mergeCell ref="AB13:AH13"/>
    <mergeCell ref="AI13:AO13"/>
    <mergeCell ref="AP13:AV13"/>
    <mergeCell ref="AW13:BC13"/>
    <mergeCell ref="BD13:BJ13"/>
    <mergeCell ref="B12:M12"/>
    <mergeCell ref="N12:T12"/>
    <mergeCell ref="U12:AA12"/>
    <mergeCell ref="AB12:AH12"/>
    <mergeCell ref="AI12:AO12"/>
    <mergeCell ref="AP12:AV12"/>
    <mergeCell ref="AW14:BC14"/>
    <mergeCell ref="BD14:BJ14"/>
    <mergeCell ref="B15:M15"/>
    <mergeCell ref="N15:T15"/>
    <mergeCell ref="U15:AA15"/>
    <mergeCell ref="AB15:AH15"/>
    <mergeCell ref="AI15:AO15"/>
    <mergeCell ref="AP15:AV15"/>
    <mergeCell ref="AW15:BC15"/>
    <mergeCell ref="BD15:BJ15"/>
    <mergeCell ref="B14:M14"/>
    <mergeCell ref="N14:T14"/>
    <mergeCell ref="U14:AA14"/>
    <mergeCell ref="AB14:AH14"/>
    <mergeCell ref="AI14:AO14"/>
    <mergeCell ref="AP14:AV14"/>
    <mergeCell ref="AW16:BC16"/>
    <mergeCell ref="BD16:BJ16"/>
    <mergeCell ref="B18:M18"/>
    <mergeCell ref="N18:T18"/>
    <mergeCell ref="U18:AA18"/>
    <mergeCell ref="AB18:AH18"/>
    <mergeCell ref="AI18:AO18"/>
    <mergeCell ref="AP18:AV18"/>
    <mergeCell ref="AW18:BC18"/>
    <mergeCell ref="BD18:BJ18"/>
    <mergeCell ref="B16:M16"/>
    <mergeCell ref="N16:T16"/>
    <mergeCell ref="U16:AA16"/>
    <mergeCell ref="AB16:AH16"/>
    <mergeCell ref="AI16:AO16"/>
    <mergeCell ref="AP16:AV16"/>
    <mergeCell ref="AW19:BC19"/>
    <mergeCell ref="BD19:BJ19"/>
    <mergeCell ref="B20:M20"/>
    <mergeCell ref="N20:T20"/>
    <mergeCell ref="U20:AA20"/>
    <mergeCell ref="AB20:AH20"/>
    <mergeCell ref="AI20:AO20"/>
    <mergeCell ref="AP20:AV20"/>
    <mergeCell ref="AW20:BC20"/>
    <mergeCell ref="BD20:BJ20"/>
    <mergeCell ref="B19:M19"/>
    <mergeCell ref="N19:T19"/>
    <mergeCell ref="U19:AA19"/>
    <mergeCell ref="AB19:AH19"/>
    <mergeCell ref="AI19:AO19"/>
    <mergeCell ref="AP19:AV19"/>
    <mergeCell ref="AW21:BC21"/>
    <mergeCell ref="BD21:BJ21"/>
    <mergeCell ref="B22:M22"/>
    <mergeCell ref="N22:T22"/>
    <mergeCell ref="U22:AA22"/>
    <mergeCell ref="AB22:AH22"/>
    <mergeCell ref="AI22:AO22"/>
    <mergeCell ref="AP22:AV22"/>
    <mergeCell ref="AW22:BC22"/>
    <mergeCell ref="BD22:BJ22"/>
    <mergeCell ref="B21:M21"/>
    <mergeCell ref="N21:T21"/>
    <mergeCell ref="U21:AA21"/>
    <mergeCell ref="AB21:AH21"/>
    <mergeCell ref="AI21:AO21"/>
    <mergeCell ref="AP21:AV21"/>
    <mergeCell ref="AW23:BC23"/>
    <mergeCell ref="BD23:BJ23"/>
    <mergeCell ref="A25:M26"/>
    <mergeCell ref="N25:W26"/>
    <mergeCell ref="X25:AG26"/>
    <mergeCell ref="AH25:AQ26"/>
    <mergeCell ref="AR25:BA26"/>
    <mergeCell ref="BB25:BJ26"/>
    <mergeCell ref="A23:M23"/>
    <mergeCell ref="N23:T23"/>
    <mergeCell ref="U23:AA23"/>
    <mergeCell ref="AB23:AH23"/>
    <mergeCell ref="AI23:AO23"/>
    <mergeCell ref="AP23:AV23"/>
    <mergeCell ref="BB28:BJ28"/>
    <mergeCell ref="B29:M29"/>
    <mergeCell ref="N29:W29"/>
    <mergeCell ref="X29:AG29"/>
    <mergeCell ref="AH29:AQ29"/>
    <mergeCell ref="AR29:BA29"/>
    <mergeCell ref="BB29:BJ29"/>
    <mergeCell ref="N27:W27"/>
    <mergeCell ref="X27:AG27"/>
    <mergeCell ref="AH27:AQ27"/>
    <mergeCell ref="AR27:BA27"/>
    <mergeCell ref="BB27:BJ27"/>
    <mergeCell ref="B28:M28"/>
    <mergeCell ref="N28:W28"/>
    <mergeCell ref="X28:AG28"/>
    <mergeCell ref="AH28:AQ28"/>
    <mergeCell ref="AR28:BA28"/>
    <mergeCell ref="B31:M31"/>
    <mergeCell ref="N31:W31"/>
    <mergeCell ref="X31:AG31"/>
    <mergeCell ref="AH31:AQ31"/>
    <mergeCell ref="AR31:BA31"/>
    <mergeCell ref="BB31:BJ31"/>
    <mergeCell ref="B30:M30"/>
    <mergeCell ref="N30:W30"/>
    <mergeCell ref="X30:AG30"/>
    <mergeCell ref="AH30:AQ30"/>
    <mergeCell ref="AR30:BA30"/>
    <mergeCell ref="BB30:BJ30"/>
    <mergeCell ref="B33:M33"/>
    <mergeCell ref="N33:W33"/>
    <mergeCell ref="X33:AG33"/>
    <mergeCell ref="AH33:AQ33"/>
    <mergeCell ref="AR33:BA33"/>
    <mergeCell ref="BB33:BJ33"/>
    <mergeCell ref="B32:M32"/>
    <mergeCell ref="N32:W32"/>
    <mergeCell ref="X32:AG32"/>
    <mergeCell ref="AH32:AQ32"/>
    <mergeCell ref="AR32:BA32"/>
    <mergeCell ref="BB32:BJ32"/>
  </mergeCells>
  <conditionalFormatting sqref="N11:N15 U11:U15 AB11:AB15 AI11:AI15">
    <cfRule type="containsBlanks" dxfId="39" priority="42">
      <formula>LEN(TRIM(N11))=0</formula>
    </cfRule>
  </conditionalFormatting>
  <conditionalFormatting sqref="AW11:AW15 BD11:BD15">
    <cfRule type="containsBlanks" dxfId="38" priority="39">
      <formula>LEN(TRIM(AW11))=0</formula>
    </cfRule>
  </conditionalFormatting>
  <conditionalFormatting sqref="N18:N22 U18:U22 AB18:AB22 AI18:AI22">
    <cfRule type="containsBlanks" dxfId="37" priority="38">
      <formula>LEN(TRIM(N18))=0</formula>
    </cfRule>
  </conditionalFormatting>
  <conditionalFormatting sqref="AW18:AW22 BD18:BD22">
    <cfRule type="containsBlanks" dxfId="36" priority="37">
      <formula>LEN(TRIM(AW18))=0</formula>
    </cfRule>
  </conditionalFormatting>
  <conditionalFormatting sqref="N28">
    <cfRule type="containsBlanks" dxfId="35" priority="36">
      <formula>LEN(TRIM(N28))=0</formula>
    </cfRule>
  </conditionalFormatting>
  <conditionalFormatting sqref="B11">
    <cfRule type="containsBlanks" dxfId="34" priority="35">
      <formula>LEN(TRIM(B11))=0</formula>
    </cfRule>
  </conditionalFormatting>
  <conditionalFormatting sqref="B12">
    <cfRule type="containsBlanks" dxfId="33" priority="34">
      <formula>LEN(TRIM(B12))=0</formula>
    </cfRule>
  </conditionalFormatting>
  <conditionalFormatting sqref="B13:B15">
    <cfRule type="containsBlanks" dxfId="32" priority="33">
      <formula>LEN(TRIM(B13))=0</formula>
    </cfRule>
  </conditionalFormatting>
  <conditionalFormatting sqref="B18">
    <cfRule type="containsBlanks" dxfId="31" priority="32">
      <formula>LEN(TRIM(B18))=0</formula>
    </cfRule>
  </conditionalFormatting>
  <conditionalFormatting sqref="B19">
    <cfRule type="containsBlanks" dxfId="30" priority="31">
      <formula>LEN(TRIM(B19))=0</formula>
    </cfRule>
  </conditionalFormatting>
  <conditionalFormatting sqref="B20:B22">
    <cfRule type="containsBlanks" dxfId="29" priority="30">
      <formula>LEN(TRIM(B20))=0</formula>
    </cfRule>
  </conditionalFormatting>
  <conditionalFormatting sqref="B28">
    <cfRule type="containsBlanks" dxfId="28" priority="29">
      <formula>LEN(TRIM(B28))=0</formula>
    </cfRule>
  </conditionalFormatting>
  <conditionalFormatting sqref="X28">
    <cfRule type="containsBlanks" dxfId="27" priority="28">
      <formula>LEN(TRIM(X28))=0</formula>
    </cfRule>
  </conditionalFormatting>
  <conditionalFormatting sqref="AH28">
    <cfRule type="containsBlanks" dxfId="26" priority="27">
      <formula>LEN(TRIM(AH28))=0</formula>
    </cfRule>
  </conditionalFormatting>
  <conditionalFormatting sqref="AR28">
    <cfRule type="containsBlanks" dxfId="25" priority="26">
      <formula>LEN(TRIM(AR28))=0</formula>
    </cfRule>
  </conditionalFormatting>
  <conditionalFormatting sqref="BB28:BJ28">
    <cfRule type="containsBlanks" dxfId="24" priority="25">
      <formula>LEN(TRIM(BB28))=0</formula>
    </cfRule>
  </conditionalFormatting>
  <conditionalFormatting sqref="N29">
    <cfRule type="containsBlanks" dxfId="23" priority="24">
      <formula>LEN(TRIM(N29))=0</formula>
    </cfRule>
  </conditionalFormatting>
  <conditionalFormatting sqref="B29">
    <cfRule type="containsBlanks" dxfId="22" priority="23">
      <formula>LEN(TRIM(B29))=0</formula>
    </cfRule>
  </conditionalFormatting>
  <conditionalFormatting sqref="X29">
    <cfRule type="containsBlanks" dxfId="21" priority="22">
      <formula>LEN(TRIM(X29))=0</formula>
    </cfRule>
  </conditionalFormatting>
  <conditionalFormatting sqref="AH29">
    <cfRule type="containsBlanks" dxfId="20" priority="21">
      <formula>LEN(TRIM(AH29))=0</formula>
    </cfRule>
  </conditionalFormatting>
  <conditionalFormatting sqref="AR29">
    <cfRule type="containsBlanks" dxfId="19" priority="20">
      <formula>LEN(TRIM(AR29))=0</formula>
    </cfRule>
  </conditionalFormatting>
  <conditionalFormatting sqref="BB29:BJ29">
    <cfRule type="containsBlanks" dxfId="18" priority="19">
      <formula>LEN(TRIM(BB29))=0</formula>
    </cfRule>
  </conditionalFormatting>
  <conditionalFormatting sqref="N30">
    <cfRule type="containsBlanks" dxfId="17" priority="18">
      <formula>LEN(TRIM(N30))=0</formula>
    </cfRule>
  </conditionalFormatting>
  <conditionalFormatting sqref="B30">
    <cfRule type="containsBlanks" dxfId="16" priority="17">
      <formula>LEN(TRIM(B30))=0</formula>
    </cfRule>
  </conditionalFormatting>
  <conditionalFormatting sqref="X30">
    <cfRule type="containsBlanks" dxfId="15" priority="16">
      <formula>LEN(TRIM(X30))=0</formula>
    </cfRule>
  </conditionalFormatting>
  <conditionalFormatting sqref="AH30">
    <cfRule type="containsBlanks" dxfId="14" priority="15">
      <formula>LEN(TRIM(AH30))=0</formula>
    </cfRule>
  </conditionalFormatting>
  <conditionalFormatting sqref="AR30">
    <cfRule type="containsBlanks" dxfId="13" priority="14">
      <formula>LEN(TRIM(AR30))=0</formula>
    </cfRule>
  </conditionalFormatting>
  <conditionalFormatting sqref="BB30:BJ30">
    <cfRule type="containsBlanks" dxfId="12" priority="13">
      <formula>LEN(TRIM(BB30))=0</formula>
    </cfRule>
  </conditionalFormatting>
  <conditionalFormatting sqref="N31">
    <cfRule type="containsBlanks" dxfId="11" priority="12">
      <formula>LEN(TRIM(N31))=0</formula>
    </cfRule>
  </conditionalFormatting>
  <conditionalFormatting sqref="B31">
    <cfRule type="containsBlanks" dxfId="10" priority="11">
      <formula>LEN(TRIM(B31))=0</formula>
    </cfRule>
  </conditionalFormatting>
  <conditionalFormatting sqref="X31">
    <cfRule type="containsBlanks" dxfId="9" priority="10">
      <formula>LEN(TRIM(X31))=0</formula>
    </cfRule>
  </conditionalFormatting>
  <conditionalFormatting sqref="AH31">
    <cfRule type="containsBlanks" dxfId="8" priority="9">
      <formula>LEN(TRIM(AH31))=0</formula>
    </cfRule>
  </conditionalFormatting>
  <conditionalFormatting sqref="AR31">
    <cfRule type="containsBlanks" dxfId="7" priority="8">
      <formula>LEN(TRIM(AR31))=0</formula>
    </cfRule>
  </conditionalFormatting>
  <conditionalFormatting sqref="BB31:BJ31">
    <cfRule type="containsBlanks" dxfId="6" priority="7">
      <formula>LEN(TRIM(BB31))=0</formula>
    </cfRule>
  </conditionalFormatting>
  <conditionalFormatting sqref="N32">
    <cfRule type="containsBlanks" dxfId="5" priority="6">
      <formula>LEN(TRIM(N32))=0</formula>
    </cfRule>
  </conditionalFormatting>
  <conditionalFormatting sqref="B32">
    <cfRule type="containsBlanks" dxfId="4" priority="5">
      <formula>LEN(TRIM(B32))=0</formula>
    </cfRule>
  </conditionalFormatting>
  <conditionalFormatting sqref="X32">
    <cfRule type="containsBlanks" dxfId="3" priority="4">
      <formula>LEN(TRIM(X32))=0</formula>
    </cfRule>
  </conditionalFormatting>
  <conditionalFormatting sqref="AH32">
    <cfRule type="containsBlanks" dxfId="2" priority="3">
      <formula>LEN(TRIM(AH32))=0</formula>
    </cfRule>
  </conditionalFormatting>
  <conditionalFormatting sqref="AR32">
    <cfRule type="containsBlanks" dxfId="1" priority="2">
      <formula>LEN(TRIM(AR32))=0</formula>
    </cfRule>
  </conditionalFormatting>
  <conditionalFormatting sqref="BB32:BJ32">
    <cfRule type="containsBlanks" dxfId="0" priority="1">
      <formula>LEN(TRIM(BB32))=0</formula>
    </cfRule>
  </conditionalFormatting>
  <dataValidations count="1">
    <dataValidation type="decimal" operator="greaterThanOrEqual" allowBlank="1" showInputMessage="1" showErrorMessage="1" sqref="N11:N15 U11:U15 AB11:AB15 AI11:AI15 AW11:AW15 BD11:BD15 N18:N22 U18:U22 AB18:AB22 AI18:AI22 AW18:AW22 BD18:BD22 B18:B22 B11:B15 N28:N32 AR28:BA32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>
      <selection activeCell="A17" sqref="A17"/>
    </sheetView>
  </sheetViews>
  <sheetFormatPr baseColWidth="10" defaultRowHeight="14.4" x14ac:dyDescent="0.3"/>
  <cols>
    <col min="1" max="1" width="3.5546875" style="7" customWidth="1"/>
    <col min="2" max="2" width="90.109375" style="7" customWidth="1"/>
    <col min="3" max="3" width="19.88671875" style="7" customWidth="1"/>
    <col min="4" max="4" width="15.5546875" style="7" customWidth="1"/>
    <col min="5" max="5" width="19.44140625" style="7" customWidth="1"/>
    <col min="6" max="6" width="17.6640625" style="7" customWidth="1"/>
    <col min="7" max="7" width="19.88671875" style="7" customWidth="1"/>
    <col min="8" max="8" width="17.33203125" style="7" customWidth="1"/>
    <col min="9" max="16384" width="11.5546875" style="7"/>
  </cols>
  <sheetData>
    <row r="1" spans="1:8" ht="15.6" x14ac:dyDescent="0.3">
      <c r="A1" s="259" t="s">
        <v>441</v>
      </c>
      <c r="B1" s="260"/>
      <c r="C1" s="260"/>
      <c r="D1" s="260"/>
      <c r="E1" s="260"/>
      <c r="F1" s="260"/>
      <c r="G1" s="260"/>
      <c r="H1" s="261"/>
    </row>
    <row r="2" spans="1:8" ht="15.6" x14ac:dyDescent="0.3">
      <c r="A2" s="262" t="s">
        <v>442</v>
      </c>
      <c r="B2" s="263"/>
      <c r="C2" s="263"/>
      <c r="D2" s="263"/>
      <c r="E2" s="263"/>
      <c r="F2" s="263"/>
      <c r="G2" s="263"/>
      <c r="H2" s="264"/>
    </row>
    <row r="3" spans="1:8" ht="15.6" x14ac:dyDescent="0.3">
      <c r="A3" s="262" t="s">
        <v>443</v>
      </c>
      <c r="B3" s="263"/>
      <c r="C3" s="263"/>
      <c r="D3" s="263"/>
      <c r="E3" s="263"/>
      <c r="F3" s="263"/>
      <c r="G3" s="263"/>
      <c r="H3" s="264"/>
    </row>
    <row r="4" spans="1:8" ht="15.6" x14ac:dyDescent="0.3">
      <c r="A4" s="262"/>
      <c r="B4" s="263"/>
      <c r="C4" s="263"/>
      <c r="D4" s="263"/>
      <c r="E4" s="263"/>
      <c r="F4" s="263"/>
      <c r="G4" s="263"/>
      <c r="H4" s="264"/>
    </row>
    <row r="5" spans="1:8" ht="15.6" x14ac:dyDescent="0.3">
      <c r="A5" s="81"/>
      <c r="B5" s="82"/>
      <c r="C5" s="83"/>
      <c r="D5" s="83"/>
      <c r="E5" s="83"/>
      <c r="F5" s="83"/>
      <c r="G5" s="83"/>
      <c r="H5" s="84"/>
    </row>
    <row r="6" spans="1:8" ht="15.6" x14ac:dyDescent="0.3">
      <c r="A6" s="265" t="s">
        <v>444</v>
      </c>
      <c r="B6" s="266"/>
      <c r="C6" s="271" t="s">
        <v>445</v>
      </c>
      <c r="D6" s="272"/>
      <c r="E6" s="272"/>
      <c r="F6" s="272"/>
      <c r="G6" s="273"/>
      <c r="H6" s="274" t="s">
        <v>446</v>
      </c>
    </row>
    <row r="7" spans="1:8" ht="27.6" x14ac:dyDescent="0.3">
      <c r="A7" s="267"/>
      <c r="B7" s="268"/>
      <c r="C7" s="85" t="s">
        <v>447</v>
      </c>
      <c r="D7" s="85" t="s">
        <v>448</v>
      </c>
      <c r="E7" s="85" t="s">
        <v>449</v>
      </c>
      <c r="F7" s="85" t="s">
        <v>450</v>
      </c>
      <c r="G7" s="85" t="s">
        <v>451</v>
      </c>
      <c r="H7" s="275"/>
    </row>
    <row r="8" spans="1:8" x14ac:dyDescent="0.3">
      <c r="A8" s="269"/>
      <c r="B8" s="270"/>
      <c r="C8" s="86">
        <v>1</v>
      </c>
      <c r="D8" s="86">
        <v>2</v>
      </c>
      <c r="E8" s="86" t="s">
        <v>452</v>
      </c>
      <c r="F8" s="86">
        <v>4</v>
      </c>
      <c r="G8" s="86">
        <v>5</v>
      </c>
      <c r="H8" s="87" t="s">
        <v>453</v>
      </c>
    </row>
    <row r="9" spans="1:8" ht="15.6" x14ac:dyDescent="0.3">
      <c r="A9" s="88"/>
      <c r="B9" s="89"/>
      <c r="C9" s="90"/>
      <c r="D9" s="90"/>
      <c r="E9" s="90"/>
      <c r="F9" s="90"/>
      <c r="G9" s="90"/>
      <c r="H9" s="90"/>
    </row>
    <row r="10" spans="1:8" x14ac:dyDescent="0.3">
      <c r="A10" s="91" t="s">
        <v>454</v>
      </c>
      <c r="B10" s="92" t="s">
        <v>455</v>
      </c>
      <c r="C10" s="93">
        <f>SUM(C11:C19)</f>
        <v>5347711</v>
      </c>
      <c r="D10" s="93">
        <f>SUM(D11:D19)</f>
        <v>0</v>
      </c>
      <c r="E10" s="93">
        <f>C10+D10</f>
        <v>5347711</v>
      </c>
      <c r="F10" s="93">
        <f>SUM(F11:F19)</f>
        <v>4995304.21</v>
      </c>
      <c r="G10" s="93">
        <f>SUM(G11:G19)</f>
        <v>4995304.21</v>
      </c>
      <c r="H10" s="93">
        <f>G10-C10</f>
        <v>-352406.79000000004</v>
      </c>
    </row>
    <row r="11" spans="1:8" x14ac:dyDescent="0.3">
      <c r="A11" s="94"/>
      <c r="B11" s="95" t="s">
        <v>456</v>
      </c>
      <c r="C11" s="96">
        <f>'[3]PROYECCIONES INGRESOS'!$H$7</f>
        <v>13000</v>
      </c>
      <c r="D11" s="96">
        <v>0</v>
      </c>
      <c r="E11" s="97">
        <f>C11+D11</f>
        <v>13000</v>
      </c>
      <c r="F11" s="97">
        <f>'[2]ESTADO DE ACTIVIDADES '!O11</f>
        <v>3200</v>
      </c>
      <c r="G11" s="97">
        <f t="shared" ref="G11:G19" si="0">F11</f>
        <v>3200</v>
      </c>
      <c r="H11" s="97">
        <f>G11-C11</f>
        <v>-9800</v>
      </c>
    </row>
    <row r="12" spans="1:8" x14ac:dyDescent="0.3">
      <c r="A12" s="94"/>
      <c r="B12" s="95" t="s">
        <v>457</v>
      </c>
      <c r="C12" s="96">
        <f>'[3]PROYECCIONES INGRESOS'!$H$8</f>
        <v>4851711</v>
      </c>
      <c r="D12" s="96">
        <v>0</v>
      </c>
      <c r="E12" s="97">
        <f t="shared" ref="E12:E75" si="1">C12+D12</f>
        <v>4851711</v>
      </c>
      <c r="F12" s="97">
        <f>'[2]ESTADO DE ACTIVIDADES '!O12</f>
        <v>4329665.41</v>
      </c>
      <c r="G12" s="97">
        <f t="shared" si="0"/>
        <v>4329665.41</v>
      </c>
      <c r="H12" s="97">
        <f t="shared" ref="H12:H70" si="2">G12-C12</f>
        <v>-522045.58999999985</v>
      </c>
    </row>
    <row r="13" spans="1:8" x14ac:dyDescent="0.3">
      <c r="A13" s="94"/>
      <c r="B13" s="95" t="s">
        <v>458</v>
      </c>
      <c r="C13" s="96">
        <f>'[3]PROYECCIONES INGRESOS'!$H$9</f>
        <v>0</v>
      </c>
      <c r="D13" s="96">
        <v>0</v>
      </c>
      <c r="E13" s="97">
        <f t="shared" si="1"/>
        <v>0</v>
      </c>
      <c r="F13" s="97">
        <f>'[2]ESTADO DE ACTIVIDADES '!O13</f>
        <v>0</v>
      </c>
      <c r="G13" s="97">
        <f t="shared" si="0"/>
        <v>0</v>
      </c>
      <c r="H13" s="97">
        <f t="shared" si="2"/>
        <v>0</v>
      </c>
    </row>
    <row r="14" spans="1:8" x14ac:dyDescent="0.3">
      <c r="A14" s="94"/>
      <c r="B14" s="95" t="s">
        <v>459</v>
      </c>
      <c r="C14" s="96">
        <f>'[3]PROYECCIONES INGRESOS'!$H$10</f>
        <v>0</v>
      </c>
      <c r="D14" s="96">
        <v>0</v>
      </c>
      <c r="E14" s="97">
        <f t="shared" si="1"/>
        <v>0</v>
      </c>
      <c r="F14" s="97">
        <f>'[2]ESTADO DE ACTIVIDADES '!O14</f>
        <v>0</v>
      </c>
      <c r="G14" s="97">
        <f t="shared" si="0"/>
        <v>0</v>
      </c>
      <c r="H14" s="97">
        <f t="shared" si="2"/>
        <v>0</v>
      </c>
    </row>
    <row r="15" spans="1:8" x14ac:dyDescent="0.3">
      <c r="A15" s="94"/>
      <c r="B15" s="95" t="s">
        <v>460</v>
      </c>
      <c r="C15" s="96">
        <f>'[3]PROYECCIONES INGRESOS'!$H$11</f>
        <v>0</v>
      </c>
      <c r="D15" s="96">
        <v>0</v>
      </c>
      <c r="E15" s="97">
        <f t="shared" si="1"/>
        <v>0</v>
      </c>
      <c r="F15" s="97">
        <f>'[2]ESTADO DE ACTIVIDADES '!O15</f>
        <v>0</v>
      </c>
      <c r="G15" s="97">
        <f t="shared" si="0"/>
        <v>0</v>
      </c>
      <c r="H15" s="97">
        <f t="shared" si="2"/>
        <v>0</v>
      </c>
    </row>
    <row r="16" spans="1:8" x14ac:dyDescent="0.3">
      <c r="A16" s="94"/>
      <c r="B16" s="95" t="s">
        <v>461</v>
      </c>
      <c r="C16" s="96">
        <f>'[3]PROYECCIONES INGRESOS'!$H$12</f>
        <v>0</v>
      </c>
      <c r="D16" s="96">
        <v>0</v>
      </c>
      <c r="E16" s="97">
        <f t="shared" si="1"/>
        <v>0</v>
      </c>
      <c r="F16" s="97">
        <f>'[2]ESTADO DE ACTIVIDADES '!O16</f>
        <v>0</v>
      </c>
      <c r="G16" s="97">
        <f t="shared" si="0"/>
        <v>0</v>
      </c>
      <c r="H16" s="97">
        <f t="shared" si="2"/>
        <v>0</v>
      </c>
    </row>
    <row r="17" spans="1:8" x14ac:dyDescent="0.3">
      <c r="A17" s="94"/>
      <c r="B17" s="95" t="s">
        <v>462</v>
      </c>
      <c r="C17" s="96">
        <f>'[3]PROYECCIONES INGRESOS'!$H$13</f>
        <v>483000</v>
      </c>
      <c r="D17" s="96">
        <v>0</v>
      </c>
      <c r="E17" s="97">
        <f t="shared" si="1"/>
        <v>483000</v>
      </c>
      <c r="F17" s="97">
        <f>'[2]ESTADO DE ACTIVIDADES '!O17</f>
        <v>662430.80000000005</v>
      </c>
      <c r="G17" s="97">
        <f t="shared" si="0"/>
        <v>662430.80000000005</v>
      </c>
      <c r="H17" s="97">
        <f t="shared" si="2"/>
        <v>179430.80000000005</v>
      </c>
    </row>
    <row r="18" spans="1:8" x14ac:dyDescent="0.3">
      <c r="A18" s="94"/>
      <c r="B18" s="95" t="s">
        <v>463</v>
      </c>
      <c r="C18" s="96">
        <f>'[3]PROYECCIONES INGRESOS'!$H$14</f>
        <v>0</v>
      </c>
      <c r="D18" s="96">
        <v>0</v>
      </c>
      <c r="E18" s="97">
        <f t="shared" si="1"/>
        <v>0</v>
      </c>
      <c r="F18" s="97">
        <f>'[2]ESTADO DE ACTIVIDADES '!O19</f>
        <v>0</v>
      </c>
      <c r="G18" s="97">
        <f t="shared" si="0"/>
        <v>0</v>
      </c>
      <c r="H18" s="97">
        <f t="shared" si="2"/>
        <v>0</v>
      </c>
    </row>
    <row r="19" spans="1:8" x14ac:dyDescent="0.3">
      <c r="A19" s="98"/>
      <c r="B19" s="99" t="s">
        <v>464</v>
      </c>
      <c r="C19" s="100">
        <f>'[3]PROYECCIONES INGRESOS'!$H$15</f>
        <v>0</v>
      </c>
      <c r="D19" s="100">
        <v>0</v>
      </c>
      <c r="E19" s="101">
        <f t="shared" si="1"/>
        <v>0</v>
      </c>
      <c r="F19" s="101">
        <v>8</v>
      </c>
      <c r="G19" s="101">
        <f t="shared" si="0"/>
        <v>8</v>
      </c>
      <c r="H19" s="101">
        <f t="shared" si="2"/>
        <v>8</v>
      </c>
    </row>
    <row r="20" spans="1:8" x14ac:dyDescent="0.3">
      <c r="A20" s="102" t="s">
        <v>465</v>
      </c>
      <c r="B20" s="103" t="s">
        <v>466</v>
      </c>
      <c r="C20" s="93">
        <f>SUM(C21:C25)</f>
        <v>0</v>
      </c>
      <c r="D20" s="93">
        <f>SUM(D21:D25)</f>
        <v>0</v>
      </c>
      <c r="E20" s="93">
        <f t="shared" si="1"/>
        <v>0</v>
      </c>
      <c r="F20" s="93">
        <f>SUM(F21:F25)</f>
        <v>0</v>
      </c>
      <c r="G20" s="93">
        <f>SUM(G21:G25)</f>
        <v>0</v>
      </c>
      <c r="H20" s="93">
        <f t="shared" si="2"/>
        <v>0</v>
      </c>
    </row>
    <row r="21" spans="1:8" x14ac:dyDescent="0.3">
      <c r="A21" s="104"/>
      <c r="B21" s="95" t="s">
        <v>467</v>
      </c>
      <c r="C21" s="96">
        <f>'[3]PROYECCIONES INGRESOS'!$H$17</f>
        <v>0</v>
      </c>
      <c r="D21" s="96">
        <v>0</v>
      </c>
      <c r="E21" s="96">
        <f>C21+D21</f>
        <v>0</v>
      </c>
      <c r="F21" s="96">
        <f>'[2]ESTADO DE ACTIVIDADES '!O22</f>
        <v>0</v>
      </c>
      <c r="G21" s="96">
        <f>F21</f>
        <v>0</v>
      </c>
      <c r="H21" s="97">
        <f>G21-C21</f>
        <v>0</v>
      </c>
    </row>
    <row r="22" spans="1:8" x14ac:dyDescent="0.3">
      <c r="A22" s="94"/>
      <c r="B22" s="99" t="s">
        <v>468</v>
      </c>
      <c r="C22" s="100">
        <f>'[3]PROYECCIONES INGRESOS'!$H$18</f>
        <v>0</v>
      </c>
      <c r="D22" s="100">
        <v>0</v>
      </c>
      <c r="E22" s="100">
        <f>C22+D22</f>
        <v>0</v>
      </c>
      <c r="F22" s="100">
        <f>'[2]ESTADO DE ACTIVIDADES '!O23</f>
        <v>0</v>
      </c>
      <c r="G22" s="100">
        <f>F22</f>
        <v>0</v>
      </c>
      <c r="H22" s="101">
        <f>G22-C22</f>
        <v>0</v>
      </c>
    </row>
    <row r="23" spans="1:8" x14ac:dyDescent="0.3">
      <c r="A23" s="94"/>
      <c r="B23" s="99" t="s">
        <v>469</v>
      </c>
      <c r="C23" s="100">
        <f>'[3]PROYECCIONES INGRESOS'!$H$19</f>
        <v>0</v>
      </c>
      <c r="D23" s="100">
        <v>0</v>
      </c>
      <c r="E23" s="100">
        <f>C23+D23</f>
        <v>0</v>
      </c>
      <c r="F23" s="100">
        <f>'[2]ESTADO DE ACTIVIDADES '!O24</f>
        <v>0</v>
      </c>
      <c r="G23" s="100">
        <f>F23</f>
        <v>0</v>
      </c>
      <c r="H23" s="101">
        <f>G23-C23</f>
        <v>0</v>
      </c>
    </row>
    <row r="24" spans="1:8" x14ac:dyDescent="0.3">
      <c r="A24" s="94"/>
      <c r="B24" s="99" t="s">
        <v>470</v>
      </c>
      <c r="C24" s="100">
        <f>'[3]PROYECCIONES INGRESOS'!$H$20</f>
        <v>0</v>
      </c>
      <c r="D24" s="100">
        <v>0</v>
      </c>
      <c r="E24" s="100">
        <f>C24+D24</f>
        <v>0</v>
      </c>
      <c r="F24" s="100">
        <f>'[2]ESTADO DE ACTIVIDADES '!O26</f>
        <v>0</v>
      </c>
      <c r="G24" s="100">
        <f>F24</f>
        <v>0</v>
      </c>
      <c r="H24" s="101">
        <f>G24-C24</f>
        <v>0</v>
      </c>
    </row>
    <row r="25" spans="1:8" x14ac:dyDescent="0.3">
      <c r="A25" s="98"/>
      <c r="B25" s="99" t="s">
        <v>471</v>
      </c>
      <c r="C25" s="100">
        <f>'[3]PROYECCIONES INGRESOS'!$H$21</f>
        <v>0</v>
      </c>
      <c r="D25" s="100">
        <v>0</v>
      </c>
      <c r="E25" s="100">
        <f>C25+D25</f>
        <v>0</v>
      </c>
      <c r="F25" s="100">
        <f>[1]Hoja1!$D$215</f>
        <v>0</v>
      </c>
      <c r="G25" s="100">
        <f>F25</f>
        <v>0</v>
      </c>
      <c r="H25" s="101">
        <f>G25-C25</f>
        <v>0</v>
      </c>
    </row>
    <row r="26" spans="1:8" x14ac:dyDescent="0.3">
      <c r="A26" s="102" t="s">
        <v>472</v>
      </c>
      <c r="B26" s="103" t="s">
        <v>473</v>
      </c>
      <c r="C26" s="93">
        <f>SUM(C27:C28)</f>
        <v>0</v>
      </c>
      <c r="D26" s="93">
        <f>SUM(D27:D28)</f>
        <v>0</v>
      </c>
      <c r="E26" s="93">
        <f t="shared" si="1"/>
        <v>0</v>
      </c>
      <c r="F26" s="93">
        <f>SUM(F27:F28)</f>
        <v>0</v>
      </c>
      <c r="G26" s="93">
        <f>SUM(G27:G28)</f>
        <v>0</v>
      </c>
      <c r="H26" s="93">
        <f t="shared" si="2"/>
        <v>0</v>
      </c>
    </row>
    <row r="27" spans="1:8" x14ac:dyDescent="0.3">
      <c r="A27" s="104"/>
      <c r="B27" s="95" t="s">
        <v>474</v>
      </c>
      <c r="C27" s="96">
        <f>'[3]PROYECCIONES INGRESOS'!$H$23</f>
        <v>0</v>
      </c>
      <c r="D27" s="96">
        <v>0</v>
      </c>
      <c r="E27" s="96">
        <f t="shared" si="1"/>
        <v>0</v>
      </c>
      <c r="F27" s="96">
        <f>'[2]ESTADO DE ACTIVIDADES '!O29</f>
        <v>0</v>
      </c>
      <c r="G27" s="96">
        <f>F27</f>
        <v>0</v>
      </c>
      <c r="H27" s="97">
        <f t="shared" si="2"/>
        <v>0</v>
      </c>
    </row>
    <row r="28" spans="1:8" x14ac:dyDescent="0.3">
      <c r="A28" s="98"/>
      <c r="B28" s="99" t="s">
        <v>475</v>
      </c>
      <c r="C28" s="100">
        <f>'[3]PROYECCIONES INGRESOS'!$H$24</f>
        <v>0</v>
      </c>
      <c r="D28" s="100">
        <v>0</v>
      </c>
      <c r="E28" s="100">
        <f t="shared" si="1"/>
        <v>0</v>
      </c>
      <c r="F28" s="100">
        <f>'[2]ESTADO DE ACTIVIDADES '!O30</f>
        <v>0</v>
      </c>
      <c r="G28" s="100">
        <f>F28</f>
        <v>0</v>
      </c>
      <c r="H28" s="101">
        <f t="shared" si="2"/>
        <v>0</v>
      </c>
    </row>
    <row r="29" spans="1:8" x14ac:dyDescent="0.3">
      <c r="A29" s="105" t="s">
        <v>476</v>
      </c>
      <c r="B29" s="103" t="s">
        <v>477</v>
      </c>
      <c r="C29" s="93">
        <f>SUM(C30:C35)</f>
        <v>10578369</v>
      </c>
      <c r="D29" s="93">
        <f>SUM(D30:D35)</f>
        <v>0</v>
      </c>
      <c r="E29" s="93">
        <f t="shared" si="1"/>
        <v>10578369</v>
      </c>
      <c r="F29" s="93">
        <f>SUM(F30:F35)</f>
        <v>9810490.9299999997</v>
      </c>
      <c r="G29" s="93">
        <f>SUM(G30:G35)</f>
        <v>9810490.9299999997</v>
      </c>
      <c r="H29" s="93">
        <f t="shared" si="2"/>
        <v>-767878.0700000003</v>
      </c>
    </row>
    <row r="30" spans="1:8" x14ac:dyDescent="0.3">
      <c r="A30" s="104"/>
      <c r="B30" s="95" t="s">
        <v>478</v>
      </c>
      <c r="C30" s="96">
        <f>'[3]PROYECCIONES INGRESOS'!$H$26</f>
        <v>589789</v>
      </c>
      <c r="D30" s="96">
        <v>0</v>
      </c>
      <c r="E30" s="97">
        <f t="shared" si="1"/>
        <v>589789</v>
      </c>
      <c r="F30" s="96">
        <f>'[2]ESTADO DE ACTIVIDADES '!O33</f>
        <v>228542</v>
      </c>
      <c r="G30" s="96">
        <f t="shared" ref="G30:G40" si="3">F30</f>
        <v>228542</v>
      </c>
      <c r="H30" s="97">
        <f t="shared" si="2"/>
        <v>-361247</v>
      </c>
    </row>
    <row r="31" spans="1:8" ht="15" customHeight="1" x14ac:dyDescent="0.3">
      <c r="A31" s="94"/>
      <c r="B31" s="106" t="s">
        <v>479</v>
      </c>
      <c r="C31" s="96">
        <f>'[3]PROYECCIONES INGRESOS'!$H$27</f>
        <v>0</v>
      </c>
      <c r="D31" s="96">
        <v>0</v>
      </c>
      <c r="E31" s="97">
        <f t="shared" si="1"/>
        <v>0</v>
      </c>
      <c r="F31" s="96">
        <f>'[2]ESTADO DE ACTIVIDADES '!O34</f>
        <v>0</v>
      </c>
      <c r="G31" s="96">
        <f t="shared" si="3"/>
        <v>0</v>
      </c>
      <c r="H31" s="97">
        <f t="shared" si="2"/>
        <v>0</v>
      </c>
    </row>
    <row r="32" spans="1:8" ht="15" customHeight="1" x14ac:dyDescent="0.3">
      <c r="A32" s="94"/>
      <c r="B32" s="106" t="s">
        <v>480</v>
      </c>
      <c r="C32" s="96">
        <f>'[3]PROYECCIONES INGRESOS'!$H$28</f>
        <v>9664524</v>
      </c>
      <c r="D32" s="96">
        <v>0</v>
      </c>
      <c r="E32" s="97">
        <f t="shared" si="1"/>
        <v>9664524</v>
      </c>
      <c r="F32" s="96">
        <f>'[2]ESTADO DE ACTIVIDADES '!O35</f>
        <v>9312949.9299999997</v>
      </c>
      <c r="G32" s="96">
        <f t="shared" si="3"/>
        <v>9312949.9299999997</v>
      </c>
      <c r="H32" s="97">
        <f t="shared" si="2"/>
        <v>-351574.0700000003</v>
      </c>
    </row>
    <row r="33" spans="1:8" ht="13.5" customHeight="1" x14ac:dyDescent="0.3">
      <c r="A33" s="94"/>
      <c r="B33" s="106" t="s">
        <v>481</v>
      </c>
      <c r="C33" s="96">
        <f>'[3]PROYECCIONES INGRESOS'!$H$29</f>
        <v>324056</v>
      </c>
      <c r="D33" s="96">
        <v>0</v>
      </c>
      <c r="E33" s="97">
        <f t="shared" si="1"/>
        <v>324056</v>
      </c>
      <c r="F33" s="96">
        <f>'[2]ESTADO DE ACTIVIDADES '!O38</f>
        <v>11500</v>
      </c>
      <c r="G33" s="96">
        <f t="shared" si="3"/>
        <v>11500</v>
      </c>
      <c r="H33" s="97">
        <v>0</v>
      </c>
    </row>
    <row r="34" spans="1:8" x14ac:dyDescent="0.3">
      <c r="A34" s="94"/>
      <c r="B34" s="106" t="s">
        <v>462</v>
      </c>
      <c r="C34" s="96">
        <f>'[3]PROYECCIONES INGRESOS'!$H$30</f>
        <v>0</v>
      </c>
      <c r="D34" s="96">
        <v>0</v>
      </c>
      <c r="E34" s="97">
        <f t="shared" si="1"/>
        <v>0</v>
      </c>
      <c r="F34" s="96">
        <f>'[2]ESTADO DE ACTIVIDADES '!O36</f>
        <v>15567</v>
      </c>
      <c r="G34" s="96">
        <f t="shared" si="3"/>
        <v>15567</v>
      </c>
      <c r="H34" s="97">
        <f t="shared" si="2"/>
        <v>15567</v>
      </c>
    </row>
    <row r="35" spans="1:8" x14ac:dyDescent="0.3">
      <c r="A35" s="98"/>
      <c r="B35" s="99" t="s">
        <v>482</v>
      </c>
      <c r="C35" s="100">
        <f>'[3]PROYECCIONES INGRESOS'!$H$31</f>
        <v>0</v>
      </c>
      <c r="D35" s="100">
        <v>0</v>
      </c>
      <c r="E35" s="101">
        <f t="shared" si="1"/>
        <v>0</v>
      </c>
      <c r="F35" s="100">
        <f>'[2]ESTADO DE ACTIVIDADES '!O37</f>
        <v>241932</v>
      </c>
      <c r="G35" s="100">
        <f t="shared" si="3"/>
        <v>241932</v>
      </c>
      <c r="H35" s="101">
        <f t="shared" si="2"/>
        <v>241932</v>
      </c>
    </row>
    <row r="36" spans="1:8" ht="48" customHeight="1" x14ac:dyDescent="0.3">
      <c r="A36" s="162" t="s">
        <v>483</v>
      </c>
      <c r="B36" s="163" t="s">
        <v>484</v>
      </c>
      <c r="C36" s="164">
        <v>0</v>
      </c>
      <c r="D36" s="164">
        <v>0</v>
      </c>
      <c r="E36" s="164">
        <f t="shared" si="1"/>
        <v>0</v>
      </c>
      <c r="F36" s="164">
        <v>0</v>
      </c>
      <c r="G36" s="164">
        <f t="shared" si="3"/>
        <v>0</v>
      </c>
      <c r="H36" s="164">
        <f t="shared" si="2"/>
        <v>0</v>
      </c>
    </row>
    <row r="37" spans="1:8" x14ac:dyDescent="0.3">
      <c r="A37" s="107" t="s">
        <v>483</v>
      </c>
      <c r="B37" s="92" t="s">
        <v>485</v>
      </c>
      <c r="C37" s="93">
        <f>SUM(C38:C40)</f>
        <v>715849</v>
      </c>
      <c r="D37" s="93">
        <f>SUM(D38:D40)</f>
        <v>0</v>
      </c>
      <c r="E37" s="93">
        <f>C37+D37</f>
        <v>715849</v>
      </c>
      <c r="F37" s="93">
        <f>SUM(F38:F40)</f>
        <v>465178</v>
      </c>
      <c r="G37" s="93">
        <f t="shared" si="3"/>
        <v>465178</v>
      </c>
      <c r="H37" s="93">
        <f>G37-C37</f>
        <v>-250671</v>
      </c>
    </row>
    <row r="38" spans="1:8" x14ac:dyDescent="0.3">
      <c r="A38" s="108"/>
      <c r="B38" s="95" t="s">
        <v>486</v>
      </c>
      <c r="C38" s="96">
        <f>'[3]PROYECCIONES INGRESOS'!$H$33</f>
        <v>715849</v>
      </c>
      <c r="D38" s="96">
        <v>0</v>
      </c>
      <c r="E38" s="97">
        <f t="shared" si="1"/>
        <v>715849</v>
      </c>
      <c r="F38" s="96">
        <f>'[2]ESTADO DE ACTIVIDADES '!O40</f>
        <v>465178</v>
      </c>
      <c r="G38" s="96">
        <f t="shared" si="3"/>
        <v>465178</v>
      </c>
      <c r="H38" s="97">
        <f t="shared" si="2"/>
        <v>-250671</v>
      </c>
    </row>
    <row r="39" spans="1:8" x14ac:dyDescent="0.3">
      <c r="A39" s="109"/>
      <c r="B39" s="95" t="s">
        <v>487</v>
      </c>
      <c r="C39" s="96">
        <f>'[3]PROYECCIONES INGRESOS'!$H$34</f>
        <v>0</v>
      </c>
      <c r="D39" s="96">
        <v>0</v>
      </c>
      <c r="E39" s="97">
        <f t="shared" si="1"/>
        <v>0</v>
      </c>
      <c r="F39" s="96">
        <v>0</v>
      </c>
      <c r="G39" s="96">
        <f t="shared" si="3"/>
        <v>0</v>
      </c>
      <c r="H39" s="97">
        <f t="shared" si="2"/>
        <v>0</v>
      </c>
    </row>
    <row r="40" spans="1:8" x14ac:dyDescent="0.3">
      <c r="A40" s="110"/>
      <c r="B40" s="95" t="s">
        <v>488</v>
      </c>
      <c r="C40" s="96">
        <f>'[3]PROYECCIONES INGRESOS'!$H$35</f>
        <v>0</v>
      </c>
      <c r="D40" s="96">
        <v>0</v>
      </c>
      <c r="E40" s="97">
        <f t="shared" si="1"/>
        <v>0</v>
      </c>
      <c r="F40" s="96">
        <v>0</v>
      </c>
      <c r="G40" s="96">
        <f t="shared" si="3"/>
        <v>0</v>
      </c>
      <c r="H40" s="97">
        <f t="shared" si="2"/>
        <v>0</v>
      </c>
    </row>
    <row r="41" spans="1:8" x14ac:dyDescent="0.3">
      <c r="A41" s="111" t="s">
        <v>489</v>
      </c>
      <c r="B41" s="103" t="s">
        <v>490</v>
      </c>
      <c r="C41" s="93">
        <f>SUM(C42:C45)</f>
        <v>245000</v>
      </c>
      <c r="D41" s="93">
        <f>SUM(D42:D45)</f>
        <v>0</v>
      </c>
      <c r="E41" s="93">
        <f t="shared" si="1"/>
        <v>245000</v>
      </c>
      <c r="F41" s="93">
        <f>SUM(F42:F45)</f>
        <v>287526.63</v>
      </c>
      <c r="G41" s="93">
        <f>SUM(G42:G45)</f>
        <v>287526.63</v>
      </c>
      <c r="H41" s="93">
        <f t="shared" si="2"/>
        <v>42526.630000000005</v>
      </c>
    </row>
    <row r="42" spans="1:8" x14ac:dyDescent="0.3">
      <c r="A42" s="108"/>
      <c r="B42" s="95" t="s">
        <v>491</v>
      </c>
      <c r="C42" s="96">
        <f>'[3]PROYECCIONES INGRESOS'!$H$37</f>
        <v>245000</v>
      </c>
      <c r="D42" s="96">
        <v>0</v>
      </c>
      <c r="E42" s="97">
        <f t="shared" si="1"/>
        <v>245000</v>
      </c>
      <c r="F42" s="96">
        <f>'[2]ESTADO DE ACTIVIDADES '!O47</f>
        <v>287526.63</v>
      </c>
      <c r="G42" s="96">
        <f>F42</f>
        <v>287526.63</v>
      </c>
      <c r="H42" s="97">
        <f t="shared" si="2"/>
        <v>42526.630000000005</v>
      </c>
    </row>
    <row r="43" spans="1:8" x14ac:dyDescent="0.3">
      <c r="A43" s="109"/>
      <c r="B43" s="95" t="s">
        <v>492</v>
      </c>
      <c r="C43" s="96">
        <f>'[3]PROYECCIONES INGRESOS'!$H$38</f>
        <v>0</v>
      </c>
      <c r="D43" s="96">
        <v>0</v>
      </c>
      <c r="E43" s="97">
        <f t="shared" si="1"/>
        <v>0</v>
      </c>
      <c r="F43" s="96">
        <v>0</v>
      </c>
      <c r="G43" s="96">
        <f>F43</f>
        <v>0</v>
      </c>
      <c r="H43" s="97">
        <f t="shared" si="2"/>
        <v>0</v>
      </c>
    </row>
    <row r="44" spans="1:8" x14ac:dyDescent="0.3">
      <c r="A44" s="109"/>
      <c r="B44" s="95" t="s">
        <v>493</v>
      </c>
      <c r="C44" s="96">
        <f>'[3]PROYECCIONES INGRESOS'!$H$39</f>
        <v>0</v>
      </c>
      <c r="D44" s="96">
        <v>0</v>
      </c>
      <c r="E44" s="97">
        <f t="shared" si="1"/>
        <v>0</v>
      </c>
      <c r="F44" s="96">
        <v>0</v>
      </c>
      <c r="G44" s="96">
        <f>F44</f>
        <v>0</v>
      </c>
      <c r="H44" s="97">
        <f t="shared" si="2"/>
        <v>0</v>
      </c>
    </row>
    <row r="45" spans="1:8" x14ac:dyDescent="0.3">
      <c r="A45" s="110"/>
      <c r="B45" s="95" t="s">
        <v>494</v>
      </c>
      <c r="C45" s="96">
        <f>'[3]PROYECCIONES INGRESOS'!$H$40</f>
        <v>0</v>
      </c>
      <c r="D45" s="96">
        <v>0</v>
      </c>
      <c r="E45" s="97">
        <f t="shared" si="1"/>
        <v>0</v>
      </c>
      <c r="F45" s="96">
        <v>0</v>
      </c>
      <c r="G45" s="96">
        <f>F45</f>
        <v>0</v>
      </c>
      <c r="H45" s="97">
        <f t="shared" si="2"/>
        <v>0</v>
      </c>
    </row>
    <row r="46" spans="1:8" x14ac:dyDescent="0.3">
      <c r="A46" s="112" t="s">
        <v>495</v>
      </c>
      <c r="B46" s="113" t="s">
        <v>496</v>
      </c>
      <c r="C46" s="114">
        <f>SUM(C47:C55)</f>
        <v>0</v>
      </c>
      <c r="D46" s="114">
        <f>SUM(D47:D55)</f>
        <v>0</v>
      </c>
      <c r="E46" s="114">
        <f>C46+D46</f>
        <v>0</v>
      </c>
      <c r="F46" s="114">
        <f>SUM(F47:F55)</f>
        <v>0</v>
      </c>
      <c r="G46" s="114">
        <f>SUM(G47:G55)</f>
        <v>0</v>
      </c>
      <c r="H46" s="114">
        <f>G46-C46</f>
        <v>0</v>
      </c>
    </row>
    <row r="47" spans="1:8" x14ac:dyDescent="0.3">
      <c r="A47" s="115"/>
      <c r="B47" s="99" t="s">
        <v>497</v>
      </c>
      <c r="C47" s="100">
        <f>'[3]PROYECCIONES INGRESOS'!$H$42</f>
        <v>0</v>
      </c>
      <c r="D47" s="100">
        <v>0</v>
      </c>
      <c r="E47" s="100">
        <f t="shared" ref="E47:E55" si="4">C47+D47</f>
        <v>0</v>
      </c>
      <c r="F47" s="100">
        <f>'[2]ESTADO DE ACTIVIDADES '!O59</f>
        <v>0</v>
      </c>
      <c r="G47" s="100">
        <f t="shared" ref="G47:G55" si="5">F47</f>
        <v>0</v>
      </c>
      <c r="H47" s="101">
        <f t="shared" ref="H47:H55" si="6">G47-C47</f>
        <v>0</v>
      </c>
    </row>
    <row r="48" spans="1:8" x14ac:dyDescent="0.3">
      <c r="A48" s="116"/>
      <c r="B48" s="99" t="s">
        <v>498</v>
      </c>
      <c r="C48" s="100">
        <f>'[3]PROYECCIONES INGRESOS'!$H$43</f>
        <v>0</v>
      </c>
      <c r="D48" s="100">
        <v>0</v>
      </c>
      <c r="E48" s="100">
        <f t="shared" si="4"/>
        <v>0</v>
      </c>
      <c r="F48" s="100">
        <f>'[2]ESTADO DE ACTIVIDADES '!O60</f>
        <v>0</v>
      </c>
      <c r="G48" s="100">
        <f t="shared" si="5"/>
        <v>0</v>
      </c>
      <c r="H48" s="101">
        <f t="shared" si="6"/>
        <v>0</v>
      </c>
    </row>
    <row r="49" spans="1:8" x14ac:dyDescent="0.3">
      <c r="A49" s="116"/>
      <c r="B49" s="99" t="s">
        <v>499</v>
      </c>
      <c r="C49" s="100">
        <f>'[3]PROYECCIONES INGRESOS'!$H$44</f>
        <v>0</v>
      </c>
      <c r="D49" s="100">
        <v>0</v>
      </c>
      <c r="E49" s="100">
        <f t="shared" si="4"/>
        <v>0</v>
      </c>
      <c r="F49" s="100">
        <f>'[2]ESTADO DE ACTIVIDADES '!O61</f>
        <v>0</v>
      </c>
      <c r="G49" s="100">
        <f t="shared" si="5"/>
        <v>0</v>
      </c>
      <c r="H49" s="101">
        <f t="shared" si="6"/>
        <v>0</v>
      </c>
    </row>
    <row r="50" spans="1:8" x14ac:dyDescent="0.3">
      <c r="A50" s="116"/>
      <c r="B50" s="99" t="s">
        <v>500</v>
      </c>
      <c r="C50" s="100">
        <f>'[3]PROYECCIONES INGRESOS'!$H$45</f>
        <v>0</v>
      </c>
      <c r="D50" s="100">
        <v>0</v>
      </c>
      <c r="E50" s="100">
        <f t="shared" si="4"/>
        <v>0</v>
      </c>
      <c r="F50" s="100">
        <f>'[2]ESTADO DE ACTIVIDADES '!O62</f>
        <v>0</v>
      </c>
      <c r="G50" s="100">
        <f t="shared" si="5"/>
        <v>0</v>
      </c>
      <c r="H50" s="101">
        <f t="shared" si="6"/>
        <v>0</v>
      </c>
    </row>
    <row r="51" spans="1:8" x14ac:dyDescent="0.3">
      <c r="A51" s="116"/>
      <c r="B51" s="99" t="s">
        <v>501</v>
      </c>
      <c r="C51" s="100">
        <f>'[3]PROYECCIONES INGRESOS'!$H$46</f>
        <v>0</v>
      </c>
      <c r="D51" s="100">
        <v>0</v>
      </c>
      <c r="E51" s="100">
        <f t="shared" si="4"/>
        <v>0</v>
      </c>
      <c r="F51" s="100">
        <f>'[2]ESTADO DE ACTIVIDADES '!O63</f>
        <v>0</v>
      </c>
      <c r="G51" s="100">
        <f t="shared" si="5"/>
        <v>0</v>
      </c>
      <c r="H51" s="101">
        <f t="shared" si="6"/>
        <v>0</v>
      </c>
    </row>
    <row r="52" spans="1:8" x14ac:dyDescent="0.3">
      <c r="A52" s="116"/>
      <c r="B52" s="99" t="s">
        <v>502</v>
      </c>
      <c r="C52" s="100">
        <f>'[3]PROYECCIONES INGRESOS'!$H$47</f>
        <v>0</v>
      </c>
      <c r="D52" s="100">
        <v>0</v>
      </c>
      <c r="E52" s="100">
        <f t="shared" si="4"/>
        <v>0</v>
      </c>
      <c r="F52" s="100">
        <f>'[2]ESTADO DE ACTIVIDADES '!O64</f>
        <v>0</v>
      </c>
      <c r="G52" s="100">
        <f t="shared" si="5"/>
        <v>0</v>
      </c>
      <c r="H52" s="101">
        <f t="shared" si="6"/>
        <v>0</v>
      </c>
    </row>
    <row r="53" spans="1:8" x14ac:dyDescent="0.3">
      <c r="A53" s="116"/>
      <c r="B53" s="99" t="s">
        <v>503</v>
      </c>
      <c r="C53" s="100">
        <f>'[3]PROYECCIONES INGRESOS'!$H$48</f>
        <v>0</v>
      </c>
      <c r="D53" s="100">
        <v>0</v>
      </c>
      <c r="E53" s="100">
        <f t="shared" si="4"/>
        <v>0</v>
      </c>
      <c r="F53" s="100">
        <f>'[2]ESTADO DE ACTIVIDADES '!O65</f>
        <v>0</v>
      </c>
      <c r="G53" s="100">
        <f t="shared" si="5"/>
        <v>0</v>
      </c>
      <c r="H53" s="101">
        <f t="shared" si="6"/>
        <v>0</v>
      </c>
    </row>
    <row r="54" spans="1:8" x14ac:dyDescent="0.3">
      <c r="A54" s="116"/>
      <c r="B54" s="99" t="s">
        <v>504</v>
      </c>
      <c r="C54" s="100">
        <f>'[3]PROYECCIONES INGRESOS'!$H$49</f>
        <v>0</v>
      </c>
      <c r="D54" s="100">
        <v>0</v>
      </c>
      <c r="E54" s="100">
        <f t="shared" si="4"/>
        <v>0</v>
      </c>
      <c r="F54" s="100">
        <f>'[2]ESTADO DE ACTIVIDADES '!O66</f>
        <v>0</v>
      </c>
      <c r="G54" s="100">
        <f t="shared" si="5"/>
        <v>0</v>
      </c>
      <c r="H54" s="101">
        <f t="shared" si="6"/>
        <v>0</v>
      </c>
    </row>
    <row r="55" spans="1:8" x14ac:dyDescent="0.3">
      <c r="A55" s="117"/>
      <c r="B55" s="99" t="s">
        <v>505</v>
      </c>
      <c r="C55" s="100">
        <f>'[3]PROYECCIONES INGRESOS'!$H$50</f>
        <v>0</v>
      </c>
      <c r="D55" s="100">
        <v>0</v>
      </c>
      <c r="E55" s="100">
        <f t="shared" si="4"/>
        <v>0</v>
      </c>
      <c r="F55" s="100">
        <f>'[2]ESTADO DE ACTIVIDADES '!O68</f>
        <v>0</v>
      </c>
      <c r="G55" s="100">
        <f t="shared" si="5"/>
        <v>0</v>
      </c>
      <c r="H55" s="101">
        <f t="shared" si="6"/>
        <v>0</v>
      </c>
    </row>
    <row r="56" spans="1:8" x14ac:dyDescent="0.3">
      <c r="A56" s="111" t="s">
        <v>506</v>
      </c>
      <c r="B56" s="103" t="s">
        <v>507</v>
      </c>
      <c r="C56" s="93">
        <f>SUM(C57:C61)</f>
        <v>64650000</v>
      </c>
      <c r="D56" s="93">
        <f>SUM(D57:D61)</f>
        <v>0</v>
      </c>
      <c r="E56" s="93">
        <f t="shared" si="1"/>
        <v>64650000</v>
      </c>
      <c r="F56" s="93">
        <f>SUM(F57:F61)</f>
        <v>34273629.510000005</v>
      </c>
      <c r="G56" s="93">
        <f>SUM(G57:G61)</f>
        <v>34273629.510000005</v>
      </c>
      <c r="H56" s="93">
        <f t="shared" si="2"/>
        <v>-30376370.489999995</v>
      </c>
    </row>
    <row r="57" spans="1:8" x14ac:dyDescent="0.3">
      <c r="A57" s="118"/>
      <c r="B57" s="95" t="s">
        <v>508</v>
      </c>
      <c r="C57" s="96">
        <f>'[3]PROYECCIONES INGRESOS'!$H$52</f>
        <v>42574663</v>
      </c>
      <c r="D57" s="96">
        <v>0</v>
      </c>
      <c r="E57" s="96">
        <f t="shared" si="1"/>
        <v>42574663</v>
      </c>
      <c r="F57" s="96">
        <f>'[2]ESTADO DE ACTIVIDADES '!O75</f>
        <v>20134579.530000001</v>
      </c>
      <c r="G57" s="96">
        <f>F57</f>
        <v>20134579.530000001</v>
      </c>
      <c r="H57" s="97">
        <f t="shared" si="2"/>
        <v>-22440083.469999999</v>
      </c>
    </row>
    <row r="58" spans="1:8" x14ac:dyDescent="0.3">
      <c r="A58" s="119"/>
      <c r="B58" s="95" t="s">
        <v>509</v>
      </c>
      <c r="C58" s="96">
        <f>'[3]PROYECCIONES INGRESOS'!$H$53</f>
        <v>22075337</v>
      </c>
      <c r="D58" s="96">
        <v>0</v>
      </c>
      <c r="E58" s="96">
        <f t="shared" si="1"/>
        <v>22075337</v>
      </c>
      <c r="F58" s="96">
        <f>'[2]ESTADO DE ACTIVIDADES '!O76</f>
        <v>14139049.98</v>
      </c>
      <c r="G58" s="96">
        <f>F58</f>
        <v>14139049.98</v>
      </c>
      <c r="H58" s="97">
        <f t="shared" si="2"/>
        <v>-7936287.0199999996</v>
      </c>
    </row>
    <row r="59" spans="1:8" x14ac:dyDescent="0.3">
      <c r="A59" s="119"/>
      <c r="B59" s="95" t="s">
        <v>510</v>
      </c>
      <c r="C59" s="96">
        <f>'[3]PROYECCIONES INGRESOS'!$H$54</f>
        <v>0</v>
      </c>
      <c r="D59" s="96">
        <v>0</v>
      </c>
      <c r="E59" s="96">
        <f t="shared" si="1"/>
        <v>0</v>
      </c>
      <c r="F59" s="96">
        <f>'[2]ESTADO DE ACTIVIDADES '!O77</f>
        <v>0</v>
      </c>
      <c r="G59" s="96">
        <f>F59</f>
        <v>0</v>
      </c>
      <c r="H59" s="97">
        <f t="shared" si="2"/>
        <v>0</v>
      </c>
    </row>
    <row r="60" spans="1:8" x14ac:dyDescent="0.3">
      <c r="A60" s="119"/>
      <c r="B60" s="99" t="s">
        <v>511</v>
      </c>
      <c r="C60" s="100">
        <v>0</v>
      </c>
      <c r="D60" s="100">
        <v>0</v>
      </c>
      <c r="E60" s="100">
        <f t="shared" si="1"/>
        <v>0</v>
      </c>
      <c r="F60" s="100">
        <f>'[2]ESTADO DE ACTIVIDADES '!O78</f>
        <v>0</v>
      </c>
      <c r="G60" s="100">
        <f>F60</f>
        <v>0</v>
      </c>
      <c r="H60" s="101">
        <f t="shared" si="2"/>
        <v>0</v>
      </c>
    </row>
    <row r="61" spans="1:8" x14ac:dyDescent="0.3">
      <c r="A61" s="120"/>
      <c r="B61" s="99" t="s">
        <v>512</v>
      </c>
      <c r="C61" s="100">
        <v>0</v>
      </c>
      <c r="D61" s="100">
        <v>0</v>
      </c>
      <c r="E61" s="100">
        <f t="shared" si="1"/>
        <v>0</v>
      </c>
      <c r="F61" s="100">
        <f>'[2]ESTADO DE ACTIVIDADES '!O79</f>
        <v>0</v>
      </c>
      <c r="G61" s="100">
        <f>F61</f>
        <v>0</v>
      </c>
      <c r="H61" s="101">
        <f t="shared" si="2"/>
        <v>0</v>
      </c>
    </row>
    <row r="62" spans="1:8" x14ac:dyDescent="0.3">
      <c r="A62" s="111" t="s">
        <v>513</v>
      </c>
      <c r="B62" s="103" t="s">
        <v>514</v>
      </c>
      <c r="C62" s="93">
        <f>SUM(C63:C69)</f>
        <v>0</v>
      </c>
      <c r="D62" s="93">
        <f>SUM(D63:D69)</f>
        <v>0</v>
      </c>
      <c r="E62" s="93">
        <f>C62+D62</f>
        <v>0</v>
      </c>
      <c r="F62" s="93">
        <f>SUM(F63:F69)</f>
        <v>0</v>
      </c>
      <c r="G62" s="93">
        <f>SUM(G63:G69)</f>
        <v>0</v>
      </c>
      <c r="H62" s="93">
        <f>G62-C62</f>
        <v>0</v>
      </c>
    </row>
    <row r="63" spans="1:8" x14ac:dyDescent="0.3">
      <c r="A63" s="118"/>
      <c r="B63" s="95" t="s">
        <v>515</v>
      </c>
      <c r="C63" s="96">
        <f>'[3]PROYECCIONES INGRESOS'!$H$58</f>
        <v>0</v>
      </c>
      <c r="D63" s="96">
        <v>0</v>
      </c>
      <c r="E63" s="97">
        <f t="shared" si="1"/>
        <v>0</v>
      </c>
      <c r="F63" s="96">
        <f>'[2]ESTADO DE ACTIVIDADES '!O82</f>
        <v>0</v>
      </c>
      <c r="G63" s="96">
        <f t="shared" ref="G63:G69" si="7">F63</f>
        <v>0</v>
      </c>
      <c r="H63" s="97">
        <f t="shared" si="2"/>
        <v>0</v>
      </c>
    </row>
    <row r="64" spans="1:8" x14ac:dyDescent="0.3">
      <c r="A64" s="119"/>
      <c r="B64" s="95" t="s">
        <v>516</v>
      </c>
      <c r="C64" s="96">
        <f>'[3]PROYECCIONES INGRESOS'!$H$59</f>
        <v>0</v>
      </c>
      <c r="D64" s="96">
        <v>0</v>
      </c>
      <c r="E64" s="97">
        <f t="shared" si="1"/>
        <v>0</v>
      </c>
      <c r="F64" s="96">
        <f>'[2]ESTADO DE ACTIVIDADES '!O83</f>
        <v>0</v>
      </c>
      <c r="G64" s="96">
        <f t="shared" si="7"/>
        <v>0</v>
      </c>
      <c r="H64" s="97">
        <f t="shared" si="2"/>
        <v>0</v>
      </c>
    </row>
    <row r="65" spans="1:8" x14ac:dyDescent="0.3">
      <c r="A65" s="119"/>
      <c r="B65" s="95" t="s">
        <v>517</v>
      </c>
      <c r="C65" s="96">
        <f>'[3]PROYECCIONES INGRESOS'!$H$61</f>
        <v>0</v>
      </c>
      <c r="D65" s="96">
        <v>0</v>
      </c>
      <c r="E65" s="97">
        <f t="shared" si="1"/>
        <v>0</v>
      </c>
      <c r="F65" s="96">
        <f>'[2]ESTADO DE ACTIVIDADES '!O84</f>
        <v>0</v>
      </c>
      <c r="G65" s="96">
        <f t="shared" si="7"/>
        <v>0</v>
      </c>
      <c r="H65" s="97">
        <f t="shared" si="2"/>
        <v>0</v>
      </c>
    </row>
    <row r="66" spans="1:8" x14ac:dyDescent="0.3">
      <c r="A66" s="119"/>
      <c r="B66" s="95" t="s">
        <v>518</v>
      </c>
      <c r="C66" s="96">
        <f>'[3]PROYECCIONES INGRESOS'!$H$61</f>
        <v>0</v>
      </c>
      <c r="D66" s="96">
        <v>0</v>
      </c>
      <c r="E66" s="97">
        <f t="shared" si="1"/>
        <v>0</v>
      </c>
      <c r="F66" s="96">
        <f>'[2]ESTADO DE ACTIVIDADES '!O85</f>
        <v>0</v>
      </c>
      <c r="G66" s="96">
        <f t="shared" si="7"/>
        <v>0</v>
      </c>
      <c r="H66" s="97">
        <f t="shared" si="2"/>
        <v>0</v>
      </c>
    </row>
    <row r="67" spans="1:8" x14ac:dyDescent="0.3">
      <c r="A67" s="119"/>
      <c r="B67" s="95" t="s">
        <v>519</v>
      </c>
      <c r="C67" s="96">
        <f>'[3]PROYECCIONES INGRESOS'!$H$62</f>
        <v>0</v>
      </c>
      <c r="D67" s="96">
        <v>0</v>
      </c>
      <c r="E67" s="97">
        <f t="shared" si="1"/>
        <v>0</v>
      </c>
      <c r="F67" s="96">
        <f>'[2]ESTADO DE ACTIVIDADES '!O86</f>
        <v>0</v>
      </c>
      <c r="G67" s="96">
        <f t="shared" si="7"/>
        <v>0</v>
      </c>
      <c r="H67" s="97">
        <f t="shared" si="2"/>
        <v>0</v>
      </c>
    </row>
    <row r="68" spans="1:8" x14ac:dyDescent="0.3">
      <c r="A68" s="119"/>
      <c r="B68" s="95" t="s">
        <v>520</v>
      </c>
      <c r="C68" s="96">
        <f>'[3]PROYECCIONES INGRESOS'!$H$63</f>
        <v>0</v>
      </c>
      <c r="D68" s="96">
        <v>0</v>
      </c>
      <c r="E68" s="97">
        <f t="shared" si="1"/>
        <v>0</v>
      </c>
      <c r="F68" s="96">
        <f>'[2]ESTADO DE ACTIVIDADES '!O87</f>
        <v>0</v>
      </c>
      <c r="G68" s="96">
        <f t="shared" si="7"/>
        <v>0</v>
      </c>
      <c r="H68" s="97">
        <f t="shared" si="2"/>
        <v>0</v>
      </c>
    </row>
    <row r="69" spans="1:8" x14ac:dyDescent="0.3">
      <c r="A69" s="120"/>
      <c r="B69" s="99" t="s">
        <v>521</v>
      </c>
      <c r="C69" s="121">
        <f>'[3]PROYECCIONES INGRESOS'!$H$64</f>
        <v>0</v>
      </c>
      <c r="D69" s="121">
        <v>0</v>
      </c>
      <c r="E69" s="122">
        <f t="shared" si="1"/>
        <v>0</v>
      </c>
      <c r="F69" s="121">
        <f>'[2]ESTADO DE ACTIVIDADES '!O88</f>
        <v>0</v>
      </c>
      <c r="G69" s="121">
        <f t="shared" si="7"/>
        <v>0</v>
      </c>
      <c r="H69" s="122">
        <f t="shared" si="2"/>
        <v>0</v>
      </c>
    </row>
    <row r="70" spans="1:8" x14ac:dyDescent="0.3">
      <c r="A70" s="123" t="s">
        <v>522</v>
      </c>
      <c r="B70" s="103" t="s">
        <v>523</v>
      </c>
      <c r="C70" s="124">
        <f>SUM(C71:C73)</f>
        <v>0</v>
      </c>
      <c r="D70" s="124">
        <f>SUM(D71:D73)</f>
        <v>0</v>
      </c>
      <c r="E70" s="124">
        <f>C70+D70</f>
        <v>0</v>
      </c>
      <c r="F70" s="124">
        <f>SUM(F71:F73)</f>
        <v>0</v>
      </c>
      <c r="G70" s="124">
        <f>SUM(G71:G73)</f>
        <v>0</v>
      </c>
      <c r="H70" s="124">
        <f t="shared" si="2"/>
        <v>0</v>
      </c>
    </row>
    <row r="71" spans="1:8" x14ac:dyDescent="0.3">
      <c r="A71" s="108"/>
      <c r="B71" s="125" t="s">
        <v>524</v>
      </c>
      <c r="C71" s="96">
        <f>'[3]PROYECCIONES INGRESOS'!$H$66</f>
        <v>0</v>
      </c>
      <c r="D71" s="96">
        <v>0</v>
      </c>
      <c r="E71" s="97">
        <f t="shared" si="1"/>
        <v>0</v>
      </c>
      <c r="F71" s="96">
        <v>0</v>
      </c>
      <c r="G71" s="96">
        <f>F71</f>
        <v>0</v>
      </c>
      <c r="H71" s="97">
        <v>0</v>
      </c>
    </row>
    <row r="72" spans="1:8" x14ac:dyDescent="0.3">
      <c r="A72" s="109"/>
      <c r="B72" s="125" t="s">
        <v>525</v>
      </c>
      <c r="C72" s="96">
        <f>'[3]PROYECCIONES INGRESOS'!$H$67</f>
        <v>0</v>
      </c>
      <c r="D72" s="96">
        <v>0</v>
      </c>
      <c r="E72" s="97">
        <f>C72+D72</f>
        <v>0</v>
      </c>
      <c r="F72" s="96">
        <v>0</v>
      </c>
      <c r="G72" s="96">
        <f>F72</f>
        <v>0</v>
      </c>
      <c r="H72" s="97">
        <v>0</v>
      </c>
    </row>
    <row r="73" spans="1:8" x14ac:dyDescent="0.3">
      <c r="A73" s="110"/>
      <c r="B73" s="126" t="s">
        <v>526</v>
      </c>
      <c r="C73" s="100">
        <f>'[3]PROYECCIONES INGRESOS'!$H$68</f>
        <v>0</v>
      </c>
      <c r="D73" s="100">
        <v>0</v>
      </c>
      <c r="E73" s="101">
        <f>C73+D73</f>
        <v>0</v>
      </c>
      <c r="F73" s="100">
        <v>0</v>
      </c>
      <c r="G73" s="100">
        <f>F73</f>
        <v>0</v>
      </c>
      <c r="H73" s="101">
        <v>0</v>
      </c>
    </row>
    <row r="74" spans="1:8" x14ac:dyDescent="0.3">
      <c r="A74" s="127"/>
      <c r="B74" s="128"/>
      <c r="C74" s="129"/>
      <c r="D74" s="129"/>
      <c r="E74" s="129"/>
      <c r="F74" s="129"/>
      <c r="G74" s="129">
        <f>F74</f>
        <v>0</v>
      </c>
      <c r="H74" s="130"/>
    </row>
    <row r="75" spans="1:8" x14ac:dyDescent="0.3">
      <c r="A75" s="252" t="s">
        <v>527</v>
      </c>
      <c r="B75" s="253"/>
      <c r="C75" s="131">
        <f>SUM(C10+C20+C26+C29+C37+C41+C56+C62+C70+C46)</f>
        <v>81536929</v>
      </c>
      <c r="D75" s="131">
        <f>SUM(D10+D20+D26+D29+D37+D41+D56+D62+D70+D46)</f>
        <v>0</v>
      </c>
      <c r="E75" s="132">
        <f t="shared" si="1"/>
        <v>81536929</v>
      </c>
      <c r="F75" s="131">
        <f>SUM(F10+F20+F26+F29+F37+F41+F56+F62+F70+F46)</f>
        <v>49832129.280000009</v>
      </c>
      <c r="G75" s="131">
        <f>SUM(G10+G20+G26+G29+G37+G41+G56+G62+G70+G46)</f>
        <v>49832129.280000009</v>
      </c>
      <c r="H75" s="254">
        <f>G75-C75</f>
        <v>-31704799.719999991</v>
      </c>
    </row>
    <row r="76" spans="1:8" x14ac:dyDescent="0.3">
      <c r="A76" s="133"/>
      <c r="B76" s="133"/>
      <c r="C76" s="134"/>
      <c r="D76" s="134"/>
      <c r="E76" s="135"/>
      <c r="F76" s="136"/>
      <c r="G76" s="137" t="s">
        <v>528</v>
      </c>
      <c r="H76" s="255"/>
    </row>
    <row r="77" spans="1:8" x14ac:dyDescent="0.3">
      <c r="A77" s="138"/>
      <c r="B77" s="139"/>
      <c r="C77" s="140"/>
      <c r="D77" s="140"/>
      <c r="E77" s="140"/>
      <c r="F77" s="141"/>
      <c r="G77" s="141"/>
      <c r="H77" s="142"/>
    </row>
    <row r="78" spans="1:8" ht="27.6" x14ac:dyDescent="0.3">
      <c r="A78" s="143"/>
      <c r="B78" s="144" t="s">
        <v>529</v>
      </c>
      <c r="C78" s="145" t="s">
        <v>447</v>
      </c>
      <c r="D78" s="145" t="s">
        <v>448</v>
      </c>
      <c r="E78" s="145" t="s">
        <v>449</v>
      </c>
      <c r="F78" s="145" t="s">
        <v>450</v>
      </c>
      <c r="G78" s="145" t="s">
        <v>451</v>
      </c>
      <c r="H78" s="145" t="s">
        <v>446</v>
      </c>
    </row>
    <row r="79" spans="1:8" x14ac:dyDescent="0.3">
      <c r="A79" s="146" t="s">
        <v>530</v>
      </c>
      <c r="B79" s="147"/>
      <c r="C79" s="148">
        <f t="shared" ref="C79:D87" si="8">C11</f>
        <v>13000</v>
      </c>
      <c r="D79" s="148">
        <f t="shared" si="8"/>
        <v>0</v>
      </c>
      <c r="E79" s="149">
        <f>C79+D79</f>
        <v>13000</v>
      </c>
      <c r="F79" s="149">
        <f t="shared" ref="F79:G87" si="9">F11</f>
        <v>3200</v>
      </c>
      <c r="G79" s="150">
        <f t="shared" si="9"/>
        <v>3200</v>
      </c>
      <c r="H79" s="151">
        <f>G79-C79</f>
        <v>-9800</v>
      </c>
    </row>
    <row r="80" spans="1:8" x14ac:dyDescent="0.3">
      <c r="A80" s="146" t="s">
        <v>531</v>
      </c>
      <c r="B80" s="147"/>
      <c r="C80" s="148">
        <f t="shared" si="8"/>
        <v>4851711</v>
      </c>
      <c r="D80" s="148">
        <f t="shared" si="8"/>
        <v>0</v>
      </c>
      <c r="E80" s="149">
        <f t="shared" ref="E80:E86" si="10">C80+D80</f>
        <v>4851711</v>
      </c>
      <c r="F80" s="149">
        <f t="shared" si="9"/>
        <v>4329665.41</v>
      </c>
      <c r="G80" s="150">
        <f t="shared" si="9"/>
        <v>4329665.41</v>
      </c>
      <c r="H80" s="151">
        <f t="shared" ref="H80:H88" si="11">G80-C80</f>
        <v>-522045.58999999985</v>
      </c>
    </row>
    <row r="81" spans="1:8" x14ac:dyDescent="0.3">
      <c r="A81" s="146" t="s">
        <v>532</v>
      </c>
      <c r="B81" s="147"/>
      <c r="C81" s="148">
        <f t="shared" si="8"/>
        <v>0</v>
      </c>
      <c r="D81" s="148">
        <f t="shared" si="8"/>
        <v>0</v>
      </c>
      <c r="E81" s="149">
        <f t="shared" si="10"/>
        <v>0</v>
      </c>
      <c r="F81" s="149">
        <f t="shared" si="9"/>
        <v>0</v>
      </c>
      <c r="G81" s="150">
        <f t="shared" si="9"/>
        <v>0</v>
      </c>
      <c r="H81" s="151">
        <f t="shared" si="11"/>
        <v>0</v>
      </c>
    </row>
    <row r="82" spans="1:8" x14ac:dyDescent="0.3">
      <c r="A82" s="146" t="s">
        <v>533</v>
      </c>
      <c r="B82" s="147"/>
      <c r="C82" s="148">
        <f t="shared" si="8"/>
        <v>0</v>
      </c>
      <c r="D82" s="148">
        <f t="shared" si="8"/>
        <v>0</v>
      </c>
      <c r="E82" s="149">
        <f t="shared" si="10"/>
        <v>0</v>
      </c>
      <c r="F82" s="149">
        <f t="shared" si="9"/>
        <v>0</v>
      </c>
      <c r="G82" s="150">
        <f t="shared" si="9"/>
        <v>0</v>
      </c>
      <c r="H82" s="151">
        <f t="shared" si="11"/>
        <v>0</v>
      </c>
    </row>
    <row r="83" spans="1:8" x14ac:dyDescent="0.3">
      <c r="A83" s="146" t="s">
        <v>460</v>
      </c>
      <c r="B83" s="147"/>
      <c r="C83" s="148">
        <f t="shared" si="8"/>
        <v>0</v>
      </c>
      <c r="D83" s="148">
        <f t="shared" si="8"/>
        <v>0</v>
      </c>
      <c r="E83" s="149">
        <f t="shared" si="10"/>
        <v>0</v>
      </c>
      <c r="F83" s="149">
        <f t="shared" si="9"/>
        <v>0</v>
      </c>
      <c r="G83" s="150">
        <f t="shared" si="9"/>
        <v>0</v>
      </c>
      <c r="H83" s="151">
        <f t="shared" si="11"/>
        <v>0</v>
      </c>
    </row>
    <row r="84" spans="1:8" x14ac:dyDescent="0.3">
      <c r="A84" s="146" t="s">
        <v>461</v>
      </c>
      <c r="B84" s="147"/>
      <c r="C84" s="148">
        <f t="shared" si="8"/>
        <v>0</v>
      </c>
      <c r="D84" s="148">
        <f t="shared" si="8"/>
        <v>0</v>
      </c>
      <c r="E84" s="149">
        <f t="shared" si="10"/>
        <v>0</v>
      </c>
      <c r="F84" s="149">
        <f t="shared" si="9"/>
        <v>0</v>
      </c>
      <c r="G84" s="150">
        <f t="shared" si="9"/>
        <v>0</v>
      </c>
      <c r="H84" s="151">
        <f t="shared" si="11"/>
        <v>0</v>
      </c>
    </row>
    <row r="85" spans="1:8" x14ac:dyDescent="0.3">
      <c r="A85" s="146" t="s">
        <v>462</v>
      </c>
      <c r="B85" s="147"/>
      <c r="C85" s="148">
        <f t="shared" si="8"/>
        <v>483000</v>
      </c>
      <c r="D85" s="148">
        <f t="shared" si="8"/>
        <v>0</v>
      </c>
      <c r="E85" s="149">
        <f t="shared" si="10"/>
        <v>483000</v>
      </c>
      <c r="F85" s="149">
        <f t="shared" si="9"/>
        <v>662430.80000000005</v>
      </c>
      <c r="G85" s="150">
        <f t="shared" si="9"/>
        <v>662430.80000000005</v>
      </c>
      <c r="H85" s="151">
        <f t="shared" si="11"/>
        <v>179430.80000000005</v>
      </c>
    </row>
    <row r="86" spans="1:8" x14ac:dyDescent="0.3">
      <c r="A86" s="146" t="s">
        <v>463</v>
      </c>
      <c r="B86" s="147"/>
      <c r="C86" s="148">
        <f t="shared" si="8"/>
        <v>0</v>
      </c>
      <c r="D86" s="148">
        <f t="shared" si="8"/>
        <v>0</v>
      </c>
      <c r="E86" s="149">
        <f t="shared" si="10"/>
        <v>0</v>
      </c>
      <c r="F86" s="149">
        <f t="shared" si="9"/>
        <v>0</v>
      </c>
      <c r="G86" s="150">
        <f t="shared" si="9"/>
        <v>0</v>
      </c>
      <c r="H86" s="151">
        <f t="shared" si="11"/>
        <v>0</v>
      </c>
    </row>
    <row r="87" spans="1:8" x14ac:dyDescent="0.3">
      <c r="A87" s="146" t="s">
        <v>534</v>
      </c>
      <c r="B87" s="147"/>
      <c r="C87" s="148">
        <f t="shared" si="8"/>
        <v>0</v>
      </c>
      <c r="D87" s="148">
        <f t="shared" si="8"/>
        <v>0</v>
      </c>
      <c r="E87" s="149">
        <f>C87+D87</f>
        <v>0</v>
      </c>
      <c r="F87" s="149">
        <f t="shared" si="9"/>
        <v>8</v>
      </c>
      <c r="G87" s="150">
        <f t="shared" si="9"/>
        <v>8</v>
      </c>
      <c r="H87" s="151">
        <f>G87-C87</f>
        <v>8</v>
      </c>
    </row>
    <row r="88" spans="1:8" x14ac:dyDescent="0.3">
      <c r="A88" s="146"/>
      <c r="B88" s="152" t="s">
        <v>535</v>
      </c>
      <c r="C88" s="153">
        <f>SUM(C79:C87)</f>
        <v>5347711</v>
      </c>
      <c r="D88" s="153">
        <f>SUM(D79:D87)</f>
        <v>0</v>
      </c>
      <c r="E88" s="153">
        <f>SUM(E79:E87)</f>
        <v>5347711</v>
      </c>
      <c r="F88" s="153">
        <f>SUM(F79:F87)</f>
        <v>4995304.21</v>
      </c>
      <c r="G88" s="153">
        <f>SUM(G79:G87)</f>
        <v>4995304.21</v>
      </c>
      <c r="H88" s="153">
        <f t="shared" si="11"/>
        <v>-352406.79000000004</v>
      </c>
    </row>
    <row r="89" spans="1:8" x14ac:dyDescent="0.3">
      <c r="A89" s="154"/>
      <c r="B89" s="155"/>
      <c r="C89" s="156"/>
      <c r="D89" s="156"/>
      <c r="E89" s="156"/>
      <c r="F89" s="156"/>
      <c r="G89" s="156"/>
      <c r="H89" s="157"/>
    </row>
    <row r="90" spans="1:8" x14ac:dyDescent="0.3">
      <c r="A90" s="143"/>
      <c r="B90" s="144" t="s">
        <v>536</v>
      </c>
      <c r="C90" s="256"/>
      <c r="D90" s="257"/>
      <c r="E90" s="257"/>
      <c r="F90" s="257"/>
      <c r="G90" s="257"/>
      <c r="H90" s="258"/>
    </row>
    <row r="91" spans="1:8" x14ac:dyDescent="0.3">
      <c r="A91" s="158" t="s">
        <v>454</v>
      </c>
      <c r="B91" s="159" t="s">
        <v>466</v>
      </c>
      <c r="C91" s="149">
        <f>C20</f>
        <v>0</v>
      </c>
      <c r="D91" s="149">
        <f>D20</f>
        <v>0</v>
      </c>
      <c r="E91" s="149">
        <f>C91+D91</f>
        <v>0</v>
      </c>
      <c r="F91" s="149">
        <f>F20</f>
        <v>0</v>
      </c>
      <c r="G91" s="149">
        <f>G20</f>
        <v>0</v>
      </c>
      <c r="H91" s="151">
        <f t="shared" ref="H91:H98" si="12">G91-C91</f>
        <v>0</v>
      </c>
    </row>
    <row r="92" spans="1:8" x14ac:dyDescent="0.3">
      <c r="A92" s="158" t="s">
        <v>465</v>
      </c>
      <c r="B92" s="159" t="s">
        <v>537</v>
      </c>
      <c r="C92" s="149">
        <f>C26</f>
        <v>0</v>
      </c>
      <c r="D92" s="149">
        <f>D26</f>
        <v>0</v>
      </c>
      <c r="E92" s="149">
        <f>C92+D92</f>
        <v>0</v>
      </c>
      <c r="F92" s="149">
        <f>F26</f>
        <v>0</v>
      </c>
      <c r="G92" s="149">
        <f>G26</f>
        <v>0</v>
      </c>
      <c r="H92" s="151">
        <f t="shared" si="12"/>
        <v>0</v>
      </c>
    </row>
    <row r="93" spans="1:8" x14ac:dyDescent="0.3">
      <c r="A93" s="158" t="s">
        <v>472</v>
      </c>
      <c r="B93" s="159" t="s">
        <v>477</v>
      </c>
      <c r="C93" s="149">
        <f>C29</f>
        <v>10578369</v>
      </c>
      <c r="D93" s="149">
        <f>D29</f>
        <v>0</v>
      </c>
      <c r="E93" s="149">
        <f>C93+D93</f>
        <v>10578369</v>
      </c>
      <c r="F93" s="149">
        <f>F29</f>
        <v>9810490.9299999997</v>
      </c>
      <c r="G93" s="149">
        <f>G29</f>
        <v>9810490.9299999997</v>
      </c>
      <c r="H93" s="151">
        <f t="shared" si="12"/>
        <v>-767878.0700000003</v>
      </c>
    </row>
    <row r="94" spans="1:8" x14ac:dyDescent="0.3">
      <c r="A94" s="158" t="s">
        <v>476</v>
      </c>
      <c r="B94" s="159" t="s">
        <v>485</v>
      </c>
      <c r="C94" s="149">
        <f>C37</f>
        <v>715849</v>
      </c>
      <c r="D94" s="149">
        <f>D37</f>
        <v>0</v>
      </c>
      <c r="E94" s="149">
        <f>C94+D94</f>
        <v>715849</v>
      </c>
      <c r="F94" s="149">
        <f>F37</f>
        <v>465178</v>
      </c>
      <c r="G94" s="149">
        <f>G37</f>
        <v>465178</v>
      </c>
      <c r="H94" s="151">
        <f t="shared" si="12"/>
        <v>-250671</v>
      </c>
    </row>
    <row r="95" spans="1:8" x14ac:dyDescent="0.3">
      <c r="A95" s="158" t="s">
        <v>483</v>
      </c>
      <c r="B95" s="159" t="s">
        <v>490</v>
      </c>
      <c r="C95" s="149">
        <f>C41</f>
        <v>245000</v>
      </c>
      <c r="D95" s="149">
        <f>D41</f>
        <v>0</v>
      </c>
      <c r="E95" s="149">
        <f>C95+D95</f>
        <v>245000</v>
      </c>
      <c r="F95" s="149">
        <f>F41</f>
        <v>287526.63</v>
      </c>
      <c r="G95" s="149">
        <f>G41</f>
        <v>287526.63</v>
      </c>
      <c r="H95" s="151">
        <f t="shared" si="12"/>
        <v>42526.630000000005</v>
      </c>
    </row>
    <row r="96" spans="1:8" x14ac:dyDescent="0.3">
      <c r="A96" s="146"/>
      <c r="B96" s="152" t="s">
        <v>538</v>
      </c>
      <c r="C96" s="153">
        <f>SUM(C91:C95)</f>
        <v>11539218</v>
      </c>
      <c r="D96" s="153">
        <f>SUM(D91:D95)</f>
        <v>0</v>
      </c>
      <c r="E96" s="153">
        <f>SUM(E91:E95)</f>
        <v>11539218</v>
      </c>
      <c r="F96" s="153">
        <f>SUM(F91:F95)</f>
        <v>10563195.560000001</v>
      </c>
      <c r="G96" s="153">
        <f>SUM(G91:G95)</f>
        <v>10563195.560000001</v>
      </c>
      <c r="H96" s="153">
        <f t="shared" si="12"/>
        <v>-976022.43999999948</v>
      </c>
    </row>
    <row r="97" spans="1:8" x14ac:dyDescent="0.3">
      <c r="A97" s="154"/>
      <c r="B97" s="155"/>
      <c r="C97" s="156"/>
      <c r="D97" s="156"/>
      <c r="E97" s="156"/>
      <c r="F97" s="156"/>
      <c r="G97" s="156"/>
      <c r="H97" s="160"/>
    </row>
    <row r="98" spans="1:8" x14ac:dyDescent="0.3">
      <c r="A98" s="146"/>
      <c r="B98" s="161" t="s">
        <v>539</v>
      </c>
      <c r="C98" s="153">
        <f>C88+C96</f>
        <v>16886929</v>
      </c>
      <c r="D98" s="153">
        <f>D88+D96</f>
        <v>0</v>
      </c>
      <c r="E98" s="153">
        <f>E88+E96</f>
        <v>16886929</v>
      </c>
      <c r="F98" s="153">
        <f>F88+F96</f>
        <v>15558499.77</v>
      </c>
      <c r="G98" s="153">
        <f>G88+G96</f>
        <v>15558499.77</v>
      </c>
      <c r="H98" s="153">
        <f t="shared" si="12"/>
        <v>-1328429.2300000004</v>
      </c>
    </row>
    <row r="99" spans="1:8" x14ac:dyDescent="0.3">
      <c r="A99" s="28"/>
      <c r="B99" s="28"/>
      <c r="C99" s="28"/>
      <c r="D99" s="28"/>
      <c r="E99" s="28"/>
      <c r="F99" s="28"/>
      <c r="G99" s="28"/>
      <c r="H99" s="28"/>
    </row>
    <row r="100" spans="1:8" x14ac:dyDescent="0.3">
      <c r="A100" s="28"/>
      <c r="B100" s="28"/>
      <c r="C100" s="28"/>
      <c r="D100" s="28"/>
      <c r="E100" s="28"/>
      <c r="F100" s="28"/>
      <c r="G100" s="28"/>
      <c r="H100" s="28"/>
    </row>
    <row r="101" spans="1:8" x14ac:dyDescent="0.3">
      <c r="A101" s="28"/>
      <c r="B101" s="28"/>
      <c r="C101" s="28"/>
      <c r="D101" s="28"/>
      <c r="E101" s="28"/>
      <c r="F101" s="28"/>
      <c r="G101" s="28"/>
      <c r="H101" s="28"/>
    </row>
    <row r="102" spans="1:8" x14ac:dyDescent="0.3">
      <c r="A102" s="28"/>
      <c r="B102" s="28"/>
      <c r="C102" s="28"/>
      <c r="D102" s="28"/>
      <c r="E102" s="28"/>
      <c r="F102" s="28"/>
      <c r="G102" s="28"/>
      <c r="H102" s="28"/>
    </row>
    <row r="103" spans="1:8" x14ac:dyDescent="0.3">
      <c r="A103" s="28"/>
      <c r="B103" s="28"/>
      <c r="C103" s="28"/>
      <c r="D103" s="28"/>
      <c r="E103" s="28"/>
      <c r="F103" s="28"/>
      <c r="G103" s="28"/>
      <c r="H103" s="28"/>
    </row>
    <row r="104" spans="1:8" x14ac:dyDescent="0.3">
      <c r="A104" s="28"/>
      <c r="B104" s="28"/>
      <c r="C104" s="28"/>
      <c r="D104" s="28"/>
      <c r="E104" s="28"/>
      <c r="F104" s="28"/>
      <c r="G104" s="28"/>
      <c r="H104" s="28"/>
    </row>
    <row r="105" spans="1:8" x14ac:dyDescent="0.3">
      <c r="A105" s="28"/>
      <c r="B105" s="28"/>
      <c r="C105" s="28"/>
      <c r="D105" s="28"/>
      <c r="E105" s="28"/>
      <c r="F105" s="28"/>
      <c r="G105" s="28"/>
      <c r="H105" s="28"/>
    </row>
    <row r="106" spans="1:8" x14ac:dyDescent="0.3">
      <c r="A106" s="28"/>
      <c r="B106" s="28"/>
      <c r="C106" s="28"/>
      <c r="D106" s="28"/>
      <c r="E106" s="28"/>
      <c r="F106" s="28"/>
      <c r="G106" s="28"/>
      <c r="H106" s="28"/>
    </row>
  </sheetData>
  <mergeCells count="10">
    <mergeCell ref="A75:B75"/>
    <mergeCell ref="H75:H76"/>
    <mergeCell ref="C90:H90"/>
    <mergeCell ref="A1:H1"/>
    <mergeCell ref="A2:H2"/>
    <mergeCell ref="A3:H3"/>
    <mergeCell ref="A4:H4"/>
    <mergeCell ref="A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ESTADO DE SIT FINANC</vt:lpstr>
      <vt:lpstr>INFORME ANALITICO DE LA DEUDA</vt:lpstr>
      <vt:lpstr>INFORME ANALIT DE OBLIGAC DIF</vt:lpstr>
      <vt:lpstr>ESTADO ANALITICO DEL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Mpio Tizapan</dc:creator>
  <cp:lastModifiedBy>Mpio Tizapan</cp:lastModifiedBy>
  <cp:lastPrinted>2019-07-23T20:10:05Z</cp:lastPrinted>
  <dcterms:created xsi:type="dcterms:W3CDTF">2019-07-23T20:05:59Z</dcterms:created>
  <dcterms:modified xsi:type="dcterms:W3CDTF">2019-07-23T20:26:23Z</dcterms:modified>
</cp:coreProperties>
</file>