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7665" tabRatio="834" activeTab="7"/>
  </bookViews>
  <sheets>
    <sheet name="TOTAL GASTOS COMUNICACION 2017" sheetId="20" r:id="rId1"/>
    <sheet name="POA 1" sheetId="3" r:id="rId2"/>
    <sheet name="GASOLINA POA 1" sheetId="23" r:id="rId3"/>
    <sheet name="POA 2" sheetId="17" r:id="rId4"/>
    <sheet name="GASOLINA POA2" sheetId="22" r:id="rId5"/>
    <sheet name="POA 3 " sheetId="10" r:id="rId6"/>
    <sheet name="POA 4" sheetId="2" r:id="rId7"/>
    <sheet name="POA 5" sheetId="24" r:id="rId8"/>
    <sheet name="POA 6" sheetId="15" r:id="rId9"/>
    <sheet name="POA 7" sheetId="5" r:id="rId10"/>
    <sheet name="POA 8" sheetId="16" r:id="rId11"/>
  </sheets>
  <definedNames>
    <definedName name="_xlnm._FilterDatabase" localSheetId="1" hidden="1">'POA 1'!$A$9:$F$38</definedName>
    <definedName name="_xlnm._FilterDatabase" localSheetId="3" hidden="1">'POA 2'!$A$48:$F$48</definedName>
    <definedName name="_xlnm._FilterDatabase" localSheetId="7" hidden="1">'POA 5'!$A$4:$D$53</definedName>
    <definedName name="_xlnm._FilterDatabase" localSheetId="8" hidden="1">'POA 6'!$A$45:$F$45</definedName>
  </definedNames>
  <calcPr calcId="144525" concurrentCalc="0"/>
</workbook>
</file>

<file path=xl/calcChain.xml><?xml version="1.0" encoding="utf-8"?>
<calcChain xmlns="http://schemas.openxmlformats.org/spreadsheetml/2006/main">
  <c r="D11" i="24" l="1"/>
  <c r="D15" i="24"/>
  <c r="D18" i="24"/>
  <c r="D19" i="24"/>
  <c r="D20" i="24"/>
  <c r="D21" i="24"/>
  <c r="D30" i="24"/>
  <c r="D31" i="24"/>
  <c r="D52" i="24"/>
  <c r="D33" i="23"/>
  <c r="D33" i="22"/>
  <c r="F29" i="17"/>
  <c r="F30" i="17"/>
  <c r="F140" i="17"/>
  <c r="F3" i="10"/>
  <c r="F22" i="2"/>
  <c r="F3" i="5"/>
  <c r="F46" i="5"/>
  <c r="F40" i="15"/>
  <c r="F18" i="15"/>
  <c r="F38" i="3"/>
  <c r="F140" i="3"/>
  <c r="F57" i="3"/>
  <c r="F136" i="3"/>
  <c r="F84" i="3"/>
  <c r="F78" i="3"/>
  <c r="F74" i="3"/>
  <c r="F65" i="3"/>
  <c r="F26" i="3"/>
  <c r="F142" i="3"/>
  <c r="F163" i="3"/>
  <c r="F3" i="3"/>
  <c r="D5" i="23"/>
  <c r="G22" i="2"/>
  <c r="F2" i="2"/>
  <c r="F71" i="10"/>
  <c r="F33" i="16"/>
  <c r="F3" i="16"/>
  <c r="D15" i="20"/>
  <c r="E15" i="20"/>
  <c r="G40" i="15"/>
  <c r="F55" i="15"/>
  <c r="G55" i="15"/>
  <c r="F24" i="10"/>
  <c r="G24" i="10"/>
  <c r="F98" i="10"/>
  <c r="G98" i="10"/>
  <c r="G140" i="17"/>
  <c r="F120" i="17"/>
  <c r="G120" i="17"/>
  <c r="E12" i="20"/>
  <c r="F2" i="16"/>
  <c r="F2" i="5"/>
  <c r="G46" i="5"/>
  <c r="F31" i="5"/>
  <c r="G31" i="5"/>
  <c r="F2" i="15"/>
  <c r="F1" i="2"/>
  <c r="F2" i="10"/>
  <c r="F2" i="17"/>
  <c r="F2" i="3"/>
  <c r="C16" i="20"/>
  <c r="F44" i="17"/>
  <c r="G44" i="17"/>
  <c r="G163" i="3"/>
  <c r="F16" i="20"/>
  <c r="F74" i="17"/>
  <c r="G74" i="17"/>
  <c r="F12" i="5"/>
  <c r="G12" i="5"/>
  <c r="F20" i="5"/>
  <c r="G20" i="5"/>
  <c r="F4" i="15"/>
  <c r="G142" i="3"/>
  <c r="G33" i="16"/>
  <c r="F4" i="16"/>
  <c r="D14" i="20"/>
  <c r="E14" i="20"/>
  <c r="F3" i="15"/>
  <c r="D13" i="20"/>
  <c r="E13" i="20"/>
  <c r="G18" i="15"/>
  <c r="D11" i="20"/>
  <c r="E11" i="20"/>
  <c r="F4" i="10"/>
  <c r="F3" i="17"/>
  <c r="F4" i="17"/>
  <c r="G30" i="17"/>
  <c r="G71" i="10"/>
  <c r="D8" i="20"/>
  <c r="E8" i="20"/>
  <c r="F4" i="5"/>
  <c r="F3" i="2"/>
  <c r="D10" i="20"/>
  <c r="E10" i="20"/>
  <c r="D9" i="20"/>
  <c r="E9" i="20"/>
  <c r="F4" i="3"/>
  <c r="D16" i="20"/>
  <c r="E16" i="20"/>
</calcChain>
</file>

<file path=xl/sharedStrings.xml><?xml version="1.0" encoding="utf-8"?>
<sst xmlns="http://schemas.openxmlformats.org/spreadsheetml/2006/main" count="1469" uniqueCount="636">
  <si>
    <t>Requisición</t>
  </si>
  <si>
    <t>Descripción</t>
  </si>
  <si>
    <t>Factura</t>
  </si>
  <si>
    <t>Proveedor</t>
  </si>
  <si>
    <t>Total</t>
  </si>
  <si>
    <t>ACTIVIDAD</t>
  </si>
  <si>
    <t>TOTAL</t>
  </si>
  <si>
    <t>Gasto Corriente</t>
  </si>
  <si>
    <t>POA  3</t>
  </si>
  <si>
    <t>1. CONVOCATORIA</t>
  </si>
  <si>
    <t xml:space="preserve">PARTIDA </t>
  </si>
  <si>
    <t>FECHA</t>
  </si>
  <si>
    <t>AREA</t>
  </si>
  <si>
    <t>AUTOMOVIL</t>
  </si>
  <si>
    <t>Comunicación</t>
  </si>
  <si>
    <t xml:space="preserve"> </t>
  </si>
  <si>
    <t>POA   4</t>
  </si>
  <si>
    <t>POA 1</t>
  </si>
  <si>
    <t>GASTO CORRIENTE</t>
  </si>
  <si>
    <t>1. MATERIALES Y SUMINISTROS</t>
  </si>
  <si>
    <t xml:space="preserve">ACTIVIDAD </t>
  </si>
  <si>
    <t>RELACIONES PUBLICAS</t>
  </si>
  <si>
    <t>EJERCIDO</t>
  </si>
  <si>
    <t>POR EJERCER</t>
  </si>
  <si>
    <t>CANTIDADES RECORTADAS</t>
  </si>
  <si>
    <t>POA  6</t>
  </si>
  <si>
    <t>POA  8</t>
  </si>
  <si>
    <t>POA  2</t>
  </si>
  <si>
    <t>monto autorizado</t>
  </si>
  <si>
    <t>RESTA</t>
  </si>
  <si>
    <t>MONTO AUTORIZADO</t>
  </si>
  <si>
    <t>restan</t>
  </si>
  <si>
    <t>resta</t>
  </si>
  <si>
    <t>RESTANTE</t>
  </si>
  <si>
    <t>2. SERVICIOS GENERALES</t>
  </si>
  <si>
    <t>No.</t>
  </si>
  <si>
    <t>RESTAN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</si>
  <si>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</si>
  <si>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REINA FIESTAS DE OCTUBRE 2017</t>
  </si>
  <si>
    <t>2. CASTING DE CANDIDATAS</t>
  </si>
  <si>
    <t>3. CERTAMEN</t>
  </si>
  <si>
    <t>4. GIRAS Y EVENTOS</t>
  </si>
  <si>
    <t>5. GASTOS VARIOS</t>
  </si>
  <si>
    <t>1. PRESENTACION OFICIAL DEL CARTEL</t>
  </si>
  <si>
    <t>4.  GASOLINA</t>
  </si>
  <si>
    <t>18 de enero</t>
  </si>
  <si>
    <t>explorer negra</t>
  </si>
  <si>
    <t>2. COMBUSTIBLE</t>
  </si>
  <si>
    <t>26 de enero</t>
  </si>
  <si>
    <t>01 de febrero</t>
  </si>
  <si>
    <t>vw sedan</t>
  </si>
  <si>
    <t>16 de febrero</t>
  </si>
  <si>
    <t>21 de febrero</t>
  </si>
  <si>
    <t>17 de marzo</t>
  </si>
  <si>
    <t>sentra</t>
  </si>
  <si>
    <t>04 de abril</t>
  </si>
  <si>
    <t>26 de abril</t>
  </si>
  <si>
    <t>28 de abril</t>
  </si>
  <si>
    <t>4 de mayo</t>
  </si>
  <si>
    <t>18 de mayo</t>
  </si>
  <si>
    <t>26 de mayo</t>
  </si>
  <si>
    <t>2. INUGURACION</t>
  </si>
  <si>
    <t>3. EVENTOS PARA EMPLEADOS</t>
  </si>
  <si>
    <t>IMAGEN FIESTAS DE OCTUBRE 2017</t>
  </si>
  <si>
    <t>Requisicion</t>
  </si>
  <si>
    <t>PROMOCION</t>
  </si>
  <si>
    <t>1. PAGINA WEB</t>
  </si>
  <si>
    <t>Resta</t>
  </si>
  <si>
    <t>2. ATENCION AL CLIENTE</t>
  </si>
  <si>
    <t>3. PROGRAMA DE MANO E IMPRESIÓN DE GRAN FORMATO</t>
  </si>
  <si>
    <t>POA  7</t>
  </si>
  <si>
    <t xml:space="preserve">REGISTROS VISUALES, PRODUCCION DE AUDIO Y VIDEO Y ATENCION A MEDIOS </t>
  </si>
  <si>
    <t>1. REGISTROS VISUALES</t>
  </si>
  <si>
    <t>3. ATENCION A MEDIOS DE COMUNICACIÓN</t>
  </si>
  <si>
    <t>4. SALA DE PRENSA</t>
  </si>
  <si>
    <t>CERTAMEN REINA FIESTAS DE OCTUBRE DEL CENTRO DE REINSERCION FEMENIL</t>
  </si>
  <si>
    <t>1. CERTAMEN</t>
  </si>
  <si>
    <t>S/N</t>
  </si>
  <si>
    <t>ESTACIONAMIENTO</t>
  </si>
  <si>
    <t>OPERADORA IN-GENESIS SA DE CV</t>
  </si>
  <si>
    <t>ESTACIONAMIENTO PUBLICO</t>
  </si>
  <si>
    <t>ESTACIONAMIENTO IPEJAL</t>
  </si>
  <si>
    <t>OPERADORA DE FERIAS Y EXPOSICIONES</t>
  </si>
  <si>
    <t>HOJAS BLANCAS</t>
  </si>
  <si>
    <t>ANA MARTINA MARTINEZ PLASCENCIA</t>
  </si>
  <si>
    <t>CARPETA BLANCA, MEMO TIP</t>
  </si>
  <si>
    <t>TK51540</t>
  </si>
  <si>
    <t>TLAQUEPAQUE ESCOLAR SA DE CV</t>
  </si>
  <si>
    <t>CANDADOS</t>
  </si>
  <si>
    <t>DR11439</t>
  </si>
  <si>
    <t>DEMIS ITZULT RIVERA MORA</t>
  </si>
  <si>
    <t>REGLA METALICA</t>
  </si>
  <si>
    <t>HOJAS OPALINAS</t>
  </si>
  <si>
    <t>COMERCIALIZADORA PAPELERIA Y DE SERVICIOS</t>
  </si>
  <si>
    <t>MEMORIA USB 16 GB</t>
  </si>
  <si>
    <t>VAZQUEZ HERMANOS Y COMPAÑÍA SA DE CV</t>
  </si>
  <si>
    <t>SUSCRIPCION PERIODICO MURAL</t>
  </si>
  <si>
    <t>CR467136</t>
  </si>
  <si>
    <t>CONSORCIO INTERAMERICANO DE COMUNICACIÓN SA DE CV</t>
  </si>
  <si>
    <t>CR467135</t>
  </si>
  <si>
    <t>SUSCRIPCION PERIODICO EL INFORMADOR</t>
  </si>
  <si>
    <t>BC168954</t>
  </si>
  <si>
    <t>UNION EDITORIALISTA SA DE CV</t>
  </si>
  <si>
    <t>RESTAURACION DE MODULO LICITACIONES EN PAGINA</t>
  </si>
  <si>
    <t>HUGO SANDOVAL BEJAR</t>
  </si>
  <si>
    <t>SERVICIO DE LAVADO DE MANTELES</t>
  </si>
  <si>
    <t>A3378</t>
  </si>
  <si>
    <t>JORDAN JUAREZ RAUL</t>
  </si>
  <si>
    <t>s/n</t>
  </si>
  <si>
    <t>TRASLADO PFO-CENTRAL CAMIONERA</t>
  </si>
  <si>
    <t>DIGITAL SOLUTIONS AMERICAS S DE RL DE CV</t>
  </si>
  <si>
    <t>TRASLADO CENTRAL CAMIONERA-PFO</t>
  </si>
  <si>
    <t>OOOO171</t>
  </si>
  <si>
    <t>DANIEL MEZA GARCIA</t>
  </si>
  <si>
    <t>SERVICIO DE TINTORERIA VESTIDO VERDE</t>
  </si>
  <si>
    <t>FRANCISCO CAMARENA DIAZ</t>
  </si>
  <si>
    <t>SERVICIO DE TINTORERIA FALDA AZUL, VESTIDO ROSA</t>
  </si>
  <si>
    <t>MF5560</t>
  </si>
  <si>
    <t>OPERADORA DE FERIAS Y EXPOSICIONES SA DE CV</t>
  </si>
  <si>
    <t>ALIMENTOS DÍA DE LAS MADRES</t>
  </si>
  <si>
    <t>PL2998</t>
  </si>
  <si>
    <t>PLACERES DE MEXICO SA DE CV</t>
  </si>
  <si>
    <t>GALLETAS</t>
  </si>
  <si>
    <t>MARIA ISABEL LAZO CORVERA</t>
  </si>
  <si>
    <t xml:space="preserve">ALIMENTOS EVENTO EN CUQUIO </t>
  </si>
  <si>
    <t>CARLOS MANUEL MARTIN MORA</t>
  </si>
  <si>
    <t>ALIMENTOS REINA</t>
  </si>
  <si>
    <t>414 A</t>
  </si>
  <si>
    <t>ALEJANDRA DE LA CERDA LOBATO</t>
  </si>
  <si>
    <t>ENMARCADO DE RECONOCIMIENTO</t>
  </si>
  <si>
    <t>A-237</t>
  </si>
  <si>
    <t>MAGELA TELLES NAVARRO</t>
  </si>
  <si>
    <t>PLAYERAS TIPO POLO</t>
  </si>
  <si>
    <t>A 51</t>
  </si>
  <si>
    <t>MARTHA PATRICIA CALDERON AGUILAR</t>
  </si>
  <si>
    <t>BOLSA PAPEL KRAFT</t>
  </si>
  <si>
    <t>B 22022</t>
  </si>
  <si>
    <t>BOLI-BOLSAS SA DE CV</t>
  </si>
  <si>
    <t>CERTAMEN REINA FIESTAS DE OCTUBRE 2017</t>
  </si>
  <si>
    <t>REGISTROS VISUALES, PRODUCCION DE AUDIOS Y VIDEOS Y ATENCION A MEDIOS</t>
  </si>
  <si>
    <t xml:space="preserve">PROGRAMA OPERATIVO ANUAL  COMUNICACIÓN 2017                     </t>
  </si>
  <si>
    <t>SN</t>
  </si>
  <si>
    <t>GASOLINA</t>
  </si>
  <si>
    <t>ANEXO POA1</t>
  </si>
  <si>
    <t>ANEXO POA2</t>
  </si>
  <si>
    <t>POA AUTORIZADO</t>
  </si>
  <si>
    <t>NOMBRE</t>
  </si>
  <si>
    <t xml:space="preserve">PAUTA PUBLICITARIA FO </t>
  </si>
  <si>
    <t>A45</t>
  </si>
  <si>
    <t>JAIME HANEDI SALAS GONZALEZ</t>
  </si>
  <si>
    <t>IMPRESIÓN DE FOLLETO EXPO TURISMO</t>
  </si>
  <si>
    <t>250 E</t>
  </si>
  <si>
    <t>REYNA ARCELIA QUEZADA LOERA</t>
  </si>
  <si>
    <t>PAPEL HIGIENICO, DESODORANTE, RASTRILLOS, JABON</t>
  </si>
  <si>
    <t>PRODUCTOS DE CONSUMO Z SA DE CV</t>
  </si>
  <si>
    <t>ALIMENTOS PERSONAL CITA TV AZTECA</t>
  </si>
  <si>
    <t>ESPERANZA GONZALEZ DIAZ</t>
  </si>
  <si>
    <t>PERIODO PAGINA WEB (15 DE AGOSTO AL 14 DE AGOSTO DE 2018)</t>
  </si>
  <si>
    <t>B-4584</t>
  </si>
  <si>
    <t>OK HOSTING SC</t>
  </si>
  <si>
    <t>PERIODO PAGINA WEB (15 DE FEBRERO AL 14 DE AGOSTO 2017)</t>
  </si>
  <si>
    <t xml:space="preserve">IMPRESIÓN DE FLYERS </t>
  </si>
  <si>
    <t>GREGA SOLUCIONES GRAFICAS S DE RL</t>
  </si>
  <si>
    <t>IMPRESIÓN DE TARJETAS DE PRESENTACION</t>
  </si>
  <si>
    <t>GREGA SOLUCIONES GRAFICAS S DE RL DE CV</t>
  </si>
  <si>
    <t>07 de junio</t>
  </si>
  <si>
    <t>estacas</t>
  </si>
  <si>
    <t>07 de julio</t>
  </si>
  <si>
    <t>MARQUI PARKING S DE RL DE CV</t>
  </si>
  <si>
    <t>RENTA DE MANTELES BLANCOS</t>
  </si>
  <si>
    <t>AGUSTIN ALBERTO GUTIERREZ JIMENEZ</t>
  </si>
  <si>
    <t xml:space="preserve">BOLSAS  DE HIELO </t>
  </si>
  <si>
    <t>CADENA COMERCIAL OXXO SA DE CV</t>
  </si>
  <si>
    <t>A-294</t>
  </si>
  <si>
    <t>SALSA VALENTINA</t>
  </si>
  <si>
    <t>TIENDAS CHEDRAUI SA DE CV</t>
  </si>
  <si>
    <t>PAPA Y CHURRO DE MAIZ</t>
  </si>
  <si>
    <t>GRACIELA MARIN RANGEL</t>
  </si>
  <si>
    <t>PLATO TERMICO</t>
  </si>
  <si>
    <t>IMPRESIÓN DE CARTEL</t>
  </si>
  <si>
    <t>VAZORO SERVICIOS S DE RL DE CV</t>
  </si>
  <si>
    <t>MEMORIA USB DE 32 USB</t>
  </si>
  <si>
    <t>MASSIVE PC SA DE CV</t>
  </si>
  <si>
    <t>CORPORATIVO COMERCIAL SOTERO SA DE CV</t>
  </si>
  <si>
    <t>FRUTA PARA CASTING DE CANDIDATAS</t>
  </si>
  <si>
    <t>ISAFK30035</t>
  </si>
  <si>
    <t>NUEVA WAL MART DE MEXICO S DE RL DE CV</t>
  </si>
  <si>
    <t>A3652</t>
  </si>
  <si>
    <t>SERVICIO DE TRANSPORTE CANDIDATAS</t>
  </si>
  <si>
    <t>J. GUADALUPE MIRAMONTES BARRERA</t>
  </si>
  <si>
    <t>MIRIAM SARAHI ESTRADA LOPEZ</t>
  </si>
  <si>
    <t>IMPRESIÓN DE LONAS PARA ESCENOGRAFIA RECLUSORIO</t>
  </si>
  <si>
    <t>GREGGA SOLUCIONES GRAFICAS DE RL DE CV</t>
  </si>
  <si>
    <t>HOLOGRAMAS AUTOADERIBLES</t>
  </si>
  <si>
    <t>JUAN MANUEL GONZALEZ AGUILAR</t>
  </si>
  <si>
    <t>ARTURO ALANIZ CONTRERAS</t>
  </si>
  <si>
    <t>ARTURO JAVIER VILLASEÑOR MEJIA</t>
  </si>
  <si>
    <t>ALIMENTOS PARA CANDIDATAS</t>
  </si>
  <si>
    <t>SERVICIO DE TRASLADO PRIVADO</t>
  </si>
  <si>
    <t>DRJB0000640</t>
  </si>
  <si>
    <t>DIEGO ARMANDO MARTINEZ HERNANDEZ</t>
  </si>
  <si>
    <t>REPARACION DE IMPRESORA</t>
  </si>
  <si>
    <t>JUAN JOSE ARTEAGA BAÑUELOS</t>
  </si>
  <si>
    <t>HIELO PARA EVENTO RECLUSORIO</t>
  </si>
  <si>
    <t>TIENDAS EXTRA SA DE CV</t>
  </si>
  <si>
    <t>RUEDA DE PRENSSA OFICIAL</t>
  </si>
  <si>
    <t>IWATV9962</t>
  </si>
  <si>
    <t>NUEVA WAL MART DE MEXICO S RL DE CV</t>
  </si>
  <si>
    <t>9A2924</t>
  </si>
  <si>
    <t>CHRISTIAN DEL CASTILLO CAAMAL</t>
  </si>
  <si>
    <t>934C572</t>
  </si>
  <si>
    <t>RODOLFO RAFAEL LAZO HERNANDEZ</t>
  </si>
  <si>
    <t>CINTA CANELA (EMPAQUE DE REGALOS)</t>
  </si>
  <si>
    <t>OPERADORA OMX SA DE CV</t>
  </si>
  <si>
    <t>BOLSA CELOFAN (EMPAQUE DE REGALOS)</t>
  </si>
  <si>
    <t>A237</t>
  </si>
  <si>
    <t>GEORGY QUILAR PIEDRA</t>
  </si>
  <si>
    <t>VASO GOPLAS</t>
  </si>
  <si>
    <t>GRUPOBISUTERO DE GUADALAJARA SA DE CV</t>
  </si>
  <si>
    <t>03-67814</t>
  </si>
  <si>
    <t>CADENA OXXO SA DE CV</t>
  </si>
  <si>
    <t>SERVICIO DE COMIDA PARA EMPLEADOS "PRSENTACION CARTELERA"</t>
  </si>
  <si>
    <t>ENRIQUE COVARRUBIAS RODRIGUEZ</t>
  </si>
  <si>
    <t>CHAROLAS DESECHABLES</t>
  </si>
  <si>
    <t>MARTHA CAROLINA SANDOVAL COVARRUBIAS</t>
  </si>
  <si>
    <t xml:space="preserve">PAPA </t>
  </si>
  <si>
    <t>CHURRO DE MAIZ, FRITURAS DE TRIGO</t>
  </si>
  <si>
    <t>GALLETA SURTIDA "PRESENTACION CARTELERA"</t>
  </si>
  <si>
    <t>PASTELERIA Y PANADERIA DANES SA DE CV</t>
  </si>
  <si>
    <t>CAJA TÉ SURTIDO</t>
  </si>
  <si>
    <t>LIMPIEZA CARMEN SA DE CV</t>
  </si>
  <si>
    <t>BANDAS REINA RECLUSORIO</t>
  </si>
  <si>
    <t>BORDA INDUSTRIAL</t>
  </si>
  <si>
    <t xml:space="preserve">MESEROS </t>
  </si>
  <si>
    <t>B-55</t>
  </si>
  <si>
    <t>OMAR ANTONIO CALDERON HERNANDEZ</t>
  </si>
  <si>
    <t>BAÑOS MOVILES</t>
  </si>
  <si>
    <t>F0026942</t>
  </si>
  <si>
    <t>SAN MEX DE JALISCO SA DE CV</t>
  </si>
  <si>
    <t>PILA RECARGABLE AAA, BOLIGRAFO</t>
  </si>
  <si>
    <t>A-303243</t>
  </si>
  <si>
    <t>CORONAS PARA RECLUSORIO</t>
  </si>
  <si>
    <t>SALVADOR MORENO HERNANDEZ</t>
  </si>
  <si>
    <t>HOJAS MEMBRETADAS</t>
  </si>
  <si>
    <t>MANTENIMIENTO Y REPARACION DE AIRE ACONDICIONADO</t>
  </si>
  <si>
    <t>A 183</t>
  </si>
  <si>
    <t>LUIS ABRAHAM GOMEZ HERRERA</t>
  </si>
  <si>
    <t>INTERCAMBIO</t>
  </si>
  <si>
    <t>COMIDA PARA 700 PERSONAS (STAND)</t>
  </si>
  <si>
    <t>A375</t>
  </si>
  <si>
    <t>ERNESTO DURAN MELENDEZ</t>
  </si>
  <si>
    <t>01 de sept</t>
  </si>
  <si>
    <t>04 de sept</t>
  </si>
  <si>
    <t>06 de sept</t>
  </si>
  <si>
    <t>07 de sept</t>
  </si>
  <si>
    <t>04 de agosto</t>
  </si>
  <si>
    <t>14 de agosto</t>
  </si>
  <si>
    <t>18 de julio</t>
  </si>
  <si>
    <t>25 de julio</t>
  </si>
  <si>
    <t>28 de julio</t>
  </si>
  <si>
    <t>3 de agosto</t>
  </si>
  <si>
    <t>07 de agosto</t>
  </si>
  <si>
    <t>22 de agosto</t>
  </si>
  <si>
    <t>29 de agosto</t>
  </si>
  <si>
    <t>OO</t>
  </si>
  <si>
    <t>PLACAS RECONOMIENTOS DE ARTISTAS 2017</t>
  </si>
  <si>
    <t>ALIMENTOS D LA REINA</t>
  </si>
  <si>
    <t>COMERCIALIZADORA ALIMENTICIA ARCOS SA DE CV</t>
  </si>
  <si>
    <t>MIGUEL ANGEL PRIETO WELKER</t>
  </si>
  <si>
    <t>FRITURAS PARA INVITADOS EN EL ESTRADO DEL DESFILE</t>
  </si>
  <si>
    <t>F2144</t>
  </si>
  <si>
    <t>MA ESTHER VAZQUEZ VELAZQUEZ</t>
  </si>
  <si>
    <t>RENTA DE VESTIDOS DE NOCHE CERTAMEN REINA FO</t>
  </si>
  <si>
    <t>LAURA GRACIELA ARRIETA MORENO</t>
  </si>
  <si>
    <t>CONDUCCIÓN DE CERTAMEN REINA FO</t>
  </si>
  <si>
    <t>F004067</t>
  </si>
  <si>
    <t>SOCIALITY EVENTSCES MOMENTS S DE RL DE CV</t>
  </si>
  <si>
    <t>MAESTRO DE CEREMONIAS -CONDUCCIÓN DE INAUGURACIÓN-</t>
  </si>
  <si>
    <t>C. BRAMBILA COMUNICACIÓN &amp; MARKETING SC</t>
  </si>
  <si>
    <t>MAESTRO DE CEREMONIAS -CONDUCCIÓN DE DESFILE-</t>
  </si>
  <si>
    <t>RENTA DE SANITARIOS MOVILES - DESFILE-</t>
  </si>
  <si>
    <t>F0027604</t>
  </si>
  <si>
    <t xml:space="preserve">PLATON OVALADO ACERO INOXIDABLE </t>
  </si>
  <si>
    <t>Z8303</t>
  </si>
  <si>
    <t>CRISTALERIA LA UNICA SA DE CV</t>
  </si>
  <si>
    <t>LAVADO DE CAMIONETA</t>
  </si>
  <si>
    <t>DONATO SANCHEZ DE LEON</t>
  </si>
  <si>
    <t>BOUQUET PARA GANADORAS, BOTONIERE Y PODIUM</t>
  </si>
  <si>
    <t>A1912</t>
  </si>
  <si>
    <t>LIDIA MARIA DEL CARMEN RIOS HERNANDEZ</t>
  </si>
  <si>
    <t>RENTA DE TORRES PARA MEDIOS Y ESCENARIOS PARA JUECES</t>
  </si>
  <si>
    <t>ANZALDO EVENTOS S E RL DE CV</t>
  </si>
  <si>
    <t>CANAPES (JUECES)</t>
  </si>
  <si>
    <t>451 A</t>
  </si>
  <si>
    <t>ERICK PADILLA GUERRERO</t>
  </si>
  <si>
    <t>FRUTA (COFFEE BREAK GIRA CON MEDIOS DE COMUNICACIÓN)</t>
  </si>
  <si>
    <t>FRITURA (COFFEE BREAK GIRA CON MEDIOS DE COMUNICACIÓN)</t>
  </si>
  <si>
    <t>IK158738</t>
  </si>
  <si>
    <t>CORONA</t>
  </si>
  <si>
    <t>MARIA ILIANA RODRIGUEZ ROMERO</t>
  </si>
  <si>
    <t>SERVICIO DE NOTARIO PUBLICO</t>
  </si>
  <si>
    <t>CORPORTIVO JURIDICO NOTARIAL SC</t>
  </si>
  <si>
    <t>RENTA DE LAP TOP</t>
  </si>
  <si>
    <t>ROGELIO ALEJANDRO AGUILAR SERVIN</t>
  </si>
  <si>
    <t>IMPRESIÓN DE PROGRAMA DE MANO</t>
  </si>
  <si>
    <t>DV1102</t>
  </si>
  <si>
    <t>DECORACION FLORAL</t>
  </si>
  <si>
    <t>SERGIO VILLANUEVA HARO</t>
  </si>
  <si>
    <t>RENTA DE CARRO DE GOLF</t>
  </si>
  <si>
    <t>IMPRESIÓN DE LISTON DE 2.5 " X 50 MTS LARGO SATINADO</t>
  </si>
  <si>
    <t>SANTOYO PUBLICIDAD Y MAS S DE RL DE CV</t>
  </si>
  <si>
    <t>RENTA DE UNIFILAS</t>
  </si>
  <si>
    <t>A10</t>
  </si>
  <si>
    <t>JESSICA GABRIELA GONZALEZ CANDELARIO</t>
  </si>
  <si>
    <t>DISCO DURO DE 1 TB</t>
  </si>
  <si>
    <t>BY432048</t>
  </si>
  <si>
    <t>NUEVA WALMART DE MEXICO S DE RL DE CV</t>
  </si>
  <si>
    <t>TAQUETE EXPANSIVO Y DADO</t>
  </si>
  <si>
    <t xml:space="preserve">727 F </t>
  </si>
  <si>
    <t>REFACCIONARIA FERRETERA SA DE CV</t>
  </si>
  <si>
    <t>COFFE BREAK</t>
  </si>
  <si>
    <t>B1748</t>
  </si>
  <si>
    <t>FERRESERRVICIOS GLOBE SA DE CV</t>
  </si>
  <si>
    <t>SANTOYO PUBLICIDAD Y MAS S DE RL DECV</t>
  </si>
  <si>
    <t>CINTA PORTAGAFETE 500 PZAS</t>
  </si>
  <si>
    <t>ALIMENTOS DE LA REINA</t>
  </si>
  <si>
    <t>CARLOS ALTAMIRANO ARCE</t>
  </si>
  <si>
    <t>HOJAS PARA "CANDADOS DE ESTACIONAMIENTO"</t>
  </si>
  <si>
    <t>OFFICE DEPOT DE MEXICO SA DE CV</t>
  </si>
  <si>
    <t>GCWX-0000241</t>
  </si>
  <si>
    <t>JOSE ERNESTO JIMENEZ RODRIGUEZ</t>
  </si>
  <si>
    <t>HEPG-0000175</t>
  </si>
  <si>
    <t>JOSE MANUEL GARCIA ERICE</t>
  </si>
  <si>
    <t>CADENA COMERCIAL OXXI SA DE CV</t>
  </si>
  <si>
    <t>537BC551</t>
  </si>
  <si>
    <t>CHAI FOOD SA DE CV</t>
  </si>
  <si>
    <t>JOSE JUAN ORTEGA AVALOS</t>
  </si>
  <si>
    <t>ROSA ELVA RODRIGUEZ HERANDEZ</t>
  </si>
  <si>
    <t>TANIA KARINA CORREA DIAZ</t>
  </si>
  <si>
    <t>SERVICIO DE TRANSPORTE REINA</t>
  </si>
  <si>
    <t>EDUARDO MARTIN VILLANUEVA HERNANDEZ</t>
  </si>
  <si>
    <t>BANDAS PARA REINA, MISS SIMPATIA Y MISS FOTOGENIA</t>
  </si>
  <si>
    <t>A2601</t>
  </si>
  <si>
    <t>BORDA INDUSTRIAL SA DE CV</t>
  </si>
  <si>
    <t>22 de sept</t>
  </si>
  <si>
    <t>29 de sept</t>
  </si>
  <si>
    <t>25 de sept</t>
  </si>
  <si>
    <t>30 de sept</t>
  </si>
  <si>
    <t>ARTICULOS PROMOCIONALES</t>
  </si>
  <si>
    <t>PROMOQUATTRO S DE RL</t>
  </si>
  <si>
    <t>DG46537</t>
  </si>
  <si>
    <t>TIENDAS CHECRAUI SA DE CV</t>
  </si>
  <si>
    <t>GNWE23</t>
  </si>
  <si>
    <t>MARGARITA LOPEZ HERNANDEZ</t>
  </si>
  <si>
    <t>BZNN725</t>
  </si>
  <si>
    <t>LUCIO CORTES LOPEZ</t>
  </si>
  <si>
    <t>ICAMG151914</t>
  </si>
  <si>
    <t>IMPRESIÓN DE LONAS "DESFILE DE CHARROS"</t>
  </si>
  <si>
    <t>SERVICIO DE TINTORERIA (VESTIDO LILA)</t>
  </si>
  <si>
    <t>MARIA RAMONA BAÑUELOS AVILA</t>
  </si>
  <si>
    <t>TRASLADO ZAPOPAN-MASCOTA-ZAPOPAN</t>
  </si>
  <si>
    <t>TAXI CAHAPALITA SITIO No. 37</t>
  </si>
  <si>
    <t>TRAJE DE BAÑO (PRELIMINAR EN MASCOTA)</t>
  </si>
  <si>
    <t>BA73</t>
  </si>
  <si>
    <t>ANA SOFIA RUIZ BONAL</t>
  </si>
  <si>
    <t>ROTULACIÓN PISO FORO PRINCIPAL Y PASILLO COMIDA</t>
  </si>
  <si>
    <t>GREGGA SOLUCIONES GRAFICAS S DE RL DE CV</t>
  </si>
  <si>
    <t>ROLL UP CON ESTRUCTURA DE ALUMINIO</t>
  </si>
  <si>
    <t>IMPRESIÓN DE BANNER DE SALÓN DE OCTUBRE</t>
  </si>
  <si>
    <t>CAMISA COLOR BEIGE UNIFORME BORDADO</t>
  </si>
  <si>
    <t>RAMON ALEJANDRO NAVARRO LOPEZ</t>
  </si>
  <si>
    <t>MEMORIA EXTERNA 32 GB</t>
  </si>
  <si>
    <t>BANDERAS (MEXICO, JALISCO, FO)</t>
  </si>
  <si>
    <t>MIGUEL ANGEL GODINEZ HERNANDEZ</t>
  </si>
  <si>
    <t>TIJERAS BARRILITO</t>
  </si>
  <si>
    <t>PROTECTORES DE HOJAS T/CARTA</t>
  </si>
  <si>
    <t>OFIMEDIA PAPELERIA Y CONSUMIBLES SA DE CV</t>
  </si>
  <si>
    <t>MARCADOR INDELEBLE NEGRO</t>
  </si>
  <si>
    <t>MICAS TERMICAS</t>
  </si>
  <si>
    <t>CUBO POSTIT</t>
  </si>
  <si>
    <t>TONER IMPRESORA LASER</t>
  </si>
  <si>
    <t>CUADERNO Y PAQUETE DE HOJAS BLANCAS</t>
  </si>
  <si>
    <t>LUZ MARIA GUTIERREZ LUNA</t>
  </si>
  <si>
    <t>RECONOCIMIENTOS "LUNA DE PLATA" PARA TALENTOS</t>
  </si>
  <si>
    <t>MONITOREO DE MEDIOS DE COMUNICACIÓN</t>
  </si>
  <si>
    <t>ACTIVIDAD EN MEDIOS SA DE CV</t>
  </si>
  <si>
    <t>PARTIDA 1</t>
  </si>
  <si>
    <t>PARTIDA 2</t>
  </si>
  <si>
    <t>PARTIDA 3</t>
  </si>
  <si>
    <t>PARTIDA 4</t>
  </si>
  <si>
    <t>PARTIDA 5</t>
  </si>
  <si>
    <t>PARTIDA 6</t>
  </si>
  <si>
    <t>PARTIDA 7</t>
  </si>
  <si>
    <t>PARTIDA 8</t>
  </si>
  <si>
    <t>HOJAS AUTOAHERIBLES</t>
  </si>
  <si>
    <t xml:space="preserve">STOCK </t>
  </si>
  <si>
    <t>ANEXO 1</t>
  </si>
  <si>
    <t>PARTIDA 9,10,11</t>
  </si>
  <si>
    <t>628CEF72</t>
  </si>
  <si>
    <t>GRUPO BLUE SUB SA DE CV</t>
  </si>
  <si>
    <t>3-67814</t>
  </si>
  <si>
    <t>PARTIDA 9</t>
  </si>
  <si>
    <t>PARTIDA 10</t>
  </si>
  <si>
    <t>PARTIDA 11</t>
  </si>
  <si>
    <t>SERVICIO DE COMIDA PARA EMPLEADOS "DÍA DEL PADRE"</t>
  </si>
  <si>
    <t>01-200699</t>
  </si>
  <si>
    <t>HERRERA CISNEROS ROBERTO CARLOS</t>
  </si>
  <si>
    <t>DC/015</t>
  </si>
  <si>
    <t>CONSUMO DE ALIMENTOS Y BEBIDAS (DIA DE LA MADRE)</t>
  </si>
  <si>
    <t>DC/03</t>
  </si>
  <si>
    <t>DC/01</t>
  </si>
  <si>
    <t>DC/13</t>
  </si>
  <si>
    <t>GALLETAS PARA COFFE BREAK</t>
  </si>
  <si>
    <t>IXBVM1082</t>
  </si>
  <si>
    <t>NUEVA WALMART DE MEXICO S DE RL DECV</t>
  </si>
  <si>
    <t>IWARV11871</t>
  </si>
  <si>
    <t xml:space="preserve">RENTA DE EQUIPO DE AUDIO </t>
  </si>
  <si>
    <t>ANZALDO EVENTOS S DE RL DE CV</t>
  </si>
  <si>
    <t xml:space="preserve">NAVE FIESTAS OCTUBRE </t>
  </si>
  <si>
    <t>NAVE PABELLON JALISCO</t>
  </si>
  <si>
    <t>ESPECTACULARES</t>
  </si>
  <si>
    <t>SEÑALETICA PFO</t>
  </si>
  <si>
    <t>RUTA TEQUILA, CAFÉ Y SOUVENIRS</t>
  </si>
  <si>
    <t>LONAS TORRE DE AGUA</t>
  </si>
  <si>
    <t>ASESORIA EN COMUNICACIÓN</t>
  </si>
  <si>
    <t>ASESORES INTER GRAN DE LEAL SA DE CV</t>
  </si>
  <si>
    <t>ENVÍO DE CONTRATO DE PAUTA 2017</t>
  </si>
  <si>
    <t>A90433</t>
  </si>
  <si>
    <t>DHL EXPRESS MEXICO SA DE CV</t>
  </si>
  <si>
    <t>A90435</t>
  </si>
  <si>
    <t>A90432</t>
  </si>
  <si>
    <t>A90443</t>
  </si>
  <si>
    <t>A90444</t>
  </si>
  <si>
    <t>A90442</t>
  </si>
  <si>
    <t>Fecha</t>
  </si>
  <si>
    <t>03 de octubre</t>
  </si>
  <si>
    <t>09 de octubre</t>
  </si>
  <si>
    <t>12 de octubre</t>
  </si>
  <si>
    <t>07 de octubre</t>
  </si>
  <si>
    <t>14 de octubre</t>
  </si>
  <si>
    <t>SERVICIO DE TRANSPORTE PRIVADO CANDIDATAS</t>
  </si>
  <si>
    <t>SERVICIO DE TRANSPORTE PRIVADO</t>
  </si>
  <si>
    <t>s/fecha</t>
  </si>
  <si>
    <t>ALIMENTOS DE CANDIDATAS EN CAPACITACION</t>
  </si>
  <si>
    <t>27-abrl-17</t>
  </si>
  <si>
    <t>PAQUETES DE HOJAS BLANCAS T/CARTA</t>
  </si>
  <si>
    <t>FK31641</t>
  </si>
  <si>
    <t>CANAPES ´PARA JURADO DEL CERTAMEN</t>
  </si>
  <si>
    <t>451A</t>
  </si>
  <si>
    <t>POA 2</t>
  </si>
  <si>
    <t>17 de octubre</t>
  </si>
  <si>
    <t>25 de octubre</t>
  </si>
  <si>
    <t>21 de octubre</t>
  </si>
  <si>
    <t>28 de octubre</t>
  </si>
  <si>
    <t>03 de noviembre</t>
  </si>
  <si>
    <t>3.5 toneladas</t>
  </si>
  <si>
    <t>13 de noviembre</t>
  </si>
  <si>
    <t>01 de noviembre</t>
  </si>
  <si>
    <t>04 de noviembre</t>
  </si>
  <si>
    <t>SESION FOTOGRAFICA DE CARTEL REINA FO 2017</t>
  </si>
  <si>
    <t>ALOHA COMUNICACIONES S DE RL DE CV</t>
  </si>
  <si>
    <t>ASESORIA EN RELACIONES PUBLICAS</t>
  </si>
  <si>
    <t>4A</t>
  </si>
  <si>
    <t>FANNY MONSERRAT HERNANDEZ RUVALCABA</t>
  </si>
  <si>
    <t>CAPACITACIÓN DE COMUNICACIÓN</t>
  </si>
  <si>
    <t>43 A</t>
  </si>
  <si>
    <t>790E</t>
  </si>
  <si>
    <t>PRODUCCIÓN DE MATERIALES DE COMUNICACIÓN</t>
  </si>
  <si>
    <t>791E</t>
  </si>
  <si>
    <t>1  certamen</t>
  </si>
  <si>
    <t>JOSE LUIS FLORES SARMIENTO</t>
  </si>
  <si>
    <t>IMPRESIÓN DE LONASN(CARTELERA Y LOGO)</t>
  </si>
  <si>
    <t>PENDONES, LOGO, TAQUILLA, CARTELERA, MARCO</t>
  </si>
  <si>
    <t>IMPRESIÓN DE BOLETOS DE CANICA AZUL</t>
  </si>
  <si>
    <t>IMPRESIÓN DE MAPAS BACK LINES</t>
  </si>
  <si>
    <t>TIENDA SOUVENIRS</t>
  </si>
  <si>
    <t>IMPRESIÓN DE LONAS SELVA MÁGICA</t>
  </si>
  <si>
    <t xml:space="preserve">SERVICIO DE COMIDA PARA EMPLEADOS </t>
  </si>
  <si>
    <t>GESTION DE REDES SOCIALES</t>
  </si>
  <si>
    <t>A90958</t>
  </si>
  <si>
    <t>A 90819</t>
  </si>
  <si>
    <t>A90818</t>
  </si>
  <si>
    <t>A90817</t>
  </si>
  <si>
    <t>ALIMENTOS PARA LA REINA</t>
  </si>
  <si>
    <t>MACETAS DE NOCHE BUENAS</t>
  </si>
  <si>
    <t>SOFIA DANIELA SOLORZANO GUTIERREZ</t>
  </si>
  <si>
    <t>DG47693</t>
  </si>
  <si>
    <t>RENTA DE MOBILIARIO Y MANTELERIA</t>
  </si>
  <si>
    <t>SERVICIO DE TINTORERIA</t>
  </si>
  <si>
    <t>TONER NEGRO</t>
  </si>
  <si>
    <t>PORTAMINAS</t>
  </si>
  <si>
    <t>ABASTECEDORA LUMEN SA DE CV</t>
  </si>
  <si>
    <t>IMPRESIÓN DE VOLANTES RUTA DEL DESFILE</t>
  </si>
  <si>
    <t>S-207</t>
  </si>
  <si>
    <t>DESECHABLES</t>
  </si>
  <si>
    <t>FERNANDO ORTEGA DUEÑAS</t>
  </si>
  <si>
    <t xml:space="preserve">SERVICIO DE AIMENTOS </t>
  </si>
  <si>
    <t>MIGUEL DE LA CRUZ CASTRO</t>
  </si>
  <si>
    <t>S-205</t>
  </si>
  <si>
    <t>S-137</t>
  </si>
  <si>
    <t xml:space="preserve">SERVICIO DE FOTOGRAFO Y VIDEO PROFESIONAL PARA PERIODO FERIAL </t>
  </si>
  <si>
    <t>OPERADORA MULTICABLE SA DE CV</t>
  </si>
  <si>
    <t>COMPRA DE PASTEL PARA ANIVERSARIO DE ZAPOPAN</t>
  </si>
  <si>
    <t>PRODUCCIÓN DE SPOTS PUBLICITARIOS PARA TELEVISIÓN, PRENSA, CAMIONES Y PROGRAMA DE MANO</t>
  </si>
  <si>
    <t>S-182</t>
  </si>
  <si>
    <t>V CORP DE MEXICO SA DE CV</t>
  </si>
  <si>
    <t>S-180</t>
  </si>
  <si>
    <t>REDISEÑO DE MANUAL DE IDENTIDAD, JINGLE Y RETICULAS</t>
  </si>
  <si>
    <t>IM&amp;IM INTERNACIONAL DE MEDIOS SC</t>
  </si>
  <si>
    <t>23 de noviembre</t>
  </si>
  <si>
    <t>08 de diciembre</t>
  </si>
  <si>
    <t>12 de diciembre</t>
  </si>
  <si>
    <t>15 de diciembre</t>
  </si>
  <si>
    <t>2. PRODUCCION DE AUDIO Y VIDEO</t>
  </si>
  <si>
    <t>RESUMEN ESPECÍFICO INVERSIÓN EN MEDIOS 2017</t>
  </si>
  <si>
    <t>MEDIO</t>
  </si>
  <si>
    <t>RAZON SOCIAL</t>
  </si>
  <si>
    <t>FACTURA</t>
  </si>
  <si>
    <t>ENTRE RAMAS</t>
  </si>
  <si>
    <t>LUIS ENRIQUE RAMA CHAVEZ</t>
  </si>
  <si>
    <t>00001000000403258748</t>
  </si>
  <si>
    <t>LA INTERNACIONAL DE LA MÚSICA</t>
  </si>
  <si>
    <t>OSCAR HUGO RUIZ GONZALEZ</t>
  </si>
  <si>
    <t>F - 0032</t>
  </si>
  <si>
    <t>BARDAS</t>
  </si>
  <si>
    <t>PATRICIA OBREGÓN SANCHEZ</t>
  </si>
  <si>
    <t>AGÁRRATE</t>
  </si>
  <si>
    <t>MARIA ELVIRA GARCIA MARTINEZ</t>
  </si>
  <si>
    <t>CRUZANDO LA LÍNEA</t>
  </si>
  <si>
    <t>SERVICIOS PROFESIONALES DE PUBLICIDAD Y COMUNICACIÓN SC</t>
  </si>
  <si>
    <t>TRES PALABRAS</t>
  </si>
  <si>
    <t>KALISPERA S.C.</t>
  </si>
  <si>
    <t>TELA DE JUICIO, CUENTAS CLARAS</t>
  </si>
  <si>
    <t>PRODUCTORA YA TE VIERON S.A. DE C.V.</t>
  </si>
  <si>
    <t>MURAL</t>
  </si>
  <si>
    <t>EDICIONES DEL NORTE, S.A. DE C.V.</t>
  </si>
  <si>
    <t>DC77308, DC77324, DC77419, DC77447, DC77459, DC77559, DC77615, DC77692, DC77732, DC77837, DC77923, DC78068</t>
  </si>
  <si>
    <t>TELEVISA</t>
  </si>
  <si>
    <t>TELEVISORA DE OCCIDENTE S.A. DE C.V.</t>
  </si>
  <si>
    <t>AF-19896</t>
  </si>
  <si>
    <t>ARRIBA CORAZONES</t>
  </si>
  <si>
    <t>JOSE SALVADO VERGARA CHAVEZ</t>
  </si>
  <si>
    <t>A 392</t>
  </si>
  <si>
    <t>MVS</t>
  </si>
  <si>
    <t>STEREOREY MEXICO SA</t>
  </si>
  <si>
    <t>GDL - 011786, GDL - 011785</t>
  </si>
  <si>
    <t>EL INFORMADOR</t>
  </si>
  <si>
    <t>BF88810, BF88874, BF88903, BF88911, BF89009, BF89037, BF89120, BF89158, BF89251</t>
  </si>
  <si>
    <t>EL TREN</t>
  </si>
  <si>
    <t>CONGRESOS Y EVENTOS CULTURALES SA DE CV</t>
  </si>
  <si>
    <t>CEC6940, CEC6939, CEC6945, CEC6944, CEC6949, CEC6948, CEC6956, CEC6955, CEC6960, CEC6965, CEC6968, CEC6976</t>
  </si>
  <si>
    <t>TELEVISA RADIO</t>
  </si>
  <si>
    <t>CADENA RADIODIFUSORA MEXICANA, S.A. DE C.V.</t>
  </si>
  <si>
    <t>A1762528801654, A1754028803062</t>
  </si>
  <si>
    <t>UNIDIFUSIÓN</t>
  </si>
  <si>
    <t>ACTIVA DEL CENTRO S.A. DE C.V.</t>
  </si>
  <si>
    <t>FA 24442, FA 24443</t>
  </si>
  <si>
    <t>IMAGEN</t>
  </si>
  <si>
    <t>IMAGEN RADIO COMERCIAL S.A. DE C.V.</t>
  </si>
  <si>
    <t>IRCGDL 1605, IRCGDL 1604</t>
  </si>
  <si>
    <t>MEGARADIO</t>
  </si>
  <si>
    <t>NUEVA ERA RADIO DE OCCIDENTE SA DE CV</t>
  </si>
  <si>
    <t>011636FAC, 011637FAC</t>
  </si>
  <si>
    <t>RADIO CENTRO</t>
  </si>
  <si>
    <t>GRUPO RADIO CENTRO S.A.B. DE C.V.</t>
  </si>
  <si>
    <t>SERIE:FGDL FOLIO:1401</t>
  </si>
  <si>
    <t>MEGACABLE</t>
  </si>
  <si>
    <t>TELEFONIA POR CABLE S.A. DE C.V.</t>
  </si>
  <si>
    <t>TCAP 42377</t>
  </si>
  <si>
    <t>MILENIO</t>
  </si>
  <si>
    <t>PAGINA TRES S.A.</t>
  </si>
  <si>
    <t>JP 45946</t>
  </si>
  <si>
    <t>MILENIO RADIO</t>
  </si>
  <si>
    <t>R 484</t>
  </si>
  <si>
    <t>NTR</t>
  </si>
  <si>
    <t>TV ZAC SA DE CV</t>
  </si>
  <si>
    <t>GF132</t>
  </si>
  <si>
    <t>VIVA MÉXICO</t>
  </si>
  <si>
    <t>IMÁGENES UNIVERSALES S DE RL DE CV</t>
  </si>
  <si>
    <t>1-49</t>
  </si>
  <si>
    <t>C7</t>
  </si>
  <si>
    <t>SISTEMA JALICIENSE DE RADIO Y TELEVISION</t>
  </si>
  <si>
    <t>IZZI</t>
  </si>
  <si>
    <t>QUIERO MEDIA SA DE CV</t>
  </si>
  <si>
    <t>11705A</t>
  </si>
  <si>
    <t>ACIR</t>
  </si>
  <si>
    <t>GRUPO ACIR, S.A. DE C.V.</t>
  </si>
  <si>
    <t>GD - 15073577, GD - 15073578</t>
  </si>
  <si>
    <t>RADIORAMA</t>
  </si>
  <si>
    <t>COMERCIALIZADORA DE RADIO DE JALISCO S.A. DE C.V.</t>
  </si>
  <si>
    <t>GDL-13421, GDL-13420</t>
  </si>
  <si>
    <t>PROMOMEDIOS</t>
  </si>
  <si>
    <t>PROMOMEDIOS DE OCCIDENTE S.A. DE C.V.</t>
  </si>
  <si>
    <t>F 13845</t>
  </si>
  <si>
    <t>LONAS</t>
  </si>
  <si>
    <t>RADIO CIUDAD GUZMÁN</t>
  </si>
  <si>
    <t>LA FM DE CIUDAD GUZMAN, S.A. DE C.V.</t>
  </si>
  <si>
    <t>C 4678</t>
  </si>
  <si>
    <t>RADIO AGUASCALIENTES</t>
  </si>
  <si>
    <t>PROMOCENTRO S.A. DE C.V.</t>
  </si>
  <si>
    <t>RG - 15173</t>
  </si>
  <si>
    <t>RADIO LEÓN</t>
  </si>
  <si>
    <t>PROMOMEDIOS DE LEON S.A. DE C.V.</t>
  </si>
  <si>
    <t>AA 18972</t>
  </si>
  <si>
    <t>RADIO MORELIA</t>
  </si>
  <si>
    <t>GRUPO RADIOCOMUNICACIONES DE MORELIA S.A. DE C.V.</t>
  </si>
  <si>
    <t>B 1521</t>
  </si>
  <si>
    <t>RADIO TRENU SA DE CV</t>
  </si>
  <si>
    <t>A-2727</t>
  </si>
  <si>
    <t>RADIO SAN LUIS POTOSÍ</t>
  </si>
  <si>
    <t>GRUPO ACIR SA DE CV</t>
  </si>
  <si>
    <t>SP - 36052602</t>
  </si>
  <si>
    <t>CAMIONES</t>
  </si>
  <si>
    <t>JORGE RENÉ HERNÁNDEZ SOLÍS</t>
  </si>
  <si>
    <t>A - 511</t>
  </si>
  <si>
    <t>FOTOGRAFÍA Y VIDEO</t>
  </si>
  <si>
    <t>EXTRA PRODUCCIÓN VIDEO</t>
  </si>
  <si>
    <t>IMPRESOS</t>
  </si>
  <si>
    <t>JOSÉ LUIS FLORES SARMIENTO</t>
  </si>
  <si>
    <t>EXPOGRAPHICS</t>
  </si>
  <si>
    <t>EXPOGRAPHICS S.A. DE C.V.</t>
  </si>
  <si>
    <t>A 2711</t>
  </si>
  <si>
    <t>TELECLUB DE VIAJES</t>
  </si>
  <si>
    <t>GRUPO INTERNACIONAL VIDEO S.A. DE C.V.</t>
  </si>
  <si>
    <t>AZTECA</t>
  </si>
  <si>
    <t>TV AZTECA SAB DE CV</t>
  </si>
  <si>
    <t>VIAJEROS TV</t>
  </si>
  <si>
    <t>PRESTADORA DE SERVICIOS DIKEN SA DE CV</t>
  </si>
  <si>
    <t>DIK 1442</t>
  </si>
  <si>
    <t>JLEAL</t>
  </si>
  <si>
    <t>J LEAL Y ASOCIADOS S.A. DE C.V.</t>
  </si>
  <si>
    <t>DE LA PATADA</t>
  </si>
  <si>
    <t>PEDRO ANTONIO FLORES RUIZ VELASCO</t>
  </si>
  <si>
    <t>PRODUCCIÓN DE SPOTS</t>
  </si>
  <si>
    <t>MONITOREO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</si>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</sst>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sz val="11"/>
      <color theme="0"/>
      <name val="Century Gothic"/>
      <family val="2"/>
    </font>
    <font>
      <b/>
      <sz val="9"/>
      <color theme="1"/>
      <name val="Century Gothic"/>
      <family val="2"/>
    </font>
    <font>
      <b/>
      <sz val="14"/>
      <color theme="0"/>
      <name val="Century Gothic"/>
      <family val="2"/>
    </font>
    <font>
      <b/>
      <sz val="9"/>
      <color theme="0"/>
      <name val="Century Gothic"/>
      <family val="2"/>
    </font>
    <font>
      <b/>
      <sz val="8"/>
      <color theme="0"/>
      <name val="Century Gothic"/>
      <family val="2"/>
    </font>
    <font>
      <u val="double"/>
      <sz val="11"/>
      <color theme="1"/>
      <name val="Century Gothic"/>
      <family val="2"/>
    </font>
    <font>
      <sz val="11"/>
      <name val="Century Gothic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entury Gothic"/>
      <family val="2"/>
    </font>
    <font>
      <b/>
      <sz val="11"/>
      <color theme="1"/>
      <name val="Calibri"/>
      <family val="2"/>
    </font>
    <font>
      <sz val="12"/>
      <color indexed="8"/>
      <name val="Verdana"/>
    </font>
    <font>
      <b/>
      <sz val="12"/>
      <color indexed="8"/>
      <name val="Verdana"/>
      <family val="2"/>
    </font>
    <font>
      <b/>
      <sz val="12"/>
      <color theme="0"/>
      <name val="Verdana"/>
      <family val="2"/>
    </font>
    <font>
      <b/>
      <u/>
      <sz val="12"/>
      <color indexed="8"/>
      <name val="Verdana"/>
    </font>
    <font>
      <sz val="12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24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22" fillId="0" borderId="0" applyNumberFormat="0" applyFill="0" applyBorder="0" applyProtection="0">
      <alignment vertical="top" wrapText="1"/>
    </xf>
    <xf numFmtId="44" fontId="22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/>
    <xf numFmtId="0" fontId="5" fillId="0" borderId="0" xfId="0" applyFont="1"/>
    <xf numFmtId="0" fontId="5" fillId="0" borderId="0" xfId="0" applyFont="1" applyAlignment="1">
      <alignment horizontal="left"/>
    </xf>
    <xf numFmtId="44" fontId="5" fillId="0" borderId="0" xfId="1" applyFont="1"/>
    <xf numFmtId="0" fontId="2" fillId="0" borderId="2" xfId="0" applyFont="1" applyBorder="1"/>
    <xf numFmtId="0" fontId="2" fillId="0" borderId="3" xfId="0" applyFont="1" applyBorder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4" fillId="0" borderId="2" xfId="0" applyFont="1" applyBorder="1"/>
    <xf numFmtId="0" fontId="3" fillId="0" borderId="4" xfId="0" applyFont="1" applyBorder="1" applyAlignment="1">
      <alignment horizontal="center" wrapText="1"/>
    </xf>
    <xf numFmtId="44" fontId="4" fillId="0" borderId="2" xfId="1" applyFont="1" applyBorder="1"/>
    <xf numFmtId="44" fontId="4" fillId="2" borderId="3" xfId="1" applyFont="1" applyFill="1" applyBorder="1"/>
    <xf numFmtId="0" fontId="9" fillId="3" borderId="4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44" fontId="2" fillId="0" borderId="0" xfId="1" applyFont="1" applyBorder="1"/>
    <xf numFmtId="44" fontId="2" fillId="0" borderId="0" xfId="0" applyNumberFormat="1" applyFont="1"/>
    <xf numFmtId="44" fontId="5" fillId="0" borderId="0" xfId="0" applyNumberFormat="1" applyFont="1"/>
    <xf numFmtId="44" fontId="2" fillId="0" borderId="12" xfId="1" applyFont="1" applyBorder="1"/>
    <xf numFmtId="44" fontId="2" fillId="0" borderId="14" xfId="1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0" xfId="1" applyNumberFormat="1" applyFont="1" applyAlignment="1">
      <alignment horizontal="left"/>
    </xf>
    <xf numFmtId="8" fontId="5" fillId="0" borderId="0" xfId="0" applyNumberFormat="1" applyFont="1" applyBorder="1" applyAlignment="1">
      <alignment horizontal="left"/>
    </xf>
    <xf numFmtId="0" fontId="9" fillId="3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wrapText="1"/>
    </xf>
    <xf numFmtId="0" fontId="2" fillId="0" borderId="2" xfId="0" applyFont="1" applyFill="1" applyBorder="1"/>
    <xf numFmtId="44" fontId="2" fillId="0" borderId="9" xfId="1" applyFont="1" applyFill="1" applyBorder="1"/>
    <xf numFmtId="44" fontId="2" fillId="0" borderId="6" xfId="1" applyFont="1" applyFill="1" applyBorder="1"/>
    <xf numFmtId="44" fontId="2" fillId="0" borderId="6" xfId="1" applyFont="1" applyBorder="1"/>
    <xf numFmtId="44" fontId="2" fillId="0" borderId="7" xfId="0" applyNumberFormat="1" applyFont="1" applyBorder="1"/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3" fillId="0" borderId="18" xfId="0" applyFont="1" applyBorder="1"/>
    <xf numFmtId="4" fontId="2" fillId="0" borderId="0" xfId="0" applyNumberFormat="1" applyFont="1"/>
    <xf numFmtId="0" fontId="2" fillId="0" borderId="0" xfId="0" applyFont="1" applyFill="1" applyBorder="1" applyAlignment="1">
      <alignment horizontal="center"/>
    </xf>
    <xf numFmtId="44" fontId="2" fillId="0" borderId="12" xfId="1" applyFont="1" applyFill="1" applyBorder="1"/>
    <xf numFmtId="44" fontId="2" fillId="0" borderId="0" xfId="1" applyFont="1" applyFill="1"/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6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6" borderId="0" xfId="0" applyFont="1" applyFill="1"/>
    <xf numFmtId="44" fontId="2" fillId="6" borderId="0" xfId="1" applyFont="1" applyFill="1"/>
    <xf numFmtId="0" fontId="5" fillId="0" borderId="0" xfId="0" applyFont="1" applyFill="1"/>
    <xf numFmtId="0" fontId="2" fillId="7" borderId="0" xfId="0" applyFont="1" applyFill="1" applyAlignment="1">
      <alignment horizontal="center"/>
    </xf>
    <xf numFmtId="44" fontId="2" fillId="7" borderId="0" xfId="0" applyNumberFormat="1" applyFont="1" applyFill="1" applyAlignment="1">
      <alignment horizontal="center"/>
    </xf>
    <xf numFmtId="44" fontId="4" fillId="0" borderId="0" xfId="1" applyFont="1" applyFill="1" applyBorder="1"/>
    <xf numFmtId="0" fontId="2" fillId="0" borderId="0" xfId="0" applyFont="1" applyAlignment="1">
      <alignment horizontal="center"/>
    </xf>
    <xf numFmtId="44" fontId="2" fillId="6" borderId="0" xfId="0" applyNumberFormat="1" applyFont="1" applyFill="1"/>
    <xf numFmtId="0" fontId="16" fillId="6" borderId="0" xfId="0" applyFont="1" applyFill="1"/>
    <xf numFmtId="44" fontId="16" fillId="6" borderId="0" xfId="0" applyNumberFormat="1" applyFont="1" applyFill="1"/>
    <xf numFmtId="0" fontId="2" fillId="4" borderId="0" xfId="0" applyFont="1" applyFill="1"/>
    <xf numFmtId="44" fontId="16" fillId="6" borderId="0" xfId="1" applyFont="1" applyFill="1"/>
    <xf numFmtId="0" fontId="2" fillId="0" borderId="0" xfId="0" applyFont="1" applyFill="1" applyBorder="1"/>
    <xf numFmtId="0" fontId="2" fillId="8" borderId="0" xfId="0" applyFont="1" applyFill="1" applyAlignment="1">
      <alignment horizontal="center"/>
    </xf>
    <xf numFmtId="44" fontId="2" fillId="8" borderId="0" xfId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44" fontId="2" fillId="8" borderId="0" xfId="1" applyFont="1" applyFill="1" applyBorder="1" applyAlignment="1">
      <alignment horizontal="center"/>
    </xf>
    <xf numFmtId="44" fontId="5" fillId="0" borderId="0" xfId="1" applyFont="1" applyBorder="1" applyAlignment="1">
      <alignment horizontal="left"/>
    </xf>
    <xf numFmtId="8" fontId="2" fillId="8" borderId="0" xfId="1" applyNumberFormat="1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44" fontId="2" fillId="9" borderId="0" xfId="1" applyFont="1" applyFill="1" applyAlignment="1">
      <alignment horizontal="center"/>
    </xf>
    <xf numFmtId="0" fontId="5" fillId="10" borderId="0" xfId="0" applyFont="1" applyFill="1" applyAlignment="1">
      <alignment horizontal="left"/>
    </xf>
    <xf numFmtId="0" fontId="5" fillId="10" borderId="0" xfId="0" applyFont="1" applyFill="1"/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10" fillId="11" borderId="0" xfId="0" applyFont="1" applyFill="1"/>
    <xf numFmtId="0" fontId="11" fillId="11" borderId="0" xfId="0" applyFont="1" applyFill="1"/>
    <xf numFmtId="8" fontId="9" fillId="11" borderId="0" xfId="0" applyNumberFormat="1" applyFont="1" applyFill="1"/>
    <xf numFmtId="44" fontId="2" fillId="0" borderId="0" xfId="1" applyFont="1" applyFill="1" applyBorder="1" applyAlignment="1">
      <alignment horizontal="center"/>
    </xf>
    <xf numFmtId="44" fontId="2" fillId="0" borderId="16" xfId="1" applyFont="1" applyBorder="1"/>
    <xf numFmtId="44" fontId="2" fillId="0" borderId="17" xfId="1" applyFont="1" applyBorder="1"/>
    <xf numFmtId="3" fontId="4" fillId="0" borderId="2" xfId="0" applyNumberFormat="1" applyFont="1" applyBorder="1" applyAlignment="1">
      <alignment horizontal="center" wrapText="1"/>
    </xf>
    <xf numFmtId="0" fontId="5" fillId="5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7" fillId="0" borderId="19" xfId="0" applyFont="1" applyBorder="1"/>
    <xf numFmtId="0" fontId="7" fillId="0" borderId="5" xfId="0" applyFont="1" applyBorder="1"/>
    <xf numFmtId="0" fontId="2" fillId="0" borderId="12" xfId="0" applyFont="1" applyFill="1" applyBorder="1"/>
    <xf numFmtId="0" fontId="2" fillId="0" borderId="2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5" fillId="0" borderId="0" xfId="1" applyFont="1" applyAlignment="1">
      <alignment horizontal="left"/>
    </xf>
    <xf numFmtId="0" fontId="5" fillId="5" borderId="10" xfId="0" applyFont="1" applyFill="1" applyBorder="1" applyAlignment="1">
      <alignment horizontal="center"/>
    </xf>
    <xf numFmtId="0" fontId="12" fillId="5" borderId="21" xfId="0" applyFont="1" applyFill="1" applyBorder="1"/>
    <xf numFmtId="0" fontId="5" fillId="5" borderId="1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2" fillId="8" borderId="0" xfId="0" applyFont="1" applyFill="1"/>
    <xf numFmtId="44" fontId="2" fillId="8" borderId="0" xfId="0" applyNumberFormat="1" applyFont="1" applyFill="1"/>
    <xf numFmtId="0" fontId="5" fillId="5" borderId="0" xfId="0" applyFont="1" applyFill="1" applyAlignment="1">
      <alignment wrapText="1"/>
    </xf>
    <xf numFmtId="0" fontId="3" fillId="0" borderId="18" xfId="0" applyFont="1" applyBorder="1" applyAlignment="1">
      <alignment wrapText="1"/>
    </xf>
    <xf numFmtId="44" fontId="17" fillId="12" borderId="6" xfId="1" applyFont="1" applyFill="1" applyBorder="1"/>
    <xf numFmtId="44" fontId="17" fillId="12" borderId="7" xfId="0" applyNumberFormat="1" applyFont="1" applyFill="1" applyBorder="1"/>
    <xf numFmtId="0" fontId="7" fillId="0" borderId="2" xfId="0" applyFont="1" applyBorder="1" applyAlignment="1">
      <alignment horizontal="center"/>
    </xf>
    <xf numFmtId="0" fontId="3" fillId="0" borderId="12" xfId="0" applyFont="1" applyBorder="1"/>
    <xf numFmtId="44" fontId="5" fillId="5" borderId="4" xfId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44" fontId="2" fillId="4" borderId="2" xfId="1" applyFont="1" applyFill="1" applyBorder="1" applyAlignment="1">
      <alignment horizontal="center"/>
    </xf>
    <xf numFmtId="44" fontId="2" fillId="4" borderId="12" xfId="1" applyFont="1" applyFill="1" applyBorder="1" applyAlignment="1">
      <alignment horizontal="center"/>
    </xf>
    <xf numFmtId="44" fontId="2" fillId="0" borderId="3" xfId="1" applyFont="1" applyBorder="1"/>
    <xf numFmtId="44" fontId="5" fillId="2" borderId="0" xfId="1" applyFont="1" applyFill="1" applyBorder="1"/>
    <xf numFmtId="44" fontId="5" fillId="0" borderId="0" xfId="1" applyFont="1" applyBorder="1"/>
    <xf numFmtId="0" fontId="2" fillId="0" borderId="3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44" fontId="2" fillId="0" borderId="5" xfId="1" applyFont="1" applyBorder="1"/>
    <xf numFmtId="44" fontId="2" fillId="0" borderId="2" xfId="1" applyFont="1" applyBorder="1"/>
    <xf numFmtId="44" fontId="2" fillId="2" borderId="3" xfId="1" applyFont="1" applyFill="1" applyBorder="1"/>
    <xf numFmtId="44" fontId="5" fillId="0" borderId="0" xfId="1" applyFont="1" applyFill="1" applyBorder="1"/>
    <xf numFmtId="0" fontId="2" fillId="0" borderId="11" xfId="0" applyFont="1" applyBorder="1" applyAlignment="1">
      <alignment wrapText="1"/>
    </xf>
    <xf numFmtId="0" fontId="2" fillId="0" borderId="11" xfId="0" applyFont="1" applyBorder="1"/>
    <xf numFmtId="0" fontId="5" fillId="4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4" fontId="2" fillId="2" borderId="2" xfId="1" applyFont="1" applyFill="1" applyBorder="1"/>
    <xf numFmtId="0" fontId="5" fillId="4" borderId="3" xfId="0" applyFont="1" applyFill="1" applyBorder="1" applyAlignment="1">
      <alignment horizontal="right"/>
    </xf>
    <xf numFmtId="0" fontId="5" fillId="13" borderId="0" xfId="0" applyFont="1" applyFill="1" applyAlignment="1">
      <alignment horizontal="left"/>
    </xf>
    <xf numFmtId="44" fontId="2" fillId="7" borderId="0" xfId="1" applyFont="1" applyFill="1" applyAlignment="1">
      <alignment horizontal="center"/>
    </xf>
    <xf numFmtId="0" fontId="5" fillId="13" borderId="0" xfId="0" applyFont="1" applyFill="1" applyAlignment="1">
      <alignment horizontal="left" wrapText="1"/>
    </xf>
    <xf numFmtId="0" fontId="6" fillId="13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13" borderId="0" xfId="0" applyFont="1" applyFill="1"/>
    <xf numFmtId="0" fontId="5" fillId="13" borderId="0" xfId="0" applyFont="1" applyFill="1" applyBorder="1" applyAlignment="1">
      <alignment horizontal="center"/>
    </xf>
    <xf numFmtId="0" fontId="5" fillId="13" borderId="0" xfId="0" applyFont="1" applyFill="1" applyBorder="1"/>
    <xf numFmtId="0" fontId="2" fillId="4" borderId="0" xfId="0" applyFont="1" applyFill="1" applyBorder="1" applyAlignment="1">
      <alignment horizontal="left"/>
    </xf>
    <xf numFmtId="0" fontId="6" fillId="13" borderId="0" xfId="0" applyFont="1" applyFill="1" applyBorder="1" applyAlignment="1">
      <alignment horizontal="left"/>
    </xf>
    <xf numFmtId="0" fontId="3" fillId="0" borderId="20" xfId="0" applyFont="1" applyBorder="1"/>
    <xf numFmtId="0" fontId="2" fillId="0" borderId="22" xfId="0" applyFont="1" applyFill="1" applyBorder="1"/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/>
    <xf numFmtId="44" fontId="2" fillId="2" borderId="14" xfId="1" applyFont="1" applyFill="1" applyBorder="1"/>
    <xf numFmtId="0" fontId="3" fillId="0" borderId="11" xfId="0" applyFont="1" applyBorder="1"/>
    <xf numFmtId="44" fontId="4" fillId="0" borderId="12" xfId="1" applyFont="1" applyBorder="1"/>
    <xf numFmtId="0" fontId="6" fillId="13" borderId="23" xfId="0" applyFont="1" applyFill="1" applyBorder="1" applyAlignment="1">
      <alignment horizontal="left"/>
    </xf>
    <xf numFmtId="0" fontId="3" fillId="0" borderId="4" xfId="0" applyFont="1" applyBorder="1"/>
    <xf numFmtId="0" fontId="2" fillId="0" borderId="10" xfId="0" applyFont="1" applyBorder="1"/>
    <xf numFmtId="0" fontId="3" fillId="0" borderId="4" xfId="0" applyFont="1" applyBorder="1" applyAlignment="1">
      <alignment wrapText="1"/>
    </xf>
    <xf numFmtId="44" fontId="4" fillId="0" borderId="4" xfId="1" applyFont="1" applyBorder="1"/>
    <xf numFmtId="0" fontId="6" fillId="13" borderId="11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13" xfId="0" applyFont="1" applyBorder="1"/>
    <xf numFmtId="0" fontId="3" fillId="0" borderId="3" xfId="0" applyFont="1" applyBorder="1" applyAlignment="1">
      <alignment wrapText="1"/>
    </xf>
    <xf numFmtId="44" fontId="4" fillId="0" borderId="3" xfId="1" applyFont="1" applyBorder="1"/>
    <xf numFmtId="0" fontId="2" fillId="0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15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5" fontId="4" fillId="0" borderId="2" xfId="0" applyNumberFormat="1" applyFont="1" applyBorder="1" applyAlignment="1">
      <alignment horizontal="center"/>
    </xf>
    <xf numFmtId="15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5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15" fontId="3" fillId="0" borderId="2" xfId="0" applyNumberFormat="1" applyFont="1" applyBorder="1" applyAlignment="1">
      <alignment horizontal="left" wrapText="1"/>
    </xf>
    <xf numFmtId="15" fontId="3" fillId="0" borderId="20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4" fontId="8" fillId="0" borderId="0" xfId="1" applyFont="1"/>
    <xf numFmtId="0" fontId="19" fillId="0" borderId="5" xfId="0" applyFont="1" applyBorder="1"/>
    <xf numFmtId="44" fontId="19" fillId="0" borderId="5" xfId="1" applyFont="1" applyBorder="1"/>
    <xf numFmtId="0" fontId="5" fillId="5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14" fontId="3" fillId="0" borderId="2" xfId="0" applyNumberFormat="1" applyFont="1" applyBorder="1" applyAlignment="1">
      <alignment horizontal="left" wrapText="1"/>
    </xf>
    <xf numFmtId="15" fontId="2" fillId="0" borderId="2" xfId="0" applyNumberFormat="1" applyFont="1" applyBorder="1" applyAlignment="1">
      <alignment horizontal="center"/>
    </xf>
    <xf numFmtId="15" fontId="2" fillId="0" borderId="2" xfId="0" applyNumberFormat="1" applyFont="1" applyFill="1" applyBorder="1" applyAlignment="1">
      <alignment horizontal="center"/>
    </xf>
    <xf numFmtId="15" fontId="2" fillId="0" borderId="2" xfId="0" applyNumberFormat="1" applyFont="1" applyBorder="1" applyAlignment="1">
      <alignment wrapText="1"/>
    </xf>
    <xf numFmtId="15" fontId="2" fillId="0" borderId="11" xfId="0" applyNumberFormat="1" applyFont="1" applyBorder="1" applyAlignment="1">
      <alignment wrapText="1"/>
    </xf>
    <xf numFmtId="15" fontId="2" fillId="4" borderId="2" xfId="0" applyNumberFormat="1" applyFont="1" applyFill="1" applyBorder="1" applyAlignment="1">
      <alignment horizontal="left"/>
    </xf>
    <xf numFmtId="15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9" fillId="0" borderId="5" xfId="0" applyFont="1" applyFill="1" applyBorder="1"/>
    <xf numFmtId="0" fontId="0" fillId="0" borderId="5" xfId="0" applyBorder="1"/>
    <xf numFmtId="44" fontId="0" fillId="0" borderId="5" xfId="1" applyFont="1" applyBorder="1"/>
    <xf numFmtId="15" fontId="4" fillId="0" borderId="0" xfId="0" applyNumberFormat="1" applyFont="1" applyBorder="1" applyAlignment="1">
      <alignment horizontal="center"/>
    </xf>
    <xf numFmtId="44" fontId="3" fillId="0" borderId="12" xfId="1" applyFont="1" applyFill="1" applyBorder="1"/>
    <xf numFmtId="0" fontId="4" fillId="0" borderId="0" xfId="0" applyFont="1" applyBorder="1" applyAlignment="1">
      <alignment horizontal="center"/>
    </xf>
    <xf numFmtId="0" fontId="3" fillId="0" borderId="20" xfId="0" applyFont="1" applyFill="1" applyBorder="1"/>
    <xf numFmtId="0" fontId="4" fillId="0" borderId="0" xfId="0" applyFont="1"/>
    <xf numFmtId="15" fontId="4" fillId="0" borderId="24" xfId="0" applyNumberFormat="1" applyFont="1" applyFill="1" applyBorder="1" applyAlignment="1">
      <alignment horizontal="left"/>
    </xf>
    <xf numFmtId="44" fontId="20" fillId="8" borderId="0" xfId="1" applyFont="1" applyFill="1" applyAlignment="1">
      <alignment horizontal="center"/>
    </xf>
    <xf numFmtId="44" fontId="19" fillId="0" borderId="5" xfId="1" applyFont="1" applyFill="1" applyBorder="1"/>
    <xf numFmtId="0" fontId="21" fillId="0" borderId="25" xfId="0" applyFont="1" applyFill="1" applyBorder="1"/>
    <xf numFmtId="0" fontId="13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8" fontId="8" fillId="0" borderId="0" xfId="1" applyNumberFormat="1" applyFont="1" applyAlignment="1">
      <alignment horizontal="center" wrapText="1"/>
    </xf>
    <xf numFmtId="44" fontId="8" fillId="0" borderId="0" xfId="1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5" fontId="3" fillId="0" borderId="4" xfId="0" applyNumberFormat="1" applyFont="1" applyBorder="1" applyAlignment="1">
      <alignment horizontal="center" wrapText="1"/>
    </xf>
    <xf numFmtId="44" fontId="4" fillId="0" borderId="4" xfId="1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0" fontId="23" fillId="0" borderId="0" xfId="4" applyFont="1" applyAlignment="1">
      <alignment vertical="center" wrapText="1"/>
    </xf>
    <xf numFmtId="0" fontId="23" fillId="0" borderId="0" xfId="4" applyFont="1" applyAlignment="1">
      <alignment horizontal="center" vertical="center" wrapText="1"/>
    </xf>
    <xf numFmtId="0" fontId="22" fillId="0" borderId="0" xfId="4" applyAlignment="1">
      <alignment vertical="center" wrapText="1"/>
    </xf>
    <xf numFmtId="0" fontId="23" fillId="0" borderId="0" xfId="4" applyFont="1" applyAlignment="1">
      <alignment horizontal="center" vertical="center" wrapText="1"/>
    </xf>
    <xf numFmtId="0" fontId="24" fillId="3" borderId="0" xfId="4" applyFont="1" applyFill="1" applyAlignment="1">
      <alignment horizontal="center" vertical="center" wrapText="1"/>
    </xf>
    <xf numFmtId="44" fontId="0" fillId="0" borderId="0" xfId="5" applyFont="1" applyAlignment="1">
      <alignment horizontal="center" vertical="center" wrapText="1"/>
    </xf>
    <xf numFmtId="0" fontId="23" fillId="0" borderId="0" xfId="4" applyFont="1" applyFill="1" applyAlignment="1">
      <alignment vertical="center" wrapText="1"/>
    </xf>
    <xf numFmtId="0" fontId="22" fillId="0" borderId="0" xfId="4" applyFill="1" applyAlignment="1">
      <alignment vertical="center" wrapText="1"/>
    </xf>
    <xf numFmtId="44" fontId="22" fillId="0" borderId="0" xfId="4" applyNumberFormat="1" applyAlignment="1">
      <alignment vertical="center" wrapText="1"/>
    </xf>
    <xf numFmtId="0" fontId="22" fillId="0" borderId="0" xfId="4" applyFont="1" applyAlignment="1">
      <alignment vertical="center" wrapText="1"/>
    </xf>
    <xf numFmtId="0" fontId="22" fillId="0" borderId="0" xfId="4" applyFont="1" applyAlignment="1">
      <alignment horizontal="left" vertical="center" wrapText="1"/>
    </xf>
    <xf numFmtId="44" fontId="23" fillId="0" borderId="0" xfId="4" applyNumberFormat="1" applyFont="1" applyAlignment="1">
      <alignment horizontal="center" vertical="center" wrapText="1"/>
    </xf>
    <xf numFmtId="0" fontId="22" fillId="0" borderId="0" xfId="4" applyFont="1" applyAlignment="1">
      <alignment horizontal="center" vertical="center" wrapText="1"/>
    </xf>
    <xf numFmtId="8" fontId="23" fillId="0" borderId="0" xfId="4" applyNumberFormat="1" applyFont="1" applyAlignment="1">
      <alignment horizontal="center" vertical="center" wrapText="1"/>
    </xf>
    <xf numFmtId="0" fontId="25" fillId="0" borderId="0" xfId="4" applyFont="1" applyAlignment="1">
      <alignment vertical="center" wrapText="1"/>
    </xf>
    <xf numFmtId="8" fontId="25" fillId="0" borderId="0" xfId="4" applyNumberFormat="1" applyFont="1" applyAlignment="1">
      <alignment horizontal="center" vertical="center" wrapText="1"/>
    </xf>
    <xf numFmtId="8" fontId="22" fillId="0" borderId="0" xfId="4" applyNumberFormat="1" applyAlignment="1">
      <alignment vertical="center" wrapText="1"/>
    </xf>
    <xf numFmtId="0" fontId="26" fillId="0" borderId="0" xfId="4" applyFont="1" applyAlignment="1">
      <alignment vertical="center" wrapText="1"/>
    </xf>
    <xf numFmtId="0" fontId="26" fillId="0" borderId="0" xfId="4" applyFont="1" applyAlignment="1">
      <alignment horizontal="left" vertical="center" wrapText="1"/>
    </xf>
    <xf numFmtId="49" fontId="26" fillId="0" borderId="0" xfId="4" applyNumberFormat="1" applyFont="1" applyAlignment="1">
      <alignment horizontal="left" vertical="center" wrapText="1"/>
    </xf>
    <xf numFmtId="49" fontId="26" fillId="0" borderId="0" xfId="4" applyNumberFormat="1" applyFont="1" applyAlignment="1">
      <alignment vertical="center" wrapText="1"/>
    </xf>
    <xf numFmtId="0" fontId="26" fillId="0" borderId="0" xfId="4" applyFont="1" applyFill="1" applyAlignment="1">
      <alignment vertical="center" wrapText="1"/>
    </xf>
    <xf numFmtId="0" fontId="26" fillId="0" borderId="0" xfId="4" applyFont="1" applyFill="1" applyAlignment="1">
      <alignment horizontal="left" vertical="center" wrapText="1"/>
    </xf>
  </cellXfs>
  <cellStyles count="6">
    <cellStyle name="Moneda" xfId="1" builtinId="4"/>
    <cellStyle name="Moneda 2" xfId="3"/>
    <cellStyle name="Moneda 3" xfId="5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FC24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20"/>
  <sheetViews>
    <sheetView workbookViewId="0">
      <selection activeCell="B14" sqref="B14"/>
    </sheetView>
  </sheetViews>
  <sheetFormatPr baseColWidth="10" defaultRowHeight="16.5" x14ac:dyDescent="0.3"/>
  <cols>
    <col min="1" max="1" width="3.85546875" style="1" bestFit="1" customWidth="1"/>
    <col min="2" max="2" width="52.42578125" style="1" customWidth="1"/>
    <col min="3" max="3" width="21.85546875" style="1" customWidth="1"/>
    <col min="4" max="4" width="18.42578125" style="1" customWidth="1"/>
    <col min="5" max="5" width="15.5703125" style="1" bestFit="1" customWidth="1"/>
    <col min="6" max="6" width="21.7109375" style="1" hidden="1" customWidth="1"/>
    <col min="7" max="7" width="11.42578125" style="1"/>
    <col min="8" max="8" width="15.5703125" style="1" bestFit="1" customWidth="1"/>
    <col min="9" max="16384" width="11.42578125" style="1"/>
  </cols>
  <sheetData>
    <row r="2" spans="1:11" ht="36.75" customHeight="1" x14ac:dyDescent="0.3">
      <c r="B2" s="201" t="s">
        <v>140</v>
      </c>
      <c r="C2" s="201"/>
    </row>
    <row r="3" spans="1:11" ht="18.75" x14ac:dyDescent="0.3">
      <c r="B3" s="201"/>
      <c r="C3" s="201"/>
    </row>
    <row r="7" spans="1:11" ht="17.25" thickBot="1" x14ac:dyDescent="0.35">
      <c r="A7" s="39" t="s">
        <v>35</v>
      </c>
      <c r="B7" s="39" t="s">
        <v>146</v>
      </c>
      <c r="C7" s="39" t="s">
        <v>145</v>
      </c>
      <c r="D7" s="31" t="s">
        <v>22</v>
      </c>
      <c r="E7" s="31" t="s">
        <v>33</v>
      </c>
      <c r="F7" s="40" t="s">
        <v>24</v>
      </c>
    </row>
    <row r="8" spans="1:11" ht="17.25" thickBot="1" x14ac:dyDescent="0.35">
      <c r="A8" s="84">
        <v>1</v>
      </c>
      <c r="B8" s="41" t="s">
        <v>18</v>
      </c>
      <c r="C8" s="35">
        <v>384855</v>
      </c>
      <c r="D8" s="35">
        <f>'POA 1'!F3</f>
        <v>144062.696</v>
      </c>
      <c r="E8" s="38">
        <f>C8-D8</f>
        <v>240792.304</v>
      </c>
      <c r="F8" s="79">
        <v>70722.009999999995</v>
      </c>
    </row>
    <row r="9" spans="1:11" ht="17.25" thickBot="1" x14ac:dyDescent="0.35">
      <c r="A9" s="85">
        <v>2</v>
      </c>
      <c r="B9" s="41" t="s">
        <v>138</v>
      </c>
      <c r="C9" s="36">
        <v>417525</v>
      </c>
      <c r="D9" s="37">
        <f>'POA 2'!F3</f>
        <v>93586.299999999988</v>
      </c>
      <c r="E9" s="38">
        <f t="shared" ref="E9:E10" si="0">C9-D9</f>
        <v>323938.7</v>
      </c>
      <c r="F9" s="80">
        <v>685860</v>
      </c>
    </row>
    <row r="10" spans="1:11" ht="17.25" thickBot="1" x14ac:dyDescent="0.35">
      <c r="A10" s="85">
        <v>3</v>
      </c>
      <c r="B10" s="41" t="s">
        <v>21</v>
      </c>
      <c r="C10" s="36">
        <v>726500</v>
      </c>
      <c r="D10" s="37">
        <f>'POA 3 '!F3</f>
        <v>123411.29999999999</v>
      </c>
      <c r="E10" s="38">
        <f t="shared" si="0"/>
        <v>603088.69999999995</v>
      </c>
      <c r="F10" s="80"/>
    </row>
    <row r="11" spans="1:11" ht="17.25" thickBot="1" x14ac:dyDescent="0.35">
      <c r="A11" s="85">
        <v>4</v>
      </c>
      <c r="B11" s="41" t="s">
        <v>63</v>
      </c>
      <c r="C11" s="36">
        <v>950000</v>
      </c>
      <c r="D11" s="37">
        <f>'POA 4'!F2</f>
        <v>331830.46000000002</v>
      </c>
      <c r="E11" s="38">
        <f t="shared" ref="E11:E15" si="1">C11-D11</f>
        <v>618169.54</v>
      </c>
      <c r="F11" s="80">
        <v>8142.51</v>
      </c>
    </row>
    <row r="12" spans="1:11" ht="17.25" thickBot="1" x14ac:dyDescent="0.35">
      <c r="A12" s="85">
        <v>5</v>
      </c>
      <c r="B12" s="41" t="s">
        <v>147</v>
      </c>
      <c r="C12" s="103"/>
      <c r="D12" s="103"/>
      <c r="E12" s="104">
        <f t="shared" si="1"/>
        <v>0</v>
      </c>
      <c r="F12" s="80">
        <v>101207.2</v>
      </c>
    </row>
    <row r="13" spans="1:11" ht="17.25" thickBot="1" x14ac:dyDescent="0.35">
      <c r="A13" s="85">
        <v>6</v>
      </c>
      <c r="B13" s="41" t="s">
        <v>65</v>
      </c>
      <c r="C13" s="36">
        <v>2390000</v>
      </c>
      <c r="D13" s="37">
        <f>'POA 6'!F3</f>
        <v>1270245.94</v>
      </c>
      <c r="E13" s="38">
        <f t="shared" si="1"/>
        <v>1119754.06</v>
      </c>
      <c r="F13" s="80">
        <v>242602.16</v>
      </c>
    </row>
    <row r="14" spans="1:11" ht="29.25" thickBot="1" x14ac:dyDescent="0.35">
      <c r="A14" s="85">
        <v>7</v>
      </c>
      <c r="B14" s="102" t="s">
        <v>139</v>
      </c>
      <c r="C14" s="36">
        <v>664000</v>
      </c>
      <c r="D14" s="37">
        <f>'POA 7'!F3</f>
        <v>325807.12</v>
      </c>
      <c r="E14" s="38">
        <f t="shared" si="1"/>
        <v>338192.88</v>
      </c>
      <c r="F14" s="80">
        <v>77767.740000000005</v>
      </c>
      <c r="K14" s="42"/>
    </row>
    <row r="15" spans="1:11" ht="17.25" thickBot="1" x14ac:dyDescent="0.35">
      <c r="A15" s="85">
        <v>8</v>
      </c>
      <c r="B15" s="41" t="s">
        <v>75</v>
      </c>
      <c r="C15" s="36">
        <v>456000</v>
      </c>
      <c r="D15" s="37">
        <f>'POA 8'!F3</f>
        <v>76889.889999999985</v>
      </c>
      <c r="E15" s="38">
        <f t="shared" si="1"/>
        <v>379110.11</v>
      </c>
      <c r="F15" s="80">
        <v>95869.85</v>
      </c>
    </row>
    <row r="16" spans="1:11" x14ac:dyDescent="0.3">
      <c r="C16" s="24">
        <f>SUM(C8:C15)</f>
        <v>5988880</v>
      </c>
      <c r="D16" s="24">
        <f>SUM(D8:D15)</f>
        <v>2365833.7060000002</v>
      </c>
      <c r="E16" s="24">
        <f>SUM(E8:E15)</f>
        <v>3623046.2939999998</v>
      </c>
      <c r="F16" s="24">
        <f>SUM(F8:F15)</f>
        <v>1282171.47</v>
      </c>
    </row>
    <row r="17" spans="2:6" x14ac:dyDescent="0.3">
      <c r="F17" s="24"/>
    </row>
    <row r="18" spans="2:6" x14ac:dyDescent="0.3">
      <c r="F18" s="23"/>
    </row>
    <row r="19" spans="2:6" x14ac:dyDescent="0.3">
      <c r="B19" s="33"/>
      <c r="C19" s="22"/>
      <c r="D19" s="20"/>
      <c r="F19" s="1" t="s">
        <v>15</v>
      </c>
    </row>
    <row r="20" spans="2:6" ht="33" customHeight="1" x14ac:dyDescent="0.3">
      <c r="B20" s="33"/>
      <c r="C20" s="22"/>
      <c r="D20" s="20"/>
    </row>
  </sheetData>
  <mergeCells count="2">
    <mergeCell ref="B2:C2"/>
    <mergeCell ref="B3:C3"/>
  </mergeCells>
  <pageMargins left="0.31496062992125984" right="0.11811023622047245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G46"/>
  <sheetViews>
    <sheetView topLeftCell="A16" workbookViewId="0">
      <selection activeCell="B37" sqref="B37"/>
    </sheetView>
  </sheetViews>
  <sheetFormatPr baseColWidth="10" defaultRowHeight="16.5" x14ac:dyDescent="0.3"/>
  <cols>
    <col min="1" max="1" width="12.7109375" style="2" customWidth="1"/>
    <col min="2" max="2" width="88.7109375" style="1" customWidth="1"/>
    <col min="3" max="3" width="13.42578125" style="1" customWidth="1"/>
    <col min="4" max="4" width="13.42578125" style="2" customWidth="1"/>
    <col min="5" max="5" width="38" style="1" customWidth="1"/>
    <col min="6" max="6" width="14.42578125" style="1" customWidth="1"/>
    <col min="7" max="7" width="13.85546875" style="1" bestFit="1" customWidth="1"/>
    <col min="8" max="16384" width="11.42578125" style="1"/>
  </cols>
  <sheetData>
    <row r="2" spans="1:7" x14ac:dyDescent="0.3">
      <c r="A2" s="46" t="s">
        <v>70</v>
      </c>
      <c r="B2" s="47" t="s">
        <v>71</v>
      </c>
      <c r="C2" s="47"/>
      <c r="E2" s="50" t="s">
        <v>30</v>
      </c>
      <c r="F2" s="51">
        <f>F6+F15+F24+F34</f>
        <v>664000</v>
      </c>
    </row>
    <row r="3" spans="1:7" x14ac:dyDescent="0.3">
      <c r="E3" s="58" t="s">
        <v>22</v>
      </c>
      <c r="F3" s="61">
        <f>F12+F20+F31+F46</f>
        <v>325807.12</v>
      </c>
    </row>
    <row r="4" spans="1:7" x14ac:dyDescent="0.3">
      <c r="E4" s="50" t="s">
        <v>23</v>
      </c>
      <c r="F4" s="51">
        <f>F2-F3</f>
        <v>338192.88</v>
      </c>
    </row>
    <row r="6" spans="1:7" ht="17.25" thickBot="1" x14ac:dyDescent="0.35">
      <c r="A6" s="135" t="s">
        <v>5</v>
      </c>
      <c r="B6" s="132" t="s">
        <v>72</v>
      </c>
      <c r="C6" s="132"/>
      <c r="E6" s="1" t="s">
        <v>28</v>
      </c>
      <c r="F6" s="3">
        <v>210000</v>
      </c>
    </row>
    <row r="7" spans="1:7" ht="17.25" thickBot="1" x14ac:dyDescent="0.35">
      <c r="A7" s="48" t="s">
        <v>0</v>
      </c>
      <c r="B7" s="49" t="s">
        <v>1</v>
      </c>
      <c r="C7" s="49" t="s">
        <v>434</v>
      </c>
      <c r="D7" s="49" t="s">
        <v>2</v>
      </c>
      <c r="E7" s="49" t="s">
        <v>3</v>
      </c>
      <c r="F7" s="49" t="s">
        <v>4</v>
      </c>
    </row>
    <row r="8" spans="1:7" x14ac:dyDescent="0.3">
      <c r="A8" s="135" t="s">
        <v>386</v>
      </c>
      <c r="B8" s="14"/>
      <c r="C8" s="170"/>
      <c r="D8" s="1"/>
      <c r="E8" s="13"/>
      <c r="F8" s="17"/>
    </row>
    <row r="9" spans="1:7" x14ac:dyDescent="0.3">
      <c r="A9" s="164" t="s">
        <v>499</v>
      </c>
      <c r="B9" s="14" t="s">
        <v>500</v>
      </c>
      <c r="C9" s="172">
        <v>43076</v>
      </c>
      <c r="D9" s="196">
        <v>3416</v>
      </c>
      <c r="E9" s="13" t="s">
        <v>501</v>
      </c>
      <c r="F9" s="17">
        <v>237800</v>
      </c>
    </row>
    <row r="10" spans="1:7" x14ac:dyDescent="0.3">
      <c r="A10" s="135" t="s">
        <v>387</v>
      </c>
      <c r="B10" s="14"/>
      <c r="C10" s="170"/>
      <c r="D10" s="1"/>
      <c r="E10" s="13"/>
      <c r="F10" s="17"/>
    </row>
    <row r="11" spans="1:7" x14ac:dyDescent="0.3">
      <c r="A11" s="11"/>
      <c r="B11" s="15"/>
      <c r="C11" s="170"/>
      <c r="D11" s="1"/>
      <c r="E11" s="13"/>
      <c r="F11" s="17"/>
      <c r="G11" s="63" t="s">
        <v>31</v>
      </c>
    </row>
    <row r="12" spans="1:7" ht="17.25" thickBot="1" x14ac:dyDescent="0.35">
      <c r="A12" s="12"/>
      <c r="B12" s="8"/>
      <c r="C12" s="110"/>
      <c r="D12" s="8" t="s">
        <v>15</v>
      </c>
      <c r="E12" s="8"/>
      <c r="F12" s="18">
        <f>SUM(F8:F11)</f>
        <v>237800</v>
      </c>
      <c r="G12" s="198">
        <f>F6-F12</f>
        <v>-27800</v>
      </c>
    </row>
    <row r="13" spans="1:7" x14ac:dyDescent="0.3">
      <c r="A13" s="27"/>
      <c r="B13" s="20"/>
      <c r="C13" s="20"/>
      <c r="D13" s="43"/>
      <c r="E13" s="62"/>
      <c r="F13" s="55"/>
      <c r="G13" s="3"/>
    </row>
    <row r="15" spans="1:7" ht="17.25" thickBot="1" x14ac:dyDescent="0.35">
      <c r="A15" s="135" t="s">
        <v>5</v>
      </c>
      <c r="B15" s="132" t="s">
        <v>513</v>
      </c>
      <c r="C15" s="132"/>
      <c r="E15" s="1" t="s">
        <v>28</v>
      </c>
      <c r="F15" s="17">
        <v>300000</v>
      </c>
    </row>
    <row r="16" spans="1:7" ht="17.25" thickBot="1" x14ac:dyDescent="0.35">
      <c r="A16" s="48" t="s">
        <v>0</v>
      </c>
      <c r="B16" s="49" t="s">
        <v>1</v>
      </c>
      <c r="C16" s="49" t="s">
        <v>434</v>
      </c>
      <c r="D16" s="49" t="s">
        <v>2</v>
      </c>
      <c r="E16" s="49" t="s">
        <v>3</v>
      </c>
      <c r="F16" s="49" t="s">
        <v>4</v>
      </c>
    </row>
    <row r="17" spans="1:7" x14ac:dyDescent="0.3">
      <c r="A17" s="135" t="s">
        <v>386</v>
      </c>
      <c r="B17" s="205" t="s">
        <v>503</v>
      </c>
      <c r="C17" s="207">
        <v>43036</v>
      </c>
      <c r="D17" s="205">
        <v>18</v>
      </c>
      <c r="E17" s="205" t="s">
        <v>505</v>
      </c>
      <c r="F17" s="208">
        <v>58000</v>
      </c>
    </row>
    <row r="18" spans="1:7" x14ac:dyDescent="0.3">
      <c r="A18" s="135" t="s">
        <v>387</v>
      </c>
      <c r="B18" s="206"/>
      <c r="C18" s="206"/>
      <c r="D18" s="206"/>
      <c r="E18" s="206"/>
      <c r="F18" s="209"/>
    </row>
    <row r="19" spans="1:7" x14ac:dyDescent="0.3">
      <c r="A19" s="164" t="s">
        <v>504</v>
      </c>
      <c r="B19" s="206"/>
      <c r="C19" s="206"/>
      <c r="D19" s="206"/>
      <c r="E19" s="206"/>
      <c r="F19" s="209"/>
      <c r="G19" s="63" t="s">
        <v>31</v>
      </c>
    </row>
    <row r="20" spans="1:7" ht="17.25" thickBot="1" x14ac:dyDescent="0.35">
      <c r="A20" s="12"/>
      <c r="B20" s="8"/>
      <c r="C20" s="110"/>
      <c r="D20" s="95" t="s">
        <v>15</v>
      </c>
      <c r="E20" s="96"/>
      <c r="F20" s="18">
        <f>SUM(F17:F19)</f>
        <v>58000</v>
      </c>
      <c r="G20" s="64">
        <f>F15-F20</f>
        <v>242000</v>
      </c>
    </row>
    <row r="21" spans="1:7" x14ac:dyDescent="0.3">
      <c r="C21" s="171"/>
    </row>
    <row r="24" spans="1:7" ht="17.25" thickBot="1" x14ac:dyDescent="0.35">
      <c r="A24" s="135" t="s">
        <v>5</v>
      </c>
      <c r="B24" s="132" t="s">
        <v>73</v>
      </c>
      <c r="C24" s="132"/>
      <c r="D24" s="89"/>
      <c r="E24" s="1" t="s">
        <v>28</v>
      </c>
      <c r="F24" s="3">
        <v>66000</v>
      </c>
    </row>
    <row r="25" spans="1:7" ht="17.25" thickBot="1" x14ac:dyDescent="0.35">
      <c r="A25" s="48" t="s">
        <v>0</v>
      </c>
      <c r="B25" s="49" t="s">
        <v>1</v>
      </c>
      <c r="C25" s="49" t="s">
        <v>434</v>
      </c>
      <c r="D25" s="49" t="s">
        <v>2</v>
      </c>
      <c r="E25" s="49" t="s">
        <v>3</v>
      </c>
      <c r="F25" s="49" t="s">
        <v>4</v>
      </c>
    </row>
    <row r="26" spans="1:7" x14ac:dyDescent="0.3">
      <c r="A26" s="135" t="s">
        <v>386</v>
      </c>
      <c r="B26" s="14"/>
      <c r="C26" s="168"/>
      <c r="D26" s="1"/>
      <c r="E26" s="13"/>
      <c r="F26" s="17"/>
    </row>
    <row r="27" spans="1:7" x14ac:dyDescent="0.3">
      <c r="A27" s="135" t="s">
        <v>387</v>
      </c>
      <c r="B27" s="14"/>
      <c r="C27" s="168"/>
      <c r="D27" s="1"/>
      <c r="E27" s="13"/>
      <c r="F27" s="17"/>
    </row>
    <row r="28" spans="1:7" x14ac:dyDescent="0.3">
      <c r="A28" s="135" t="s">
        <v>388</v>
      </c>
      <c r="B28" s="14"/>
      <c r="C28" s="168"/>
      <c r="D28" s="10"/>
      <c r="E28" s="13"/>
      <c r="F28" s="17"/>
    </row>
    <row r="29" spans="1:7" x14ac:dyDescent="0.3">
      <c r="A29" s="9">
        <v>412</v>
      </c>
      <c r="B29" s="14" t="s">
        <v>324</v>
      </c>
      <c r="C29" s="169">
        <v>43012</v>
      </c>
      <c r="D29" s="1">
        <v>136</v>
      </c>
      <c r="E29" s="13" t="s">
        <v>323</v>
      </c>
      <c r="F29" s="17">
        <v>14950</v>
      </c>
    </row>
    <row r="30" spans="1:7" x14ac:dyDescent="0.3">
      <c r="A30" s="141" t="s">
        <v>389</v>
      </c>
      <c r="B30" s="15"/>
      <c r="C30" s="167"/>
      <c r="D30" s="1"/>
      <c r="E30" s="13"/>
      <c r="F30" s="17"/>
      <c r="G30" s="63" t="s">
        <v>31</v>
      </c>
    </row>
    <row r="31" spans="1:7" ht="17.25" thickBot="1" x14ac:dyDescent="0.35">
      <c r="A31" s="141" t="s">
        <v>390</v>
      </c>
      <c r="B31" s="8"/>
      <c r="C31" s="110"/>
      <c r="D31" s="97" t="s">
        <v>15</v>
      </c>
      <c r="E31" s="98"/>
      <c r="F31" s="18">
        <f>SUM(F26:F30)</f>
        <v>14950</v>
      </c>
      <c r="G31" s="64">
        <f>F24-F31</f>
        <v>51050</v>
      </c>
    </row>
    <row r="34" spans="1:7" ht="17.25" thickBot="1" x14ac:dyDescent="0.35">
      <c r="A34" s="135" t="s">
        <v>5</v>
      </c>
      <c r="B34" s="132" t="s">
        <v>74</v>
      </c>
      <c r="C34" s="132"/>
      <c r="D34" s="89"/>
      <c r="E34" s="1" t="s">
        <v>28</v>
      </c>
      <c r="F34" s="3">
        <v>88000</v>
      </c>
    </row>
    <row r="35" spans="1:7" ht="17.25" thickBot="1" x14ac:dyDescent="0.35">
      <c r="A35" s="48" t="s">
        <v>0</v>
      </c>
      <c r="B35" s="49" t="s">
        <v>1</v>
      </c>
      <c r="C35" s="49" t="s">
        <v>434</v>
      </c>
      <c r="D35" s="49" t="s">
        <v>2</v>
      </c>
      <c r="E35" s="49" t="s">
        <v>3</v>
      </c>
      <c r="F35" s="49" t="s">
        <v>4</v>
      </c>
    </row>
    <row r="36" spans="1:7" x14ac:dyDescent="0.3">
      <c r="A36" s="150" t="s">
        <v>386</v>
      </c>
      <c r="B36" s="151"/>
      <c r="C36" s="168"/>
      <c r="D36" s="152"/>
      <c r="E36" s="153"/>
      <c r="F36" s="154"/>
    </row>
    <row r="37" spans="1:7" x14ac:dyDescent="0.3">
      <c r="A37" s="9">
        <v>454</v>
      </c>
      <c r="B37" s="14" t="s">
        <v>471</v>
      </c>
      <c r="C37" s="173">
        <v>43055</v>
      </c>
      <c r="D37" s="21">
        <v>3565</v>
      </c>
      <c r="E37" s="14" t="s">
        <v>470</v>
      </c>
      <c r="F37" s="17">
        <v>5166.9399999999996</v>
      </c>
    </row>
    <row r="38" spans="1:7" x14ac:dyDescent="0.3">
      <c r="A38" s="155" t="s">
        <v>387</v>
      </c>
      <c r="B38" s="14"/>
      <c r="C38" s="168"/>
      <c r="D38" s="10"/>
      <c r="E38" s="13"/>
      <c r="F38" s="17"/>
    </row>
    <row r="39" spans="1:7" x14ac:dyDescent="0.3">
      <c r="A39" s="9" t="s">
        <v>77</v>
      </c>
      <c r="B39" s="14" t="s">
        <v>412</v>
      </c>
      <c r="C39" s="169">
        <v>43041</v>
      </c>
      <c r="D39" s="21" t="s">
        <v>413</v>
      </c>
      <c r="E39" s="13" t="s">
        <v>414</v>
      </c>
      <c r="F39" s="17">
        <v>82.6</v>
      </c>
    </row>
    <row r="40" spans="1:7" x14ac:dyDescent="0.3">
      <c r="A40" s="9" t="s">
        <v>77</v>
      </c>
      <c r="B40" s="14" t="s">
        <v>412</v>
      </c>
      <c r="C40" s="169">
        <v>43041</v>
      </c>
      <c r="D40" s="21" t="s">
        <v>415</v>
      </c>
      <c r="E40" s="13" t="s">
        <v>414</v>
      </c>
      <c r="F40" s="17">
        <v>258.3</v>
      </c>
    </row>
    <row r="41" spans="1:7" x14ac:dyDescent="0.3">
      <c r="A41" s="9">
        <v>194</v>
      </c>
      <c r="B41" s="14" t="s">
        <v>320</v>
      </c>
      <c r="C41" s="166">
        <v>43005</v>
      </c>
      <c r="D41" s="20">
        <v>11640</v>
      </c>
      <c r="E41" s="13" t="s">
        <v>230</v>
      </c>
      <c r="F41" s="17">
        <v>3633.28</v>
      </c>
    </row>
    <row r="42" spans="1:7" x14ac:dyDescent="0.3">
      <c r="A42" s="155" t="s">
        <v>388</v>
      </c>
      <c r="B42" s="15"/>
      <c r="C42" s="167"/>
      <c r="D42" s="20"/>
      <c r="E42" s="13"/>
      <c r="F42" s="17"/>
    </row>
    <row r="43" spans="1:7" x14ac:dyDescent="0.3">
      <c r="A43" s="155" t="s">
        <v>389</v>
      </c>
      <c r="B43" s="148"/>
      <c r="C43" s="169">
        <v>43008</v>
      </c>
      <c r="D43" s="10" t="s">
        <v>15</v>
      </c>
      <c r="E43" s="13"/>
      <c r="F43" s="149"/>
    </row>
    <row r="44" spans="1:7" ht="17.25" thickBot="1" x14ac:dyDescent="0.35">
      <c r="A44" s="156">
        <v>138</v>
      </c>
      <c r="B44" s="157" t="s">
        <v>302</v>
      </c>
      <c r="C44" s="158"/>
      <c r="D44" s="158">
        <v>147</v>
      </c>
      <c r="E44" s="159" t="s">
        <v>303</v>
      </c>
      <c r="F44" s="160">
        <v>5916</v>
      </c>
    </row>
    <row r="45" spans="1:7" x14ac:dyDescent="0.3">
      <c r="F45" s="17"/>
      <c r="G45" s="63" t="s">
        <v>31</v>
      </c>
    </row>
    <row r="46" spans="1:7" ht="17.25" thickBot="1" x14ac:dyDescent="0.35">
      <c r="F46" s="18">
        <f>SUM(F36:F45)</f>
        <v>15057.12</v>
      </c>
      <c r="G46" s="64">
        <f>F34-F46</f>
        <v>72942.880000000005</v>
      </c>
    </row>
  </sheetData>
  <mergeCells count="5">
    <mergeCell ref="B17:B19"/>
    <mergeCell ref="C17:C19"/>
    <mergeCell ref="D17:D19"/>
    <mergeCell ref="E17:E19"/>
    <mergeCell ref="F17:F19"/>
  </mergeCells>
  <pageMargins left="0.7" right="0.7" top="0.75" bottom="0.75" header="0.3" footer="0.3"/>
  <pageSetup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G33"/>
  <sheetViews>
    <sheetView workbookViewId="0">
      <selection activeCell="F11" sqref="F11"/>
    </sheetView>
  </sheetViews>
  <sheetFormatPr baseColWidth="10" defaultRowHeight="16.5" x14ac:dyDescent="0.3"/>
  <cols>
    <col min="1" max="1" width="14.28515625" style="2" customWidth="1"/>
    <col min="2" max="2" width="63.140625" style="1" customWidth="1"/>
    <col min="3" max="3" width="14.140625" style="1" customWidth="1"/>
    <col min="4" max="4" width="13.42578125" style="2" customWidth="1"/>
    <col min="5" max="5" width="38" style="1" customWidth="1"/>
    <col min="6" max="6" width="15.85546875" style="1" customWidth="1"/>
    <col min="7" max="7" width="13.85546875" style="1" bestFit="1" customWidth="1"/>
    <col min="8" max="16384" width="11.42578125" style="1"/>
  </cols>
  <sheetData>
    <row r="2" spans="1:6" ht="30" x14ac:dyDescent="0.3">
      <c r="A2" s="46" t="s">
        <v>26</v>
      </c>
      <c r="B2" s="101" t="s">
        <v>75</v>
      </c>
      <c r="C2" s="101"/>
      <c r="E2" s="50" t="s">
        <v>30</v>
      </c>
      <c r="F2" s="51">
        <f>F7</f>
        <v>456000</v>
      </c>
    </row>
    <row r="3" spans="1:6" x14ac:dyDescent="0.3">
      <c r="E3" s="58" t="s">
        <v>22</v>
      </c>
      <c r="F3" s="61">
        <f>F33</f>
        <v>76889.889999999985</v>
      </c>
    </row>
    <row r="4" spans="1:6" x14ac:dyDescent="0.3">
      <c r="E4" s="50" t="s">
        <v>23</v>
      </c>
      <c r="F4" s="51">
        <f>F2-F3</f>
        <v>379110.11</v>
      </c>
    </row>
    <row r="5" spans="1:6" x14ac:dyDescent="0.3">
      <c r="E5" s="32"/>
      <c r="F5" s="45"/>
    </row>
    <row r="6" spans="1:6" x14ac:dyDescent="0.3">
      <c r="E6" s="32"/>
      <c r="F6" s="45"/>
    </row>
    <row r="7" spans="1:6" ht="17.25" thickBot="1" x14ac:dyDescent="0.35">
      <c r="A7" s="135" t="s">
        <v>5</v>
      </c>
      <c r="B7" s="132" t="s">
        <v>76</v>
      </c>
      <c r="C7" s="132"/>
      <c r="E7" s="1" t="s">
        <v>28</v>
      </c>
      <c r="F7" s="17">
        <v>456000</v>
      </c>
    </row>
    <row r="8" spans="1:6" ht="17.25" thickBot="1" x14ac:dyDescent="0.35">
      <c r="A8" s="48" t="s">
        <v>0</v>
      </c>
      <c r="B8" s="49" t="s">
        <v>1</v>
      </c>
      <c r="C8" s="49" t="s">
        <v>434</v>
      </c>
      <c r="D8" s="49" t="s">
        <v>2</v>
      </c>
      <c r="E8" s="49" t="s">
        <v>3</v>
      </c>
      <c r="F8" s="49" t="s">
        <v>4</v>
      </c>
    </row>
    <row r="9" spans="1:6" x14ac:dyDescent="0.3">
      <c r="A9" s="135" t="s">
        <v>386</v>
      </c>
      <c r="B9" s="13"/>
      <c r="C9" s="170"/>
      <c r="D9" s="83"/>
      <c r="E9" s="13"/>
      <c r="F9" s="17"/>
    </row>
    <row r="10" spans="1:6" x14ac:dyDescent="0.3">
      <c r="A10" s="9">
        <v>151</v>
      </c>
      <c r="B10" s="14" t="s">
        <v>241</v>
      </c>
      <c r="C10" s="169">
        <v>42951</v>
      </c>
      <c r="D10" s="10">
        <v>430</v>
      </c>
      <c r="E10" s="14" t="s">
        <v>242</v>
      </c>
      <c r="F10" s="17">
        <v>3712</v>
      </c>
    </row>
    <row r="11" spans="1:6" x14ac:dyDescent="0.3">
      <c r="A11" s="9">
        <v>215</v>
      </c>
      <c r="B11" s="13" t="s">
        <v>231</v>
      </c>
      <c r="C11" s="172">
        <v>42965</v>
      </c>
      <c r="D11" s="83">
        <v>2601</v>
      </c>
      <c r="E11" s="13" t="s">
        <v>232</v>
      </c>
      <c r="F11" s="17">
        <v>2322.3200000000002</v>
      </c>
    </row>
    <row r="12" spans="1:6" x14ac:dyDescent="0.3">
      <c r="A12" s="135" t="s">
        <v>387</v>
      </c>
      <c r="B12" s="13"/>
      <c r="C12" s="170"/>
      <c r="D12" s="83"/>
      <c r="E12" s="13"/>
      <c r="F12" s="17"/>
    </row>
    <row r="13" spans="1:6" x14ac:dyDescent="0.3">
      <c r="A13" s="9" t="s">
        <v>77</v>
      </c>
      <c r="B13" s="13" t="s">
        <v>212</v>
      </c>
      <c r="C13" s="172">
        <v>42990</v>
      </c>
      <c r="D13" s="83">
        <v>1950507</v>
      </c>
      <c r="E13" s="13" t="s">
        <v>213</v>
      </c>
      <c r="F13" s="17">
        <v>169.8</v>
      </c>
    </row>
    <row r="14" spans="1:6" x14ac:dyDescent="0.3">
      <c r="A14" s="9" t="s">
        <v>77</v>
      </c>
      <c r="B14" s="13" t="s">
        <v>214</v>
      </c>
      <c r="C14" s="172">
        <v>42984</v>
      </c>
      <c r="D14" s="83" t="s">
        <v>215</v>
      </c>
      <c r="E14" s="13" t="s">
        <v>216</v>
      </c>
      <c r="F14" s="17">
        <v>267.52999999999997</v>
      </c>
    </row>
    <row r="15" spans="1:6" x14ac:dyDescent="0.3">
      <c r="A15" s="135" t="s">
        <v>388</v>
      </c>
      <c r="B15" s="13"/>
      <c r="C15" s="170"/>
      <c r="D15" s="83"/>
      <c r="E15" s="13"/>
      <c r="F15" s="17"/>
    </row>
    <row r="16" spans="1:6" x14ac:dyDescent="0.3">
      <c r="A16" s="141" t="s">
        <v>389</v>
      </c>
      <c r="B16" s="13"/>
      <c r="C16" s="170"/>
      <c r="D16" s="83"/>
      <c r="E16" s="13"/>
      <c r="F16" s="17"/>
    </row>
    <row r="17" spans="1:7" x14ac:dyDescent="0.3">
      <c r="A17" s="141" t="s">
        <v>390</v>
      </c>
      <c r="B17" s="13"/>
      <c r="C17" s="170"/>
      <c r="D17" s="83"/>
      <c r="E17" s="13"/>
      <c r="F17" s="17"/>
    </row>
    <row r="18" spans="1:7" x14ac:dyDescent="0.3">
      <c r="A18" s="9">
        <v>177</v>
      </c>
      <c r="B18" s="13" t="s">
        <v>416</v>
      </c>
      <c r="C18" s="172">
        <v>43033</v>
      </c>
      <c r="D18" s="83">
        <v>748</v>
      </c>
      <c r="E18" s="13" t="s">
        <v>417</v>
      </c>
      <c r="F18" s="17">
        <v>12180</v>
      </c>
    </row>
    <row r="19" spans="1:7" x14ac:dyDescent="0.3">
      <c r="A19" s="9">
        <v>177</v>
      </c>
      <c r="B19" s="13" t="s">
        <v>416</v>
      </c>
      <c r="C19" s="172">
        <v>43033</v>
      </c>
      <c r="D19" s="83">
        <v>749</v>
      </c>
      <c r="E19" s="13" t="s">
        <v>417</v>
      </c>
      <c r="F19" s="17">
        <v>12180</v>
      </c>
    </row>
    <row r="20" spans="1:7" x14ac:dyDescent="0.3">
      <c r="A20" s="135" t="s">
        <v>391</v>
      </c>
      <c r="B20" s="13"/>
      <c r="C20" s="170"/>
      <c r="D20" s="83"/>
      <c r="E20" s="13"/>
      <c r="F20" s="17"/>
    </row>
    <row r="21" spans="1:7" x14ac:dyDescent="0.3">
      <c r="A21" s="135" t="s">
        <v>392</v>
      </c>
      <c r="B21" s="13"/>
      <c r="C21" s="170"/>
      <c r="D21" s="83"/>
      <c r="E21" s="13"/>
      <c r="F21" s="17"/>
    </row>
    <row r="22" spans="1:7" x14ac:dyDescent="0.3">
      <c r="A22" s="105" t="s">
        <v>247</v>
      </c>
      <c r="B22" s="15" t="s">
        <v>248</v>
      </c>
      <c r="C22" s="166">
        <v>42978</v>
      </c>
      <c r="D22" s="9" t="s">
        <v>249</v>
      </c>
      <c r="E22" s="15" t="s">
        <v>250</v>
      </c>
      <c r="F22" s="17">
        <v>35000</v>
      </c>
      <c r="G22" s="161"/>
    </row>
    <row r="23" spans="1:7" x14ac:dyDescent="0.3">
      <c r="A23" s="9">
        <v>90</v>
      </c>
      <c r="B23" s="13" t="s">
        <v>233</v>
      </c>
      <c r="C23" s="172">
        <v>42975</v>
      </c>
      <c r="D23" s="83" t="s">
        <v>234</v>
      </c>
      <c r="E23" s="13" t="s">
        <v>235</v>
      </c>
      <c r="F23" s="17">
        <v>4640</v>
      </c>
    </row>
    <row r="24" spans="1:7" ht="17.25" thickBot="1" x14ac:dyDescent="0.35">
      <c r="A24" s="135" t="s">
        <v>393</v>
      </c>
      <c r="B24" s="13"/>
      <c r="C24" s="170"/>
      <c r="D24" s="83"/>
      <c r="E24" s="13"/>
      <c r="F24" s="17"/>
    </row>
    <row r="25" spans="1:7" ht="28.5" x14ac:dyDescent="0.3">
      <c r="A25" s="9">
        <v>317</v>
      </c>
      <c r="B25" s="13" t="s">
        <v>191</v>
      </c>
      <c r="C25" s="172">
        <v>42970</v>
      </c>
      <c r="D25" s="16">
        <v>7289</v>
      </c>
      <c r="E25" s="13" t="s">
        <v>192</v>
      </c>
      <c r="F25" s="17">
        <v>1505.68</v>
      </c>
    </row>
    <row r="26" spans="1:7" x14ac:dyDescent="0.3">
      <c r="A26" s="141" t="s">
        <v>401</v>
      </c>
      <c r="B26" s="13"/>
      <c r="C26" s="170"/>
      <c r="D26" s="83"/>
      <c r="E26" s="13"/>
      <c r="F26" s="17"/>
    </row>
    <row r="27" spans="1:7" x14ac:dyDescent="0.3">
      <c r="A27" s="81">
        <v>90</v>
      </c>
      <c r="B27" s="14" t="s">
        <v>236</v>
      </c>
      <c r="C27" s="169">
        <v>42964</v>
      </c>
      <c r="D27" s="10" t="s">
        <v>237</v>
      </c>
      <c r="E27" s="13" t="s">
        <v>238</v>
      </c>
      <c r="F27" s="17">
        <v>2436</v>
      </c>
    </row>
    <row r="28" spans="1:7" ht="28.5" x14ac:dyDescent="0.3">
      <c r="A28" s="9">
        <v>270</v>
      </c>
      <c r="B28" s="13" t="s">
        <v>223</v>
      </c>
      <c r="C28" s="172">
        <v>42990</v>
      </c>
      <c r="D28" s="83">
        <v>403258748</v>
      </c>
      <c r="E28" s="13" t="s">
        <v>224</v>
      </c>
      <c r="F28" s="17">
        <v>120</v>
      </c>
    </row>
    <row r="29" spans="1:7" x14ac:dyDescent="0.3">
      <c r="A29" s="9">
        <v>270</v>
      </c>
      <c r="B29" s="13" t="s">
        <v>225</v>
      </c>
      <c r="C29" s="172">
        <v>42983</v>
      </c>
      <c r="D29" s="83">
        <v>449</v>
      </c>
      <c r="E29" s="13" t="s">
        <v>177</v>
      </c>
      <c r="F29" s="17">
        <v>1728</v>
      </c>
    </row>
    <row r="30" spans="1:7" x14ac:dyDescent="0.3">
      <c r="A30" s="9">
        <v>270</v>
      </c>
      <c r="B30" s="13" t="s">
        <v>226</v>
      </c>
      <c r="C30" s="172">
        <v>42983</v>
      </c>
      <c r="D30" s="83">
        <v>450</v>
      </c>
      <c r="E30" s="13" t="s">
        <v>177</v>
      </c>
      <c r="F30" s="17">
        <v>628.55999999999995</v>
      </c>
    </row>
    <row r="31" spans="1:7" x14ac:dyDescent="0.3">
      <c r="A31" s="9">
        <v>270</v>
      </c>
      <c r="B31" s="13" t="s">
        <v>203</v>
      </c>
      <c r="C31" s="172">
        <v>42985</v>
      </c>
      <c r="D31" s="83">
        <v>403852965</v>
      </c>
      <c r="E31" s="13" t="s">
        <v>204</v>
      </c>
      <c r="F31" s="17">
        <v>330</v>
      </c>
    </row>
    <row r="32" spans="1:7" x14ac:dyDescent="0.3">
      <c r="A32" s="105"/>
      <c r="B32" s="15"/>
      <c r="C32" s="167"/>
      <c r="D32" s="9"/>
      <c r="E32" s="15"/>
      <c r="F32" s="17"/>
      <c r="G32" s="63" t="s">
        <v>31</v>
      </c>
    </row>
    <row r="33" spans="1:7" ht="17.25" thickBot="1" x14ac:dyDescent="0.35">
      <c r="A33" s="12"/>
      <c r="B33" s="8"/>
      <c r="C33" s="110"/>
      <c r="D33" s="95" t="s">
        <v>15</v>
      </c>
      <c r="E33" s="96"/>
      <c r="F33" s="18">
        <f>SUM(F9:F30)</f>
        <v>76889.889999999985</v>
      </c>
      <c r="G33" s="64">
        <f>F7-F33</f>
        <v>379110.11</v>
      </c>
    </row>
  </sheetData>
  <pageMargins left="0.7" right="0.7" top="0.75" bottom="0.75" header="0.3" footer="0.3"/>
  <pageSetup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70"/>
  <sheetViews>
    <sheetView topLeftCell="A22" zoomScale="84" zoomScaleNormal="84" workbookViewId="0">
      <selection activeCell="B30" sqref="B30"/>
    </sheetView>
  </sheetViews>
  <sheetFormatPr baseColWidth="10" defaultRowHeight="16.5" x14ac:dyDescent="0.3"/>
  <cols>
    <col min="1" max="1" width="12.42578125" style="89" customWidth="1"/>
    <col min="2" max="2" width="48.140625" style="89" bestFit="1" customWidth="1"/>
    <col min="3" max="3" width="16.28515625" style="89" customWidth="1"/>
    <col min="4" max="4" width="14.5703125" style="1" customWidth="1"/>
    <col min="5" max="5" width="47.7109375" style="89" bestFit="1" customWidth="1"/>
    <col min="6" max="6" width="20.28515625" style="1" customWidth="1"/>
    <col min="7" max="7" width="29.7109375" style="1" customWidth="1"/>
    <col min="8" max="9" width="13.85546875" style="1" bestFit="1" customWidth="1"/>
    <col min="10" max="10" width="13.7109375" style="1" customWidth="1"/>
    <col min="11" max="16384" width="11.42578125" style="1"/>
  </cols>
  <sheetData>
    <row r="1" spans="1:8" x14ac:dyDescent="0.3">
      <c r="D1" s="89"/>
      <c r="E1" s="1"/>
      <c r="F1" s="89"/>
    </row>
    <row r="2" spans="1:8" x14ac:dyDescent="0.3">
      <c r="A2" s="71" t="s">
        <v>17</v>
      </c>
      <c r="B2" s="72" t="s">
        <v>7</v>
      </c>
      <c r="C2" s="71"/>
      <c r="D2" s="65"/>
      <c r="E2" s="50" t="s">
        <v>30</v>
      </c>
      <c r="F2" s="51">
        <f>F7+F148</f>
        <v>384855</v>
      </c>
    </row>
    <row r="3" spans="1:8" x14ac:dyDescent="0.3">
      <c r="A3" s="1"/>
      <c r="B3" s="1"/>
      <c r="C3" s="1"/>
      <c r="D3" s="89"/>
      <c r="E3" s="58" t="s">
        <v>22</v>
      </c>
      <c r="F3" s="61">
        <f>F142+F163</f>
        <v>144062.696</v>
      </c>
    </row>
    <row r="4" spans="1:8" x14ac:dyDescent="0.3">
      <c r="A4" s="1"/>
      <c r="B4" s="1"/>
      <c r="C4" s="1"/>
      <c r="D4" s="89"/>
      <c r="E4" s="50" t="s">
        <v>23</v>
      </c>
      <c r="F4" s="51">
        <f>F2-F3</f>
        <v>240792.304</v>
      </c>
    </row>
    <row r="5" spans="1:8" x14ac:dyDescent="0.3">
      <c r="A5" s="1"/>
      <c r="B5" s="1"/>
      <c r="C5" s="1"/>
      <c r="D5" s="89"/>
      <c r="E5" s="1"/>
      <c r="F5" s="89"/>
      <c r="G5" s="32"/>
      <c r="H5" s="45"/>
    </row>
    <row r="6" spans="1:8" x14ac:dyDescent="0.3">
      <c r="A6" s="5"/>
      <c r="B6" s="5"/>
      <c r="C6" s="5"/>
      <c r="D6" s="89"/>
      <c r="E6" s="1"/>
      <c r="F6" s="89"/>
      <c r="G6" s="32"/>
      <c r="H6" s="45"/>
    </row>
    <row r="7" spans="1:8" x14ac:dyDescent="0.3">
      <c r="A7" s="132" t="s">
        <v>5</v>
      </c>
      <c r="B7" s="132" t="s">
        <v>19</v>
      </c>
      <c r="C7" s="132"/>
      <c r="D7" s="89"/>
      <c r="E7" s="1" t="s">
        <v>28</v>
      </c>
      <c r="F7" s="3">
        <v>262892</v>
      </c>
    </row>
    <row r="8" spans="1:8" ht="17.25" thickBot="1" x14ac:dyDescent="0.35"/>
    <row r="9" spans="1:8" ht="17.25" thickBot="1" x14ac:dyDescent="0.35">
      <c r="A9" s="49" t="s">
        <v>0</v>
      </c>
      <c r="B9" s="49" t="s">
        <v>1</v>
      </c>
      <c r="C9" s="49" t="s">
        <v>434</v>
      </c>
      <c r="D9" s="49" t="s">
        <v>2</v>
      </c>
      <c r="E9" s="49" t="s">
        <v>3</v>
      </c>
      <c r="F9" s="49" t="s">
        <v>4</v>
      </c>
    </row>
    <row r="10" spans="1:8" x14ac:dyDescent="0.3">
      <c r="A10" s="132" t="s">
        <v>386</v>
      </c>
      <c r="B10" s="127"/>
      <c r="C10" s="11"/>
      <c r="D10" s="11"/>
      <c r="E10" s="1"/>
      <c r="F10" s="11"/>
    </row>
    <row r="11" spans="1:8" x14ac:dyDescent="0.3">
      <c r="A11" s="11">
        <v>115</v>
      </c>
      <c r="B11" s="120" t="s">
        <v>85</v>
      </c>
      <c r="C11" s="182">
        <v>42796</v>
      </c>
      <c r="D11" s="119" t="s">
        <v>86</v>
      </c>
      <c r="E11" s="120" t="s">
        <v>87</v>
      </c>
      <c r="F11" s="122">
        <v>671.75</v>
      </c>
    </row>
    <row r="12" spans="1:8" x14ac:dyDescent="0.3">
      <c r="A12" s="11">
        <v>116</v>
      </c>
      <c r="B12" s="120" t="s">
        <v>91</v>
      </c>
      <c r="C12" s="182">
        <v>42767</v>
      </c>
      <c r="D12" s="119">
        <v>55106</v>
      </c>
      <c r="E12" s="120" t="s">
        <v>84</v>
      </c>
      <c r="F12" s="122">
        <v>11.14</v>
      </c>
    </row>
    <row r="13" spans="1:8" x14ac:dyDescent="0.3">
      <c r="A13" s="11">
        <v>37</v>
      </c>
      <c r="B13" s="120" t="s">
        <v>394</v>
      </c>
      <c r="C13" s="182">
        <v>42779</v>
      </c>
      <c r="D13" s="119">
        <v>0</v>
      </c>
      <c r="E13" s="120" t="s">
        <v>395</v>
      </c>
      <c r="F13" s="122">
        <v>0</v>
      </c>
    </row>
    <row r="14" spans="1:8" ht="33" x14ac:dyDescent="0.3">
      <c r="A14" s="11">
        <v>121</v>
      </c>
      <c r="B14" s="120" t="s">
        <v>92</v>
      </c>
      <c r="C14" s="182">
        <v>42796</v>
      </c>
      <c r="D14" s="119">
        <v>7563</v>
      </c>
      <c r="E14" s="120" t="s">
        <v>93</v>
      </c>
      <c r="F14" s="122">
        <v>124</v>
      </c>
    </row>
    <row r="15" spans="1:8" ht="33" x14ac:dyDescent="0.3">
      <c r="A15" s="11">
        <v>121</v>
      </c>
      <c r="B15" s="120" t="s">
        <v>94</v>
      </c>
      <c r="C15" s="182">
        <v>42824</v>
      </c>
      <c r="D15" s="119">
        <v>303243</v>
      </c>
      <c r="E15" s="120" t="s">
        <v>95</v>
      </c>
      <c r="F15" s="122">
        <v>260.8</v>
      </c>
    </row>
    <row r="16" spans="1:8" x14ac:dyDescent="0.3">
      <c r="A16" s="11">
        <v>49</v>
      </c>
      <c r="B16" s="7" t="s">
        <v>83</v>
      </c>
      <c r="C16" s="182">
        <v>42767</v>
      </c>
      <c r="D16" s="11">
        <v>55106</v>
      </c>
      <c r="E16" s="120" t="s">
        <v>84</v>
      </c>
      <c r="F16" s="122">
        <v>106.72</v>
      </c>
    </row>
    <row r="17" spans="1:6" x14ac:dyDescent="0.3">
      <c r="A17" s="11">
        <v>153</v>
      </c>
      <c r="B17" s="7" t="s">
        <v>83</v>
      </c>
      <c r="C17" s="182">
        <v>42767</v>
      </c>
      <c r="D17" s="11">
        <v>55106</v>
      </c>
      <c r="E17" s="120" t="s">
        <v>84</v>
      </c>
      <c r="F17" s="122">
        <v>213.44</v>
      </c>
    </row>
    <row r="18" spans="1:6" x14ac:dyDescent="0.3">
      <c r="A18" s="11">
        <v>305</v>
      </c>
      <c r="B18" s="7" t="s">
        <v>239</v>
      </c>
      <c r="C18" s="182">
        <v>42796</v>
      </c>
      <c r="D18" s="11" t="s">
        <v>86</v>
      </c>
      <c r="E18" s="120" t="s">
        <v>87</v>
      </c>
      <c r="F18" s="122">
        <v>294.22000000000003</v>
      </c>
    </row>
    <row r="19" spans="1:6" ht="33" x14ac:dyDescent="0.3">
      <c r="A19" s="11">
        <v>305</v>
      </c>
      <c r="B19" s="7" t="s">
        <v>94</v>
      </c>
      <c r="C19" s="182">
        <v>42824</v>
      </c>
      <c r="D19" s="11" t="s">
        <v>240</v>
      </c>
      <c r="E19" s="120" t="s">
        <v>95</v>
      </c>
      <c r="F19" s="122">
        <v>100.83</v>
      </c>
    </row>
    <row r="20" spans="1:6" ht="33" x14ac:dyDescent="0.3">
      <c r="A20" s="11">
        <v>223</v>
      </c>
      <c r="B20" s="7" t="s">
        <v>243</v>
      </c>
      <c r="C20" s="182">
        <v>42930</v>
      </c>
      <c r="D20" s="11">
        <v>7043</v>
      </c>
      <c r="E20" s="120" t="s">
        <v>164</v>
      </c>
      <c r="F20" s="122">
        <v>556.79999999999995</v>
      </c>
    </row>
    <row r="21" spans="1:6" ht="33" x14ac:dyDescent="0.3">
      <c r="A21" s="11">
        <v>223</v>
      </c>
      <c r="B21" s="7" t="s">
        <v>243</v>
      </c>
      <c r="C21" s="182">
        <v>42971</v>
      </c>
      <c r="D21" s="11">
        <v>7303</v>
      </c>
      <c r="E21" s="120" t="s">
        <v>164</v>
      </c>
      <c r="F21" s="122">
        <v>556.79999999999995</v>
      </c>
    </row>
    <row r="22" spans="1:6" x14ac:dyDescent="0.3">
      <c r="A22" s="11" t="s">
        <v>77</v>
      </c>
      <c r="B22" s="7" t="s">
        <v>285</v>
      </c>
      <c r="C22" s="182">
        <v>43016</v>
      </c>
      <c r="D22" s="11">
        <v>403258748</v>
      </c>
      <c r="E22" s="120" t="s">
        <v>286</v>
      </c>
      <c r="F22" s="122">
        <v>70</v>
      </c>
    </row>
    <row r="23" spans="1:6" ht="33" x14ac:dyDescent="0.3">
      <c r="A23" s="11">
        <v>426</v>
      </c>
      <c r="B23" s="7" t="s">
        <v>314</v>
      </c>
      <c r="C23" s="182">
        <v>43006</v>
      </c>
      <c r="D23" s="11" t="s">
        <v>315</v>
      </c>
      <c r="E23" s="120" t="s">
        <v>316</v>
      </c>
      <c r="F23" s="122">
        <v>1449</v>
      </c>
    </row>
    <row r="24" spans="1:6" x14ac:dyDescent="0.3">
      <c r="A24" s="11" t="s">
        <v>77</v>
      </c>
      <c r="B24" s="7" t="s">
        <v>327</v>
      </c>
      <c r="C24" s="182">
        <v>43004</v>
      </c>
      <c r="D24" s="11">
        <v>43493098</v>
      </c>
      <c r="E24" s="120" t="s">
        <v>328</v>
      </c>
      <c r="F24" s="122">
        <v>267</v>
      </c>
    </row>
    <row r="25" spans="1:6" x14ac:dyDescent="0.3">
      <c r="A25" s="11">
        <v>426</v>
      </c>
      <c r="B25" s="7" t="s">
        <v>371</v>
      </c>
      <c r="C25" s="182">
        <v>43016</v>
      </c>
      <c r="D25" s="119">
        <v>39285</v>
      </c>
      <c r="E25" s="120" t="s">
        <v>182</v>
      </c>
      <c r="F25" s="122">
        <v>219</v>
      </c>
    </row>
    <row r="26" spans="1:6" ht="33" x14ac:dyDescent="0.3">
      <c r="A26" s="11">
        <v>516</v>
      </c>
      <c r="B26" s="7" t="s">
        <v>375</v>
      </c>
      <c r="C26" s="182">
        <v>43024</v>
      </c>
      <c r="D26" s="119">
        <v>6190</v>
      </c>
      <c r="E26" s="120" t="s">
        <v>376</v>
      </c>
      <c r="F26" s="122">
        <f>185.6*1.16</f>
        <v>215.29599999999999</v>
      </c>
    </row>
    <row r="27" spans="1:6" x14ac:dyDescent="0.3">
      <c r="A27" s="11">
        <v>516</v>
      </c>
      <c r="B27" s="7" t="s">
        <v>377</v>
      </c>
      <c r="C27" s="182">
        <v>42796</v>
      </c>
      <c r="D27" s="119" t="s">
        <v>86</v>
      </c>
      <c r="E27" s="120" t="s">
        <v>87</v>
      </c>
      <c r="F27" s="122">
        <v>18.170000000000002</v>
      </c>
    </row>
    <row r="28" spans="1:6" ht="33" x14ac:dyDescent="0.3">
      <c r="A28" s="11">
        <v>516</v>
      </c>
      <c r="B28" s="7" t="s">
        <v>94</v>
      </c>
      <c r="C28" s="182">
        <v>42824</v>
      </c>
      <c r="D28" s="119" t="s">
        <v>240</v>
      </c>
      <c r="E28" s="120" t="s">
        <v>95</v>
      </c>
      <c r="F28" s="122">
        <v>201.67</v>
      </c>
    </row>
    <row r="29" spans="1:6" ht="33" x14ac:dyDescent="0.3">
      <c r="A29" s="11">
        <v>255</v>
      </c>
      <c r="B29" s="7" t="s">
        <v>381</v>
      </c>
      <c r="C29" s="182">
        <v>43024</v>
      </c>
      <c r="D29" s="119">
        <v>6190</v>
      </c>
      <c r="E29" s="120" t="s">
        <v>376</v>
      </c>
      <c r="F29" s="122">
        <v>351.5</v>
      </c>
    </row>
    <row r="30" spans="1:6" x14ac:dyDescent="0.3">
      <c r="A30" s="11">
        <v>515</v>
      </c>
      <c r="B30" s="7" t="s">
        <v>476</v>
      </c>
      <c r="C30" s="182">
        <v>43055</v>
      </c>
      <c r="D30" s="119">
        <v>3565</v>
      </c>
      <c r="E30" s="120" t="s">
        <v>470</v>
      </c>
      <c r="F30" s="122">
        <v>1005</v>
      </c>
    </row>
    <row r="31" spans="1:6" ht="33" x14ac:dyDescent="0.3">
      <c r="A31" s="11">
        <v>506</v>
      </c>
      <c r="B31" s="7" t="s">
        <v>83</v>
      </c>
      <c r="C31" s="182">
        <v>43024</v>
      </c>
      <c r="D31" s="119">
        <v>6190</v>
      </c>
      <c r="E31" s="120" t="s">
        <v>376</v>
      </c>
      <c r="F31" s="122">
        <v>218.1</v>
      </c>
    </row>
    <row r="32" spans="1:6" ht="33" x14ac:dyDescent="0.3">
      <c r="A32" s="11">
        <v>506</v>
      </c>
      <c r="B32" s="7" t="s">
        <v>378</v>
      </c>
      <c r="C32" s="182">
        <v>42796</v>
      </c>
      <c r="D32" s="119">
        <v>7563</v>
      </c>
      <c r="E32" s="120" t="s">
        <v>93</v>
      </c>
      <c r="F32" s="122">
        <v>208.8</v>
      </c>
    </row>
    <row r="33" spans="1:6" x14ac:dyDescent="0.3">
      <c r="A33" s="11">
        <v>506</v>
      </c>
      <c r="B33" s="7" t="s">
        <v>379</v>
      </c>
      <c r="C33" s="182">
        <v>42826</v>
      </c>
      <c r="D33" s="119" t="s">
        <v>86</v>
      </c>
      <c r="E33" s="120" t="s">
        <v>87</v>
      </c>
      <c r="F33" s="122">
        <v>29.29</v>
      </c>
    </row>
    <row r="34" spans="1:6" x14ac:dyDescent="0.3">
      <c r="A34" s="11">
        <v>506</v>
      </c>
      <c r="B34" s="7" t="s">
        <v>377</v>
      </c>
      <c r="C34" s="182">
        <v>42826</v>
      </c>
      <c r="D34" s="119" t="s">
        <v>86</v>
      </c>
      <c r="E34" s="120" t="s">
        <v>87</v>
      </c>
      <c r="F34" s="122">
        <v>90.82</v>
      </c>
    </row>
    <row r="35" spans="1:6" x14ac:dyDescent="0.3">
      <c r="A35" s="11">
        <v>627</v>
      </c>
      <c r="B35" s="7" t="s">
        <v>489</v>
      </c>
      <c r="C35" s="182">
        <v>43080</v>
      </c>
      <c r="D35" s="119">
        <v>5765</v>
      </c>
      <c r="E35" s="120" t="s">
        <v>202</v>
      </c>
      <c r="F35" s="122">
        <v>1044</v>
      </c>
    </row>
    <row r="36" spans="1:6" x14ac:dyDescent="0.3">
      <c r="A36" s="11">
        <v>627</v>
      </c>
      <c r="B36" s="7" t="s">
        <v>490</v>
      </c>
      <c r="C36" s="182">
        <v>43080</v>
      </c>
      <c r="D36" s="119">
        <v>42841</v>
      </c>
      <c r="E36" s="120" t="s">
        <v>491</v>
      </c>
      <c r="F36" s="122">
        <v>26.5</v>
      </c>
    </row>
    <row r="37" spans="1:6" x14ac:dyDescent="0.3">
      <c r="A37" s="11"/>
      <c r="B37" s="7"/>
      <c r="C37" s="182"/>
      <c r="D37" s="119"/>
      <c r="E37" s="120"/>
      <c r="F37" s="122"/>
    </row>
    <row r="38" spans="1:6" x14ac:dyDescent="0.3">
      <c r="A38" s="11"/>
      <c r="B38" s="7"/>
      <c r="C38" s="11"/>
      <c r="D38" s="119"/>
      <c r="E38" s="120"/>
      <c r="F38" s="130">
        <f>SUM(F10:F36)</f>
        <v>8310.6460000000006</v>
      </c>
    </row>
    <row r="39" spans="1:6" x14ac:dyDescent="0.3">
      <c r="A39" s="11"/>
      <c r="B39" s="7"/>
      <c r="C39" s="11"/>
      <c r="D39" s="119"/>
      <c r="E39" s="120"/>
      <c r="F39" s="122"/>
    </row>
    <row r="40" spans="1:6" x14ac:dyDescent="0.3">
      <c r="A40" s="132" t="s">
        <v>387</v>
      </c>
      <c r="B40" s="7"/>
      <c r="C40" s="65"/>
      <c r="D40" s="119"/>
      <c r="E40" s="120"/>
      <c r="F40" s="122"/>
    </row>
    <row r="41" spans="1:6" x14ac:dyDescent="0.3">
      <c r="A41" s="11">
        <v>82</v>
      </c>
      <c r="B41" s="7" t="s">
        <v>445</v>
      </c>
      <c r="C41" s="182">
        <v>42767</v>
      </c>
      <c r="D41" s="119">
        <v>55106</v>
      </c>
      <c r="E41" s="120" t="s">
        <v>84</v>
      </c>
      <c r="F41" s="122">
        <v>213.44</v>
      </c>
    </row>
    <row r="42" spans="1:6" x14ac:dyDescent="0.3">
      <c r="A42" s="11" t="s">
        <v>77</v>
      </c>
      <c r="B42" s="7" t="s">
        <v>426</v>
      </c>
      <c r="C42" s="182">
        <v>43053</v>
      </c>
      <c r="D42" s="119" t="s">
        <v>427</v>
      </c>
      <c r="E42" s="120" t="s">
        <v>428</v>
      </c>
      <c r="F42" s="122">
        <v>274.25</v>
      </c>
    </row>
    <row r="43" spans="1:6" x14ac:dyDescent="0.3">
      <c r="A43" s="11" t="s">
        <v>77</v>
      </c>
      <c r="B43" s="7" t="s">
        <v>426</v>
      </c>
      <c r="C43" s="182">
        <v>43053</v>
      </c>
      <c r="D43" s="119" t="s">
        <v>429</v>
      </c>
      <c r="E43" s="120" t="s">
        <v>428</v>
      </c>
      <c r="F43" s="122">
        <v>274.25</v>
      </c>
    </row>
    <row r="44" spans="1:6" s="60" customFormat="1" x14ac:dyDescent="0.3">
      <c r="A44" s="11" t="s">
        <v>77</v>
      </c>
      <c r="B44" s="7" t="s">
        <v>426</v>
      </c>
      <c r="C44" s="182">
        <v>43053</v>
      </c>
      <c r="D44" s="162" t="s">
        <v>430</v>
      </c>
      <c r="E44" s="120" t="s">
        <v>428</v>
      </c>
      <c r="F44" s="122">
        <v>274.25</v>
      </c>
    </row>
    <row r="45" spans="1:6" s="60" customFormat="1" x14ac:dyDescent="0.3">
      <c r="A45" s="11" t="s">
        <v>77</v>
      </c>
      <c r="B45" s="7" t="s">
        <v>426</v>
      </c>
      <c r="C45" s="182">
        <v>43054</v>
      </c>
      <c r="D45" s="162" t="s">
        <v>431</v>
      </c>
      <c r="E45" s="120" t="s">
        <v>428</v>
      </c>
      <c r="F45" s="122">
        <v>274.25</v>
      </c>
    </row>
    <row r="46" spans="1:6" s="60" customFormat="1" x14ac:dyDescent="0.3">
      <c r="A46" s="11" t="s">
        <v>77</v>
      </c>
      <c r="B46" s="7" t="s">
        <v>426</v>
      </c>
      <c r="C46" s="182">
        <v>43054</v>
      </c>
      <c r="D46" s="162" t="s">
        <v>432</v>
      </c>
      <c r="E46" s="120" t="s">
        <v>428</v>
      </c>
      <c r="F46" s="122">
        <v>274.25</v>
      </c>
    </row>
    <row r="47" spans="1:6" s="60" customFormat="1" x14ac:dyDescent="0.3">
      <c r="A47" s="11" t="s">
        <v>77</v>
      </c>
      <c r="B47" s="7" t="s">
        <v>426</v>
      </c>
      <c r="C47" s="182">
        <v>43054</v>
      </c>
      <c r="D47" s="162" t="s">
        <v>433</v>
      </c>
      <c r="E47" s="120" t="s">
        <v>428</v>
      </c>
      <c r="F47" s="122">
        <v>274.25</v>
      </c>
    </row>
    <row r="48" spans="1:6" x14ac:dyDescent="0.3">
      <c r="A48" s="11">
        <v>506</v>
      </c>
      <c r="B48" s="7" t="s">
        <v>380</v>
      </c>
      <c r="C48" s="182">
        <v>43019</v>
      </c>
      <c r="D48" s="119">
        <v>5520</v>
      </c>
      <c r="E48" s="120" t="s">
        <v>202</v>
      </c>
      <c r="F48" s="122">
        <v>4071.6</v>
      </c>
    </row>
    <row r="49" spans="1:6" x14ac:dyDescent="0.3">
      <c r="A49" s="11" t="s">
        <v>77</v>
      </c>
      <c r="B49" s="7" t="s">
        <v>426</v>
      </c>
      <c r="C49" s="182">
        <v>43080</v>
      </c>
      <c r="D49" s="119" t="s">
        <v>480</v>
      </c>
      <c r="E49" s="120" t="s">
        <v>428</v>
      </c>
      <c r="F49" s="122">
        <v>239.64</v>
      </c>
    </row>
    <row r="50" spans="1:6" x14ac:dyDescent="0.3">
      <c r="A50" s="11" t="s">
        <v>77</v>
      </c>
      <c r="B50" s="7" t="s">
        <v>426</v>
      </c>
      <c r="C50" s="182">
        <v>43080</v>
      </c>
      <c r="D50" s="119" t="s">
        <v>481</v>
      </c>
      <c r="E50" s="120" t="s">
        <v>428</v>
      </c>
      <c r="F50" s="122">
        <v>275.19</v>
      </c>
    </row>
    <row r="51" spans="1:6" x14ac:dyDescent="0.3">
      <c r="A51" s="11" t="s">
        <v>77</v>
      </c>
      <c r="B51" s="7" t="s">
        <v>426</v>
      </c>
      <c r="C51" s="182">
        <v>43080</v>
      </c>
      <c r="D51" s="119" t="s">
        <v>482</v>
      </c>
      <c r="E51" s="120" t="s">
        <v>428</v>
      </c>
      <c r="F51" s="122">
        <v>319.51</v>
      </c>
    </row>
    <row r="52" spans="1:6" x14ac:dyDescent="0.3">
      <c r="A52" s="11">
        <v>118</v>
      </c>
      <c r="B52" s="7" t="s">
        <v>201</v>
      </c>
      <c r="C52" s="182">
        <v>42989</v>
      </c>
      <c r="D52" s="11">
        <v>5413</v>
      </c>
      <c r="E52" s="120" t="s">
        <v>202</v>
      </c>
      <c r="F52" s="122">
        <v>928</v>
      </c>
    </row>
    <row r="53" spans="1:6" x14ac:dyDescent="0.3">
      <c r="A53" s="11">
        <v>140</v>
      </c>
      <c r="B53" s="7" t="s">
        <v>181</v>
      </c>
      <c r="C53" s="182">
        <v>42957</v>
      </c>
      <c r="D53" s="11">
        <v>39285</v>
      </c>
      <c r="E53" s="120" t="s">
        <v>182</v>
      </c>
      <c r="F53" s="122">
        <v>219</v>
      </c>
    </row>
    <row r="54" spans="1:6" x14ac:dyDescent="0.3">
      <c r="A54" s="11">
        <v>456</v>
      </c>
      <c r="B54" s="7" t="s">
        <v>474</v>
      </c>
      <c r="C54" s="182">
        <v>43055</v>
      </c>
      <c r="D54" s="11">
        <v>3565</v>
      </c>
      <c r="E54" s="14" t="s">
        <v>470</v>
      </c>
      <c r="F54" s="122">
        <v>1920</v>
      </c>
    </row>
    <row r="55" spans="1:6" x14ac:dyDescent="0.3">
      <c r="A55" s="11">
        <v>569</v>
      </c>
      <c r="B55" s="7" t="s">
        <v>445</v>
      </c>
      <c r="C55" s="182">
        <v>43037</v>
      </c>
      <c r="D55" s="119">
        <v>55106</v>
      </c>
      <c r="E55" s="120" t="s">
        <v>84</v>
      </c>
      <c r="F55" s="122">
        <v>213.44</v>
      </c>
    </row>
    <row r="56" spans="1:6" x14ac:dyDescent="0.3">
      <c r="A56" s="11" t="s">
        <v>77</v>
      </c>
      <c r="B56" s="7" t="s">
        <v>426</v>
      </c>
      <c r="C56" s="182">
        <v>43089</v>
      </c>
      <c r="D56" s="119" t="s">
        <v>479</v>
      </c>
      <c r="E56" s="120" t="s">
        <v>428</v>
      </c>
      <c r="F56" s="122">
        <v>239.64</v>
      </c>
    </row>
    <row r="57" spans="1:6" x14ac:dyDescent="0.3">
      <c r="A57" s="11"/>
      <c r="B57" s="7"/>
      <c r="C57" s="11"/>
      <c r="D57" s="119"/>
      <c r="E57" s="120"/>
      <c r="F57" s="130">
        <f>SUM(F41:F56)</f>
        <v>10284.960000000001</v>
      </c>
    </row>
    <row r="58" spans="1:6" x14ac:dyDescent="0.3">
      <c r="A58" s="132" t="s">
        <v>388</v>
      </c>
      <c r="B58" s="7"/>
      <c r="C58" s="65"/>
      <c r="D58" s="119"/>
      <c r="E58" s="120"/>
      <c r="F58" s="122"/>
    </row>
    <row r="59" spans="1:6" x14ac:dyDescent="0.3">
      <c r="A59" s="11">
        <v>426</v>
      </c>
      <c r="B59" s="7" t="s">
        <v>317</v>
      </c>
      <c r="C59" s="182">
        <v>43011</v>
      </c>
      <c r="D59" s="11" t="s">
        <v>318</v>
      </c>
      <c r="E59" s="120" t="s">
        <v>319</v>
      </c>
      <c r="F59" s="122">
        <v>290</v>
      </c>
    </row>
    <row r="60" spans="1:6" ht="33" x14ac:dyDescent="0.3">
      <c r="A60" s="11">
        <v>411</v>
      </c>
      <c r="B60" s="7" t="s">
        <v>357</v>
      </c>
      <c r="C60" s="182">
        <v>43031</v>
      </c>
      <c r="D60" s="119">
        <v>7712</v>
      </c>
      <c r="E60" s="120" t="s">
        <v>366</v>
      </c>
      <c r="F60" s="122">
        <v>240.12</v>
      </c>
    </row>
    <row r="61" spans="1:6" ht="33" x14ac:dyDescent="0.3">
      <c r="A61" s="11">
        <v>316</v>
      </c>
      <c r="B61" s="7" t="s">
        <v>368</v>
      </c>
      <c r="C61" s="182">
        <v>42964</v>
      </c>
      <c r="D61" s="119">
        <v>7263</v>
      </c>
      <c r="E61" s="120" t="s">
        <v>366</v>
      </c>
      <c r="F61" s="122">
        <v>167.04</v>
      </c>
    </row>
    <row r="62" spans="1:6" ht="33" x14ac:dyDescent="0.3">
      <c r="A62" s="11">
        <v>334</v>
      </c>
      <c r="B62" s="7" t="s">
        <v>193</v>
      </c>
      <c r="C62" s="182">
        <v>42975</v>
      </c>
      <c r="D62" s="11">
        <v>7310</v>
      </c>
      <c r="E62" s="120" t="s">
        <v>164</v>
      </c>
      <c r="F62" s="122">
        <v>1983.6</v>
      </c>
    </row>
    <row r="63" spans="1:6" ht="33" x14ac:dyDescent="0.3">
      <c r="A63" s="11">
        <v>327</v>
      </c>
      <c r="B63" s="7" t="s">
        <v>193</v>
      </c>
      <c r="C63" s="182">
        <v>42978</v>
      </c>
      <c r="D63" s="11">
        <v>7330</v>
      </c>
      <c r="E63" s="120" t="s">
        <v>164</v>
      </c>
      <c r="F63" s="122">
        <v>661.2</v>
      </c>
    </row>
    <row r="64" spans="1:6" ht="33" x14ac:dyDescent="0.3">
      <c r="A64" s="11">
        <v>253</v>
      </c>
      <c r="B64" s="7" t="s">
        <v>163</v>
      </c>
      <c r="C64" s="182">
        <v>42943</v>
      </c>
      <c r="D64" s="11">
        <v>7128</v>
      </c>
      <c r="E64" s="120" t="s">
        <v>164</v>
      </c>
      <c r="F64" s="122">
        <v>835.2</v>
      </c>
    </row>
    <row r="65" spans="1:6" x14ac:dyDescent="0.3">
      <c r="A65" s="11"/>
      <c r="B65" s="7"/>
      <c r="C65" s="11"/>
      <c r="D65" s="119"/>
      <c r="E65" s="120"/>
      <c r="F65" s="130">
        <f>SUM(F59:F64)</f>
        <v>4177.16</v>
      </c>
    </row>
    <row r="66" spans="1:6" x14ac:dyDescent="0.3">
      <c r="A66" s="11"/>
      <c r="B66" s="7"/>
      <c r="C66" s="11"/>
      <c r="D66" s="119"/>
      <c r="E66" s="120"/>
      <c r="F66" s="122"/>
    </row>
    <row r="67" spans="1:6" x14ac:dyDescent="0.3">
      <c r="A67" s="11"/>
      <c r="B67" s="7"/>
      <c r="C67" s="11"/>
      <c r="D67" s="119"/>
      <c r="E67" s="120"/>
      <c r="F67" s="122"/>
    </row>
    <row r="68" spans="1:6" x14ac:dyDescent="0.3">
      <c r="A68" s="132" t="s">
        <v>389</v>
      </c>
      <c r="B68" s="7"/>
      <c r="C68" s="65"/>
      <c r="D68" s="119"/>
      <c r="E68" s="120"/>
      <c r="F68" s="122"/>
    </row>
    <row r="69" spans="1:6" x14ac:dyDescent="0.3">
      <c r="A69" s="11"/>
      <c r="B69" s="7"/>
      <c r="C69" s="74"/>
      <c r="D69" s="119"/>
      <c r="E69" s="120"/>
      <c r="F69" s="122"/>
    </row>
    <row r="70" spans="1:6" x14ac:dyDescent="0.3">
      <c r="A70" s="11"/>
      <c r="B70" s="7"/>
      <c r="C70" s="74"/>
      <c r="D70" s="119"/>
      <c r="E70" s="120"/>
      <c r="F70" s="122"/>
    </row>
    <row r="71" spans="1:6" x14ac:dyDescent="0.3">
      <c r="A71" s="11"/>
      <c r="B71" s="7"/>
      <c r="C71" s="74"/>
      <c r="D71" s="119"/>
      <c r="E71" s="120"/>
      <c r="F71" s="122"/>
    </row>
    <row r="72" spans="1:6" x14ac:dyDescent="0.3">
      <c r="A72" s="132" t="s">
        <v>390</v>
      </c>
      <c r="B72" s="7"/>
      <c r="C72" s="65"/>
      <c r="D72" s="119"/>
      <c r="E72" s="120"/>
      <c r="F72" s="122"/>
    </row>
    <row r="73" spans="1:6" x14ac:dyDescent="0.3">
      <c r="A73" s="11">
        <v>261</v>
      </c>
      <c r="B73" s="7" t="s">
        <v>372</v>
      </c>
      <c r="C73" s="183">
        <v>42965</v>
      </c>
      <c r="D73" s="119">
        <v>12</v>
      </c>
      <c r="E73" s="120" t="s">
        <v>373</v>
      </c>
      <c r="F73" s="122">
        <v>6820.8</v>
      </c>
    </row>
    <row r="74" spans="1:6" x14ac:dyDescent="0.3">
      <c r="A74" s="11"/>
      <c r="B74" s="7"/>
      <c r="C74" s="74"/>
      <c r="D74" s="119"/>
      <c r="E74" s="120"/>
      <c r="F74" s="130">
        <f>SUM(F73)</f>
        <v>6820.8</v>
      </c>
    </row>
    <row r="75" spans="1:6" x14ac:dyDescent="0.3">
      <c r="A75" s="11"/>
      <c r="B75" s="7"/>
      <c r="C75" s="74"/>
      <c r="D75" s="11"/>
      <c r="E75" s="120"/>
      <c r="F75" s="122"/>
    </row>
    <row r="76" spans="1:6" x14ac:dyDescent="0.3">
      <c r="A76" s="132" t="s">
        <v>391</v>
      </c>
      <c r="B76" s="7"/>
      <c r="C76" s="65"/>
      <c r="D76" s="11"/>
      <c r="E76" s="120"/>
      <c r="F76" s="122"/>
    </row>
    <row r="77" spans="1:6" x14ac:dyDescent="0.3">
      <c r="A77" s="11">
        <v>116</v>
      </c>
      <c r="B77" s="120" t="s">
        <v>88</v>
      </c>
      <c r="C77" s="183">
        <v>42892</v>
      </c>
      <c r="D77" s="119" t="s">
        <v>89</v>
      </c>
      <c r="E77" s="120" t="s">
        <v>90</v>
      </c>
      <c r="F77" s="122">
        <v>348</v>
      </c>
    </row>
    <row r="78" spans="1:6" x14ac:dyDescent="0.3">
      <c r="A78" s="65"/>
      <c r="B78" s="34"/>
      <c r="C78" s="65"/>
      <c r="D78" s="11"/>
      <c r="E78" s="120"/>
      <c r="F78" s="130">
        <f>SUM(F77)</f>
        <v>348</v>
      </c>
    </row>
    <row r="79" spans="1:6" x14ac:dyDescent="0.3">
      <c r="A79" s="65"/>
      <c r="B79" s="34"/>
      <c r="C79" s="65"/>
      <c r="D79" s="11"/>
      <c r="E79" s="120"/>
      <c r="F79" s="122"/>
    </row>
    <row r="80" spans="1:6" x14ac:dyDescent="0.3">
      <c r="A80" s="65"/>
      <c r="B80" s="34"/>
      <c r="C80" s="65"/>
      <c r="D80" s="11"/>
      <c r="E80" s="120"/>
      <c r="F80" s="122"/>
    </row>
    <row r="81" spans="1:6" x14ac:dyDescent="0.3">
      <c r="A81" s="132" t="s">
        <v>392</v>
      </c>
      <c r="B81" s="34"/>
      <c r="C81" s="65"/>
      <c r="D81" s="11"/>
      <c r="E81" s="120"/>
      <c r="F81" s="122"/>
    </row>
    <row r="82" spans="1:6" x14ac:dyDescent="0.3">
      <c r="A82" s="11">
        <v>80</v>
      </c>
      <c r="B82" s="7" t="s">
        <v>105</v>
      </c>
      <c r="C82" s="183">
        <v>42954</v>
      </c>
      <c r="D82" s="11" t="s">
        <v>187</v>
      </c>
      <c r="E82" s="120" t="s">
        <v>107</v>
      </c>
      <c r="F82" s="122">
        <v>171.68</v>
      </c>
    </row>
    <row r="83" spans="1:6" x14ac:dyDescent="0.3">
      <c r="A83" s="11">
        <v>27</v>
      </c>
      <c r="B83" s="7" t="s">
        <v>105</v>
      </c>
      <c r="C83" s="183">
        <v>42829</v>
      </c>
      <c r="D83" s="11" t="s">
        <v>106</v>
      </c>
      <c r="E83" s="120" t="s">
        <v>107</v>
      </c>
      <c r="F83" s="122">
        <v>306.05</v>
      </c>
    </row>
    <row r="84" spans="1:6" x14ac:dyDescent="0.3">
      <c r="A84" s="65"/>
      <c r="B84" s="34"/>
      <c r="C84" s="65"/>
      <c r="D84" s="11"/>
      <c r="E84" s="120"/>
      <c r="F84" s="130">
        <f>SUM(F82:F83)</f>
        <v>477.73</v>
      </c>
    </row>
    <row r="85" spans="1:6" x14ac:dyDescent="0.3">
      <c r="A85" s="65"/>
      <c r="B85" s="34"/>
      <c r="C85" s="65"/>
      <c r="D85" s="11"/>
      <c r="E85" s="120"/>
      <c r="F85" s="122"/>
    </row>
    <row r="86" spans="1:6" x14ac:dyDescent="0.3">
      <c r="A86" s="132" t="s">
        <v>393</v>
      </c>
      <c r="B86" s="34"/>
      <c r="C86" s="65"/>
      <c r="D86" s="11"/>
      <c r="E86" s="120"/>
      <c r="F86" s="122"/>
    </row>
    <row r="87" spans="1:6" x14ac:dyDescent="0.3">
      <c r="A87" s="11" t="s">
        <v>77</v>
      </c>
      <c r="B87" s="7" t="s">
        <v>78</v>
      </c>
      <c r="C87" s="183">
        <v>42893</v>
      </c>
      <c r="D87" s="119">
        <v>26109</v>
      </c>
      <c r="E87" s="120" t="s">
        <v>79</v>
      </c>
      <c r="F87" s="121">
        <v>12</v>
      </c>
    </row>
    <row r="88" spans="1:6" x14ac:dyDescent="0.3">
      <c r="A88" s="11" t="s">
        <v>77</v>
      </c>
      <c r="B88" s="7" t="s">
        <v>78</v>
      </c>
      <c r="C88" s="11" t="s">
        <v>442</v>
      </c>
      <c r="D88" s="11" t="s">
        <v>108</v>
      </c>
      <c r="E88" s="7" t="s">
        <v>80</v>
      </c>
      <c r="F88" s="122">
        <v>15</v>
      </c>
    </row>
    <row r="89" spans="1:6" x14ac:dyDescent="0.3">
      <c r="A89" s="11" t="s">
        <v>77</v>
      </c>
      <c r="B89" s="120" t="s">
        <v>78</v>
      </c>
      <c r="C89" s="182">
        <v>42914</v>
      </c>
      <c r="D89" s="119">
        <v>14727</v>
      </c>
      <c r="E89" s="7" t="s">
        <v>80</v>
      </c>
      <c r="F89" s="122">
        <v>10</v>
      </c>
    </row>
    <row r="90" spans="1:6" x14ac:dyDescent="0.3">
      <c r="A90" s="11" t="s">
        <v>77</v>
      </c>
      <c r="B90" s="120" t="s">
        <v>78</v>
      </c>
      <c r="C90" s="11" t="s">
        <v>442</v>
      </c>
      <c r="D90" s="119" t="s">
        <v>108</v>
      </c>
      <c r="E90" s="7" t="s">
        <v>80</v>
      </c>
      <c r="F90" s="122">
        <v>10</v>
      </c>
    </row>
    <row r="91" spans="1:6" x14ac:dyDescent="0.3">
      <c r="A91" s="11" t="s">
        <v>77</v>
      </c>
      <c r="B91" s="120" t="s">
        <v>78</v>
      </c>
      <c r="C91" s="11" t="s">
        <v>442</v>
      </c>
      <c r="D91" s="119">
        <v>10062</v>
      </c>
      <c r="E91" s="7" t="s">
        <v>80</v>
      </c>
      <c r="F91" s="122">
        <v>35</v>
      </c>
    </row>
    <row r="92" spans="1:6" x14ac:dyDescent="0.3">
      <c r="A92" s="11" t="s">
        <v>77</v>
      </c>
      <c r="B92" s="120" t="s">
        <v>78</v>
      </c>
      <c r="C92" s="11" t="s">
        <v>442</v>
      </c>
      <c r="D92" s="119">
        <v>10035</v>
      </c>
      <c r="E92" s="7" t="s">
        <v>80</v>
      </c>
      <c r="F92" s="122">
        <v>35</v>
      </c>
    </row>
    <row r="93" spans="1:6" x14ac:dyDescent="0.3">
      <c r="A93" s="11" t="s">
        <v>77</v>
      </c>
      <c r="B93" s="120" t="s">
        <v>78</v>
      </c>
      <c r="C93" s="11" t="s">
        <v>442</v>
      </c>
      <c r="D93" s="119">
        <v>10064</v>
      </c>
      <c r="E93" s="7" t="s">
        <v>80</v>
      </c>
      <c r="F93" s="122">
        <v>35</v>
      </c>
    </row>
    <row r="94" spans="1:6" x14ac:dyDescent="0.3">
      <c r="A94" s="11" t="s">
        <v>77</v>
      </c>
      <c r="B94" s="120" t="s">
        <v>78</v>
      </c>
      <c r="C94" s="182">
        <v>42796</v>
      </c>
      <c r="D94" s="119">
        <v>99766</v>
      </c>
      <c r="E94" s="120" t="s">
        <v>81</v>
      </c>
      <c r="F94" s="122">
        <v>23</v>
      </c>
    </row>
    <row r="95" spans="1:6" x14ac:dyDescent="0.3">
      <c r="A95" s="11" t="s">
        <v>77</v>
      </c>
      <c r="B95" s="120" t="s">
        <v>78</v>
      </c>
      <c r="C95" s="182">
        <v>42797</v>
      </c>
      <c r="D95" s="119" t="s">
        <v>108</v>
      </c>
      <c r="E95" s="7" t="s">
        <v>80</v>
      </c>
      <c r="F95" s="122">
        <v>15</v>
      </c>
    </row>
    <row r="96" spans="1:6" x14ac:dyDescent="0.3">
      <c r="A96" s="11" t="s">
        <v>77</v>
      </c>
      <c r="B96" s="120" t="s">
        <v>78</v>
      </c>
      <c r="C96" s="182">
        <v>42812</v>
      </c>
      <c r="D96" s="119">
        <v>130376</v>
      </c>
      <c r="E96" s="120" t="s">
        <v>82</v>
      </c>
      <c r="F96" s="122">
        <v>60</v>
      </c>
    </row>
    <row r="97" spans="1:6" x14ac:dyDescent="0.3">
      <c r="A97" s="11" t="s">
        <v>77</v>
      </c>
      <c r="B97" s="7" t="s">
        <v>78</v>
      </c>
      <c r="C97" s="182">
        <v>42916</v>
      </c>
      <c r="D97" s="11">
        <v>0</v>
      </c>
      <c r="E97" s="120" t="s">
        <v>168</v>
      </c>
      <c r="F97" s="122">
        <v>64</v>
      </c>
    </row>
    <row r="98" spans="1:6" x14ac:dyDescent="0.3">
      <c r="A98" s="11" t="s">
        <v>77</v>
      </c>
      <c r="B98" s="7" t="s">
        <v>78</v>
      </c>
      <c r="C98" s="182">
        <v>42918</v>
      </c>
      <c r="D98" s="11">
        <v>206427</v>
      </c>
      <c r="E98" s="120" t="s">
        <v>80</v>
      </c>
      <c r="F98" s="122">
        <v>24</v>
      </c>
    </row>
    <row r="99" spans="1:6" x14ac:dyDescent="0.3">
      <c r="A99" s="11" t="s">
        <v>77</v>
      </c>
      <c r="B99" s="7" t="s">
        <v>78</v>
      </c>
      <c r="C99" s="182">
        <v>42919</v>
      </c>
      <c r="D99" s="11">
        <v>27783</v>
      </c>
      <c r="E99" s="120" t="s">
        <v>79</v>
      </c>
      <c r="F99" s="122">
        <v>12</v>
      </c>
    </row>
    <row r="100" spans="1:6" x14ac:dyDescent="0.3">
      <c r="A100" s="11" t="s">
        <v>77</v>
      </c>
      <c r="B100" s="7" t="s">
        <v>78</v>
      </c>
      <c r="C100" s="182" t="s">
        <v>442</v>
      </c>
      <c r="D100" s="11">
        <v>0</v>
      </c>
      <c r="E100" s="120" t="s">
        <v>80</v>
      </c>
      <c r="F100" s="122">
        <v>14</v>
      </c>
    </row>
    <row r="101" spans="1:6" x14ac:dyDescent="0.3">
      <c r="A101" s="11" t="s">
        <v>77</v>
      </c>
      <c r="B101" s="7" t="s">
        <v>78</v>
      </c>
      <c r="C101" s="182">
        <v>42943</v>
      </c>
      <c r="D101" s="11">
        <v>637374</v>
      </c>
      <c r="E101" s="120" t="s">
        <v>80</v>
      </c>
      <c r="F101" s="122">
        <v>55</v>
      </c>
    </row>
    <row r="102" spans="1:6" x14ac:dyDescent="0.3">
      <c r="A102" s="11" t="s">
        <v>77</v>
      </c>
      <c r="B102" s="7" t="s">
        <v>78</v>
      </c>
      <c r="C102" s="182">
        <v>42943</v>
      </c>
      <c r="D102" s="11">
        <v>637373</v>
      </c>
      <c r="E102" s="120" t="s">
        <v>80</v>
      </c>
      <c r="F102" s="122">
        <v>25</v>
      </c>
    </row>
    <row r="103" spans="1:6" x14ac:dyDescent="0.3">
      <c r="A103" s="11" t="s">
        <v>77</v>
      </c>
      <c r="B103" s="7" t="s">
        <v>78</v>
      </c>
      <c r="C103" s="11" t="s">
        <v>442</v>
      </c>
      <c r="D103" s="11" t="s">
        <v>141</v>
      </c>
      <c r="E103" s="120" t="s">
        <v>80</v>
      </c>
      <c r="F103" s="122">
        <v>5</v>
      </c>
    </row>
    <row r="104" spans="1:6" x14ac:dyDescent="0.3">
      <c r="A104" s="11" t="s">
        <v>77</v>
      </c>
      <c r="B104" s="7" t="s">
        <v>180</v>
      </c>
      <c r="C104" s="182">
        <v>42955</v>
      </c>
      <c r="D104" s="11">
        <v>55540</v>
      </c>
      <c r="E104" s="120" t="s">
        <v>80</v>
      </c>
      <c r="F104" s="122">
        <v>11.6</v>
      </c>
    </row>
    <row r="105" spans="1:6" x14ac:dyDescent="0.3">
      <c r="A105" s="11" t="s">
        <v>77</v>
      </c>
      <c r="B105" s="7" t="s">
        <v>78</v>
      </c>
      <c r="C105" s="182">
        <v>42955</v>
      </c>
      <c r="D105" s="11">
        <v>555108</v>
      </c>
      <c r="E105" s="120" t="s">
        <v>80</v>
      </c>
      <c r="F105" s="122">
        <v>13</v>
      </c>
    </row>
    <row r="106" spans="1:6" x14ac:dyDescent="0.3">
      <c r="A106" s="11" t="s">
        <v>77</v>
      </c>
      <c r="B106" s="7" t="s">
        <v>78</v>
      </c>
      <c r="C106" s="182">
        <v>42956</v>
      </c>
      <c r="D106" s="11">
        <v>48196</v>
      </c>
      <c r="E106" s="120" t="s">
        <v>80</v>
      </c>
      <c r="F106" s="122">
        <v>17</v>
      </c>
    </row>
    <row r="107" spans="1:6" x14ac:dyDescent="0.3">
      <c r="A107" s="11" t="s">
        <v>77</v>
      </c>
      <c r="B107" s="7" t="s">
        <v>78</v>
      </c>
      <c r="C107" s="182">
        <v>42961</v>
      </c>
      <c r="D107" s="11">
        <v>2083892</v>
      </c>
      <c r="E107" s="120" t="s">
        <v>80</v>
      </c>
      <c r="F107" s="122">
        <v>7</v>
      </c>
    </row>
    <row r="108" spans="1:6" x14ac:dyDescent="0.3">
      <c r="A108" s="11" t="s">
        <v>77</v>
      </c>
      <c r="B108" s="7" t="s">
        <v>78</v>
      </c>
      <c r="C108" s="182">
        <v>42968</v>
      </c>
      <c r="D108" s="11" t="s">
        <v>77</v>
      </c>
      <c r="E108" s="120" t="s">
        <v>80</v>
      </c>
      <c r="F108" s="122">
        <v>5</v>
      </c>
    </row>
    <row r="109" spans="1:6" x14ac:dyDescent="0.3">
      <c r="A109" s="11" t="s">
        <v>77</v>
      </c>
      <c r="B109" s="7" t="s">
        <v>78</v>
      </c>
      <c r="C109" s="182">
        <v>42968</v>
      </c>
      <c r="D109" s="11">
        <v>3146279</v>
      </c>
      <c r="E109" s="120" t="s">
        <v>80</v>
      </c>
      <c r="F109" s="122">
        <v>30</v>
      </c>
    </row>
    <row r="110" spans="1:6" x14ac:dyDescent="0.3">
      <c r="A110" s="11" t="s">
        <v>77</v>
      </c>
      <c r="B110" s="7" t="s">
        <v>78</v>
      </c>
      <c r="C110" s="182">
        <v>42969</v>
      </c>
      <c r="D110" s="11">
        <v>3147036</v>
      </c>
      <c r="E110" s="120" t="s">
        <v>80</v>
      </c>
      <c r="F110" s="122">
        <v>20</v>
      </c>
    </row>
    <row r="111" spans="1:6" x14ac:dyDescent="0.3">
      <c r="A111" s="11" t="s">
        <v>77</v>
      </c>
      <c r="B111" s="7" t="s">
        <v>78</v>
      </c>
      <c r="C111" s="182">
        <v>42969</v>
      </c>
      <c r="D111" s="11">
        <v>243115</v>
      </c>
      <c r="E111" s="120" t="s">
        <v>80</v>
      </c>
      <c r="F111" s="122">
        <v>15</v>
      </c>
    </row>
    <row r="112" spans="1:6" x14ac:dyDescent="0.3">
      <c r="A112" s="11" t="s">
        <v>77</v>
      </c>
      <c r="B112" s="7" t="s">
        <v>198</v>
      </c>
      <c r="C112" s="182">
        <v>42978</v>
      </c>
      <c r="D112" s="11" t="s">
        <v>199</v>
      </c>
      <c r="E112" s="120" t="s">
        <v>200</v>
      </c>
      <c r="F112" s="122">
        <v>105.62</v>
      </c>
    </row>
    <row r="113" spans="1:6" x14ac:dyDescent="0.3">
      <c r="A113" s="11" t="s">
        <v>77</v>
      </c>
      <c r="B113" s="7" t="s">
        <v>78</v>
      </c>
      <c r="C113" s="182">
        <v>42972</v>
      </c>
      <c r="D113" s="11">
        <v>664837</v>
      </c>
      <c r="E113" s="120" t="s">
        <v>80</v>
      </c>
      <c r="F113" s="122">
        <v>31</v>
      </c>
    </row>
    <row r="114" spans="1:6" x14ac:dyDescent="0.3">
      <c r="A114" s="11" t="s">
        <v>77</v>
      </c>
      <c r="B114" s="7" t="s">
        <v>78</v>
      </c>
      <c r="C114" s="182">
        <v>42977</v>
      </c>
      <c r="D114" s="11">
        <v>660294</v>
      </c>
      <c r="E114" s="120" t="s">
        <v>80</v>
      </c>
      <c r="F114" s="122">
        <v>20</v>
      </c>
    </row>
    <row r="115" spans="1:6" x14ac:dyDescent="0.3">
      <c r="A115" s="11" t="s">
        <v>77</v>
      </c>
      <c r="B115" s="7" t="s">
        <v>78</v>
      </c>
      <c r="C115" s="182">
        <v>42996</v>
      </c>
      <c r="D115" s="11">
        <v>499</v>
      </c>
      <c r="E115" s="120" t="s">
        <v>80</v>
      </c>
      <c r="F115" s="122">
        <v>25</v>
      </c>
    </row>
    <row r="116" spans="1:6" x14ac:dyDescent="0.3">
      <c r="A116" s="11" t="s">
        <v>77</v>
      </c>
      <c r="B116" s="7" t="s">
        <v>78</v>
      </c>
      <c r="C116" s="182">
        <v>42999</v>
      </c>
      <c r="D116" s="11">
        <v>475</v>
      </c>
      <c r="E116" s="120" t="s">
        <v>80</v>
      </c>
      <c r="F116" s="122">
        <v>30</v>
      </c>
    </row>
    <row r="117" spans="1:6" x14ac:dyDescent="0.3">
      <c r="A117" s="11" t="s">
        <v>77</v>
      </c>
      <c r="B117" s="7" t="s">
        <v>78</v>
      </c>
      <c r="C117" s="182">
        <v>43000</v>
      </c>
      <c r="D117" s="11">
        <v>605002</v>
      </c>
      <c r="E117" s="120" t="s">
        <v>80</v>
      </c>
      <c r="F117" s="122">
        <v>5</v>
      </c>
    </row>
    <row r="118" spans="1:6" x14ac:dyDescent="0.3">
      <c r="A118" s="11" t="s">
        <v>77</v>
      </c>
      <c r="B118" s="7" t="s">
        <v>78</v>
      </c>
      <c r="C118" s="182">
        <v>43000</v>
      </c>
      <c r="D118" s="11">
        <v>1791</v>
      </c>
      <c r="E118" s="120" t="s">
        <v>80</v>
      </c>
      <c r="F118" s="122">
        <v>5</v>
      </c>
    </row>
    <row r="119" spans="1:6" x14ac:dyDescent="0.3">
      <c r="A119" s="11" t="s">
        <v>77</v>
      </c>
      <c r="B119" s="7" t="s">
        <v>78</v>
      </c>
      <c r="C119" s="182">
        <v>43000</v>
      </c>
      <c r="D119" s="11">
        <v>146420</v>
      </c>
      <c r="E119" s="120" t="s">
        <v>80</v>
      </c>
      <c r="F119" s="122">
        <v>12</v>
      </c>
    </row>
    <row r="120" spans="1:6" x14ac:dyDescent="0.3">
      <c r="A120" s="11" t="s">
        <v>77</v>
      </c>
      <c r="B120" s="7" t="s">
        <v>78</v>
      </c>
      <c r="C120" s="182">
        <v>43003</v>
      </c>
      <c r="D120" s="11" t="s">
        <v>77</v>
      </c>
      <c r="E120" s="120" t="s">
        <v>80</v>
      </c>
      <c r="F120" s="122">
        <v>39</v>
      </c>
    </row>
    <row r="121" spans="1:6" x14ac:dyDescent="0.3">
      <c r="A121" s="11" t="s">
        <v>77</v>
      </c>
      <c r="B121" s="7" t="s">
        <v>78</v>
      </c>
      <c r="C121" s="182">
        <v>42983</v>
      </c>
      <c r="D121" s="11">
        <v>384</v>
      </c>
      <c r="E121" s="120" t="s">
        <v>80</v>
      </c>
      <c r="F121" s="122">
        <v>30</v>
      </c>
    </row>
    <row r="122" spans="1:6" x14ac:dyDescent="0.3">
      <c r="A122" s="11" t="s">
        <v>77</v>
      </c>
      <c r="B122" s="7" t="s">
        <v>78</v>
      </c>
      <c r="C122" s="182">
        <v>43048</v>
      </c>
      <c r="D122" s="11">
        <v>232612</v>
      </c>
      <c r="E122" s="120" t="s">
        <v>80</v>
      </c>
      <c r="F122" s="122">
        <v>7</v>
      </c>
    </row>
    <row r="123" spans="1:6" x14ac:dyDescent="0.3">
      <c r="A123" s="11" t="s">
        <v>77</v>
      </c>
      <c r="B123" s="7" t="s">
        <v>78</v>
      </c>
      <c r="C123" s="182">
        <v>43060</v>
      </c>
      <c r="D123" s="11">
        <v>9132</v>
      </c>
      <c r="E123" s="120" t="s">
        <v>80</v>
      </c>
      <c r="F123" s="122">
        <v>7</v>
      </c>
    </row>
    <row r="124" spans="1:6" x14ac:dyDescent="0.3">
      <c r="A124" s="11" t="s">
        <v>77</v>
      </c>
      <c r="B124" s="7" t="s">
        <v>78</v>
      </c>
      <c r="C124" s="182">
        <v>43077</v>
      </c>
      <c r="D124" s="11">
        <v>992</v>
      </c>
      <c r="E124" s="120" t="s">
        <v>80</v>
      </c>
      <c r="F124" s="122">
        <v>30</v>
      </c>
    </row>
    <row r="125" spans="1:6" x14ac:dyDescent="0.3">
      <c r="A125" s="11" t="s">
        <v>77</v>
      </c>
      <c r="B125" s="7" t="s">
        <v>78</v>
      </c>
      <c r="C125" s="182">
        <v>43080</v>
      </c>
      <c r="D125" s="11">
        <v>27811</v>
      </c>
      <c r="E125" s="120" t="s">
        <v>80</v>
      </c>
      <c r="F125" s="122">
        <v>17</v>
      </c>
    </row>
    <row r="126" spans="1:6" x14ac:dyDescent="0.3">
      <c r="A126" s="11" t="s">
        <v>77</v>
      </c>
      <c r="B126" s="7" t="s">
        <v>78</v>
      </c>
      <c r="C126" s="182"/>
      <c r="D126" s="11"/>
      <c r="E126" s="120" t="s">
        <v>80</v>
      </c>
      <c r="F126" s="122"/>
    </row>
    <row r="127" spans="1:6" x14ac:dyDescent="0.3">
      <c r="A127" s="11" t="s">
        <v>77</v>
      </c>
      <c r="B127" s="7" t="s">
        <v>78</v>
      </c>
      <c r="C127" s="182"/>
      <c r="D127" s="11"/>
      <c r="E127" s="120" t="s">
        <v>80</v>
      </c>
      <c r="F127" s="122"/>
    </row>
    <row r="128" spans="1:6" x14ac:dyDescent="0.3">
      <c r="A128" s="11" t="s">
        <v>77</v>
      </c>
      <c r="B128" s="7" t="s">
        <v>78</v>
      </c>
      <c r="C128" s="182">
        <v>42986</v>
      </c>
      <c r="D128" s="11">
        <v>83647</v>
      </c>
      <c r="E128" s="120" t="s">
        <v>80</v>
      </c>
      <c r="F128" s="122">
        <v>30</v>
      </c>
    </row>
    <row r="129" spans="1:7" x14ac:dyDescent="0.3">
      <c r="A129" s="11" t="s">
        <v>77</v>
      </c>
      <c r="B129" s="7" t="s">
        <v>78</v>
      </c>
      <c r="C129" s="182">
        <v>42986</v>
      </c>
      <c r="D129" s="11">
        <v>1605</v>
      </c>
      <c r="E129" s="120" t="s">
        <v>80</v>
      </c>
      <c r="F129" s="122">
        <v>12</v>
      </c>
    </row>
    <row r="130" spans="1:7" x14ac:dyDescent="0.3">
      <c r="A130" s="11" t="s">
        <v>77</v>
      </c>
      <c r="B130" s="7" t="s">
        <v>78</v>
      </c>
      <c r="C130" s="182">
        <v>42987</v>
      </c>
      <c r="D130" s="11">
        <v>1618</v>
      </c>
      <c r="E130" s="120" t="s">
        <v>80</v>
      </c>
      <c r="F130" s="122">
        <v>12</v>
      </c>
    </row>
    <row r="131" spans="1:7" x14ac:dyDescent="0.3">
      <c r="A131" s="11" t="s">
        <v>77</v>
      </c>
      <c r="B131" s="7" t="s">
        <v>78</v>
      </c>
      <c r="C131" s="182">
        <v>42989</v>
      </c>
      <c r="D131" s="11">
        <v>3158279</v>
      </c>
      <c r="E131" s="120" t="s">
        <v>80</v>
      </c>
      <c r="F131" s="122">
        <v>37</v>
      </c>
    </row>
    <row r="132" spans="1:7" x14ac:dyDescent="0.3">
      <c r="A132" s="11" t="s">
        <v>77</v>
      </c>
      <c r="B132" s="7" t="s">
        <v>78</v>
      </c>
      <c r="C132" s="182">
        <v>42989</v>
      </c>
      <c r="D132" s="11">
        <v>265272</v>
      </c>
      <c r="E132" s="120" t="s">
        <v>80</v>
      </c>
      <c r="F132" s="122">
        <v>36</v>
      </c>
    </row>
    <row r="133" spans="1:7" x14ac:dyDescent="0.3">
      <c r="A133" s="11" t="s">
        <v>77</v>
      </c>
      <c r="B133" s="7" t="s">
        <v>198</v>
      </c>
      <c r="C133" s="182">
        <v>43003</v>
      </c>
      <c r="D133" s="83" t="s">
        <v>329</v>
      </c>
      <c r="E133" s="120" t="s">
        <v>330</v>
      </c>
      <c r="F133" s="122">
        <v>53.63</v>
      </c>
    </row>
    <row r="134" spans="1:7" x14ac:dyDescent="0.3">
      <c r="A134" s="11" t="s">
        <v>77</v>
      </c>
      <c r="B134" s="7" t="s">
        <v>198</v>
      </c>
      <c r="C134" s="182">
        <v>43003</v>
      </c>
      <c r="D134" s="83" t="s">
        <v>331</v>
      </c>
      <c r="E134" s="120" t="s">
        <v>332</v>
      </c>
      <c r="F134" s="122">
        <v>86.71</v>
      </c>
    </row>
    <row r="135" spans="1:7" ht="33" x14ac:dyDescent="0.3">
      <c r="A135" s="11" t="s">
        <v>77</v>
      </c>
      <c r="B135" s="7" t="s">
        <v>198</v>
      </c>
      <c r="C135" s="182">
        <v>42972</v>
      </c>
      <c r="D135" s="119">
        <v>722061</v>
      </c>
      <c r="E135" s="120" t="s">
        <v>110</v>
      </c>
      <c r="F135" s="122">
        <v>170.76</v>
      </c>
    </row>
    <row r="136" spans="1:7" x14ac:dyDescent="0.3">
      <c r="A136" s="11"/>
      <c r="B136" s="7"/>
      <c r="C136" s="11"/>
      <c r="D136" s="11"/>
      <c r="E136" s="120"/>
      <c r="F136" s="130">
        <f>SUM(F87:F135)</f>
        <v>1369.3200000000002</v>
      </c>
    </row>
    <row r="137" spans="1:7" x14ac:dyDescent="0.3">
      <c r="A137" s="11"/>
      <c r="B137" s="7"/>
      <c r="C137" s="11"/>
      <c r="D137" s="11"/>
      <c r="E137" s="120"/>
      <c r="F137" s="122"/>
    </row>
    <row r="138" spans="1:7" x14ac:dyDescent="0.3">
      <c r="A138" s="11"/>
      <c r="B138" s="7"/>
      <c r="C138" s="11"/>
      <c r="D138" s="11"/>
      <c r="E138" s="120"/>
      <c r="F138" s="122"/>
    </row>
    <row r="139" spans="1:7" x14ac:dyDescent="0.3">
      <c r="A139" s="132" t="s">
        <v>396</v>
      </c>
      <c r="B139" s="7"/>
      <c r="C139" s="65"/>
      <c r="D139" s="11"/>
      <c r="E139" s="120"/>
      <c r="F139" s="122"/>
    </row>
    <row r="140" spans="1:7" x14ac:dyDescent="0.3">
      <c r="A140" s="11" t="s">
        <v>141</v>
      </c>
      <c r="B140" s="7" t="s">
        <v>142</v>
      </c>
      <c r="C140" s="11"/>
      <c r="D140" s="74"/>
      <c r="E140" s="120" t="s">
        <v>143</v>
      </c>
      <c r="F140" s="130">
        <f>'GASOLINA POA 1'!D33</f>
        <v>8400.0799999999981</v>
      </c>
    </row>
    <row r="141" spans="1:7" x14ac:dyDescent="0.3">
      <c r="A141" s="11"/>
      <c r="B141" s="7"/>
      <c r="C141" s="11"/>
      <c r="D141" s="11"/>
      <c r="E141" s="7"/>
      <c r="F141" s="122"/>
      <c r="G141" s="53" t="s">
        <v>32</v>
      </c>
    </row>
    <row r="142" spans="1:7" ht="17.25" thickBot="1" x14ac:dyDescent="0.35">
      <c r="A142" s="12"/>
      <c r="B142" s="8"/>
      <c r="C142" s="12"/>
      <c r="D142" s="95" t="s">
        <v>15</v>
      </c>
      <c r="E142" s="131" t="s">
        <v>6</v>
      </c>
      <c r="F142" s="123">
        <f>F136+F84+F78+F74+F65+F57+F38+F140</f>
        <v>40188.695999999996</v>
      </c>
      <c r="G142" s="133">
        <f>F7-F142</f>
        <v>222703.304</v>
      </c>
    </row>
    <row r="143" spans="1:7" x14ac:dyDescent="0.3">
      <c r="A143" s="27"/>
      <c r="B143" s="20"/>
      <c r="C143" s="27"/>
      <c r="D143" s="27"/>
      <c r="E143" s="20"/>
      <c r="F143" s="124"/>
      <c r="G143" s="78"/>
    </row>
    <row r="144" spans="1:7" x14ac:dyDescent="0.3">
      <c r="A144" s="27"/>
      <c r="B144" s="20"/>
      <c r="C144" s="27"/>
      <c r="D144" s="27"/>
      <c r="E144" s="20"/>
      <c r="F144" s="124"/>
      <c r="G144" s="78"/>
    </row>
    <row r="145" spans="1:7" x14ac:dyDescent="0.3">
      <c r="A145" s="27"/>
      <c r="B145" s="20"/>
      <c r="C145" s="27"/>
      <c r="D145" s="27"/>
      <c r="E145" s="20"/>
      <c r="F145" s="124"/>
      <c r="G145" s="78"/>
    </row>
    <row r="146" spans="1:7" x14ac:dyDescent="0.3">
      <c r="A146" s="27"/>
      <c r="B146" s="20"/>
      <c r="C146" s="27"/>
      <c r="D146" s="27"/>
      <c r="E146" s="20"/>
      <c r="F146" s="124"/>
      <c r="G146" s="78"/>
    </row>
    <row r="147" spans="1:7" x14ac:dyDescent="0.3">
      <c r="A147" s="27"/>
      <c r="B147" s="20"/>
      <c r="C147" s="27"/>
      <c r="D147" s="27"/>
      <c r="E147" s="20"/>
      <c r="F147" s="124"/>
      <c r="G147" s="78"/>
    </row>
    <row r="148" spans="1:7" ht="17.25" thickBot="1" x14ac:dyDescent="0.35">
      <c r="A148" s="132" t="s">
        <v>5</v>
      </c>
      <c r="B148" s="132" t="s">
        <v>34</v>
      </c>
      <c r="C148" s="132"/>
      <c r="D148" s="89"/>
      <c r="E148" s="1" t="s">
        <v>28</v>
      </c>
      <c r="F148" s="3">
        <v>121963</v>
      </c>
    </row>
    <row r="149" spans="1:7" ht="17.25" thickBot="1" x14ac:dyDescent="0.35">
      <c r="A149" s="49" t="s">
        <v>0</v>
      </c>
      <c r="B149" s="49" t="s">
        <v>1</v>
      </c>
      <c r="C149" s="49"/>
      <c r="D149" s="82" t="s">
        <v>2</v>
      </c>
      <c r="E149" s="49" t="s">
        <v>3</v>
      </c>
      <c r="F149" s="49" t="s">
        <v>4</v>
      </c>
    </row>
    <row r="150" spans="1:7" x14ac:dyDescent="0.3">
      <c r="A150" s="132" t="s">
        <v>386</v>
      </c>
      <c r="B150" s="125"/>
      <c r="C150" s="120"/>
      <c r="D150" s="125"/>
      <c r="E150" s="125"/>
      <c r="F150" s="122"/>
    </row>
    <row r="151" spans="1:7" x14ac:dyDescent="0.3">
      <c r="A151" s="11">
        <v>25</v>
      </c>
      <c r="B151" s="125" t="s">
        <v>100</v>
      </c>
      <c r="C151" s="184">
        <v>42789</v>
      </c>
      <c r="D151" s="125" t="s">
        <v>101</v>
      </c>
      <c r="E151" s="120" t="s">
        <v>102</v>
      </c>
      <c r="F151" s="122">
        <v>1800</v>
      </c>
    </row>
    <row r="152" spans="1:7" x14ac:dyDescent="0.3">
      <c r="A152" s="132" t="s">
        <v>388</v>
      </c>
      <c r="B152" s="125"/>
      <c r="C152" s="184"/>
      <c r="D152" s="125"/>
      <c r="E152" s="120"/>
      <c r="F152" s="122"/>
    </row>
    <row r="153" spans="1:7" ht="33" x14ac:dyDescent="0.3">
      <c r="A153" s="11">
        <v>43</v>
      </c>
      <c r="B153" s="125" t="s">
        <v>103</v>
      </c>
      <c r="C153" s="184">
        <v>42888</v>
      </c>
      <c r="D153" s="125">
        <v>306735794</v>
      </c>
      <c r="E153" s="120" t="s">
        <v>104</v>
      </c>
      <c r="F153" s="122">
        <v>1740</v>
      </c>
    </row>
    <row r="154" spans="1:7" x14ac:dyDescent="0.3">
      <c r="A154" s="132" t="s">
        <v>389</v>
      </c>
      <c r="B154" s="128"/>
      <c r="C154" s="125"/>
      <c r="D154" s="128"/>
      <c r="E154" s="128"/>
      <c r="F154" s="129"/>
    </row>
    <row r="155" spans="1:7" ht="33" x14ac:dyDescent="0.3">
      <c r="A155" s="11">
        <v>59</v>
      </c>
      <c r="B155" s="125" t="s">
        <v>96</v>
      </c>
      <c r="C155" s="185">
        <v>42907</v>
      </c>
      <c r="D155" s="125" t="s">
        <v>97</v>
      </c>
      <c r="E155" s="125" t="s">
        <v>98</v>
      </c>
      <c r="F155" s="122">
        <v>2600</v>
      </c>
    </row>
    <row r="156" spans="1:7" ht="33" x14ac:dyDescent="0.3">
      <c r="A156" s="11">
        <v>59</v>
      </c>
      <c r="B156" s="125" t="s">
        <v>96</v>
      </c>
      <c r="C156" s="185">
        <v>42907</v>
      </c>
      <c r="D156" s="125" t="s">
        <v>99</v>
      </c>
      <c r="E156" s="125" t="s">
        <v>98</v>
      </c>
      <c r="F156" s="122">
        <v>2600</v>
      </c>
    </row>
    <row r="157" spans="1:7" x14ac:dyDescent="0.3">
      <c r="A157" s="132" t="s">
        <v>391</v>
      </c>
      <c r="B157" s="126"/>
      <c r="C157" s="120"/>
      <c r="D157" s="125"/>
      <c r="E157" s="120"/>
      <c r="F157" s="122"/>
    </row>
    <row r="158" spans="1:7" ht="33" x14ac:dyDescent="0.3">
      <c r="A158" s="11">
        <v>11</v>
      </c>
      <c r="B158" s="125" t="s">
        <v>244</v>
      </c>
      <c r="C158" s="184">
        <v>42941</v>
      </c>
      <c r="D158" s="11" t="s">
        <v>245</v>
      </c>
      <c r="E158" s="120" t="s">
        <v>246</v>
      </c>
      <c r="F158" s="122">
        <v>522</v>
      </c>
    </row>
    <row r="159" spans="1:7" ht="30" x14ac:dyDescent="0.3">
      <c r="A159" s="134" t="s">
        <v>397</v>
      </c>
      <c r="B159" s="126"/>
      <c r="C159" s="120"/>
      <c r="D159" s="125"/>
      <c r="E159" s="120"/>
      <c r="F159" s="122"/>
    </row>
    <row r="160" spans="1:7" x14ac:dyDescent="0.3">
      <c r="A160" s="11">
        <v>12</v>
      </c>
      <c r="B160" s="126" t="s">
        <v>384</v>
      </c>
      <c r="C160" s="184">
        <v>43028</v>
      </c>
      <c r="D160" s="125">
        <v>1376</v>
      </c>
      <c r="E160" s="120" t="s">
        <v>385</v>
      </c>
      <c r="F160" s="122">
        <v>94612</v>
      </c>
    </row>
    <row r="161" spans="1:7" x14ac:dyDescent="0.3">
      <c r="A161" s="27"/>
      <c r="B161" s="126"/>
      <c r="C161" s="120"/>
      <c r="D161" s="125"/>
      <c r="E161" s="120"/>
      <c r="F161" s="122"/>
    </row>
    <row r="162" spans="1:7" x14ac:dyDescent="0.3">
      <c r="A162" s="11"/>
      <c r="B162" s="7"/>
      <c r="C162" s="11"/>
      <c r="D162" s="11"/>
      <c r="E162" s="120"/>
      <c r="F162" s="122"/>
      <c r="G162" s="53" t="s">
        <v>32</v>
      </c>
    </row>
    <row r="163" spans="1:7" ht="17.25" thickBot="1" x14ac:dyDescent="0.35">
      <c r="A163" s="12"/>
      <c r="B163" s="8"/>
      <c r="C163" s="95"/>
      <c r="D163" s="95" t="s">
        <v>15</v>
      </c>
      <c r="E163" s="96"/>
      <c r="F163" s="123">
        <f>SUM(F151:F162)</f>
        <v>103874</v>
      </c>
      <c r="G163" s="133">
        <f>F148-F163</f>
        <v>18089</v>
      </c>
    </row>
    <row r="164" spans="1:7" x14ac:dyDescent="0.3">
      <c r="A164" s="27"/>
      <c r="B164" s="20"/>
      <c r="C164" s="27"/>
      <c r="E164" s="1"/>
    </row>
    <row r="165" spans="1:7" x14ac:dyDescent="0.3">
      <c r="A165" s="27"/>
      <c r="B165" s="20"/>
      <c r="C165" s="27"/>
      <c r="D165" s="27"/>
      <c r="E165" s="20"/>
      <c r="F165" s="124"/>
      <c r="G165" s="78"/>
    </row>
    <row r="166" spans="1:7" x14ac:dyDescent="0.3">
      <c r="A166" s="27"/>
      <c r="B166" s="20"/>
      <c r="C166" s="27"/>
      <c r="D166" s="27"/>
      <c r="E166" s="20"/>
      <c r="F166" s="124"/>
      <c r="G166" s="78"/>
    </row>
    <row r="170" spans="1:7" x14ac:dyDescent="0.3">
      <c r="A170" s="27"/>
      <c r="B170" s="20"/>
      <c r="C170" s="27"/>
      <c r="D170" s="27"/>
      <c r="E170" s="20"/>
      <c r="F170" s="124"/>
      <c r="G170" s="78"/>
    </row>
  </sheetData>
  <autoFilter ref="A9:F38"/>
  <pageMargins left="0.7" right="0.7" top="0.75" bottom="0.75" header="0.3" footer="0.3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3"/>
  <sheetViews>
    <sheetView topLeftCell="A16" workbookViewId="0">
      <selection activeCell="G31" sqref="G31"/>
    </sheetView>
  </sheetViews>
  <sheetFormatPr baseColWidth="10" defaultRowHeight="15" x14ac:dyDescent="0.25"/>
  <cols>
    <col min="1" max="1" width="21" customWidth="1"/>
    <col min="2" max="2" width="31.5703125" customWidth="1"/>
    <col min="3" max="3" width="16.28515625" customWidth="1"/>
  </cols>
  <sheetData>
    <row r="3" spans="1:5" ht="16.5" x14ac:dyDescent="0.3">
      <c r="A3" s="75" t="s">
        <v>17</v>
      </c>
      <c r="B3" s="75" t="s">
        <v>18</v>
      </c>
      <c r="C3" s="76"/>
    </row>
    <row r="4" spans="1:5" ht="16.5" x14ac:dyDescent="0.3">
      <c r="A4" s="75" t="s">
        <v>5</v>
      </c>
      <c r="B4" s="75" t="s">
        <v>19</v>
      </c>
      <c r="C4" s="76"/>
      <c r="D4" s="202" t="s">
        <v>36</v>
      </c>
      <c r="E4" s="202"/>
    </row>
    <row r="5" spans="1:5" x14ac:dyDescent="0.25">
      <c r="A5" s="75" t="s">
        <v>10</v>
      </c>
      <c r="B5" s="75" t="s">
        <v>44</v>
      </c>
      <c r="C5" s="77">
        <v>30000</v>
      </c>
      <c r="D5" s="203">
        <f>C5-D33</f>
        <v>21599.920000000002</v>
      </c>
      <c r="E5" s="204"/>
    </row>
    <row r="6" spans="1:5" ht="15.75" thickBot="1" x14ac:dyDescent="0.3"/>
    <row r="7" spans="1:5" x14ac:dyDescent="0.25">
      <c r="A7" s="19" t="s">
        <v>11</v>
      </c>
      <c r="B7" s="19" t="s">
        <v>12</v>
      </c>
      <c r="C7" s="19" t="s">
        <v>13</v>
      </c>
      <c r="D7" s="19" t="s">
        <v>6</v>
      </c>
    </row>
    <row r="8" spans="1:5" x14ac:dyDescent="0.25">
      <c r="A8" s="189" t="s">
        <v>58</v>
      </c>
      <c r="B8" s="177" t="s">
        <v>14</v>
      </c>
      <c r="C8" s="189" t="s">
        <v>46</v>
      </c>
      <c r="D8" s="199">
        <v>244.2</v>
      </c>
    </row>
    <row r="9" spans="1:5" x14ac:dyDescent="0.25">
      <c r="A9" s="189" t="s">
        <v>58</v>
      </c>
      <c r="B9" s="177" t="s">
        <v>14</v>
      </c>
      <c r="C9" s="189" t="s">
        <v>54</v>
      </c>
      <c r="D9" s="199">
        <v>244.2</v>
      </c>
    </row>
    <row r="10" spans="1:5" x14ac:dyDescent="0.25">
      <c r="A10" s="189" t="s">
        <v>59</v>
      </c>
      <c r="B10" s="177" t="s">
        <v>14</v>
      </c>
      <c r="C10" s="189" t="s">
        <v>54</v>
      </c>
      <c r="D10" s="199">
        <v>140.69999999999999</v>
      </c>
    </row>
    <row r="11" spans="1:5" x14ac:dyDescent="0.25">
      <c r="A11" s="189" t="s">
        <v>60</v>
      </c>
      <c r="B11" s="177" t="s">
        <v>14</v>
      </c>
      <c r="C11" s="189" t="s">
        <v>50</v>
      </c>
      <c r="D11" s="199">
        <v>141</v>
      </c>
    </row>
    <row r="12" spans="1:5" x14ac:dyDescent="0.25">
      <c r="A12" s="189" t="s">
        <v>165</v>
      </c>
      <c r="B12" s="177" t="s">
        <v>14</v>
      </c>
      <c r="C12" s="189" t="s">
        <v>166</v>
      </c>
      <c r="D12" s="199">
        <v>243.2</v>
      </c>
    </row>
    <row r="13" spans="1:5" x14ac:dyDescent="0.25">
      <c r="A13" s="189" t="s">
        <v>167</v>
      </c>
      <c r="B13" s="177" t="s">
        <v>14</v>
      </c>
      <c r="C13" s="189" t="s">
        <v>54</v>
      </c>
      <c r="D13" s="199">
        <v>160.80000000000001</v>
      </c>
    </row>
    <row r="14" spans="1:5" x14ac:dyDescent="0.25">
      <c r="A14" s="189" t="s">
        <v>255</v>
      </c>
      <c r="B14" s="177" t="s">
        <v>14</v>
      </c>
      <c r="C14" s="189" t="s">
        <v>166</v>
      </c>
      <c r="D14" s="199">
        <v>161.1</v>
      </c>
    </row>
    <row r="15" spans="1:5" x14ac:dyDescent="0.25">
      <c r="A15" s="189" t="s">
        <v>256</v>
      </c>
      <c r="B15" s="177" t="s">
        <v>14</v>
      </c>
      <c r="C15" s="189" t="s">
        <v>54</v>
      </c>
      <c r="D15" s="199">
        <v>161.30000000000001</v>
      </c>
    </row>
    <row r="16" spans="1:5" x14ac:dyDescent="0.25">
      <c r="A16" s="189" t="s">
        <v>251</v>
      </c>
      <c r="B16" s="177" t="s">
        <v>14</v>
      </c>
      <c r="C16" s="189" t="s">
        <v>166</v>
      </c>
      <c r="D16" s="199">
        <v>81.3</v>
      </c>
    </row>
    <row r="17" spans="1:4" x14ac:dyDescent="0.25">
      <c r="A17" s="189" t="s">
        <v>252</v>
      </c>
      <c r="B17" s="177" t="s">
        <v>14</v>
      </c>
      <c r="C17" s="189" t="s">
        <v>46</v>
      </c>
      <c r="D17" s="199">
        <v>365.8</v>
      </c>
    </row>
    <row r="18" spans="1:4" x14ac:dyDescent="0.25">
      <c r="A18" s="189" t="s">
        <v>253</v>
      </c>
      <c r="B18" s="177" t="s">
        <v>14</v>
      </c>
      <c r="C18" s="189" t="s">
        <v>46</v>
      </c>
      <c r="D18" s="199">
        <v>912</v>
      </c>
    </row>
    <row r="19" spans="1:4" x14ac:dyDescent="0.25">
      <c r="A19" s="189" t="s">
        <v>254</v>
      </c>
      <c r="B19" s="177" t="s">
        <v>14</v>
      </c>
      <c r="C19" s="189" t="s">
        <v>166</v>
      </c>
      <c r="D19" s="199">
        <v>326.2</v>
      </c>
    </row>
    <row r="20" spans="1:4" x14ac:dyDescent="0.25">
      <c r="A20" s="189" t="s">
        <v>344</v>
      </c>
      <c r="B20" s="177" t="s">
        <v>14</v>
      </c>
      <c r="C20" s="189" t="s">
        <v>54</v>
      </c>
      <c r="D20" s="199">
        <v>163.69999999999999</v>
      </c>
    </row>
    <row r="21" spans="1:4" x14ac:dyDescent="0.25">
      <c r="A21" s="189" t="s">
        <v>345</v>
      </c>
      <c r="B21" s="177" t="s">
        <v>14</v>
      </c>
      <c r="C21" s="189" t="s">
        <v>54</v>
      </c>
      <c r="D21" s="199">
        <v>328.6</v>
      </c>
    </row>
    <row r="22" spans="1:4" x14ac:dyDescent="0.25">
      <c r="A22" s="189" t="s">
        <v>435</v>
      </c>
      <c r="B22" s="177" t="s">
        <v>14</v>
      </c>
      <c r="C22" s="189" t="s">
        <v>46</v>
      </c>
      <c r="D22" s="199">
        <v>733.6</v>
      </c>
    </row>
    <row r="23" spans="1:4" x14ac:dyDescent="0.25">
      <c r="A23" s="189" t="s">
        <v>436</v>
      </c>
      <c r="B23" s="177" t="s">
        <v>14</v>
      </c>
      <c r="C23" s="189" t="s">
        <v>46</v>
      </c>
      <c r="D23" s="199">
        <v>367.8</v>
      </c>
    </row>
    <row r="24" spans="1:4" x14ac:dyDescent="0.25">
      <c r="A24" s="189" t="s">
        <v>437</v>
      </c>
      <c r="B24" s="177" t="s">
        <v>14</v>
      </c>
      <c r="C24" s="189" t="s">
        <v>46</v>
      </c>
      <c r="D24" s="199">
        <v>736</v>
      </c>
    </row>
    <row r="25" spans="1:4" x14ac:dyDescent="0.25">
      <c r="A25" s="177" t="s">
        <v>450</v>
      </c>
      <c r="B25" s="177" t="s">
        <v>14</v>
      </c>
      <c r="C25" s="177" t="s">
        <v>54</v>
      </c>
      <c r="D25" s="178">
        <v>660</v>
      </c>
    </row>
    <row r="26" spans="1:4" x14ac:dyDescent="0.25">
      <c r="A26" s="177" t="s">
        <v>451</v>
      </c>
      <c r="B26" s="177" t="s">
        <v>14</v>
      </c>
      <c r="C26" s="177" t="s">
        <v>46</v>
      </c>
      <c r="D26" s="178">
        <v>735.78</v>
      </c>
    </row>
    <row r="27" spans="1:4" x14ac:dyDescent="0.25">
      <c r="A27" s="177" t="s">
        <v>454</v>
      </c>
      <c r="B27" s="177" t="s">
        <v>14</v>
      </c>
      <c r="C27" s="177" t="s">
        <v>455</v>
      </c>
      <c r="D27" s="178">
        <v>330.4</v>
      </c>
    </row>
    <row r="28" spans="1:4" x14ac:dyDescent="0.25">
      <c r="A28" s="189" t="s">
        <v>456</v>
      </c>
      <c r="B28" s="190" t="s">
        <v>14</v>
      </c>
      <c r="C28" s="189" t="s">
        <v>54</v>
      </c>
      <c r="D28" s="191">
        <v>165.8</v>
      </c>
    </row>
    <row r="29" spans="1:4" x14ac:dyDescent="0.25">
      <c r="A29" s="189" t="s">
        <v>509</v>
      </c>
      <c r="B29" s="190" t="s">
        <v>14</v>
      </c>
      <c r="C29" s="189" t="s">
        <v>54</v>
      </c>
      <c r="D29" s="191">
        <v>331.4</v>
      </c>
    </row>
    <row r="30" spans="1:4" x14ac:dyDescent="0.25">
      <c r="A30" s="189" t="s">
        <v>510</v>
      </c>
      <c r="B30" s="190" t="s">
        <v>14</v>
      </c>
      <c r="C30" s="189" t="s">
        <v>46</v>
      </c>
      <c r="D30" s="191">
        <v>166.2</v>
      </c>
    </row>
    <row r="31" spans="1:4" x14ac:dyDescent="0.25">
      <c r="A31" s="189" t="s">
        <v>511</v>
      </c>
      <c r="B31" s="190" t="s">
        <v>14</v>
      </c>
      <c r="C31" s="189" t="s">
        <v>54</v>
      </c>
      <c r="D31" s="191">
        <v>332.8</v>
      </c>
    </row>
    <row r="32" spans="1:4" x14ac:dyDescent="0.25">
      <c r="A32" s="189" t="s">
        <v>512</v>
      </c>
      <c r="B32" s="190" t="s">
        <v>14</v>
      </c>
      <c r="C32" s="189" t="s">
        <v>54</v>
      </c>
      <c r="D32" s="191">
        <v>166.2</v>
      </c>
    </row>
    <row r="33" spans="3:4" x14ac:dyDescent="0.25">
      <c r="C33" s="200" t="s">
        <v>22</v>
      </c>
      <c r="D33" s="176">
        <f>SUM(D8:D32)</f>
        <v>8400.0799999999981</v>
      </c>
    </row>
  </sheetData>
  <mergeCells count="2">
    <mergeCell ref="D4:E4"/>
    <mergeCell ref="D5:E5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G141"/>
  <sheetViews>
    <sheetView topLeftCell="A13" workbookViewId="0">
      <selection activeCell="B21" sqref="B21"/>
    </sheetView>
  </sheetViews>
  <sheetFormatPr baseColWidth="10" defaultRowHeight="16.5" x14ac:dyDescent="0.3"/>
  <cols>
    <col min="1" max="1" width="12.7109375" style="2" customWidth="1"/>
    <col min="2" max="2" width="57.42578125" style="1" bestFit="1" customWidth="1"/>
    <col min="3" max="3" width="13.42578125" style="1" customWidth="1"/>
    <col min="4" max="4" width="13.42578125" style="2" customWidth="1"/>
    <col min="5" max="5" width="38" style="1" customWidth="1"/>
    <col min="6" max="7" width="13.85546875" style="1" bestFit="1" customWidth="1"/>
    <col min="8" max="16384" width="11.42578125" style="1"/>
  </cols>
  <sheetData>
    <row r="2" spans="1:6" x14ac:dyDescent="0.3">
      <c r="A2" s="46" t="s">
        <v>27</v>
      </c>
      <c r="B2" s="47" t="s">
        <v>38</v>
      </c>
      <c r="C2" s="47"/>
      <c r="E2" s="50" t="s">
        <v>30</v>
      </c>
      <c r="F2" s="51">
        <f>F7+F32+F47+F78+F125</f>
        <v>417525</v>
      </c>
    </row>
    <row r="3" spans="1:6" x14ac:dyDescent="0.3">
      <c r="E3" s="58" t="s">
        <v>22</v>
      </c>
      <c r="F3" s="61">
        <f>F30+F44+F74+F120+F140</f>
        <v>93586.299999999988</v>
      </c>
    </row>
    <row r="4" spans="1:6" x14ac:dyDescent="0.3">
      <c r="E4" s="50" t="s">
        <v>23</v>
      </c>
      <c r="F4" s="51">
        <f>F2-F3</f>
        <v>323938.7</v>
      </c>
    </row>
    <row r="5" spans="1:6" x14ac:dyDescent="0.3">
      <c r="A5" s="56"/>
      <c r="D5" s="56"/>
      <c r="E5" s="32"/>
      <c r="F5" s="45"/>
    </row>
    <row r="6" spans="1:6" x14ac:dyDescent="0.3">
      <c r="A6" s="56"/>
      <c r="D6" s="56"/>
      <c r="E6" s="32"/>
      <c r="F6" s="45"/>
    </row>
    <row r="7" spans="1:6" ht="17.25" thickBot="1" x14ac:dyDescent="0.35">
      <c r="A7" s="135" t="s">
        <v>5</v>
      </c>
      <c r="B7" s="132" t="s">
        <v>9</v>
      </c>
      <c r="C7" s="132"/>
      <c r="E7" s="1" t="s">
        <v>28</v>
      </c>
      <c r="F7" s="3">
        <v>81550</v>
      </c>
    </row>
    <row r="8" spans="1:6" ht="17.25" thickBot="1" x14ac:dyDescent="0.35">
      <c r="A8" s="48" t="s">
        <v>0</v>
      </c>
      <c r="B8" s="49" t="s">
        <v>1</v>
      </c>
      <c r="C8" s="49" t="s">
        <v>434</v>
      </c>
      <c r="D8" s="49" t="s">
        <v>2</v>
      </c>
      <c r="E8" s="49" t="s">
        <v>3</v>
      </c>
      <c r="F8" s="49" t="s">
        <v>4</v>
      </c>
    </row>
    <row r="9" spans="1:6" x14ac:dyDescent="0.3">
      <c r="A9" s="135" t="s">
        <v>386</v>
      </c>
      <c r="B9" s="13"/>
      <c r="C9" s="170"/>
      <c r="D9" s="83"/>
      <c r="E9" s="73"/>
      <c r="F9" s="17"/>
    </row>
    <row r="10" spans="1:6" x14ac:dyDescent="0.3">
      <c r="A10" s="9" t="s">
        <v>77</v>
      </c>
      <c r="B10" s="13" t="s">
        <v>119</v>
      </c>
      <c r="C10" s="172">
        <v>42866</v>
      </c>
      <c r="D10" s="83" t="s">
        <v>120</v>
      </c>
      <c r="E10" s="73" t="s">
        <v>121</v>
      </c>
      <c r="F10" s="17">
        <v>526</v>
      </c>
    </row>
    <row r="11" spans="1:6" x14ac:dyDescent="0.3">
      <c r="A11" s="9" t="s">
        <v>77</v>
      </c>
      <c r="B11" s="13" t="s">
        <v>122</v>
      </c>
      <c r="C11" s="172">
        <v>42863</v>
      </c>
      <c r="D11" s="83">
        <v>1867</v>
      </c>
      <c r="E11" s="73" t="s">
        <v>123</v>
      </c>
      <c r="F11" s="17">
        <v>156</v>
      </c>
    </row>
    <row r="12" spans="1:6" x14ac:dyDescent="0.3">
      <c r="A12" s="9" t="s">
        <v>77</v>
      </c>
      <c r="B12" s="13" t="s">
        <v>124</v>
      </c>
      <c r="C12" s="172">
        <v>42855</v>
      </c>
      <c r="D12" s="83">
        <v>2043</v>
      </c>
      <c r="E12" s="73" t="s">
        <v>125</v>
      </c>
      <c r="F12" s="17">
        <v>290</v>
      </c>
    </row>
    <row r="13" spans="1:6" x14ac:dyDescent="0.3">
      <c r="A13" s="9" t="s">
        <v>77</v>
      </c>
      <c r="B13" s="13" t="s">
        <v>126</v>
      </c>
      <c r="C13" s="170" t="s">
        <v>444</v>
      </c>
      <c r="D13" s="83" t="s">
        <v>127</v>
      </c>
      <c r="E13" s="73" t="s">
        <v>128</v>
      </c>
      <c r="F13" s="17">
        <v>110</v>
      </c>
    </row>
    <row r="14" spans="1:6" x14ac:dyDescent="0.3">
      <c r="A14" s="9" t="s">
        <v>108</v>
      </c>
      <c r="B14" s="13" t="s">
        <v>155</v>
      </c>
      <c r="C14" s="172">
        <v>42913</v>
      </c>
      <c r="D14" s="83">
        <v>1563</v>
      </c>
      <c r="E14" s="73" t="s">
        <v>156</v>
      </c>
      <c r="F14" s="17">
        <v>214.6</v>
      </c>
    </row>
    <row r="15" spans="1:6" x14ac:dyDescent="0.3">
      <c r="A15" s="135" t="s">
        <v>387</v>
      </c>
      <c r="B15" s="13"/>
      <c r="C15" s="170"/>
      <c r="D15" s="83"/>
      <c r="E15" s="73"/>
      <c r="F15" s="17"/>
    </row>
    <row r="16" spans="1:6" x14ac:dyDescent="0.3">
      <c r="A16" s="136"/>
      <c r="B16" s="13"/>
      <c r="C16" s="170"/>
      <c r="D16" s="83"/>
      <c r="E16" s="73"/>
      <c r="F16" s="17"/>
    </row>
    <row r="17" spans="1:7" x14ac:dyDescent="0.3">
      <c r="A17" s="135" t="s">
        <v>388</v>
      </c>
      <c r="B17" s="13"/>
      <c r="C17" s="170"/>
      <c r="D17" s="83"/>
      <c r="E17" s="73"/>
      <c r="F17" s="17"/>
    </row>
    <row r="18" spans="1:7" x14ac:dyDescent="0.3">
      <c r="A18" s="9">
        <v>232</v>
      </c>
      <c r="B18" s="13" t="s">
        <v>161</v>
      </c>
      <c r="C18" s="172">
        <v>42956</v>
      </c>
      <c r="D18" s="83">
        <v>7205</v>
      </c>
      <c r="E18" s="73" t="s">
        <v>162</v>
      </c>
      <c r="F18" s="17">
        <v>1044</v>
      </c>
    </row>
    <row r="19" spans="1:7" x14ac:dyDescent="0.3">
      <c r="A19" s="9">
        <v>232</v>
      </c>
      <c r="B19" s="13" t="s">
        <v>179</v>
      </c>
      <c r="C19" s="172">
        <v>42956</v>
      </c>
      <c r="D19" s="83">
        <v>7204</v>
      </c>
      <c r="E19" s="73" t="s">
        <v>162</v>
      </c>
      <c r="F19" s="17">
        <v>2494</v>
      </c>
    </row>
    <row r="20" spans="1:7" x14ac:dyDescent="0.3">
      <c r="A20" s="9">
        <v>225</v>
      </c>
      <c r="B20" s="13" t="s">
        <v>161</v>
      </c>
      <c r="C20" s="172">
        <v>42948</v>
      </c>
      <c r="D20" s="83">
        <v>7155</v>
      </c>
      <c r="E20" s="73" t="s">
        <v>162</v>
      </c>
      <c r="F20" s="17">
        <v>5057.6000000000004</v>
      </c>
    </row>
    <row r="21" spans="1:7" x14ac:dyDescent="0.3">
      <c r="A21" s="9"/>
      <c r="B21" s="13" t="s">
        <v>161</v>
      </c>
      <c r="C21" s="172">
        <v>42912</v>
      </c>
      <c r="D21" s="83">
        <v>7113</v>
      </c>
      <c r="E21" s="73" t="s">
        <v>162</v>
      </c>
      <c r="F21" s="17">
        <v>3016</v>
      </c>
    </row>
    <row r="22" spans="1:7" x14ac:dyDescent="0.3">
      <c r="A22" s="135" t="s">
        <v>389</v>
      </c>
      <c r="B22" s="13"/>
      <c r="C22" s="170"/>
      <c r="D22" s="83"/>
      <c r="E22" s="73"/>
      <c r="F22" s="17"/>
    </row>
    <row r="23" spans="1:7" x14ac:dyDescent="0.3">
      <c r="A23" s="136"/>
      <c r="B23" s="13"/>
      <c r="C23" s="170"/>
      <c r="D23" s="83"/>
      <c r="E23" s="73"/>
      <c r="F23" s="17"/>
    </row>
    <row r="24" spans="1:7" x14ac:dyDescent="0.3">
      <c r="A24" s="135" t="s">
        <v>390</v>
      </c>
      <c r="B24" s="13"/>
      <c r="C24" s="170"/>
      <c r="D24" s="83"/>
      <c r="E24" s="73"/>
      <c r="F24" s="17"/>
    </row>
    <row r="25" spans="1:7" ht="28.5" x14ac:dyDescent="0.3">
      <c r="A25" s="9" t="s">
        <v>108</v>
      </c>
      <c r="B25" s="13" t="s">
        <v>109</v>
      </c>
      <c r="C25" s="172">
        <v>42912</v>
      </c>
      <c r="D25" s="83">
        <v>5758278</v>
      </c>
      <c r="E25" s="73" t="s">
        <v>110</v>
      </c>
      <c r="F25" s="17">
        <v>136.81</v>
      </c>
    </row>
    <row r="26" spans="1:7" x14ac:dyDescent="0.3">
      <c r="A26" s="9" t="s">
        <v>108</v>
      </c>
      <c r="B26" s="13" t="s">
        <v>111</v>
      </c>
      <c r="C26" s="172">
        <v>42912</v>
      </c>
      <c r="D26" s="83" t="s">
        <v>112</v>
      </c>
      <c r="E26" s="73" t="s">
        <v>113</v>
      </c>
      <c r="F26" s="17">
        <v>135.65</v>
      </c>
    </row>
    <row r="27" spans="1:7" x14ac:dyDescent="0.3">
      <c r="A27" s="9"/>
      <c r="B27" s="13"/>
      <c r="C27" s="170"/>
      <c r="D27" s="83"/>
      <c r="E27" s="73"/>
      <c r="F27" s="17"/>
    </row>
    <row r="28" spans="1:7" x14ac:dyDescent="0.3">
      <c r="A28" s="9"/>
      <c r="B28" s="14"/>
      <c r="C28" s="14"/>
      <c r="D28" s="10"/>
      <c r="E28" s="13"/>
      <c r="F28" s="17"/>
    </row>
    <row r="29" spans="1:7" x14ac:dyDescent="0.3">
      <c r="A29" s="11" t="s">
        <v>77</v>
      </c>
      <c r="B29" s="15" t="s">
        <v>142</v>
      </c>
      <c r="C29" s="15"/>
      <c r="D29" s="9"/>
      <c r="E29" s="15" t="s">
        <v>144</v>
      </c>
      <c r="F29" s="17">
        <f>'GASOLINA POA2'!D33</f>
        <v>11808.850000000002</v>
      </c>
      <c r="G29" s="69" t="s">
        <v>32</v>
      </c>
    </row>
    <row r="30" spans="1:7" ht="17.25" thickBot="1" x14ac:dyDescent="0.35">
      <c r="A30" s="12"/>
      <c r="B30" s="8"/>
      <c r="C30" s="8"/>
      <c r="D30" s="95" t="s">
        <v>15</v>
      </c>
      <c r="E30" s="96"/>
      <c r="F30" s="18">
        <f>SUM(F9:F29)</f>
        <v>24989.510000000002</v>
      </c>
      <c r="G30" s="70">
        <f>F7-F30</f>
        <v>56560.49</v>
      </c>
    </row>
    <row r="32" spans="1:7" ht="17.25" thickBot="1" x14ac:dyDescent="0.35">
      <c r="A32" s="135" t="s">
        <v>5</v>
      </c>
      <c r="B32" s="132" t="s">
        <v>39</v>
      </c>
      <c r="C32" s="132"/>
      <c r="E32" s="1" t="s">
        <v>28</v>
      </c>
      <c r="F32" s="17">
        <v>10275</v>
      </c>
    </row>
    <row r="33" spans="1:7" ht="17.25" thickBot="1" x14ac:dyDescent="0.35">
      <c r="A33" s="48" t="s">
        <v>0</v>
      </c>
      <c r="B33" s="49" t="s">
        <v>1</v>
      </c>
      <c r="C33" s="49"/>
      <c r="D33" s="49" t="s">
        <v>2</v>
      </c>
      <c r="E33" s="49" t="s">
        <v>3</v>
      </c>
      <c r="F33" s="49" t="s">
        <v>4</v>
      </c>
    </row>
    <row r="34" spans="1:7" x14ac:dyDescent="0.3">
      <c r="A34" s="135" t="s">
        <v>386</v>
      </c>
      <c r="B34" s="14"/>
      <c r="C34" s="14"/>
      <c r="D34" s="10"/>
      <c r="E34" s="13"/>
      <c r="F34" s="17"/>
    </row>
    <row r="35" spans="1:7" ht="28.5" x14ac:dyDescent="0.3">
      <c r="A35" s="9" t="s">
        <v>77</v>
      </c>
      <c r="B35" s="14" t="s">
        <v>184</v>
      </c>
      <c r="C35" s="169">
        <v>42963</v>
      </c>
      <c r="D35" s="10" t="s">
        <v>185</v>
      </c>
      <c r="E35" s="13" t="s">
        <v>186</v>
      </c>
      <c r="F35" s="17">
        <v>251</v>
      </c>
    </row>
    <row r="36" spans="1:7" x14ac:dyDescent="0.3">
      <c r="A36" s="135" t="s">
        <v>387</v>
      </c>
      <c r="B36" s="14"/>
      <c r="C36" s="168"/>
      <c r="D36" s="10"/>
      <c r="E36" s="14"/>
      <c r="F36" s="17"/>
    </row>
    <row r="37" spans="1:7" x14ac:dyDescent="0.3">
      <c r="A37" s="9" t="s">
        <v>77</v>
      </c>
      <c r="B37" s="14" t="s">
        <v>197</v>
      </c>
      <c r="C37" s="169">
        <v>42978</v>
      </c>
      <c r="D37" s="10">
        <v>3</v>
      </c>
      <c r="E37" s="13" t="s">
        <v>172</v>
      </c>
      <c r="F37" s="17">
        <v>100.8</v>
      </c>
    </row>
    <row r="38" spans="1:7" x14ac:dyDescent="0.3">
      <c r="A38" s="9" t="s">
        <v>77</v>
      </c>
      <c r="B38" s="14" t="s">
        <v>197</v>
      </c>
      <c r="C38" s="169">
        <v>42977</v>
      </c>
      <c r="D38" s="10">
        <v>403258748</v>
      </c>
      <c r="E38" s="14" t="s">
        <v>196</v>
      </c>
      <c r="F38" s="17">
        <v>390</v>
      </c>
    </row>
    <row r="39" spans="1:7" x14ac:dyDescent="0.3">
      <c r="A39" s="9" t="s">
        <v>77</v>
      </c>
      <c r="B39" s="14" t="s">
        <v>197</v>
      </c>
      <c r="C39" s="169">
        <v>42978</v>
      </c>
      <c r="D39" s="10">
        <v>5329</v>
      </c>
      <c r="E39" s="13" t="s">
        <v>399</v>
      </c>
      <c r="F39" s="17">
        <v>351</v>
      </c>
    </row>
    <row r="40" spans="1:7" x14ac:dyDescent="0.3">
      <c r="A40" s="9" t="s">
        <v>77</v>
      </c>
      <c r="B40" s="14" t="s">
        <v>197</v>
      </c>
      <c r="C40" s="169">
        <v>42977</v>
      </c>
      <c r="D40" s="10" t="s">
        <v>400</v>
      </c>
      <c r="E40" s="13" t="s">
        <v>172</v>
      </c>
      <c r="F40" s="17">
        <v>83.5</v>
      </c>
    </row>
    <row r="41" spans="1:7" x14ac:dyDescent="0.3">
      <c r="A41" s="9"/>
      <c r="B41" s="14"/>
      <c r="C41" s="168"/>
      <c r="D41" s="10"/>
      <c r="E41" s="13"/>
      <c r="F41" s="17"/>
    </row>
    <row r="42" spans="1:7" x14ac:dyDescent="0.3">
      <c r="A42" s="135" t="s">
        <v>388</v>
      </c>
      <c r="B42" s="14"/>
      <c r="C42" s="168"/>
      <c r="D42" s="10"/>
      <c r="E42" s="13"/>
      <c r="F42" s="17"/>
    </row>
    <row r="43" spans="1:7" x14ac:dyDescent="0.3">
      <c r="A43" s="11"/>
      <c r="B43" s="15"/>
      <c r="C43" s="167"/>
      <c r="D43" s="9"/>
      <c r="E43" s="15"/>
      <c r="F43" s="17"/>
      <c r="G43" s="69" t="s">
        <v>32</v>
      </c>
    </row>
    <row r="44" spans="1:7" ht="17.25" thickBot="1" x14ac:dyDescent="0.35">
      <c r="A44" s="12"/>
      <c r="B44" s="8"/>
      <c r="C44" s="110"/>
      <c r="D44" s="95" t="s">
        <v>15</v>
      </c>
      <c r="E44" s="96"/>
      <c r="F44" s="18">
        <f>SUM(F34:F43)</f>
        <v>1176.3</v>
      </c>
      <c r="G44" s="70">
        <f>F32-F44</f>
        <v>9098.7000000000007</v>
      </c>
    </row>
    <row r="47" spans="1:7" ht="17.25" thickBot="1" x14ac:dyDescent="0.35">
      <c r="A47" s="135" t="s">
        <v>5</v>
      </c>
      <c r="B47" s="132" t="s">
        <v>40</v>
      </c>
      <c r="C47" s="132"/>
      <c r="E47" s="1" t="s">
        <v>28</v>
      </c>
      <c r="F47" s="17">
        <v>105700</v>
      </c>
    </row>
    <row r="48" spans="1:7" ht="17.25" thickBot="1" x14ac:dyDescent="0.35">
      <c r="A48" s="48" t="s">
        <v>0</v>
      </c>
      <c r="B48" s="49" t="s">
        <v>1</v>
      </c>
      <c r="C48" s="49"/>
      <c r="D48" s="49" t="s">
        <v>2</v>
      </c>
      <c r="E48" s="49" t="s">
        <v>3</v>
      </c>
      <c r="F48" s="49" t="s">
        <v>4</v>
      </c>
    </row>
    <row r="49" spans="1:6" x14ac:dyDescent="0.3">
      <c r="A49" s="135" t="s">
        <v>386</v>
      </c>
      <c r="B49" s="13"/>
      <c r="C49" s="170"/>
      <c r="D49" s="83"/>
      <c r="E49" s="73"/>
      <c r="F49" s="17"/>
    </row>
    <row r="50" spans="1:6" x14ac:dyDescent="0.3">
      <c r="A50" s="9" t="s">
        <v>77</v>
      </c>
      <c r="B50" s="13" t="s">
        <v>325</v>
      </c>
      <c r="C50" s="172">
        <v>42973</v>
      </c>
      <c r="D50" s="83">
        <v>2979</v>
      </c>
      <c r="E50" s="73" t="s">
        <v>326</v>
      </c>
      <c r="F50" s="17">
        <v>165</v>
      </c>
    </row>
    <row r="51" spans="1:6" x14ac:dyDescent="0.3">
      <c r="A51" s="9" t="s">
        <v>77</v>
      </c>
      <c r="B51" s="13" t="s">
        <v>443</v>
      </c>
      <c r="C51" s="172">
        <v>42971</v>
      </c>
      <c r="D51" s="83">
        <v>189986524</v>
      </c>
      <c r="E51" s="73" t="s">
        <v>333</v>
      </c>
      <c r="F51" s="17">
        <v>30</v>
      </c>
    </row>
    <row r="52" spans="1:6" x14ac:dyDescent="0.3">
      <c r="A52" s="9" t="s">
        <v>77</v>
      </c>
      <c r="B52" s="13" t="s">
        <v>443</v>
      </c>
      <c r="C52" s="172">
        <v>42973</v>
      </c>
      <c r="D52" s="83" t="s">
        <v>334</v>
      </c>
      <c r="E52" s="73" t="s">
        <v>335</v>
      </c>
      <c r="F52" s="17">
        <v>198</v>
      </c>
    </row>
    <row r="53" spans="1:6" x14ac:dyDescent="0.3">
      <c r="A53" s="135" t="s">
        <v>387</v>
      </c>
      <c r="B53" s="13"/>
      <c r="C53" s="170"/>
      <c r="D53" s="83"/>
      <c r="E53" s="73"/>
      <c r="F53" s="17"/>
    </row>
    <row r="54" spans="1:6" x14ac:dyDescent="0.3">
      <c r="A54" s="9"/>
      <c r="B54" s="13"/>
      <c r="C54" s="172"/>
      <c r="D54" s="83"/>
      <c r="E54" s="73"/>
      <c r="F54" s="17"/>
    </row>
    <row r="55" spans="1:6" x14ac:dyDescent="0.3">
      <c r="A55" s="135" t="s">
        <v>388</v>
      </c>
      <c r="B55" s="13"/>
      <c r="C55" s="170"/>
      <c r="D55" s="83"/>
      <c r="E55" s="73"/>
      <c r="F55" s="17"/>
    </row>
    <row r="56" spans="1:6" x14ac:dyDescent="0.3">
      <c r="A56" s="9">
        <v>228</v>
      </c>
      <c r="B56" s="13" t="s">
        <v>341</v>
      </c>
      <c r="C56" s="172">
        <v>42965</v>
      </c>
      <c r="D56" s="83" t="s">
        <v>342</v>
      </c>
      <c r="E56" s="73" t="s">
        <v>343</v>
      </c>
      <c r="F56" s="17">
        <v>1821.2</v>
      </c>
    </row>
    <row r="57" spans="1:6" x14ac:dyDescent="0.3">
      <c r="A57" s="135" t="s">
        <v>389</v>
      </c>
      <c r="B57" s="13"/>
      <c r="C57" s="170"/>
      <c r="D57" s="83"/>
      <c r="E57" s="73"/>
      <c r="F57" s="17"/>
    </row>
    <row r="58" spans="1:6" x14ac:dyDescent="0.3">
      <c r="A58" s="9">
        <v>98</v>
      </c>
      <c r="B58" s="13" t="s">
        <v>272</v>
      </c>
      <c r="C58" s="172">
        <v>42972</v>
      </c>
      <c r="D58" s="83">
        <v>75</v>
      </c>
      <c r="E58" s="73" t="s">
        <v>273</v>
      </c>
      <c r="F58" s="17">
        <v>11600</v>
      </c>
    </row>
    <row r="59" spans="1:6" x14ac:dyDescent="0.3">
      <c r="A59" s="9">
        <v>98</v>
      </c>
      <c r="B59" s="13" t="s">
        <v>272</v>
      </c>
      <c r="C59" s="172">
        <v>43005</v>
      </c>
      <c r="D59" s="83">
        <v>63</v>
      </c>
      <c r="E59" s="73" t="s">
        <v>273</v>
      </c>
      <c r="F59" s="17">
        <v>9280</v>
      </c>
    </row>
    <row r="60" spans="1:6" x14ac:dyDescent="0.3">
      <c r="A60" s="9" t="s">
        <v>77</v>
      </c>
      <c r="B60" s="13" t="s">
        <v>459</v>
      </c>
      <c r="C60" s="172">
        <v>43005</v>
      </c>
      <c r="D60" s="83">
        <v>191</v>
      </c>
      <c r="E60" s="73" t="s">
        <v>460</v>
      </c>
      <c r="F60" s="17">
        <v>3480</v>
      </c>
    </row>
    <row r="61" spans="1:6" x14ac:dyDescent="0.3">
      <c r="A61" s="135" t="s">
        <v>390</v>
      </c>
      <c r="B61" s="13"/>
      <c r="C61" s="170"/>
      <c r="D61" s="83"/>
      <c r="E61" s="73"/>
      <c r="F61" s="17"/>
    </row>
    <row r="62" spans="1:6" x14ac:dyDescent="0.3">
      <c r="A62" s="9">
        <v>70</v>
      </c>
      <c r="B62" s="13" t="s">
        <v>300</v>
      </c>
      <c r="C62" s="172">
        <v>42982</v>
      </c>
      <c r="D62" s="83">
        <v>2658</v>
      </c>
      <c r="E62" s="73" t="s">
        <v>301</v>
      </c>
      <c r="F62" s="17">
        <v>8570</v>
      </c>
    </row>
    <row r="63" spans="1:6" x14ac:dyDescent="0.3">
      <c r="A63" s="135" t="s">
        <v>391</v>
      </c>
      <c r="B63" s="13"/>
      <c r="C63" s="170"/>
      <c r="D63" s="83"/>
      <c r="E63" s="73"/>
      <c r="F63" s="17"/>
    </row>
    <row r="64" spans="1:6" ht="28.5" x14ac:dyDescent="0.3">
      <c r="A64" s="9">
        <v>150</v>
      </c>
      <c r="B64" s="13" t="s">
        <v>274</v>
      </c>
      <c r="C64" s="172">
        <v>43006</v>
      </c>
      <c r="D64" s="83" t="s">
        <v>275</v>
      </c>
      <c r="E64" s="73" t="s">
        <v>276</v>
      </c>
      <c r="F64" s="17">
        <v>11600</v>
      </c>
    </row>
    <row r="65" spans="1:7" x14ac:dyDescent="0.3">
      <c r="A65" s="9" t="s">
        <v>77</v>
      </c>
      <c r="B65" s="13" t="s">
        <v>292</v>
      </c>
      <c r="C65" s="170"/>
      <c r="D65" s="83" t="s">
        <v>293</v>
      </c>
      <c r="E65" s="73" t="s">
        <v>294</v>
      </c>
      <c r="F65" s="17">
        <v>928</v>
      </c>
    </row>
    <row r="66" spans="1:7" x14ac:dyDescent="0.3">
      <c r="A66" s="9"/>
      <c r="B66" s="13"/>
      <c r="C66" s="170"/>
      <c r="D66" s="83"/>
      <c r="E66" s="73"/>
      <c r="F66" s="17"/>
    </row>
    <row r="67" spans="1:7" x14ac:dyDescent="0.3">
      <c r="A67" s="135" t="s">
        <v>392</v>
      </c>
      <c r="B67" s="14"/>
      <c r="C67" s="168"/>
      <c r="D67" s="10"/>
      <c r="E67" s="13"/>
      <c r="F67" s="17"/>
    </row>
    <row r="68" spans="1:7" x14ac:dyDescent="0.3">
      <c r="A68" s="136"/>
      <c r="B68" s="14"/>
      <c r="C68" s="168"/>
      <c r="D68" s="10"/>
      <c r="E68" s="13"/>
      <c r="F68" s="17"/>
    </row>
    <row r="69" spans="1:7" x14ac:dyDescent="0.3">
      <c r="A69" s="135" t="s">
        <v>393</v>
      </c>
      <c r="B69" s="14"/>
      <c r="C69" s="168"/>
      <c r="D69" s="10"/>
      <c r="E69" s="13"/>
      <c r="F69" s="17"/>
    </row>
    <row r="70" spans="1:7" x14ac:dyDescent="0.3">
      <c r="A70" s="9">
        <v>163</v>
      </c>
      <c r="B70" s="13" t="s">
        <v>290</v>
      </c>
      <c r="C70" s="172">
        <v>43013</v>
      </c>
      <c r="D70" s="83">
        <v>720</v>
      </c>
      <c r="E70" s="73" t="s">
        <v>291</v>
      </c>
      <c r="F70" s="17">
        <v>11600</v>
      </c>
    </row>
    <row r="71" spans="1:7" x14ac:dyDescent="0.3">
      <c r="A71" s="9">
        <v>463</v>
      </c>
      <c r="B71" s="13" t="s">
        <v>287</v>
      </c>
      <c r="C71" s="172">
        <v>43012</v>
      </c>
      <c r="D71" s="83" t="s">
        <v>288</v>
      </c>
      <c r="E71" s="73" t="s">
        <v>289</v>
      </c>
      <c r="F71" s="17">
        <v>2726</v>
      </c>
    </row>
    <row r="72" spans="1:7" x14ac:dyDescent="0.3">
      <c r="A72" s="9"/>
      <c r="B72" s="14"/>
      <c r="C72" s="168"/>
      <c r="D72" s="10"/>
      <c r="E72" s="14"/>
      <c r="F72" s="17"/>
    </row>
    <row r="73" spans="1:7" x14ac:dyDescent="0.3">
      <c r="A73" s="74"/>
      <c r="B73" s="15"/>
      <c r="C73" s="167"/>
      <c r="D73" s="9"/>
      <c r="E73" s="15"/>
      <c r="F73" s="17"/>
      <c r="G73" s="69" t="s">
        <v>32</v>
      </c>
    </row>
    <row r="74" spans="1:7" ht="17.25" thickBot="1" x14ac:dyDescent="0.35">
      <c r="A74" s="12"/>
      <c r="B74" s="8"/>
      <c r="C74" s="110"/>
      <c r="D74" s="95" t="s">
        <v>15</v>
      </c>
      <c r="E74" s="96"/>
      <c r="F74" s="18">
        <f>SUM(F49:F73)</f>
        <v>61998.2</v>
      </c>
      <c r="G74" s="70">
        <f>F47-F74</f>
        <v>43701.8</v>
      </c>
    </row>
    <row r="78" spans="1:7" ht="17.25" thickBot="1" x14ac:dyDescent="0.35">
      <c r="A78" s="135" t="s">
        <v>5</v>
      </c>
      <c r="B78" s="132" t="s">
        <v>41</v>
      </c>
      <c r="C78" s="132"/>
      <c r="D78" s="88"/>
      <c r="E78" s="1" t="s">
        <v>28</v>
      </c>
      <c r="F78" s="17">
        <v>53500</v>
      </c>
    </row>
    <row r="79" spans="1:7" ht="17.25" thickBot="1" x14ac:dyDescent="0.35">
      <c r="A79" s="48" t="s">
        <v>0</v>
      </c>
      <c r="B79" s="49" t="s">
        <v>1</v>
      </c>
      <c r="C79" s="49"/>
      <c r="D79" s="49" t="s">
        <v>2</v>
      </c>
      <c r="E79" s="49" t="s">
        <v>3</v>
      </c>
      <c r="F79" s="49" t="s">
        <v>4</v>
      </c>
    </row>
    <row r="80" spans="1:7" x14ac:dyDescent="0.3">
      <c r="A80" s="135" t="s">
        <v>386</v>
      </c>
      <c r="B80" s="13"/>
      <c r="C80" s="170"/>
      <c r="D80" s="83"/>
      <c r="E80" s="73"/>
      <c r="F80" s="17"/>
    </row>
    <row r="81" spans="1:6" x14ac:dyDescent="0.3">
      <c r="A81" s="9" t="s">
        <v>77</v>
      </c>
      <c r="B81" s="13" t="s">
        <v>339</v>
      </c>
      <c r="C81" s="172">
        <v>42993</v>
      </c>
      <c r="D81" s="83">
        <v>153</v>
      </c>
      <c r="E81" s="73" t="s">
        <v>340</v>
      </c>
      <c r="F81" s="17">
        <v>64.27</v>
      </c>
    </row>
    <row r="82" spans="1:6" x14ac:dyDescent="0.3">
      <c r="A82" s="9" t="s">
        <v>77</v>
      </c>
      <c r="B82" s="13" t="s">
        <v>188</v>
      </c>
      <c r="C82" s="172">
        <v>42976</v>
      </c>
      <c r="D82" s="83">
        <v>1759181</v>
      </c>
      <c r="E82" s="73" t="s">
        <v>194</v>
      </c>
      <c r="F82" s="17">
        <v>66.290000000000006</v>
      </c>
    </row>
    <row r="83" spans="1:6" x14ac:dyDescent="0.3">
      <c r="A83" s="9" t="s">
        <v>77</v>
      </c>
      <c r="B83" s="13" t="s">
        <v>188</v>
      </c>
      <c r="C83" s="172">
        <v>42976</v>
      </c>
      <c r="D83" s="83">
        <v>759250</v>
      </c>
      <c r="E83" s="73" t="s">
        <v>195</v>
      </c>
      <c r="F83" s="17">
        <v>47.73</v>
      </c>
    </row>
    <row r="84" spans="1:6" x14ac:dyDescent="0.3">
      <c r="A84" s="9" t="s">
        <v>77</v>
      </c>
      <c r="B84" s="13" t="s">
        <v>188</v>
      </c>
      <c r="C84" s="172">
        <v>42985</v>
      </c>
      <c r="D84" s="83" t="s">
        <v>208</v>
      </c>
      <c r="E84" s="73" t="s">
        <v>209</v>
      </c>
      <c r="F84" s="17">
        <v>71.78</v>
      </c>
    </row>
    <row r="85" spans="1:6" x14ac:dyDescent="0.3">
      <c r="A85" s="9" t="s">
        <v>77</v>
      </c>
      <c r="B85" s="13" t="s">
        <v>188</v>
      </c>
      <c r="C85" s="172">
        <v>42985</v>
      </c>
      <c r="D85" s="83" t="s">
        <v>210</v>
      </c>
      <c r="E85" s="73" t="s">
        <v>211</v>
      </c>
      <c r="F85" s="17">
        <v>90.01</v>
      </c>
    </row>
    <row r="86" spans="1:6" x14ac:dyDescent="0.3">
      <c r="A86" s="9" t="s">
        <v>77</v>
      </c>
      <c r="B86" s="13" t="s">
        <v>197</v>
      </c>
      <c r="C86" s="170"/>
      <c r="D86" s="83" t="s">
        <v>219</v>
      </c>
      <c r="E86" s="73" t="s">
        <v>220</v>
      </c>
      <c r="F86" s="17">
        <v>83.5</v>
      </c>
    </row>
    <row r="87" spans="1:6" x14ac:dyDescent="0.3">
      <c r="A87" s="9" t="s">
        <v>77</v>
      </c>
      <c r="B87" s="13" t="s">
        <v>483</v>
      </c>
      <c r="C87" s="172">
        <v>43077</v>
      </c>
      <c r="D87" s="83">
        <v>1200712</v>
      </c>
      <c r="E87" s="73" t="s">
        <v>406</v>
      </c>
      <c r="F87" s="17">
        <v>155</v>
      </c>
    </row>
    <row r="88" spans="1:6" x14ac:dyDescent="0.3">
      <c r="A88" s="9" t="s">
        <v>77</v>
      </c>
      <c r="B88" s="13" t="s">
        <v>78</v>
      </c>
      <c r="C88" s="170"/>
      <c r="D88" s="83" t="s">
        <v>264</v>
      </c>
      <c r="E88" s="73" t="s">
        <v>80</v>
      </c>
      <c r="F88" s="17">
        <v>5</v>
      </c>
    </row>
    <row r="89" spans="1:6" x14ac:dyDescent="0.3">
      <c r="A89" s="135" t="s">
        <v>387</v>
      </c>
      <c r="B89" s="13"/>
      <c r="C89" s="170"/>
      <c r="D89" s="83"/>
      <c r="E89" s="73"/>
      <c r="F89" s="17"/>
    </row>
    <row r="90" spans="1:6" x14ac:dyDescent="0.3">
      <c r="A90" s="9" t="s">
        <v>77</v>
      </c>
      <c r="B90" s="13" t="s">
        <v>78</v>
      </c>
      <c r="C90" s="172">
        <v>42853</v>
      </c>
      <c r="D90" s="83">
        <v>241</v>
      </c>
      <c r="E90" s="73" t="s">
        <v>80</v>
      </c>
      <c r="F90" s="17">
        <v>50</v>
      </c>
    </row>
    <row r="91" spans="1:6" ht="28.5" x14ac:dyDescent="0.3">
      <c r="A91" s="9" t="s">
        <v>77</v>
      </c>
      <c r="B91" s="13" t="s">
        <v>78</v>
      </c>
      <c r="C91" s="172">
        <v>42754</v>
      </c>
      <c r="D91" s="83" t="s">
        <v>117</v>
      </c>
      <c r="E91" s="73" t="s">
        <v>118</v>
      </c>
      <c r="F91" s="17">
        <v>50</v>
      </c>
    </row>
    <row r="92" spans="1:6" x14ac:dyDescent="0.3">
      <c r="A92" s="9" t="s">
        <v>77</v>
      </c>
      <c r="B92" s="13" t="s">
        <v>78</v>
      </c>
      <c r="C92" s="172">
        <v>42787</v>
      </c>
      <c r="D92" s="83">
        <v>85152</v>
      </c>
      <c r="E92" s="73" t="s">
        <v>80</v>
      </c>
      <c r="F92" s="17">
        <v>22.5</v>
      </c>
    </row>
    <row r="93" spans="1:6" x14ac:dyDescent="0.3">
      <c r="A93" s="9" t="s">
        <v>77</v>
      </c>
      <c r="B93" s="13" t="s">
        <v>78</v>
      </c>
      <c r="C93" s="172">
        <v>42788</v>
      </c>
      <c r="D93" s="83">
        <v>921565</v>
      </c>
      <c r="E93" s="73" t="s">
        <v>80</v>
      </c>
      <c r="F93" s="17">
        <v>5</v>
      </c>
    </row>
    <row r="94" spans="1:6" x14ac:dyDescent="0.3">
      <c r="A94" s="9" t="s">
        <v>77</v>
      </c>
      <c r="B94" s="13" t="s">
        <v>78</v>
      </c>
      <c r="C94" s="172">
        <v>42793</v>
      </c>
      <c r="D94" s="83">
        <v>170043584</v>
      </c>
      <c r="E94" s="73" t="s">
        <v>80</v>
      </c>
      <c r="F94" s="17">
        <v>7</v>
      </c>
    </row>
    <row r="95" spans="1:6" x14ac:dyDescent="0.3">
      <c r="A95" s="9" t="s">
        <v>77</v>
      </c>
      <c r="B95" s="13" t="s">
        <v>78</v>
      </c>
      <c r="C95" s="172">
        <v>42783</v>
      </c>
      <c r="D95" s="83">
        <v>1570815</v>
      </c>
      <c r="E95" s="73" t="s">
        <v>80</v>
      </c>
      <c r="F95" s="17">
        <v>7</v>
      </c>
    </row>
    <row r="96" spans="1:6" x14ac:dyDescent="0.3">
      <c r="A96" s="9" t="s">
        <v>77</v>
      </c>
      <c r="B96" s="13" t="s">
        <v>188</v>
      </c>
      <c r="C96" s="172">
        <v>42972</v>
      </c>
      <c r="D96" s="83">
        <v>3483004</v>
      </c>
      <c r="E96" s="73" t="s">
        <v>190</v>
      </c>
      <c r="F96" s="17">
        <v>42.21</v>
      </c>
    </row>
    <row r="97" spans="1:6" x14ac:dyDescent="0.3">
      <c r="A97" s="9" t="s">
        <v>77</v>
      </c>
      <c r="B97" s="13" t="s">
        <v>188</v>
      </c>
      <c r="C97" s="172">
        <v>42972</v>
      </c>
      <c r="D97" s="83">
        <v>6669751</v>
      </c>
      <c r="E97" s="73" t="s">
        <v>189</v>
      </c>
      <c r="F97" s="17">
        <v>81.709999999999994</v>
      </c>
    </row>
    <row r="98" spans="1:6" x14ac:dyDescent="0.3">
      <c r="A98" s="9" t="s">
        <v>77</v>
      </c>
      <c r="B98" s="13" t="s">
        <v>78</v>
      </c>
      <c r="C98" s="172">
        <v>43011</v>
      </c>
      <c r="D98" s="83">
        <v>670831</v>
      </c>
      <c r="E98" s="73" t="s">
        <v>80</v>
      </c>
      <c r="F98" s="17">
        <v>20</v>
      </c>
    </row>
    <row r="99" spans="1:6" x14ac:dyDescent="0.3">
      <c r="A99" s="9" t="s">
        <v>77</v>
      </c>
      <c r="B99" s="13" t="s">
        <v>78</v>
      </c>
      <c r="C99" s="170" t="s">
        <v>442</v>
      </c>
      <c r="D99" s="83">
        <v>625</v>
      </c>
      <c r="E99" s="73" t="s">
        <v>80</v>
      </c>
      <c r="F99" s="17">
        <v>25</v>
      </c>
    </row>
    <row r="100" spans="1:6" ht="28.5" x14ac:dyDescent="0.3">
      <c r="A100" s="9" t="s">
        <v>77</v>
      </c>
      <c r="B100" s="13" t="s">
        <v>266</v>
      </c>
      <c r="C100" s="172">
        <v>43017</v>
      </c>
      <c r="D100" s="83">
        <v>14366</v>
      </c>
      <c r="E100" s="73" t="s">
        <v>267</v>
      </c>
      <c r="F100" s="17">
        <v>234</v>
      </c>
    </row>
    <row r="101" spans="1:6" x14ac:dyDescent="0.3">
      <c r="A101" s="9" t="s">
        <v>77</v>
      </c>
      <c r="B101" s="13" t="s">
        <v>266</v>
      </c>
      <c r="C101" s="172">
        <v>43014</v>
      </c>
      <c r="D101" s="83">
        <v>403258748</v>
      </c>
      <c r="E101" s="73" t="s">
        <v>268</v>
      </c>
      <c r="F101" s="17">
        <v>225</v>
      </c>
    </row>
    <row r="102" spans="1:6" x14ac:dyDescent="0.3">
      <c r="A102" s="9" t="s">
        <v>77</v>
      </c>
      <c r="B102" s="13" t="s">
        <v>440</v>
      </c>
      <c r="C102" s="172">
        <v>43007</v>
      </c>
      <c r="D102" s="83">
        <v>539</v>
      </c>
      <c r="E102" s="73" t="s">
        <v>336</v>
      </c>
      <c r="F102" s="17">
        <v>107.21</v>
      </c>
    </row>
    <row r="103" spans="1:6" x14ac:dyDescent="0.3">
      <c r="A103" s="9" t="s">
        <v>77</v>
      </c>
      <c r="B103" s="13" t="s">
        <v>78</v>
      </c>
      <c r="C103" s="172">
        <v>43026</v>
      </c>
      <c r="D103" s="83">
        <v>249343</v>
      </c>
      <c r="E103" s="73" t="s">
        <v>80</v>
      </c>
      <c r="F103" s="17">
        <v>15</v>
      </c>
    </row>
    <row r="104" spans="1:6" x14ac:dyDescent="0.3">
      <c r="A104" s="9" t="s">
        <v>77</v>
      </c>
      <c r="B104" s="13" t="s">
        <v>78</v>
      </c>
      <c r="C104" s="172">
        <v>43028</v>
      </c>
      <c r="D104" s="83">
        <v>52509</v>
      </c>
      <c r="E104" s="73" t="s">
        <v>80</v>
      </c>
      <c r="F104" s="17">
        <v>5</v>
      </c>
    </row>
    <row r="105" spans="1:6" x14ac:dyDescent="0.3">
      <c r="A105" s="9" t="s">
        <v>77</v>
      </c>
      <c r="B105" s="13" t="s">
        <v>78</v>
      </c>
      <c r="C105" s="170" t="s">
        <v>442</v>
      </c>
      <c r="D105" s="83">
        <v>84518</v>
      </c>
      <c r="E105" s="73" t="s">
        <v>80</v>
      </c>
      <c r="F105" s="17">
        <v>30</v>
      </c>
    </row>
    <row r="106" spans="1:6" x14ac:dyDescent="0.3">
      <c r="A106" s="9" t="s">
        <v>77</v>
      </c>
      <c r="B106" s="13" t="s">
        <v>78</v>
      </c>
      <c r="C106" s="170" t="s">
        <v>442</v>
      </c>
      <c r="D106" s="83">
        <v>728</v>
      </c>
      <c r="E106" s="73" t="s">
        <v>80</v>
      </c>
      <c r="F106" s="17">
        <v>19.5</v>
      </c>
    </row>
    <row r="107" spans="1:6" x14ac:dyDescent="0.3">
      <c r="A107" s="9" t="s">
        <v>77</v>
      </c>
      <c r="B107" s="13" t="s">
        <v>78</v>
      </c>
      <c r="C107" s="170" t="s">
        <v>442</v>
      </c>
      <c r="D107" s="83" t="s">
        <v>77</v>
      </c>
      <c r="E107" s="73" t="s">
        <v>80</v>
      </c>
      <c r="F107" s="17">
        <v>17</v>
      </c>
    </row>
    <row r="108" spans="1:6" x14ac:dyDescent="0.3">
      <c r="A108" s="9" t="s">
        <v>77</v>
      </c>
      <c r="B108" s="13" t="s">
        <v>78</v>
      </c>
      <c r="C108" s="172">
        <v>43023</v>
      </c>
      <c r="D108" s="83">
        <v>44639</v>
      </c>
      <c r="E108" s="73" t="s">
        <v>80</v>
      </c>
      <c r="F108" s="17">
        <v>28</v>
      </c>
    </row>
    <row r="109" spans="1:6" x14ac:dyDescent="0.3">
      <c r="A109" s="9" t="s">
        <v>77</v>
      </c>
      <c r="B109" s="13" t="s">
        <v>78</v>
      </c>
      <c r="C109" s="170" t="s">
        <v>442</v>
      </c>
      <c r="D109" s="83" t="s">
        <v>77</v>
      </c>
      <c r="E109" s="73" t="s">
        <v>80</v>
      </c>
      <c r="F109" s="17">
        <v>5</v>
      </c>
    </row>
    <row r="110" spans="1:6" x14ac:dyDescent="0.3">
      <c r="A110" s="9" t="s">
        <v>77</v>
      </c>
      <c r="B110" s="13" t="s">
        <v>441</v>
      </c>
      <c r="C110" s="172">
        <v>43028</v>
      </c>
      <c r="D110" s="83" t="s">
        <v>352</v>
      </c>
      <c r="E110" s="73" t="s">
        <v>353</v>
      </c>
      <c r="F110" s="17">
        <v>87.81</v>
      </c>
    </row>
    <row r="111" spans="1:6" x14ac:dyDescent="0.3">
      <c r="A111" s="9" t="s">
        <v>77</v>
      </c>
      <c r="B111" s="13" t="s">
        <v>441</v>
      </c>
      <c r="C111" s="172">
        <v>43028</v>
      </c>
      <c r="D111" s="83" t="s">
        <v>354</v>
      </c>
      <c r="E111" s="73" t="s">
        <v>355</v>
      </c>
      <c r="F111" s="17">
        <v>54.68</v>
      </c>
    </row>
    <row r="112" spans="1:6" x14ac:dyDescent="0.3">
      <c r="A112" s="9" t="s">
        <v>77</v>
      </c>
      <c r="B112" s="13" t="s">
        <v>360</v>
      </c>
      <c r="C112" s="172">
        <v>43025</v>
      </c>
      <c r="D112" s="83">
        <v>38645</v>
      </c>
      <c r="E112" s="73" t="s">
        <v>361</v>
      </c>
      <c r="F112" s="17">
        <v>1500</v>
      </c>
    </row>
    <row r="113" spans="1:7" x14ac:dyDescent="0.3">
      <c r="A113" s="9" t="s">
        <v>77</v>
      </c>
      <c r="B113" s="13" t="s">
        <v>325</v>
      </c>
      <c r="C113" s="172">
        <v>43044</v>
      </c>
      <c r="D113" s="83" t="s">
        <v>405</v>
      </c>
      <c r="E113" s="73" t="s">
        <v>406</v>
      </c>
      <c r="F113" s="17">
        <v>175</v>
      </c>
    </row>
    <row r="114" spans="1:7" x14ac:dyDescent="0.3">
      <c r="A114" s="9" t="s">
        <v>77</v>
      </c>
      <c r="B114" s="13" t="s">
        <v>78</v>
      </c>
      <c r="C114" s="172">
        <v>43044</v>
      </c>
      <c r="D114" s="83">
        <v>306491</v>
      </c>
      <c r="E114" s="73" t="s">
        <v>80</v>
      </c>
      <c r="F114" s="17">
        <v>24</v>
      </c>
    </row>
    <row r="115" spans="1:7" x14ac:dyDescent="0.3">
      <c r="A115" s="9" t="s">
        <v>77</v>
      </c>
      <c r="B115" s="13" t="s">
        <v>78</v>
      </c>
      <c r="C115" s="172">
        <v>43029</v>
      </c>
      <c r="D115" s="83">
        <v>30356</v>
      </c>
      <c r="E115" s="73" t="s">
        <v>80</v>
      </c>
      <c r="F115" s="17">
        <v>5</v>
      </c>
    </row>
    <row r="116" spans="1:7" x14ac:dyDescent="0.3">
      <c r="A116" s="9" t="s">
        <v>77</v>
      </c>
      <c r="B116" s="13" t="s">
        <v>78</v>
      </c>
      <c r="C116" s="172">
        <v>43035</v>
      </c>
      <c r="D116" s="83">
        <v>250743</v>
      </c>
      <c r="E116" s="73" t="s">
        <v>80</v>
      </c>
      <c r="F116" s="17">
        <v>15</v>
      </c>
    </row>
    <row r="117" spans="1:7" x14ac:dyDescent="0.3">
      <c r="A117" s="9" t="s">
        <v>77</v>
      </c>
      <c r="B117" s="13" t="s">
        <v>78</v>
      </c>
      <c r="C117" s="181">
        <v>43039</v>
      </c>
      <c r="D117" s="83">
        <v>406320</v>
      </c>
      <c r="E117" s="73" t="s">
        <v>80</v>
      </c>
      <c r="F117" s="17">
        <v>18</v>
      </c>
    </row>
    <row r="118" spans="1:7" x14ac:dyDescent="0.3">
      <c r="A118" s="9"/>
      <c r="B118" s="14"/>
      <c r="C118" s="168"/>
      <c r="D118" s="10"/>
      <c r="E118" s="14"/>
      <c r="F118" s="17"/>
    </row>
    <row r="119" spans="1:7" x14ac:dyDescent="0.3">
      <c r="A119" s="74"/>
      <c r="B119" s="15"/>
      <c r="C119" s="15"/>
      <c r="D119" s="9"/>
      <c r="E119" s="15"/>
      <c r="F119" s="17"/>
      <c r="G119" s="69" t="s">
        <v>32</v>
      </c>
    </row>
    <row r="120" spans="1:7" ht="17.25" thickBot="1" x14ac:dyDescent="0.35">
      <c r="A120" s="12"/>
      <c r="B120" s="8"/>
      <c r="C120" s="8"/>
      <c r="D120" s="95" t="s">
        <v>15</v>
      </c>
      <c r="E120" s="96"/>
      <c r="F120" s="18">
        <f>SUM(F80:F119)</f>
        <v>3459.2</v>
      </c>
      <c r="G120" s="70">
        <f>F78-F120</f>
        <v>50040.800000000003</v>
      </c>
    </row>
    <row r="123" spans="1:7" x14ac:dyDescent="0.3">
      <c r="C123" s="171"/>
    </row>
    <row r="124" spans="1:7" x14ac:dyDescent="0.3">
      <c r="C124" s="171"/>
    </row>
    <row r="125" spans="1:7" ht="17.25" thickBot="1" x14ac:dyDescent="0.35">
      <c r="A125" s="135" t="s">
        <v>5</v>
      </c>
      <c r="B125" s="132" t="s">
        <v>42</v>
      </c>
      <c r="C125" s="132"/>
      <c r="D125" s="88"/>
      <c r="E125" s="1" t="s">
        <v>28</v>
      </c>
      <c r="F125" s="17">
        <v>166500</v>
      </c>
    </row>
    <row r="126" spans="1:7" ht="17.25" thickBot="1" x14ac:dyDescent="0.35">
      <c r="A126" s="48" t="s">
        <v>0</v>
      </c>
      <c r="B126" s="49" t="s">
        <v>1</v>
      </c>
      <c r="C126" s="179"/>
      <c r="D126" s="49" t="s">
        <v>2</v>
      </c>
      <c r="E126" s="49" t="s">
        <v>3</v>
      </c>
      <c r="F126" s="49" t="s">
        <v>4</v>
      </c>
    </row>
    <row r="127" spans="1:7" x14ac:dyDescent="0.3">
      <c r="A127" s="135" t="s">
        <v>386</v>
      </c>
      <c r="B127" s="129"/>
      <c r="C127" s="180"/>
      <c r="D127" s="83"/>
      <c r="E127" s="129"/>
      <c r="F127" s="129"/>
    </row>
    <row r="128" spans="1:7" x14ac:dyDescent="0.3">
      <c r="A128" s="9" t="s">
        <v>77</v>
      </c>
      <c r="B128" s="13" t="s">
        <v>362</v>
      </c>
      <c r="C128" s="172">
        <v>43032</v>
      </c>
      <c r="D128" s="83" t="s">
        <v>363</v>
      </c>
      <c r="E128" s="73" t="s">
        <v>364</v>
      </c>
      <c r="F128" s="17">
        <v>1000</v>
      </c>
    </row>
    <row r="129" spans="1:7" x14ac:dyDescent="0.3">
      <c r="A129" s="135" t="s">
        <v>387</v>
      </c>
      <c r="B129" s="13"/>
      <c r="C129" s="170"/>
      <c r="D129" s="83"/>
      <c r="E129" s="73"/>
      <c r="F129" s="17"/>
    </row>
    <row r="130" spans="1:7" x14ac:dyDescent="0.3">
      <c r="A130" s="9" t="s">
        <v>77</v>
      </c>
      <c r="B130" s="13" t="s">
        <v>440</v>
      </c>
      <c r="C130" s="172">
        <v>43003</v>
      </c>
      <c r="D130" s="83">
        <v>484</v>
      </c>
      <c r="E130" s="73" t="s">
        <v>337</v>
      </c>
      <c r="F130" s="17">
        <v>67.900000000000006</v>
      </c>
    </row>
    <row r="131" spans="1:7" ht="28.5" x14ac:dyDescent="0.3">
      <c r="A131" s="9" t="s">
        <v>77</v>
      </c>
      <c r="B131" s="13" t="s">
        <v>440</v>
      </c>
      <c r="C131" s="172">
        <v>43003</v>
      </c>
      <c r="D131" s="83">
        <v>585583</v>
      </c>
      <c r="E131" s="73" t="s">
        <v>110</v>
      </c>
      <c r="F131" s="17">
        <v>68.63</v>
      </c>
    </row>
    <row r="132" spans="1:7" ht="28.5" x14ac:dyDescent="0.3">
      <c r="A132" s="9" t="s">
        <v>77</v>
      </c>
      <c r="B132" s="13" t="s">
        <v>440</v>
      </c>
      <c r="C132" s="172">
        <v>43010</v>
      </c>
      <c r="D132" s="83">
        <v>722061</v>
      </c>
      <c r="E132" s="73" t="s">
        <v>110</v>
      </c>
      <c r="F132" s="17">
        <v>170.76</v>
      </c>
    </row>
    <row r="133" spans="1:7" x14ac:dyDescent="0.3">
      <c r="A133" s="9" t="s">
        <v>77</v>
      </c>
      <c r="B133" s="13" t="s">
        <v>440</v>
      </c>
      <c r="C133" s="172">
        <v>43003</v>
      </c>
      <c r="D133" s="83">
        <v>217</v>
      </c>
      <c r="E133" s="73" t="s">
        <v>338</v>
      </c>
      <c r="F133" s="17">
        <v>68.39</v>
      </c>
    </row>
    <row r="134" spans="1:7" x14ac:dyDescent="0.3">
      <c r="A134" s="9">
        <v>164</v>
      </c>
      <c r="B134" s="13" t="s">
        <v>358</v>
      </c>
      <c r="C134" s="172">
        <v>43019</v>
      </c>
      <c r="D134" s="83" t="s">
        <v>398</v>
      </c>
      <c r="E134" s="73" t="s">
        <v>359</v>
      </c>
      <c r="F134" s="17">
        <v>120.5</v>
      </c>
    </row>
    <row r="135" spans="1:7" x14ac:dyDescent="0.3">
      <c r="A135" s="9">
        <v>29</v>
      </c>
      <c r="B135" s="13" t="s">
        <v>114</v>
      </c>
      <c r="C135" s="172">
        <v>42851</v>
      </c>
      <c r="D135" s="83">
        <v>403258748</v>
      </c>
      <c r="E135" s="73" t="s">
        <v>115</v>
      </c>
      <c r="F135" s="17">
        <v>169.41</v>
      </c>
    </row>
    <row r="136" spans="1:7" x14ac:dyDescent="0.3">
      <c r="A136" s="9">
        <v>37</v>
      </c>
      <c r="B136" s="13" t="s">
        <v>116</v>
      </c>
      <c r="C136" s="172">
        <v>42916</v>
      </c>
      <c r="D136" s="83">
        <v>403258748</v>
      </c>
      <c r="E136" s="73" t="s">
        <v>115</v>
      </c>
      <c r="F136" s="17">
        <v>231</v>
      </c>
    </row>
    <row r="137" spans="1:7" x14ac:dyDescent="0.3">
      <c r="A137" s="9" t="s">
        <v>498</v>
      </c>
      <c r="B137" s="13" t="s">
        <v>488</v>
      </c>
      <c r="C137" s="172">
        <v>43080</v>
      </c>
      <c r="D137" s="83">
        <v>403258748</v>
      </c>
      <c r="E137" s="73" t="s">
        <v>359</v>
      </c>
      <c r="F137" s="17">
        <v>66.5</v>
      </c>
    </row>
    <row r="138" spans="1:7" x14ac:dyDescent="0.3">
      <c r="A138" s="135" t="s">
        <v>388</v>
      </c>
      <c r="B138" s="13"/>
      <c r="C138" s="13"/>
      <c r="D138" s="83"/>
      <c r="E138" s="73"/>
      <c r="F138" s="17"/>
    </row>
    <row r="139" spans="1:7" x14ac:dyDescent="0.3">
      <c r="A139" s="74"/>
      <c r="B139" s="15"/>
      <c r="C139" s="15"/>
      <c r="D139" s="9"/>
      <c r="E139" s="15"/>
      <c r="F139" s="17"/>
      <c r="G139" s="69" t="s">
        <v>32</v>
      </c>
    </row>
    <row r="140" spans="1:7" ht="17.25" thickBot="1" x14ac:dyDescent="0.35">
      <c r="A140" s="12"/>
      <c r="B140" s="8"/>
      <c r="C140" s="8"/>
      <c r="D140" s="95" t="s">
        <v>15</v>
      </c>
      <c r="E140" s="96"/>
      <c r="F140" s="18">
        <f>SUM(F128:F139)</f>
        <v>1963.0900000000004</v>
      </c>
      <c r="G140" s="70">
        <f>F125-F140</f>
        <v>164536.91</v>
      </c>
    </row>
    <row r="141" spans="1:7" x14ac:dyDescent="0.3">
      <c r="A141" s="88"/>
      <c r="D141" s="88"/>
    </row>
  </sheetData>
  <autoFilter ref="A48:F48"/>
  <pageMargins left="0.7" right="0.7" top="0.75" bottom="0.75" header="0.3" footer="0.3"/>
  <pageSetup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3"/>
  <sheetViews>
    <sheetView topLeftCell="A13" workbookViewId="0">
      <selection activeCell="C33" sqref="C33"/>
    </sheetView>
  </sheetViews>
  <sheetFormatPr baseColWidth="10" defaultRowHeight="15" x14ac:dyDescent="0.25"/>
  <cols>
    <col min="1" max="1" width="21" customWidth="1"/>
    <col min="2" max="2" width="31.5703125" customWidth="1"/>
    <col min="3" max="3" width="16.28515625" customWidth="1"/>
  </cols>
  <sheetData>
    <row r="3" spans="1:5" ht="16.5" x14ac:dyDescent="0.3">
      <c r="A3" s="75" t="s">
        <v>449</v>
      </c>
      <c r="B3" s="75" t="s">
        <v>38</v>
      </c>
      <c r="C3" s="76"/>
    </row>
    <row r="4" spans="1:5" ht="16.5" x14ac:dyDescent="0.3">
      <c r="A4" s="75" t="s">
        <v>5</v>
      </c>
      <c r="B4" s="75" t="s">
        <v>9</v>
      </c>
      <c r="C4" s="76"/>
      <c r="D4" s="202" t="s">
        <v>36</v>
      </c>
      <c r="E4" s="202"/>
    </row>
    <row r="5" spans="1:5" x14ac:dyDescent="0.25">
      <c r="A5" s="75" t="s">
        <v>10</v>
      </c>
      <c r="B5" s="75" t="s">
        <v>47</v>
      </c>
      <c r="C5" s="77">
        <v>40000</v>
      </c>
      <c r="D5" s="204">
        <v>32326.75</v>
      </c>
      <c r="E5" s="204"/>
    </row>
    <row r="6" spans="1:5" ht="15.75" thickBot="1" x14ac:dyDescent="0.3"/>
    <row r="7" spans="1:5" x14ac:dyDescent="0.25">
      <c r="A7" s="19" t="s">
        <v>11</v>
      </c>
      <c r="B7" s="19" t="s">
        <v>12</v>
      </c>
      <c r="C7" s="19" t="s">
        <v>13</v>
      </c>
      <c r="D7" s="19" t="s">
        <v>6</v>
      </c>
    </row>
    <row r="8" spans="1:5" x14ac:dyDescent="0.25">
      <c r="A8" s="177" t="s">
        <v>45</v>
      </c>
      <c r="B8" s="177" t="s">
        <v>14</v>
      </c>
      <c r="C8" s="177" t="s">
        <v>46</v>
      </c>
      <c r="D8" s="178">
        <v>736.4</v>
      </c>
    </row>
    <row r="9" spans="1:5" x14ac:dyDescent="0.25">
      <c r="A9" s="177" t="s">
        <v>48</v>
      </c>
      <c r="B9" s="177" t="s">
        <v>14</v>
      </c>
      <c r="C9" s="177" t="s">
        <v>46</v>
      </c>
      <c r="D9" s="178">
        <v>661.2</v>
      </c>
    </row>
    <row r="10" spans="1:5" x14ac:dyDescent="0.25">
      <c r="A10" s="177" t="s">
        <v>49</v>
      </c>
      <c r="B10" s="177" t="s">
        <v>14</v>
      </c>
      <c r="C10" s="177" t="s">
        <v>50</v>
      </c>
      <c r="D10" s="178">
        <v>165.3</v>
      </c>
    </row>
    <row r="11" spans="1:5" x14ac:dyDescent="0.25">
      <c r="A11" s="177" t="s">
        <v>51</v>
      </c>
      <c r="B11" s="177" t="s">
        <v>14</v>
      </c>
      <c r="C11" s="177" t="s">
        <v>46</v>
      </c>
      <c r="D11" s="178">
        <v>552.29999999999995</v>
      </c>
    </row>
    <row r="12" spans="1:5" x14ac:dyDescent="0.25">
      <c r="A12" s="177" t="s">
        <v>52</v>
      </c>
      <c r="B12" s="177" t="s">
        <v>14</v>
      </c>
      <c r="C12" s="177" t="s">
        <v>46</v>
      </c>
      <c r="D12" s="178">
        <v>552.4</v>
      </c>
    </row>
    <row r="13" spans="1:5" x14ac:dyDescent="0.25">
      <c r="A13" s="177" t="s">
        <v>53</v>
      </c>
      <c r="B13" s="177" t="s">
        <v>14</v>
      </c>
      <c r="C13" s="177" t="s">
        <v>54</v>
      </c>
      <c r="D13" s="178">
        <v>574</v>
      </c>
    </row>
    <row r="14" spans="1:5" x14ac:dyDescent="0.25">
      <c r="A14" s="177" t="s">
        <v>55</v>
      </c>
      <c r="B14" s="177" t="s">
        <v>14</v>
      </c>
      <c r="C14" s="177" t="s">
        <v>54</v>
      </c>
      <c r="D14" s="178">
        <v>591</v>
      </c>
    </row>
    <row r="15" spans="1:5" x14ac:dyDescent="0.25">
      <c r="A15" s="177" t="s">
        <v>56</v>
      </c>
      <c r="B15" s="177" t="s">
        <v>14</v>
      </c>
      <c r="C15" s="177" t="s">
        <v>46</v>
      </c>
      <c r="D15" s="178">
        <v>364.4</v>
      </c>
    </row>
    <row r="16" spans="1:5" x14ac:dyDescent="0.25">
      <c r="A16" s="177" t="s">
        <v>57</v>
      </c>
      <c r="B16" s="177" t="s">
        <v>14</v>
      </c>
      <c r="C16" s="177" t="s">
        <v>54</v>
      </c>
      <c r="D16" s="178">
        <v>653.54999999999995</v>
      </c>
    </row>
    <row r="17" spans="1:4" x14ac:dyDescent="0.25">
      <c r="A17" s="177" t="s">
        <v>257</v>
      </c>
      <c r="B17" s="177" t="s">
        <v>14</v>
      </c>
      <c r="C17" s="177" t="s">
        <v>54</v>
      </c>
      <c r="D17" s="178">
        <v>160.4</v>
      </c>
    </row>
    <row r="18" spans="1:4" x14ac:dyDescent="0.25">
      <c r="A18" s="177" t="s">
        <v>258</v>
      </c>
      <c r="B18" s="177" t="s">
        <v>14</v>
      </c>
      <c r="C18" s="177" t="s">
        <v>166</v>
      </c>
      <c r="D18" s="178">
        <v>160.19999999999999</v>
      </c>
    </row>
    <row r="19" spans="1:4" x14ac:dyDescent="0.25">
      <c r="A19" s="177" t="s">
        <v>259</v>
      </c>
      <c r="B19" s="177" t="s">
        <v>14</v>
      </c>
      <c r="C19" s="177" t="s">
        <v>54</v>
      </c>
      <c r="D19" s="178">
        <v>160.6</v>
      </c>
    </row>
    <row r="20" spans="1:4" x14ac:dyDescent="0.25">
      <c r="A20" s="177" t="s">
        <v>260</v>
      </c>
      <c r="B20" s="177" t="s">
        <v>14</v>
      </c>
      <c r="C20" s="177" t="s">
        <v>54</v>
      </c>
      <c r="D20" s="178">
        <v>193.3</v>
      </c>
    </row>
    <row r="21" spans="1:4" x14ac:dyDescent="0.25">
      <c r="A21" s="177" t="s">
        <v>261</v>
      </c>
      <c r="B21" s="177" t="s">
        <v>14</v>
      </c>
      <c r="C21" s="177" t="s">
        <v>166</v>
      </c>
      <c r="D21" s="178">
        <v>161.1</v>
      </c>
    </row>
    <row r="22" spans="1:4" x14ac:dyDescent="0.25">
      <c r="A22" s="177" t="s">
        <v>262</v>
      </c>
      <c r="B22" s="177" t="s">
        <v>14</v>
      </c>
      <c r="C22" s="177" t="s">
        <v>54</v>
      </c>
      <c r="D22" s="178">
        <v>161.1</v>
      </c>
    </row>
    <row r="23" spans="1:4" x14ac:dyDescent="0.25">
      <c r="A23" s="177" t="s">
        <v>263</v>
      </c>
      <c r="B23" s="177" t="s">
        <v>14</v>
      </c>
      <c r="C23" s="177" t="s">
        <v>46</v>
      </c>
      <c r="D23" s="178">
        <v>542.70000000000005</v>
      </c>
    </row>
    <row r="24" spans="1:4" x14ac:dyDescent="0.25">
      <c r="A24" s="177" t="s">
        <v>346</v>
      </c>
      <c r="B24" s="177" t="s">
        <v>14</v>
      </c>
      <c r="C24" s="177" t="s">
        <v>46</v>
      </c>
      <c r="D24" s="178">
        <v>549.29999999999995</v>
      </c>
    </row>
    <row r="25" spans="1:4" x14ac:dyDescent="0.25">
      <c r="A25" s="177" t="s">
        <v>347</v>
      </c>
      <c r="B25" s="177" t="s">
        <v>14</v>
      </c>
      <c r="C25" s="177" t="s">
        <v>46</v>
      </c>
      <c r="D25" s="178">
        <v>734</v>
      </c>
    </row>
    <row r="26" spans="1:4" x14ac:dyDescent="0.25">
      <c r="A26" s="177" t="s">
        <v>438</v>
      </c>
      <c r="B26" s="177" t="s">
        <v>14</v>
      </c>
      <c r="C26" s="177" t="s">
        <v>46</v>
      </c>
      <c r="D26" s="178">
        <v>1103.4000000000001</v>
      </c>
    </row>
    <row r="27" spans="1:4" x14ac:dyDescent="0.25">
      <c r="A27" s="177" t="s">
        <v>439</v>
      </c>
      <c r="B27" s="177" t="s">
        <v>14</v>
      </c>
      <c r="C27" s="177" t="s">
        <v>46</v>
      </c>
      <c r="D27" s="178">
        <v>735.4</v>
      </c>
    </row>
    <row r="28" spans="1:4" x14ac:dyDescent="0.25">
      <c r="A28" s="189" t="s">
        <v>452</v>
      </c>
      <c r="B28" s="190" t="s">
        <v>14</v>
      </c>
      <c r="C28" s="189" t="s">
        <v>46</v>
      </c>
      <c r="D28" s="191">
        <v>733.6</v>
      </c>
    </row>
    <row r="29" spans="1:4" x14ac:dyDescent="0.25">
      <c r="A29" s="189" t="s">
        <v>453</v>
      </c>
      <c r="B29" s="190" t="s">
        <v>14</v>
      </c>
      <c r="C29" s="189" t="s">
        <v>46</v>
      </c>
      <c r="D29" s="191">
        <v>736.4</v>
      </c>
    </row>
    <row r="30" spans="1:4" x14ac:dyDescent="0.25">
      <c r="A30" s="189" t="s">
        <v>457</v>
      </c>
      <c r="B30" s="190" t="s">
        <v>14</v>
      </c>
      <c r="C30" s="189" t="s">
        <v>54</v>
      </c>
      <c r="D30" s="191">
        <v>330.2</v>
      </c>
    </row>
    <row r="31" spans="1:4" x14ac:dyDescent="0.25">
      <c r="A31" s="189" t="s">
        <v>458</v>
      </c>
      <c r="B31" s="190" t="s">
        <v>14</v>
      </c>
      <c r="C31" s="189" t="s">
        <v>54</v>
      </c>
      <c r="D31" s="191">
        <v>330.4</v>
      </c>
    </row>
    <row r="32" spans="1:4" x14ac:dyDescent="0.25">
      <c r="A32" s="189" t="s">
        <v>510</v>
      </c>
      <c r="B32" s="190" t="s">
        <v>14</v>
      </c>
      <c r="C32" s="189" t="s">
        <v>54</v>
      </c>
      <c r="D32" s="191">
        <v>166.2</v>
      </c>
    </row>
    <row r="33" spans="3:4" x14ac:dyDescent="0.25">
      <c r="C33" s="200" t="s">
        <v>22</v>
      </c>
      <c r="D33" s="176">
        <f>SUM(D8:D32)</f>
        <v>11808.850000000002</v>
      </c>
    </row>
  </sheetData>
  <mergeCells count="2">
    <mergeCell ref="D4:E4"/>
    <mergeCell ref="D5:E5"/>
  </mergeCells>
  <pageMargins left="0.7" right="0.7" top="0.75" bottom="0.75" header="0.3" footer="0.3"/>
  <pageSetup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H99"/>
  <sheetViews>
    <sheetView topLeftCell="B1" zoomScale="86" zoomScaleNormal="86" workbookViewId="0">
      <selection activeCell="E20" sqref="E20"/>
    </sheetView>
  </sheetViews>
  <sheetFormatPr baseColWidth="10" defaultRowHeight="16.5" x14ac:dyDescent="0.3"/>
  <cols>
    <col min="1" max="1" width="12.7109375" style="89" customWidth="1"/>
    <col min="2" max="2" width="77.140625" style="1" customWidth="1"/>
    <col min="3" max="3" width="17" style="1" customWidth="1"/>
    <col min="4" max="4" width="13.42578125" style="89" customWidth="1"/>
    <col min="5" max="5" width="50.42578125" style="1" bestFit="1" customWidth="1"/>
    <col min="6" max="6" width="14.5703125" style="1" bestFit="1" customWidth="1"/>
    <col min="7" max="7" width="14.28515625" style="1" bestFit="1" customWidth="1"/>
    <col min="8" max="8" width="12.7109375" style="1" bestFit="1" customWidth="1"/>
    <col min="9" max="16384" width="11.42578125" style="1"/>
  </cols>
  <sheetData>
    <row r="2" spans="1:6" x14ac:dyDescent="0.3">
      <c r="A2" s="46" t="s">
        <v>8</v>
      </c>
      <c r="B2" s="47" t="s">
        <v>21</v>
      </c>
      <c r="C2" s="47"/>
      <c r="D2" s="5"/>
      <c r="E2" s="50" t="s">
        <v>30</v>
      </c>
      <c r="F2" s="51">
        <f>F6+F27+F74</f>
        <v>726500</v>
      </c>
    </row>
    <row r="3" spans="1:6" s="32" customFormat="1" x14ac:dyDescent="0.3">
      <c r="A3" s="65"/>
      <c r="B3" s="52"/>
      <c r="C3" s="52"/>
      <c r="D3" s="65"/>
      <c r="E3" s="58" t="s">
        <v>22</v>
      </c>
      <c r="F3" s="61">
        <f>F24+F71+F98</f>
        <v>123411.29999999999</v>
      </c>
    </row>
    <row r="4" spans="1:6" s="32" customFormat="1" x14ac:dyDescent="0.3">
      <c r="A4" s="65"/>
      <c r="B4" s="52"/>
      <c r="C4" s="52"/>
      <c r="D4" s="65"/>
      <c r="E4" s="50" t="s">
        <v>23</v>
      </c>
      <c r="F4" s="51">
        <f>F2-F3</f>
        <v>603088.69999999995</v>
      </c>
    </row>
    <row r="5" spans="1:6" x14ac:dyDescent="0.3">
      <c r="D5" s="28"/>
      <c r="E5" s="29"/>
    </row>
    <row r="6" spans="1:6" ht="17.25" thickBot="1" x14ac:dyDescent="0.35">
      <c r="A6" s="132" t="s">
        <v>5</v>
      </c>
      <c r="B6" s="137" t="s">
        <v>43</v>
      </c>
      <c r="C6" s="137"/>
      <c r="E6" s="1" t="s">
        <v>28</v>
      </c>
      <c r="F6" s="90">
        <v>250000</v>
      </c>
    </row>
    <row r="7" spans="1:6" x14ac:dyDescent="0.3">
      <c r="A7" s="82" t="s">
        <v>0</v>
      </c>
      <c r="B7" s="82" t="s">
        <v>1</v>
      </c>
      <c r="C7" s="82" t="s">
        <v>434</v>
      </c>
      <c r="D7" s="82" t="s">
        <v>2</v>
      </c>
      <c r="E7" s="91" t="s">
        <v>3</v>
      </c>
      <c r="F7" s="82" t="s">
        <v>4</v>
      </c>
    </row>
    <row r="8" spans="1:6" s="60" customFormat="1" x14ac:dyDescent="0.3">
      <c r="A8" s="135" t="s">
        <v>386</v>
      </c>
      <c r="B8" s="109"/>
      <c r="C8" s="109"/>
      <c r="D8" s="111"/>
      <c r="E8" s="109"/>
      <c r="F8" s="112"/>
    </row>
    <row r="9" spans="1:6" s="60" customFormat="1" x14ac:dyDescent="0.3">
      <c r="A9" s="135" t="s">
        <v>387</v>
      </c>
      <c r="B9" s="109"/>
      <c r="C9" s="109"/>
      <c r="D9" s="111"/>
      <c r="E9" s="109"/>
      <c r="F9" s="112"/>
    </row>
    <row r="10" spans="1:6" s="60" customFormat="1" x14ac:dyDescent="0.3">
      <c r="A10" s="135" t="s">
        <v>388</v>
      </c>
      <c r="B10" s="109"/>
      <c r="C10" s="109"/>
      <c r="D10" s="111"/>
      <c r="E10" s="109"/>
      <c r="F10" s="112"/>
    </row>
    <row r="11" spans="1:6" s="60" customFormat="1" x14ac:dyDescent="0.3">
      <c r="A11" s="141" t="s">
        <v>389</v>
      </c>
      <c r="B11" s="109"/>
      <c r="C11" s="109"/>
      <c r="D11" s="111"/>
      <c r="E11" s="140"/>
      <c r="F11" s="112"/>
    </row>
    <row r="12" spans="1:6" s="60" customFormat="1" x14ac:dyDescent="0.3">
      <c r="A12" s="141" t="s">
        <v>390</v>
      </c>
      <c r="B12" s="109"/>
      <c r="C12" s="109"/>
      <c r="D12" s="111"/>
      <c r="E12" s="140"/>
      <c r="F12" s="112"/>
    </row>
    <row r="13" spans="1:6" s="60" customFormat="1" x14ac:dyDescent="0.3">
      <c r="A13" s="111">
        <v>91</v>
      </c>
      <c r="B13" s="109" t="s">
        <v>169</v>
      </c>
      <c r="C13" s="186">
        <v>42956</v>
      </c>
      <c r="D13" s="111">
        <v>296</v>
      </c>
      <c r="E13" s="109" t="s">
        <v>170</v>
      </c>
      <c r="F13" s="112">
        <v>375.84</v>
      </c>
    </row>
    <row r="14" spans="1:6" s="60" customFormat="1" x14ac:dyDescent="0.3">
      <c r="A14" s="111" t="s">
        <v>77</v>
      </c>
      <c r="B14" s="109" t="s">
        <v>129</v>
      </c>
      <c r="C14" s="186">
        <v>42874</v>
      </c>
      <c r="D14" s="111" t="s">
        <v>173</v>
      </c>
      <c r="E14" s="109" t="s">
        <v>131</v>
      </c>
      <c r="F14" s="112">
        <v>311</v>
      </c>
    </row>
    <row r="15" spans="1:6" s="60" customFormat="1" x14ac:dyDescent="0.3">
      <c r="A15" s="135" t="s">
        <v>391</v>
      </c>
      <c r="B15" s="109"/>
      <c r="C15" s="109"/>
      <c r="D15" s="111"/>
      <c r="E15" s="109"/>
      <c r="F15" s="112"/>
    </row>
    <row r="16" spans="1:6" s="60" customFormat="1" x14ac:dyDescent="0.3">
      <c r="A16" s="111" t="s">
        <v>77</v>
      </c>
      <c r="B16" s="109" t="s">
        <v>205</v>
      </c>
      <c r="C16" s="186">
        <v>42988</v>
      </c>
      <c r="D16" s="111" t="s">
        <v>206</v>
      </c>
      <c r="E16" s="109" t="s">
        <v>207</v>
      </c>
      <c r="F16" s="112">
        <v>420.13</v>
      </c>
    </row>
    <row r="17" spans="1:8" s="60" customFormat="1" x14ac:dyDescent="0.3">
      <c r="A17" s="111" t="s">
        <v>77</v>
      </c>
      <c r="B17" s="109" t="s">
        <v>217</v>
      </c>
      <c r="C17" s="186">
        <v>42986</v>
      </c>
      <c r="D17" s="111">
        <v>6721</v>
      </c>
      <c r="E17" s="109" t="s">
        <v>218</v>
      </c>
      <c r="F17" s="112">
        <v>103.6</v>
      </c>
    </row>
    <row r="18" spans="1:8" s="60" customFormat="1" x14ac:dyDescent="0.3">
      <c r="A18" s="111">
        <v>380</v>
      </c>
      <c r="B18" s="109" t="s">
        <v>227</v>
      </c>
      <c r="C18" s="186">
        <v>42986</v>
      </c>
      <c r="D18" s="111">
        <v>3777</v>
      </c>
      <c r="E18" s="109" t="s">
        <v>228</v>
      </c>
      <c r="F18" s="112">
        <v>380</v>
      </c>
    </row>
    <row r="19" spans="1:8" s="60" customFormat="1" x14ac:dyDescent="0.3">
      <c r="A19" s="111">
        <v>380</v>
      </c>
      <c r="B19" s="109" t="s">
        <v>229</v>
      </c>
      <c r="C19" s="186">
        <v>42986</v>
      </c>
      <c r="D19" s="111">
        <v>690</v>
      </c>
      <c r="E19" s="109" t="s">
        <v>230</v>
      </c>
      <c r="F19" s="112">
        <v>119</v>
      </c>
    </row>
    <row r="20" spans="1:8" s="60" customFormat="1" x14ac:dyDescent="0.3">
      <c r="A20" s="111">
        <v>392</v>
      </c>
      <c r="B20" s="109" t="s">
        <v>367</v>
      </c>
      <c r="C20" s="186">
        <v>42989</v>
      </c>
      <c r="D20" s="111">
        <v>7405</v>
      </c>
      <c r="E20" s="109" t="s">
        <v>366</v>
      </c>
      <c r="F20" s="112">
        <v>4002</v>
      </c>
    </row>
    <row r="21" spans="1:8" s="60" customFormat="1" x14ac:dyDescent="0.3">
      <c r="A21" s="111"/>
      <c r="B21" s="109"/>
      <c r="C21" s="109"/>
      <c r="D21" s="111"/>
      <c r="E21" s="111"/>
      <c r="F21" s="111"/>
    </row>
    <row r="22" spans="1:8" ht="17.25" thickBot="1" x14ac:dyDescent="0.35">
      <c r="A22" s="12"/>
      <c r="B22" s="110"/>
      <c r="C22" s="110"/>
      <c r="D22" s="12"/>
      <c r="E22" s="8"/>
      <c r="F22" s="114"/>
    </row>
    <row r="23" spans="1:8" x14ac:dyDescent="0.3">
      <c r="A23" s="27"/>
      <c r="B23" s="108"/>
      <c r="C23" s="108"/>
      <c r="D23" s="27"/>
      <c r="E23" s="20"/>
      <c r="F23" s="22"/>
      <c r="G23" s="63" t="s">
        <v>31</v>
      </c>
    </row>
    <row r="24" spans="1:8" x14ac:dyDescent="0.3">
      <c r="A24" s="27"/>
      <c r="B24" s="20"/>
      <c r="C24" s="20"/>
      <c r="D24" s="27"/>
      <c r="E24" s="20"/>
      <c r="F24" s="115">
        <f>SUM(F8:F23)</f>
        <v>5711.57</v>
      </c>
      <c r="G24" s="66">
        <f>F6-F24</f>
        <v>244288.43</v>
      </c>
    </row>
    <row r="25" spans="1:8" x14ac:dyDescent="0.3">
      <c r="A25" s="27"/>
      <c r="B25" s="20"/>
      <c r="C25" s="20"/>
      <c r="D25" s="27"/>
      <c r="E25" s="20"/>
      <c r="F25" s="116"/>
      <c r="G25" s="20"/>
    </row>
    <row r="26" spans="1:8" x14ac:dyDescent="0.3">
      <c r="A26" s="1"/>
      <c r="D26" s="1"/>
      <c r="F26" s="22"/>
      <c r="G26" s="20"/>
    </row>
    <row r="27" spans="1:8" ht="17.25" thickBot="1" x14ac:dyDescent="0.35">
      <c r="A27" s="138" t="s">
        <v>20</v>
      </c>
      <c r="B27" s="139" t="s">
        <v>61</v>
      </c>
      <c r="C27" s="139"/>
      <c r="D27" s="27"/>
      <c r="E27" s="1" t="s">
        <v>28</v>
      </c>
      <c r="F27" s="67">
        <v>296500</v>
      </c>
      <c r="G27" s="20"/>
      <c r="H27" s="23"/>
    </row>
    <row r="28" spans="1:8" ht="17.25" thickBot="1" x14ac:dyDescent="0.35">
      <c r="A28" s="49" t="s">
        <v>0</v>
      </c>
      <c r="B28" s="49" t="s">
        <v>1</v>
      </c>
      <c r="C28" s="49"/>
      <c r="D28" s="49" t="s">
        <v>2</v>
      </c>
      <c r="E28" s="49" t="s">
        <v>3</v>
      </c>
      <c r="F28" s="49" t="s">
        <v>4</v>
      </c>
      <c r="G28" s="20"/>
    </row>
    <row r="29" spans="1:8" x14ac:dyDescent="0.3">
      <c r="A29" s="135" t="s">
        <v>386</v>
      </c>
      <c r="B29" s="109"/>
      <c r="C29" s="109"/>
      <c r="D29" s="111"/>
      <c r="E29" s="118"/>
      <c r="F29" s="113"/>
      <c r="G29" s="20"/>
    </row>
    <row r="30" spans="1:8" x14ac:dyDescent="0.3">
      <c r="A30" s="111">
        <v>53</v>
      </c>
      <c r="B30" s="109" t="s">
        <v>306</v>
      </c>
      <c r="C30" s="186">
        <v>42972</v>
      </c>
      <c r="D30" s="111">
        <v>192</v>
      </c>
      <c r="E30" s="118" t="s">
        <v>307</v>
      </c>
      <c r="F30" s="113">
        <v>8700</v>
      </c>
      <c r="G30" s="20"/>
    </row>
    <row r="31" spans="1:8" x14ac:dyDescent="0.3">
      <c r="A31" s="135" t="s">
        <v>387</v>
      </c>
      <c r="B31" s="109"/>
      <c r="C31" s="109"/>
      <c r="D31" s="111"/>
      <c r="E31" s="118"/>
      <c r="F31" s="113"/>
      <c r="G31" s="20"/>
    </row>
    <row r="32" spans="1:8" x14ac:dyDescent="0.3">
      <c r="A32" s="111">
        <v>54</v>
      </c>
      <c r="B32" s="109" t="s">
        <v>308</v>
      </c>
      <c r="C32" s="186">
        <v>43004</v>
      </c>
      <c r="D32" s="111" t="s">
        <v>321</v>
      </c>
      <c r="E32" s="118" t="s">
        <v>322</v>
      </c>
      <c r="F32" s="113">
        <v>2088</v>
      </c>
      <c r="G32" s="20"/>
    </row>
    <row r="33" spans="1:7" x14ac:dyDescent="0.3">
      <c r="A33" s="135" t="s">
        <v>388</v>
      </c>
      <c r="B33" s="109"/>
      <c r="C33" s="109"/>
      <c r="D33" s="111"/>
      <c r="E33" s="118"/>
      <c r="F33" s="113"/>
      <c r="G33" s="20"/>
    </row>
    <row r="34" spans="1:7" x14ac:dyDescent="0.3">
      <c r="A34" s="135" t="s">
        <v>389</v>
      </c>
      <c r="B34" s="109"/>
      <c r="C34" s="109"/>
      <c r="D34" s="111"/>
      <c r="E34" s="118"/>
      <c r="F34" s="113"/>
      <c r="G34" s="20"/>
    </row>
    <row r="35" spans="1:7" x14ac:dyDescent="0.3">
      <c r="A35" s="135" t="s">
        <v>390</v>
      </c>
      <c r="B35" s="109"/>
      <c r="C35" s="109"/>
      <c r="D35" s="111"/>
      <c r="E35" s="118"/>
      <c r="F35" s="113"/>
      <c r="G35" s="20"/>
    </row>
    <row r="36" spans="1:7" x14ac:dyDescent="0.3">
      <c r="A36" s="111" t="s">
        <v>77</v>
      </c>
      <c r="B36" s="109" t="s">
        <v>265</v>
      </c>
      <c r="C36" s="186">
        <v>43031</v>
      </c>
      <c r="D36" s="111">
        <v>1973</v>
      </c>
      <c r="E36" s="118" t="s">
        <v>183</v>
      </c>
      <c r="F36" s="113">
        <v>696</v>
      </c>
      <c r="G36" s="20"/>
    </row>
    <row r="37" spans="1:7" x14ac:dyDescent="0.3">
      <c r="A37" s="111" t="s">
        <v>77</v>
      </c>
      <c r="B37" s="109" t="s">
        <v>265</v>
      </c>
      <c r="C37" s="186">
        <v>43026</v>
      </c>
      <c r="D37" s="111">
        <v>1971</v>
      </c>
      <c r="E37" s="118" t="s">
        <v>183</v>
      </c>
      <c r="F37" s="113">
        <v>87</v>
      </c>
      <c r="G37" s="20"/>
    </row>
    <row r="38" spans="1:7" x14ac:dyDescent="0.3">
      <c r="A38" s="111" t="s">
        <v>77</v>
      </c>
      <c r="B38" s="109" t="s">
        <v>265</v>
      </c>
      <c r="C38" s="186">
        <v>43036</v>
      </c>
      <c r="D38" s="111">
        <v>1976</v>
      </c>
      <c r="E38" s="118" t="s">
        <v>183</v>
      </c>
      <c r="F38" s="113">
        <v>87</v>
      </c>
      <c r="G38" s="20"/>
    </row>
    <row r="39" spans="1:7" x14ac:dyDescent="0.3">
      <c r="A39" s="111" t="s">
        <v>77</v>
      </c>
      <c r="B39" s="109" t="s">
        <v>265</v>
      </c>
      <c r="C39" s="186">
        <v>43007</v>
      </c>
      <c r="D39" s="111">
        <v>1954</v>
      </c>
      <c r="E39" s="118" t="s">
        <v>183</v>
      </c>
      <c r="F39" s="113">
        <v>870</v>
      </c>
      <c r="G39" s="20"/>
    </row>
    <row r="40" spans="1:7" x14ac:dyDescent="0.3">
      <c r="A40" s="111" t="s">
        <v>77</v>
      </c>
      <c r="B40" s="140" t="s">
        <v>265</v>
      </c>
      <c r="C40" s="186">
        <v>43015</v>
      </c>
      <c r="D40" s="111">
        <v>1960</v>
      </c>
      <c r="E40" s="118" t="s">
        <v>183</v>
      </c>
      <c r="F40" s="113">
        <v>1479</v>
      </c>
      <c r="G40" s="20"/>
    </row>
    <row r="41" spans="1:7" x14ac:dyDescent="0.3">
      <c r="A41" s="111" t="s">
        <v>77</v>
      </c>
      <c r="B41" s="140" t="s">
        <v>265</v>
      </c>
      <c r="C41" s="186">
        <v>42969</v>
      </c>
      <c r="D41" s="111">
        <v>1916</v>
      </c>
      <c r="E41" s="118" t="s">
        <v>183</v>
      </c>
      <c r="F41" s="113">
        <v>232</v>
      </c>
      <c r="G41" s="20"/>
    </row>
    <row r="42" spans="1:7" s="60" customFormat="1" x14ac:dyDescent="0.3">
      <c r="A42" s="111" t="s">
        <v>77</v>
      </c>
      <c r="B42" s="109" t="s">
        <v>129</v>
      </c>
      <c r="C42" s="186">
        <v>42954</v>
      </c>
      <c r="D42" s="111" t="s">
        <v>130</v>
      </c>
      <c r="E42" s="109" t="s">
        <v>131</v>
      </c>
      <c r="F42" s="112">
        <v>300.01</v>
      </c>
    </row>
    <row r="43" spans="1:7" x14ac:dyDescent="0.3">
      <c r="A43" s="111" t="s">
        <v>410</v>
      </c>
      <c r="B43" s="109" t="s">
        <v>383</v>
      </c>
      <c r="C43" s="186">
        <v>43032</v>
      </c>
      <c r="D43" s="111">
        <v>121</v>
      </c>
      <c r="E43" s="118" t="s">
        <v>382</v>
      </c>
      <c r="F43" s="113">
        <v>11832</v>
      </c>
      <c r="G43" s="20"/>
    </row>
    <row r="44" spans="1:7" x14ac:dyDescent="0.3">
      <c r="A44" s="111" t="s">
        <v>409</v>
      </c>
      <c r="B44" s="109" t="s">
        <v>383</v>
      </c>
      <c r="C44" s="186">
        <v>43034</v>
      </c>
      <c r="D44" s="111">
        <v>131</v>
      </c>
      <c r="E44" s="118" t="s">
        <v>382</v>
      </c>
      <c r="F44" s="113">
        <v>11832</v>
      </c>
      <c r="G44" s="20"/>
    </row>
    <row r="45" spans="1:7" x14ac:dyDescent="0.3">
      <c r="A45" s="111" t="s">
        <v>411</v>
      </c>
      <c r="B45" s="109" t="s">
        <v>383</v>
      </c>
      <c r="C45" s="186">
        <v>43041</v>
      </c>
      <c r="D45" s="111">
        <v>141</v>
      </c>
      <c r="E45" s="118" t="s">
        <v>382</v>
      </c>
      <c r="F45" s="113">
        <v>11832</v>
      </c>
      <c r="G45" s="20"/>
    </row>
    <row r="46" spans="1:7" x14ac:dyDescent="0.3">
      <c r="A46" s="135" t="s">
        <v>391</v>
      </c>
      <c r="B46" s="109"/>
      <c r="C46" s="109"/>
      <c r="D46" s="111"/>
      <c r="E46" s="118"/>
      <c r="F46" s="113"/>
      <c r="G46" s="20"/>
    </row>
    <row r="47" spans="1:7" x14ac:dyDescent="0.3">
      <c r="A47" s="111" t="s">
        <v>77</v>
      </c>
      <c r="B47" s="109" t="s">
        <v>447</v>
      </c>
      <c r="C47" s="186">
        <v>43011</v>
      </c>
      <c r="D47" s="111" t="s">
        <v>448</v>
      </c>
      <c r="E47" s="118" t="s">
        <v>294</v>
      </c>
      <c r="F47" s="113">
        <v>928</v>
      </c>
      <c r="G47" s="20"/>
    </row>
    <row r="48" spans="1:7" x14ac:dyDescent="0.3">
      <c r="A48" s="135" t="s">
        <v>392</v>
      </c>
      <c r="B48" s="109"/>
      <c r="C48" s="109"/>
      <c r="D48" s="111"/>
      <c r="E48" s="118"/>
      <c r="F48" s="113"/>
      <c r="G48" s="20"/>
    </row>
    <row r="49" spans="1:7" x14ac:dyDescent="0.3">
      <c r="A49" s="111">
        <v>89</v>
      </c>
      <c r="B49" s="109" t="s">
        <v>311</v>
      </c>
      <c r="C49" s="186">
        <v>42972</v>
      </c>
      <c r="D49" s="111" t="s">
        <v>312</v>
      </c>
      <c r="E49" s="118" t="s">
        <v>313</v>
      </c>
      <c r="F49" s="113">
        <v>2273.6</v>
      </c>
      <c r="G49" s="20"/>
    </row>
    <row r="50" spans="1:7" x14ac:dyDescent="0.3">
      <c r="A50" s="135" t="s">
        <v>393</v>
      </c>
      <c r="B50" s="109"/>
      <c r="C50" s="109"/>
      <c r="D50" s="111"/>
      <c r="E50" s="118"/>
      <c r="F50" s="113"/>
      <c r="G50" s="20"/>
    </row>
    <row r="51" spans="1:7" x14ac:dyDescent="0.3">
      <c r="A51" s="111">
        <v>93</v>
      </c>
      <c r="B51" s="109" t="s">
        <v>279</v>
      </c>
      <c r="C51" s="186">
        <v>43011</v>
      </c>
      <c r="D51" s="111">
        <v>489</v>
      </c>
      <c r="E51" s="118" t="s">
        <v>278</v>
      </c>
      <c r="F51" s="113">
        <v>6960</v>
      </c>
      <c r="G51" s="20"/>
    </row>
    <row r="52" spans="1:7" x14ac:dyDescent="0.3">
      <c r="A52" s="111">
        <v>92</v>
      </c>
      <c r="B52" s="109" t="s">
        <v>277</v>
      </c>
      <c r="C52" s="186">
        <v>43011</v>
      </c>
      <c r="D52" s="111">
        <v>488</v>
      </c>
      <c r="E52" s="118" t="s">
        <v>278</v>
      </c>
      <c r="F52" s="113">
        <v>4640</v>
      </c>
      <c r="G52" s="20"/>
    </row>
    <row r="53" spans="1:7" x14ac:dyDescent="0.3">
      <c r="A53" s="135" t="s">
        <v>401</v>
      </c>
      <c r="B53" s="109"/>
      <c r="C53" s="109"/>
      <c r="D53" s="111"/>
      <c r="E53" s="118"/>
      <c r="F53" s="113"/>
      <c r="G53" s="20"/>
    </row>
    <row r="54" spans="1:7" x14ac:dyDescent="0.3">
      <c r="A54" s="135" t="s">
        <v>402</v>
      </c>
      <c r="B54" s="109"/>
      <c r="C54" s="109"/>
      <c r="D54" s="111"/>
      <c r="E54" s="118"/>
      <c r="F54" s="113"/>
      <c r="G54" s="20"/>
    </row>
    <row r="55" spans="1:7" x14ac:dyDescent="0.3">
      <c r="A55" s="111">
        <v>438</v>
      </c>
      <c r="B55" s="109" t="s">
        <v>309</v>
      </c>
      <c r="C55" s="186">
        <v>43012</v>
      </c>
      <c r="D55" s="111">
        <v>135</v>
      </c>
      <c r="E55" s="118" t="s">
        <v>310</v>
      </c>
      <c r="F55" s="113">
        <v>11600</v>
      </c>
      <c r="G55" s="20"/>
    </row>
    <row r="56" spans="1:7" x14ac:dyDescent="0.3">
      <c r="A56" s="111">
        <v>438</v>
      </c>
      <c r="B56" s="109" t="s">
        <v>374</v>
      </c>
      <c r="C56" s="186">
        <v>42767</v>
      </c>
      <c r="D56" s="111">
        <v>55106</v>
      </c>
      <c r="E56" s="118" t="s">
        <v>84</v>
      </c>
      <c r="F56" s="113">
        <v>1120.3</v>
      </c>
      <c r="G56" s="20"/>
    </row>
    <row r="57" spans="1:7" x14ac:dyDescent="0.3">
      <c r="A57" s="111" t="s">
        <v>77</v>
      </c>
      <c r="B57" s="109" t="s">
        <v>296</v>
      </c>
      <c r="C57" s="186">
        <v>43028</v>
      </c>
      <c r="D57" s="111" t="s">
        <v>356</v>
      </c>
      <c r="E57" s="118" t="s">
        <v>186</v>
      </c>
      <c r="F57" s="113">
        <v>119.01</v>
      </c>
      <c r="G57" s="20"/>
    </row>
    <row r="58" spans="1:7" x14ac:dyDescent="0.3">
      <c r="A58" s="111" t="s">
        <v>77</v>
      </c>
      <c r="B58" s="109" t="s">
        <v>295</v>
      </c>
      <c r="C58" s="186">
        <v>43025</v>
      </c>
      <c r="D58" s="111" t="s">
        <v>350</v>
      </c>
      <c r="E58" s="118" t="s">
        <v>351</v>
      </c>
      <c r="F58" s="113">
        <v>266.93</v>
      </c>
      <c r="G58" s="20"/>
    </row>
    <row r="59" spans="1:7" x14ac:dyDescent="0.3">
      <c r="A59" s="111" t="s">
        <v>77</v>
      </c>
      <c r="B59" s="109" t="s">
        <v>298</v>
      </c>
      <c r="C59" s="186">
        <v>43021</v>
      </c>
      <c r="D59" s="111">
        <v>1026</v>
      </c>
      <c r="E59" s="118" t="s">
        <v>299</v>
      </c>
      <c r="F59" s="113">
        <v>1020.8</v>
      </c>
      <c r="G59" s="20"/>
    </row>
    <row r="60" spans="1:7" x14ac:dyDescent="0.3">
      <c r="A60" s="111" t="s">
        <v>77</v>
      </c>
      <c r="B60" s="109" t="s">
        <v>295</v>
      </c>
      <c r="C60" s="186">
        <v>43021</v>
      </c>
      <c r="D60" s="111" t="s">
        <v>446</v>
      </c>
      <c r="E60" s="118" t="s">
        <v>186</v>
      </c>
      <c r="F60" s="113">
        <v>139.26</v>
      </c>
      <c r="G60" s="20"/>
    </row>
    <row r="61" spans="1:7" x14ac:dyDescent="0.3">
      <c r="A61" s="111" t="s">
        <v>77</v>
      </c>
      <c r="B61" s="109" t="s">
        <v>296</v>
      </c>
      <c r="C61" s="186">
        <v>43021</v>
      </c>
      <c r="D61" s="111" t="s">
        <v>297</v>
      </c>
      <c r="E61" s="118" t="s">
        <v>186</v>
      </c>
      <c r="F61" s="113">
        <v>276</v>
      </c>
      <c r="G61" s="20"/>
    </row>
    <row r="62" spans="1:7" x14ac:dyDescent="0.3">
      <c r="A62" s="111">
        <v>144</v>
      </c>
      <c r="B62" s="109" t="s">
        <v>280</v>
      </c>
      <c r="C62" s="186">
        <v>43003</v>
      </c>
      <c r="D62" s="111" t="s">
        <v>281</v>
      </c>
      <c r="E62" s="118" t="s">
        <v>238</v>
      </c>
      <c r="F62" s="113">
        <v>1624</v>
      </c>
      <c r="G62" s="20"/>
    </row>
    <row r="63" spans="1:7" x14ac:dyDescent="0.3">
      <c r="A63" s="111" t="s">
        <v>77</v>
      </c>
      <c r="B63" s="109" t="s">
        <v>282</v>
      </c>
      <c r="C63" s="186">
        <v>43019</v>
      </c>
      <c r="D63" s="111" t="s">
        <v>283</v>
      </c>
      <c r="E63" s="118" t="s">
        <v>284</v>
      </c>
      <c r="F63" s="113">
        <v>276.94</v>
      </c>
      <c r="G63" s="20"/>
    </row>
    <row r="64" spans="1:7" x14ac:dyDescent="0.3">
      <c r="A64" s="135" t="s">
        <v>403</v>
      </c>
      <c r="B64" s="109"/>
      <c r="C64" s="109"/>
      <c r="D64" s="111"/>
      <c r="E64" s="118"/>
      <c r="F64" s="113"/>
      <c r="G64" s="20"/>
    </row>
    <row r="65" spans="1:7" x14ac:dyDescent="0.3">
      <c r="A65" s="111"/>
      <c r="B65" s="109"/>
      <c r="C65" s="109"/>
      <c r="D65" s="111"/>
      <c r="E65" s="111"/>
      <c r="F65" s="113"/>
      <c r="G65" s="20"/>
    </row>
    <row r="66" spans="1:7" x14ac:dyDescent="0.3">
      <c r="A66" s="111"/>
      <c r="B66" s="109"/>
      <c r="C66" s="109"/>
      <c r="D66" s="111"/>
      <c r="E66" s="111"/>
      <c r="F66" s="113"/>
      <c r="G66" s="20"/>
    </row>
    <row r="67" spans="1:7" x14ac:dyDescent="0.3">
      <c r="A67" s="111"/>
      <c r="B67" s="111"/>
      <c r="C67" s="111"/>
      <c r="D67" s="111"/>
      <c r="E67" s="111"/>
      <c r="F67" s="113"/>
      <c r="G67" s="20"/>
    </row>
    <row r="68" spans="1:7" x14ac:dyDescent="0.3">
      <c r="A68" s="111"/>
      <c r="B68" s="111"/>
      <c r="C68" s="111"/>
      <c r="D68" s="111"/>
      <c r="E68" s="111"/>
      <c r="F68" s="113"/>
      <c r="G68" s="20"/>
    </row>
    <row r="69" spans="1:7" x14ac:dyDescent="0.3">
      <c r="A69" s="11"/>
      <c r="B69" s="7"/>
      <c r="C69" s="7"/>
      <c r="D69" s="11"/>
      <c r="E69" s="7"/>
      <c r="F69" s="25"/>
      <c r="G69" s="20"/>
    </row>
    <row r="70" spans="1:7" ht="17.25" thickBot="1" x14ac:dyDescent="0.35">
      <c r="A70" s="12"/>
      <c r="B70" s="8"/>
      <c r="C70" s="8"/>
      <c r="D70" s="117"/>
      <c r="E70" s="8"/>
      <c r="F70" s="26"/>
      <c r="G70" s="63" t="s">
        <v>31</v>
      </c>
    </row>
    <row r="71" spans="1:7" x14ac:dyDescent="0.3">
      <c r="A71" s="27"/>
      <c r="B71" s="20"/>
      <c r="C71" s="20"/>
      <c r="D71" s="27"/>
      <c r="E71" s="20"/>
      <c r="F71" s="115">
        <f>SUM(F29:F70)</f>
        <v>81279.849999999991</v>
      </c>
      <c r="G71" s="66">
        <f>F27-F71</f>
        <v>215220.15000000002</v>
      </c>
    </row>
    <row r="72" spans="1:7" x14ac:dyDescent="0.3">
      <c r="A72" s="27"/>
      <c r="B72" s="20"/>
      <c r="C72" s="20"/>
      <c r="D72" s="27"/>
      <c r="E72" s="20"/>
      <c r="F72" s="116"/>
      <c r="G72" s="20"/>
    </row>
    <row r="73" spans="1:7" x14ac:dyDescent="0.3">
      <c r="A73" s="1"/>
      <c r="D73" s="1"/>
      <c r="F73" s="22"/>
      <c r="G73" s="20"/>
    </row>
    <row r="74" spans="1:7" ht="17.25" thickBot="1" x14ac:dyDescent="0.35">
      <c r="A74" s="138" t="s">
        <v>20</v>
      </c>
      <c r="B74" s="139" t="s">
        <v>62</v>
      </c>
      <c r="C74" s="139"/>
      <c r="D74" s="27"/>
      <c r="E74" s="1" t="s">
        <v>28</v>
      </c>
      <c r="F74" s="30">
        <v>180000</v>
      </c>
      <c r="G74" s="20"/>
    </row>
    <row r="75" spans="1:7" x14ac:dyDescent="0.3">
      <c r="A75" s="82" t="s">
        <v>0</v>
      </c>
      <c r="B75" s="82" t="s">
        <v>1</v>
      </c>
      <c r="C75" s="82"/>
      <c r="D75" s="82" t="s">
        <v>2</v>
      </c>
      <c r="E75" s="82" t="s">
        <v>3</v>
      </c>
      <c r="F75" s="107" t="s">
        <v>4</v>
      </c>
      <c r="G75" s="20"/>
    </row>
    <row r="76" spans="1:7" x14ac:dyDescent="0.3">
      <c r="A76" s="135" t="s">
        <v>386</v>
      </c>
      <c r="B76" s="7"/>
      <c r="C76" s="7"/>
      <c r="D76" s="11"/>
      <c r="E76" s="7"/>
      <c r="F76" s="25"/>
      <c r="G76" s="20"/>
    </row>
    <row r="77" spans="1:7" x14ac:dyDescent="0.3">
      <c r="A77" s="11" t="s">
        <v>77</v>
      </c>
      <c r="B77" s="7" t="s">
        <v>269</v>
      </c>
      <c r="C77" s="187">
        <v>43008</v>
      </c>
      <c r="D77" s="11" t="s">
        <v>270</v>
      </c>
      <c r="E77" s="7" t="s">
        <v>271</v>
      </c>
      <c r="F77" s="25">
        <v>450</v>
      </c>
      <c r="G77" s="20"/>
    </row>
    <row r="78" spans="1:7" x14ac:dyDescent="0.3">
      <c r="A78" s="11">
        <v>88</v>
      </c>
      <c r="B78" s="7" t="s">
        <v>221</v>
      </c>
      <c r="C78" s="187">
        <v>42986</v>
      </c>
      <c r="D78" s="11">
        <v>182</v>
      </c>
      <c r="E78" s="7" t="s">
        <v>222</v>
      </c>
      <c r="F78" s="25">
        <v>7540</v>
      </c>
      <c r="G78" s="20"/>
    </row>
    <row r="79" spans="1:7" x14ac:dyDescent="0.3">
      <c r="A79" s="11">
        <v>271</v>
      </c>
      <c r="B79" s="7" t="s">
        <v>176</v>
      </c>
      <c r="C79" s="187">
        <v>42955</v>
      </c>
      <c r="D79" s="11">
        <v>431</v>
      </c>
      <c r="E79" s="7" t="s">
        <v>177</v>
      </c>
      <c r="F79" s="25">
        <v>421.2</v>
      </c>
      <c r="G79" s="20"/>
    </row>
    <row r="80" spans="1:7" x14ac:dyDescent="0.3">
      <c r="A80" s="11" t="s">
        <v>77</v>
      </c>
      <c r="B80" s="7" t="s">
        <v>174</v>
      </c>
      <c r="C80" s="187">
        <v>42956</v>
      </c>
      <c r="D80" s="11">
        <v>45260</v>
      </c>
      <c r="E80" s="7" t="s">
        <v>175</v>
      </c>
      <c r="F80" s="25">
        <v>38.799999999999997</v>
      </c>
      <c r="G80" s="20"/>
    </row>
    <row r="81" spans="1:7" x14ac:dyDescent="0.3">
      <c r="A81" s="11">
        <v>271</v>
      </c>
      <c r="B81" s="7" t="s">
        <v>178</v>
      </c>
      <c r="C81" s="187">
        <v>42956</v>
      </c>
      <c r="D81" s="11">
        <v>45259</v>
      </c>
      <c r="E81" s="7" t="s">
        <v>175</v>
      </c>
      <c r="F81" s="25">
        <v>46.2</v>
      </c>
      <c r="G81" s="20"/>
    </row>
    <row r="82" spans="1:7" x14ac:dyDescent="0.3">
      <c r="A82" s="11" t="s">
        <v>77</v>
      </c>
      <c r="B82" s="7" t="s">
        <v>171</v>
      </c>
      <c r="C82" s="187">
        <v>43060</v>
      </c>
      <c r="D82" s="11">
        <v>2512</v>
      </c>
      <c r="E82" s="7" t="s">
        <v>204</v>
      </c>
      <c r="F82" s="25">
        <v>176</v>
      </c>
      <c r="G82" s="20"/>
    </row>
    <row r="83" spans="1:7" x14ac:dyDescent="0.3">
      <c r="A83" s="11">
        <v>254</v>
      </c>
      <c r="B83" s="7" t="s">
        <v>171</v>
      </c>
      <c r="C83" s="187">
        <v>42956</v>
      </c>
      <c r="D83" s="11">
        <v>187213634</v>
      </c>
      <c r="E83" s="7" t="s">
        <v>172</v>
      </c>
      <c r="F83" s="25">
        <v>60</v>
      </c>
      <c r="G83" s="20"/>
    </row>
    <row r="84" spans="1:7" x14ac:dyDescent="0.3">
      <c r="A84" s="135" t="s">
        <v>387</v>
      </c>
      <c r="B84" s="7"/>
      <c r="C84" s="188"/>
      <c r="D84" s="11"/>
      <c r="E84" s="7"/>
      <c r="F84" s="25"/>
      <c r="G84" s="20"/>
    </row>
    <row r="85" spans="1:7" x14ac:dyDescent="0.3">
      <c r="A85" s="11" t="s">
        <v>407</v>
      </c>
      <c r="B85" s="7" t="s">
        <v>408</v>
      </c>
      <c r="C85" s="187">
        <v>43045</v>
      </c>
      <c r="D85" s="11">
        <v>8566</v>
      </c>
      <c r="E85" s="7" t="s">
        <v>121</v>
      </c>
      <c r="F85" s="25">
        <v>3510</v>
      </c>
      <c r="G85" s="20"/>
    </row>
    <row r="86" spans="1:7" x14ac:dyDescent="0.3">
      <c r="A86" s="11">
        <v>187</v>
      </c>
      <c r="B86" s="7" t="s">
        <v>477</v>
      </c>
      <c r="C86" s="187">
        <v>43060</v>
      </c>
      <c r="D86" s="11">
        <v>195</v>
      </c>
      <c r="E86" s="7" t="s">
        <v>222</v>
      </c>
      <c r="F86" s="25">
        <v>8120</v>
      </c>
      <c r="G86" s="20"/>
    </row>
    <row r="87" spans="1:7" x14ac:dyDescent="0.3">
      <c r="A87" s="11">
        <v>60</v>
      </c>
      <c r="B87" s="7" t="s">
        <v>404</v>
      </c>
      <c r="C87" s="187">
        <v>42914</v>
      </c>
      <c r="D87" s="11">
        <v>173</v>
      </c>
      <c r="E87" s="7" t="s">
        <v>222</v>
      </c>
      <c r="F87" s="25">
        <v>4060</v>
      </c>
      <c r="G87" s="20"/>
    </row>
    <row r="88" spans="1:7" x14ac:dyDescent="0.3">
      <c r="A88" s="27">
        <v>605</v>
      </c>
      <c r="B88" s="7" t="s">
        <v>502</v>
      </c>
      <c r="C88" s="187">
        <v>43055</v>
      </c>
      <c r="D88" s="11">
        <v>47429</v>
      </c>
      <c r="E88" s="7" t="s">
        <v>175</v>
      </c>
      <c r="F88" s="25">
        <v>1240</v>
      </c>
      <c r="G88" s="20"/>
    </row>
    <row r="89" spans="1:7" x14ac:dyDescent="0.3">
      <c r="A89" s="135" t="s">
        <v>388</v>
      </c>
      <c r="B89" s="7"/>
      <c r="C89" s="7"/>
      <c r="D89" s="11"/>
      <c r="E89" s="7"/>
      <c r="F89" s="25"/>
      <c r="G89" s="20"/>
    </row>
    <row r="90" spans="1:7" x14ac:dyDescent="0.3">
      <c r="A90" s="11">
        <v>628</v>
      </c>
      <c r="B90" s="7" t="s">
        <v>484</v>
      </c>
      <c r="C90" s="187">
        <v>43082</v>
      </c>
      <c r="D90" s="11">
        <v>269</v>
      </c>
      <c r="E90" s="7" t="s">
        <v>485</v>
      </c>
      <c r="F90" s="25">
        <v>700.08</v>
      </c>
      <c r="G90" s="20"/>
    </row>
    <row r="91" spans="1:7" x14ac:dyDescent="0.3">
      <c r="A91" s="11">
        <v>628</v>
      </c>
      <c r="B91" s="7" t="s">
        <v>171</v>
      </c>
      <c r="C91" s="187">
        <v>43082</v>
      </c>
      <c r="D91" s="11">
        <v>195927319</v>
      </c>
      <c r="E91" s="7" t="s">
        <v>172</v>
      </c>
      <c r="F91" s="25">
        <v>168</v>
      </c>
      <c r="G91" s="20"/>
    </row>
    <row r="92" spans="1:7" x14ac:dyDescent="0.3">
      <c r="A92" s="11">
        <v>630</v>
      </c>
      <c r="B92" s="7" t="s">
        <v>176</v>
      </c>
      <c r="C92" s="187">
        <v>43084</v>
      </c>
      <c r="D92" s="11">
        <v>502</v>
      </c>
      <c r="E92" s="7" t="s">
        <v>177</v>
      </c>
      <c r="F92" s="25">
        <v>453.6</v>
      </c>
      <c r="G92" s="20"/>
    </row>
    <row r="93" spans="1:7" x14ac:dyDescent="0.3">
      <c r="A93" s="11">
        <v>630</v>
      </c>
      <c r="B93" s="7" t="s">
        <v>174</v>
      </c>
      <c r="C93" s="187">
        <v>43084</v>
      </c>
      <c r="D93" s="11" t="s">
        <v>486</v>
      </c>
      <c r="E93" s="7" t="s">
        <v>175</v>
      </c>
      <c r="F93" s="25">
        <v>40</v>
      </c>
      <c r="G93" s="20"/>
    </row>
    <row r="94" spans="1:7" x14ac:dyDescent="0.3">
      <c r="A94" s="11" t="s">
        <v>493</v>
      </c>
      <c r="B94" s="7" t="s">
        <v>487</v>
      </c>
      <c r="C94" s="187">
        <v>43082</v>
      </c>
      <c r="D94" s="11">
        <v>309</v>
      </c>
      <c r="E94" s="7" t="s">
        <v>170</v>
      </c>
      <c r="F94" s="25">
        <v>1856</v>
      </c>
      <c r="G94" s="20"/>
    </row>
    <row r="95" spans="1:7" x14ac:dyDescent="0.3">
      <c r="A95" s="11" t="s">
        <v>493</v>
      </c>
      <c r="B95" s="7" t="s">
        <v>494</v>
      </c>
      <c r="C95" s="187">
        <v>43082</v>
      </c>
      <c r="D95" s="11">
        <v>2608</v>
      </c>
      <c r="E95" s="7" t="s">
        <v>495</v>
      </c>
      <c r="F95" s="25">
        <v>2900</v>
      </c>
      <c r="G95" s="20"/>
    </row>
    <row r="96" spans="1:7" x14ac:dyDescent="0.3">
      <c r="A96" s="11" t="s">
        <v>493</v>
      </c>
      <c r="B96" s="7" t="s">
        <v>496</v>
      </c>
      <c r="C96" s="187">
        <v>43082</v>
      </c>
      <c r="D96" s="11">
        <v>404018216</v>
      </c>
      <c r="E96" s="7" t="s">
        <v>497</v>
      </c>
      <c r="F96" s="25">
        <v>4640</v>
      </c>
      <c r="G96" s="20"/>
    </row>
    <row r="97" spans="1:7" ht="17.25" thickBot="1" x14ac:dyDescent="0.35">
      <c r="A97" s="12"/>
      <c r="B97" s="8"/>
      <c r="C97" s="8"/>
      <c r="D97" s="12"/>
      <c r="E97" s="8"/>
      <c r="F97" s="26"/>
      <c r="G97" s="63" t="s">
        <v>31</v>
      </c>
    </row>
    <row r="98" spans="1:7" x14ac:dyDescent="0.3">
      <c r="A98" s="27"/>
      <c r="B98" s="20"/>
      <c r="C98" s="20"/>
      <c r="D98" s="27"/>
      <c r="E98" s="20"/>
      <c r="F98" s="115">
        <f>SUM(F76:F97)</f>
        <v>36419.880000000005</v>
      </c>
      <c r="G98" s="68">
        <f>F74-F98</f>
        <v>143580.12</v>
      </c>
    </row>
    <row r="99" spans="1:7" x14ac:dyDescent="0.3">
      <c r="A99" s="27"/>
      <c r="B99" s="20"/>
      <c r="C99" s="20"/>
      <c r="D99" s="27"/>
      <c r="E99" s="20"/>
      <c r="F99" s="22"/>
      <c r="G99" s="20"/>
    </row>
  </sheetData>
  <pageMargins left="0.7" right="0.7" top="0.75" bottom="0.75" header="0.3" footer="0.3"/>
  <pageSetup scale="5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0"/>
  <sheetViews>
    <sheetView workbookViewId="0">
      <selection activeCell="F10" sqref="F10:F19"/>
    </sheetView>
  </sheetViews>
  <sheetFormatPr baseColWidth="10" defaultRowHeight="16.5" x14ac:dyDescent="0.3"/>
  <cols>
    <col min="1" max="1" width="16.28515625" style="1" customWidth="1"/>
    <col min="2" max="2" width="47.7109375" style="1" bestFit="1" customWidth="1"/>
    <col min="3" max="3" width="9.42578125" style="1" bestFit="1" customWidth="1"/>
    <col min="4" max="4" width="8.85546875" style="1" bestFit="1" customWidth="1"/>
    <col min="5" max="5" width="40.28515625" style="1" customWidth="1"/>
    <col min="6" max="7" width="13.85546875" style="1" bestFit="1" customWidth="1"/>
    <col min="8" max="16384" width="11.42578125" style="1"/>
  </cols>
  <sheetData>
    <row r="1" spans="1:8" x14ac:dyDescent="0.3">
      <c r="A1" s="46" t="s">
        <v>16</v>
      </c>
      <c r="B1" s="47" t="s">
        <v>63</v>
      </c>
      <c r="C1" s="47"/>
      <c r="E1" s="50" t="s">
        <v>30</v>
      </c>
      <c r="F1" s="51">
        <f>F7</f>
        <v>950000</v>
      </c>
      <c r="H1" s="1" t="s">
        <v>37</v>
      </c>
    </row>
    <row r="2" spans="1:8" x14ac:dyDescent="0.3">
      <c r="E2" s="58" t="s">
        <v>22</v>
      </c>
      <c r="F2" s="59">
        <f>F22</f>
        <v>331830.46000000002</v>
      </c>
    </row>
    <row r="3" spans="1:8" x14ac:dyDescent="0.3">
      <c r="E3" s="50" t="s">
        <v>23</v>
      </c>
      <c r="F3" s="57">
        <f>F1-F2</f>
        <v>618169.54</v>
      </c>
    </row>
    <row r="7" spans="1:8" ht="17.25" thickBot="1" x14ac:dyDescent="0.35">
      <c r="A7" s="137" t="s">
        <v>5</v>
      </c>
      <c r="B7" s="137" t="s">
        <v>469</v>
      </c>
      <c r="C7" s="137"/>
      <c r="E7" s="1" t="s">
        <v>28</v>
      </c>
      <c r="F7" s="3">
        <v>950000</v>
      </c>
    </row>
    <row r="8" spans="1:8" x14ac:dyDescent="0.3">
      <c r="A8" s="92" t="s">
        <v>64</v>
      </c>
      <c r="B8" s="93" t="s">
        <v>1</v>
      </c>
      <c r="C8" s="94" t="s">
        <v>434</v>
      </c>
      <c r="D8" s="94" t="s">
        <v>2</v>
      </c>
      <c r="E8" s="93" t="s">
        <v>3</v>
      </c>
      <c r="F8" s="94" t="s">
        <v>4</v>
      </c>
    </row>
    <row r="9" spans="1:8" x14ac:dyDescent="0.3">
      <c r="A9" s="142">
        <v>146</v>
      </c>
      <c r="B9" s="106" t="s">
        <v>365</v>
      </c>
      <c r="C9" s="173">
        <v>42989</v>
      </c>
      <c r="D9" s="21">
        <v>7401</v>
      </c>
      <c r="E9" s="14" t="s">
        <v>366</v>
      </c>
      <c r="F9" s="193">
        <v>24018.959999999999</v>
      </c>
    </row>
    <row r="10" spans="1:8" x14ac:dyDescent="0.3">
      <c r="A10" s="142">
        <v>597</v>
      </c>
      <c r="B10" s="106" t="s">
        <v>418</v>
      </c>
      <c r="C10" s="173">
        <v>43055</v>
      </c>
      <c r="D10" s="21">
        <v>3565</v>
      </c>
      <c r="E10" s="14" t="s">
        <v>470</v>
      </c>
      <c r="F10" s="193">
        <v>79846.559999999998</v>
      </c>
    </row>
    <row r="11" spans="1:8" x14ac:dyDescent="0.3">
      <c r="A11" s="142">
        <v>601</v>
      </c>
      <c r="B11" s="106" t="s">
        <v>419</v>
      </c>
      <c r="C11" s="173">
        <v>43055</v>
      </c>
      <c r="D11" s="21">
        <v>3565</v>
      </c>
      <c r="E11" s="14" t="s">
        <v>470</v>
      </c>
      <c r="F11" s="193">
        <v>64393.56</v>
      </c>
    </row>
    <row r="12" spans="1:8" x14ac:dyDescent="0.3">
      <c r="A12" s="142">
        <v>602</v>
      </c>
      <c r="B12" s="106" t="s">
        <v>420</v>
      </c>
      <c r="C12" s="173">
        <v>43055</v>
      </c>
      <c r="D12" s="21">
        <v>3565</v>
      </c>
      <c r="E12" s="14" t="s">
        <v>470</v>
      </c>
      <c r="F12" s="193">
        <v>79968</v>
      </c>
    </row>
    <row r="13" spans="1:8" x14ac:dyDescent="0.3">
      <c r="A13" s="142">
        <v>428</v>
      </c>
      <c r="B13" s="106" t="s">
        <v>421</v>
      </c>
      <c r="C13" s="173">
        <v>43055</v>
      </c>
      <c r="D13" s="21">
        <v>3565</v>
      </c>
      <c r="E13" s="14" t="s">
        <v>470</v>
      </c>
      <c r="F13" s="193">
        <v>17829.919999999998</v>
      </c>
    </row>
    <row r="14" spans="1:8" x14ac:dyDescent="0.3">
      <c r="A14" s="142">
        <v>429</v>
      </c>
      <c r="B14" s="106" t="s">
        <v>421</v>
      </c>
      <c r="C14" s="173">
        <v>43055</v>
      </c>
      <c r="D14" s="21">
        <v>3565</v>
      </c>
      <c r="E14" s="14" t="s">
        <v>470</v>
      </c>
      <c r="F14" s="193">
        <v>1653.5</v>
      </c>
    </row>
    <row r="15" spans="1:8" x14ac:dyDescent="0.3">
      <c r="A15" s="142">
        <v>599</v>
      </c>
      <c r="B15" s="106" t="s">
        <v>422</v>
      </c>
      <c r="C15" s="173">
        <v>43055</v>
      </c>
      <c r="D15" s="21">
        <v>3565</v>
      </c>
      <c r="E15" s="14" t="s">
        <v>470</v>
      </c>
      <c r="F15" s="193">
        <v>22855.87</v>
      </c>
    </row>
    <row r="16" spans="1:8" s="32" customFormat="1" x14ac:dyDescent="0.3">
      <c r="A16" s="142">
        <v>600</v>
      </c>
      <c r="B16" s="106" t="s">
        <v>423</v>
      </c>
      <c r="C16" s="173">
        <v>43055</v>
      </c>
      <c r="D16" s="21">
        <v>3565</v>
      </c>
      <c r="E16" s="14" t="s">
        <v>470</v>
      </c>
      <c r="F16" s="193">
        <v>15198.27</v>
      </c>
    </row>
    <row r="17" spans="1:7" s="32" customFormat="1" x14ac:dyDescent="0.3">
      <c r="A17" s="195">
        <v>598</v>
      </c>
      <c r="B17" s="106" t="s">
        <v>472</v>
      </c>
      <c r="C17" s="173">
        <v>43055</v>
      </c>
      <c r="D17" s="21">
        <v>3565</v>
      </c>
      <c r="E17" s="14" t="s">
        <v>470</v>
      </c>
      <c r="F17" s="193">
        <v>20568.89</v>
      </c>
    </row>
    <row r="18" spans="1:7" s="32" customFormat="1" x14ac:dyDescent="0.3">
      <c r="A18" s="195">
        <v>574</v>
      </c>
      <c r="B18" s="106" t="s">
        <v>475</v>
      </c>
      <c r="C18" s="173">
        <v>43055</v>
      </c>
      <c r="D18" s="21">
        <v>3565</v>
      </c>
      <c r="E18" s="14" t="s">
        <v>470</v>
      </c>
      <c r="F18" s="193">
        <v>3246.93</v>
      </c>
    </row>
    <row r="19" spans="1:7" s="32" customFormat="1" x14ac:dyDescent="0.3">
      <c r="A19" s="195">
        <v>625</v>
      </c>
      <c r="B19" s="106" t="s">
        <v>492</v>
      </c>
      <c r="C19" s="173">
        <v>43076</v>
      </c>
      <c r="D19" s="21">
        <v>3654</v>
      </c>
      <c r="E19" s="14" t="s">
        <v>470</v>
      </c>
      <c r="F19" s="193">
        <v>2250</v>
      </c>
    </row>
    <row r="20" spans="1:7" s="32" customFormat="1" x14ac:dyDescent="0.3">
      <c r="A20" s="87"/>
      <c r="B20" s="86"/>
      <c r="C20" s="174"/>
      <c r="D20" s="43"/>
      <c r="E20" s="34"/>
      <c r="F20" s="44"/>
    </row>
    <row r="21" spans="1:7" s="32" customFormat="1" x14ac:dyDescent="0.3">
      <c r="A21" s="87"/>
      <c r="B21" s="86"/>
      <c r="C21" s="174"/>
      <c r="D21" s="43"/>
      <c r="E21" s="34"/>
      <c r="F21" s="44"/>
      <c r="G21" s="53" t="s">
        <v>29</v>
      </c>
    </row>
    <row r="22" spans="1:7" s="32" customFormat="1" ht="17.25" thickBot="1" x14ac:dyDescent="0.35">
      <c r="A22" s="143"/>
      <c r="B22" s="144"/>
      <c r="C22" s="175"/>
      <c r="D22" s="145"/>
      <c r="E22" s="146"/>
      <c r="F22" s="147">
        <f>SUM(F9:F21)</f>
        <v>331830.46000000002</v>
      </c>
      <c r="G22" s="54">
        <f>F7-F22</f>
        <v>618169.54</v>
      </c>
    </row>
    <row r="23" spans="1:7" x14ac:dyDescent="0.3">
      <c r="C23" s="171"/>
    </row>
    <row r="24" spans="1:7" x14ac:dyDescent="0.3">
      <c r="A24" s="4"/>
      <c r="B24" s="4"/>
      <c r="C24" s="5"/>
      <c r="F24" s="6"/>
    </row>
    <row r="25" spans="1:7" x14ac:dyDescent="0.3">
      <c r="A25" s="4"/>
      <c r="B25" s="4"/>
      <c r="C25" s="4"/>
      <c r="F25" s="6"/>
    </row>
    <row r="26" spans="1:7" x14ac:dyDescent="0.3">
      <c r="A26" s="4"/>
      <c r="B26" s="4"/>
      <c r="C26" s="4"/>
      <c r="F26" s="6"/>
    </row>
    <row r="30" spans="1:7" x14ac:dyDescent="0.3">
      <c r="F30" s="1" t="s">
        <v>15</v>
      </c>
    </row>
  </sheetData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7"/>
  <sheetViews>
    <sheetView tabSelected="1" topLeftCell="A25" workbookViewId="0">
      <selection activeCell="E2" sqref="E2"/>
    </sheetView>
  </sheetViews>
  <sheetFormatPr baseColWidth="10" defaultColWidth="15.140625" defaultRowHeight="15" x14ac:dyDescent="0.25"/>
  <cols>
    <col min="1" max="1" width="33.85546875" style="219" bestFit="1" customWidth="1"/>
    <col min="2" max="2" width="63.7109375" style="219" bestFit="1" customWidth="1"/>
    <col min="3" max="3" width="51.7109375" style="219" customWidth="1"/>
    <col min="4" max="4" width="22" style="222" customWidth="1"/>
    <col min="5" max="5" width="36.7109375" style="212" customWidth="1"/>
    <col min="6" max="6" width="15.28515625" style="212" bestFit="1" customWidth="1"/>
    <col min="7" max="16384" width="15.140625" style="212"/>
  </cols>
  <sheetData>
    <row r="2" spans="1:4" ht="32.1" customHeight="1" x14ac:dyDescent="0.25">
      <c r="A2" s="211" t="s">
        <v>514</v>
      </c>
      <c r="B2" s="211"/>
      <c r="C2" s="210"/>
      <c r="D2" s="210"/>
    </row>
    <row r="3" spans="1:4" x14ac:dyDescent="0.25">
      <c r="A3" s="210"/>
      <c r="B3" s="210"/>
      <c r="C3" s="210"/>
      <c r="D3" s="213"/>
    </row>
    <row r="4" spans="1:4" x14ac:dyDescent="0.25">
      <c r="A4" s="214" t="s">
        <v>515</v>
      </c>
      <c r="B4" s="214" t="s">
        <v>516</v>
      </c>
      <c r="C4" s="214" t="s">
        <v>517</v>
      </c>
      <c r="D4" s="214" t="s">
        <v>6</v>
      </c>
    </row>
    <row r="5" spans="1:4" ht="15.75" x14ac:dyDescent="0.25">
      <c r="A5" s="227" t="s">
        <v>518</v>
      </c>
      <c r="B5" s="228" t="s">
        <v>519</v>
      </c>
      <c r="C5" s="229" t="s">
        <v>520</v>
      </c>
      <c r="D5" s="215">
        <v>11136</v>
      </c>
    </row>
    <row r="6" spans="1:4" ht="15.75" x14ac:dyDescent="0.25">
      <c r="A6" s="227" t="s">
        <v>521</v>
      </c>
      <c r="B6" s="228" t="s">
        <v>522</v>
      </c>
      <c r="C6" s="228" t="s">
        <v>523</v>
      </c>
      <c r="D6" s="215">
        <v>17400</v>
      </c>
    </row>
    <row r="7" spans="1:4" ht="15.75" x14ac:dyDescent="0.25">
      <c r="A7" s="227" t="s">
        <v>524</v>
      </c>
      <c r="B7" s="228" t="s">
        <v>525</v>
      </c>
      <c r="C7" s="228">
        <v>170</v>
      </c>
      <c r="D7" s="215">
        <v>104400</v>
      </c>
    </row>
    <row r="8" spans="1:4" ht="15.75" x14ac:dyDescent="0.25">
      <c r="A8" s="227" t="s">
        <v>526</v>
      </c>
      <c r="B8" s="228" t="s">
        <v>527</v>
      </c>
      <c r="C8" s="228">
        <v>61</v>
      </c>
      <c r="D8" s="215">
        <v>9744</v>
      </c>
    </row>
    <row r="9" spans="1:4" ht="15.75" x14ac:dyDescent="0.25">
      <c r="A9" s="227" t="s">
        <v>528</v>
      </c>
      <c r="B9" s="228" t="s">
        <v>529</v>
      </c>
      <c r="C9" s="228">
        <v>89</v>
      </c>
      <c r="D9" s="215">
        <v>27260</v>
      </c>
    </row>
    <row r="10" spans="1:4" ht="15.75" x14ac:dyDescent="0.25">
      <c r="A10" s="227" t="s">
        <v>530</v>
      </c>
      <c r="B10" s="228" t="s">
        <v>531</v>
      </c>
      <c r="C10" s="228">
        <v>35</v>
      </c>
      <c r="D10" s="215">
        <v>29000</v>
      </c>
    </row>
    <row r="11" spans="1:4" ht="15.75" x14ac:dyDescent="0.25">
      <c r="A11" s="227" t="s">
        <v>532</v>
      </c>
      <c r="B11" s="228" t="s">
        <v>533</v>
      </c>
      <c r="C11" s="228">
        <v>213</v>
      </c>
      <c r="D11" s="215">
        <f>23200+23200</f>
        <v>46400</v>
      </c>
    </row>
    <row r="12" spans="1:4" ht="47.25" x14ac:dyDescent="0.25">
      <c r="A12" s="230" t="s">
        <v>534</v>
      </c>
      <c r="B12" s="229" t="s">
        <v>535</v>
      </c>
      <c r="C12" s="229" t="s">
        <v>536</v>
      </c>
      <c r="D12" s="215">
        <v>133736.4</v>
      </c>
    </row>
    <row r="13" spans="1:4" ht="15.75" x14ac:dyDescent="0.25">
      <c r="A13" s="227" t="s">
        <v>537</v>
      </c>
      <c r="B13" s="228" t="s">
        <v>538</v>
      </c>
      <c r="C13" s="228" t="s">
        <v>539</v>
      </c>
      <c r="D13" s="215">
        <v>1392248.2864000001</v>
      </c>
    </row>
    <row r="14" spans="1:4" ht="15.75" x14ac:dyDescent="0.25">
      <c r="A14" s="227" t="s">
        <v>540</v>
      </c>
      <c r="B14" s="228" t="s">
        <v>541</v>
      </c>
      <c r="C14" s="228" t="s">
        <v>542</v>
      </c>
      <c r="D14" s="215">
        <v>23200</v>
      </c>
    </row>
    <row r="15" spans="1:4" ht="15.75" x14ac:dyDescent="0.25">
      <c r="A15" s="227" t="s">
        <v>543</v>
      </c>
      <c r="B15" s="228" t="s">
        <v>544</v>
      </c>
      <c r="C15" s="228" t="s">
        <v>545</v>
      </c>
      <c r="D15" s="215">
        <f>254791.68+83991.424</f>
        <v>338783.10399999999</v>
      </c>
    </row>
    <row r="16" spans="1:4" ht="31.5" x14ac:dyDescent="0.25">
      <c r="A16" s="230" t="s">
        <v>546</v>
      </c>
      <c r="B16" s="229" t="s">
        <v>102</v>
      </c>
      <c r="C16" s="229" t="s">
        <v>547</v>
      </c>
      <c r="D16" s="215">
        <v>140940</v>
      </c>
    </row>
    <row r="17" spans="1:4" ht="47.25" x14ac:dyDescent="0.25">
      <c r="A17" s="230" t="s">
        <v>548</v>
      </c>
      <c r="B17" s="229" t="s">
        <v>549</v>
      </c>
      <c r="C17" s="229" t="s">
        <v>550</v>
      </c>
      <c r="D17" s="215">
        <v>150800</v>
      </c>
    </row>
    <row r="18" spans="1:4" ht="15.75" x14ac:dyDescent="0.25">
      <c r="A18" s="227" t="s">
        <v>551</v>
      </c>
      <c r="B18" s="228" t="s">
        <v>552</v>
      </c>
      <c r="C18" s="228" t="s">
        <v>553</v>
      </c>
      <c r="D18" s="215">
        <f>233151.648+72953.56</f>
        <v>306105.20799999998</v>
      </c>
    </row>
    <row r="19" spans="1:4" ht="15.75" x14ac:dyDescent="0.25">
      <c r="A19" s="227" t="s">
        <v>554</v>
      </c>
      <c r="B19" s="228" t="s">
        <v>555</v>
      </c>
      <c r="C19" s="228" t="s">
        <v>556</v>
      </c>
      <c r="D19" s="215">
        <f>88099.68+61331.52</f>
        <v>149431.19999999998</v>
      </c>
    </row>
    <row r="20" spans="1:4" ht="15.75" x14ac:dyDescent="0.25">
      <c r="A20" s="227" t="s">
        <v>557</v>
      </c>
      <c r="B20" s="228" t="s">
        <v>558</v>
      </c>
      <c r="C20" s="228" t="s">
        <v>559</v>
      </c>
      <c r="D20" s="215">
        <f>93496+13920</f>
        <v>107416</v>
      </c>
    </row>
    <row r="21" spans="1:4" ht="15.75" x14ac:dyDescent="0.25">
      <c r="A21" s="227" t="s">
        <v>560</v>
      </c>
      <c r="B21" s="228" t="s">
        <v>561</v>
      </c>
      <c r="C21" s="228" t="s">
        <v>562</v>
      </c>
      <c r="D21" s="215">
        <f>97802.5+54769.4</f>
        <v>152571.9</v>
      </c>
    </row>
    <row r="22" spans="1:4" ht="15.75" x14ac:dyDescent="0.25">
      <c r="A22" s="227" t="s">
        <v>563</v>
      </c>
      <c r="B22" s="228" t="s">
        <v>564</v>
      </c>
      <c r="C22" s="228" t="s">
        <v>565</v>
      </c>
      <c r="D22" s="215">
        <v>136685.12</v>
      </c>
    </row>
    <row r="23" spans="1:4" ht="15.75" x14ac:dyDescent="0.25">
      <c r="A23" s="227" t="s">
        <v>566</v>
      </c>
      <c r="B23" s="228" t="s">
        <v>567</v>
      </c>
      <c r="C23" s="228" t="s">
        <v>568</v>
      </c>
      <c r="D23" s="215">
        <v>141234.64000000001</v>
      </c>
    </row>
    <row r="24" spans="1:4" ht="15.75" x14ac:dyDescent="0.25">
      <c r="A24" s="230" t="s">
        <v>569</v>
      </c>
      <c r="B24" s="228" t="s">
        <v>570</v>
      </c>
      <c r="C24" s="229" t="s">
        <v>571</v>
      </c>
      <c r="D24" s="215">
        <v>109133.33</v>
      </c>
    </row>
    <row r="25" spans="1:4" ht="15.75" x14ac:dyDescent="0.25">
      <c r="A25" s="227" t="s">
        <v>572</v>
      </c>
      <c r="B25" s="228" t="s">
        <v>570</v>
      </c>
      <c r="C25" s="228" t="s">
        <v>573</v>
      </c>
      <c r="D25" s="215">
        <v>9709.2000000000007</v>
      </c>
    </row>
    <row r="26" spans="1:4" ht="15.75" x14ac:dyDescent="0.25">
      <c r="A26" s="227" t="s">
        <v>574</v>
      </c>
      <c r="B26" s="228" t="s">
        <v>575</v>
      </c>
      <c r="C26" s="228" t="s">
        <v>576</v>
      </c>
      <c r="D26" s="215">
        <v>29609</v>
      </c>
    </row>
    <row r="27" spans="1:4" ht="15.75" x14ac:dyDescent="0.25">
      <c r="A27" s="227" t="s">
        <v>577</v>
      </c>
      <c r="B27" s="228" t="s">
        <v>578</v>
      </c>
      <c r="C27" s="229" t="s">
        <v>579</v>
      </c>
      <c r="D27" s="215">
        <v>75562.399999999994</v>
      </c>
    </row>
    <row r="28" spans="1:4" ht="15.75" x14ac:dyDescent="0.25">
      <c r="A28" s="227" t="s">
        <v>580</v>
      </c>
      <c r="B28" s="228" t="s">
        <v>581</v>
      </c>
      <c r="C28" s="228">
        <v>220</v>
      </c>
      <c r="D28" s="215">
        <v>132518.39999999999</v>
      </c>
    </row>
    <row r="29" spans="1:4" ht="15.75" x14ac:dyDescent="0.25">
      <c r="A29" s="227" t="s">
        <v>582</v>
      </c>
      <c r="B29" s="228" t="s">
        <v>583</v>
      </c>
      <c r="C29" s="228" t="s">
        <v>584</v>
      </c>
      <c r="D29" s="215">
        <v>139791.484</v>
      </c>
    </row>
    <row r="30" spans="1:4" ht="15.75" x14ac:dyDescent="0.25">
      <c r="A30" s="227" t="s">
        <v>585</v>
      </c>
      <c r="B30" s="228" t="s">
        <v>586</v>
      </c>
      <c r="C30" s="228" t="s">
        <v>587</v>
      </c>
      <c r="D30" s="215">
        <f>73397.4688+26141.76</f>
        <v>99539.228799999997</v>
      </c>
    </row>
    <row r="31" spans="1:4" ht="15.75" x14ac:dyDescent="0.25">
      <c r="A31" s="227" t="s">
        <v>588</v>
      </c>
      <c r="B31" s="228" t="s">
        <v>589</v>
      </c>
      <c r="C31" s="228" t="s">
        <v>590</v>
      </c>
      <c r="D31" s="215">
        <f>135047.2+15080</f>
        <v>150127.20000000001</v>
      </c>
    </row>
    <row r="32" spans="1:4" ht="15.75" x14ac:dyDescent="0.25">
      <c r="A32" s="227" t="s">
        <v>591</v>
      </c>
      <c r="B32" s="228" t="s">
        <v>592</v>
      </c>
      <c r="C32" s="228" t="s">
        <v>593</v>
      </c>
      <c r="D32" s="215">
        <v>60823.44</v>
      </c>
    </row>
    <row r="33" spans="1:6" s="217" customFormat="1" ht="15.75" x14ac:dyDescent="0.25">
      <c r="A33" s="231" t="s">
        <v>594</v>
      </c>
      <c r="B33" s="232"/>
      <c r="C33" s="232"/>
      <c r="D33" s="215">
        <v>290086.88</v>
      </c>
    </row>
    <row r="34" spans="1:6" ht="15.75" x14ac:dyDescent="0.25">
      <c r="A34" s="230" t="s">
        <v>595</v>
      </c>
      <c r="B34" s="229" t="s">
        <v>596</v>
      </c>
      <c r="C34" s="229" t="s">
        <v>597</v>
      </c>
      <c r="D34" s="215">
        <v>14152</v>
      </c>
    </row>
    <row r="35" spans="1:6" ht="15.75" x14ac:dyDescent="0.25">
      <c r="A35" s="230" t="s">
        <v>598</v>
      </c>
      <c r="B35" s="229" t="s">
        <v>599</v>
      </c>
      <c r="C35" s="229" t="s">
        <v>600</v>
      </c>
      <c r="D35" s="215">
        <v>54636</v>
      </c>
    </row>
    <row r="36" spans="1:6" ht="15.75" x14ac:dyDescent="0.25">
      <c r="A36" s="230" t="s">
        <v>601</v>
      </c>
      <c r="B36" s="229" t="s">
        <v>602</v>
      </c>
      <c r="C36" s="229" t="s">
        <v>603</v>
      </c>
      <c r="D36" s="215">
        <v>37792.800000000003</v>
      </c>
    </row>
    <row r="37" spans="1:6" ht="15.75" x14ac:dyDescent="0.25">
      <c r="A37" s="230" t="s">
        <v>604</v>
      </c>
      <c r="B37" s="229" t="s">
        <v>605</v>
      </c>
      <c r="C37" s="229" t="s">
        <v>606</v>
      </c>
      <c r="D37" s="215">
        <v>23316</v>
      </c>
      <c r="E37" s="215"/>
      <c r="F37" s="218"/>
    </row>
    <row r="38" spans="1:6" ht="15.75" x14ac:dyDescent="0.25">
      <c r="A38" s="230" t="s">
        <v>604</v>
      </c>
      <c r="B38" s="229" t="s">
        <v>607</v>
      </c>
      <c r="C38" s="229" t="s">
        <v>608</v>
      </c>
      <c r="D38" s="215">
        <v>18374.400000000001</v>
      </c>
    </row>
    <row r="39" spans="1:6" ht="15.75" x14ac:dyDescent="0.25">
      <c r="A39" s="230" t="s">
        <v>609</v>
      </c>
      <c r="B39" s="229" t="s">
        <v>610</v>
      </c>
      <c r="C39" s="229" t="s">
        <v>611</v>
      </c>
      <c r="D39" s="215">
        <v>19710.72</v>
      </c>
    </row>
    <row r="40" spans="1:6" ht="15.75" x14ac:dyDescent="0.25">
      <c r="A40" s="227" t="s">
        <v>612</v>
      </c>
      <c r="B40" s="228" t="s">
        <v>613</v>
      </c>
      <c r="C40" s="228" t="s">
        <v>614</v>
      </c>
      <c r="D40" s="215">
        <v>696000</v>
      </c>
    </row>
    <row r="41" spans="1:6" ht="15.75" x14ac:dyDescent="0.25">
      <c r="A41" s="227" t="s">
        <v>615</v>
      </c>
      <c r="B41" s="228" t="s">
        <v>501</v>
      </c>
      <c r="C41" s="228"/>
      <c r="D41" s="215">
        <v>237800</v>
      </c>
    </row>
    <row r="42" spans="1:6" ht="15.75" x14ac:dyDescent="0.25">
      <c r="A42" s="227" t="s">
        <v>616</v>
      </c>
      <c r="B42" s="228" t="s">
        <v>505</v>
      </c>
      <c r="C42" s="227"/>
      <c r="D42" s="215">
        <v>58000</v>
      </c>
    </row>
    <row r="43" spans="1:6" ht="15.75" x14ac:dyDescent="0.25">
      <c r="A43" s="230" t="s">
        <v>617</v>
      </c>
      <c r="B43" s="228" t="s">
        <v>618</v>
      </c>
      <c r="C43" s="229"/>
      <c r="D43" s="215">
        <v>367758.4</v>
      </c>
    </row>
    <row r="44" spans="1:6" ht="15.75" x14ac:dyDescent="0.25">
      <c r="A44" s="227" t="s">
        <v>619</v>
      </c>
      <c r="B44" s="228" t="s">
        <v>620</v>
      </c>
      <c r="C44" s="228" t="s">
        <v>621</v>
      </c>
      <c r="D44" s="215">
        <v>219240</v>
      </c>
    </row>
    <row r="45" spans="1:6" ht="15.75" x14ac:dyDescent="0.25">
      <c r="A45" s="227" t="s">
        <v>622</v>
      </c>
      <c r="B45" s="228" t="s">
        <v>623</v>
      </c>
      <c r="C45" s="228">
        <v>1</v>
      </c>
      <c r="D45" s="215">
        <v>58000</v>
      </c>
    </row>
    <row r="46" spans="1:6" ht="15.75" x14ac:dyDescent="0.25">
      <c r="A46" s="227" t="s">
        <v>624</v>
      </c>
      <c r="B46" s="228" t="s">
        <v>625</v>
      </c>
      <c r="C46" s="228">
        <v>8051</v>
      </c>
      <c r="D46" s="215">
        <v>459256.44679999992</v>
      </c>
    </row>
    <row r="47" spans="1:6" ht="15.75" x14ac:dyDescent="0.25">
      <c r="A47" s="227" t="s">
        <v>626</v>
      </c>
      <c r="B47" s="228" t="s">
        <v>627</v>
      </c>
      <c r="C47" s="228" t="s">
        <v>628</v>
      </c>
      <c r="D47" s="215">
        <v>11600</v>
      </c>
    </row>
    <row r="48" spans="1:6" ht="15.75" x14ac:dyDescent="0.25">
      <c r="A48" s="227" t="s">
        <v>629</v>
      </c>
      <c r="B48" s="228" t="s">
        <v>630</v>
      </c>
      <c r="C48" s="228">
        <v>1635</v>
      </c>
      <c r="D48" s="215">
        <v>157760</v>
      </c>
    </row>
    <row r="49" spans="1:6" ht="15.75" x14ac:dyDescent="0.25">
      <c r="A49" s="227" t="s">
        <v>631</v>
      </c>
      <c r="B49" s="228" t="s">
        <v>632</v>
      </c>
      <c r="C49" s="228">
        <v>250</v>
      </c>
      <c r="D49" s="215">
        <v>11600</v>
      </c>
    </row>
    <row r="50" spans="1:6" s="217" customFormat="1" ht="15.75" x14ac:dyDescent="0.25">
      <c r="A50" s="231" t="s">
        <v>633</v>
      </c>
      <c r="B50" s="228" t="s">
        <v>505</v>
      </c>
      <c r="C50" s="232"/>
      <c r="D50" s="215">
        <v>290000</v>
      </c>
    </row>
    <row r="51" spans="1:6" s="217" customFormat="1" ht="15.75" x14ac:dyDescent="0.25">
      <c r="A51" s="231" t="s">
        <v>634</v>
      </c>
      <c r="B51" s="232"/>
      <c r="C51" s="232"/>
      <c r="D51" s="215">
        <v>94612</v>
      </c>
    </row>
    <row r="52" spans="1:6" x14ac:dyDescent="0.25">
      <c r="A52" s="216" t="s">
        <v>6</v>
      </c>
      <c r="B52" s="220"/>
      <c r="D52" s="221">
        <f>+SUM(D5:D51)</f>
        <v>7345001.188000001</v>
      </c>
    </row>
    <row r="53" spans="1:6" x14ac:dyDescent="0.25">
      <c r="D53" s="222" t="s">
        <v>635</v>
      </c>
    </row>
    <row r="55" spans="1:6" x14ac:dyDescent="0.25">
      <c r="A55" s="210"/>
      <c r="B55" s="210"/>
      <c r="C55" s="210"/>
      <c r="D55" s="223"/>
    </row>
    <row r="57" spans="1:6" x14ac:dyDescent="0.25">
      <c r="A57" s="224"/>
      <c r="B57" s="224"/>
      <c r="C57" s="224"/>
      <c r="D57" s="225"/>
      <c r="E57" s="226"/>
      <c r="F57" s="226"/>
    </row>
  </sheetData>
  <autoFilter ref="A4:D53"/>
  <mergeCells count="1">
    <mergeCell ref="A2:B2"/>
  </mergeCells>
  <pageMargins left="0.75" right="0.75" top="1" bottom="1" header="0.5" footer="0.5"/>
  <pageSetup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G55"/>
  <sheetViews>
    <sheetView topLeftCell="A32" workbookViewId="0">
      <selection activeCell="A47" sqref="A47:XFD47"/>
    </sheetView>
  </sheetViews>
  <sheetFormatPr baseColWidth="10" defaultRowHeight="16.5" x14ac:dyDescent="0.3"/>
  <cols>
    <col min="1" max="1" width="12.7109375" style="2" customWidth="1"/>
    <col min="2" max="2" width="83.28515625" style="1" bestFit="1" customWidth="1"/>
    <col min="3" max="3" width="12.7109375" style="89" customWidth="1"/>
    <col min="4" max="4" width="13.42578125" style="2" customWidth="1"/>
    <col min="5" max="5" width="38" style="1" customWidth="1"/>
    <col min="6" max="7" width="15.5703125" style="1" bestFit="1" customWidth="1"/>
    <col min="8" max="16384" width="11.42578125" style="1"/>
  </cols>
  <sheetData>
    <row r="2" spans="1:6" x14ac:dyDescent="0.3">
      <c r="A2" s="46" t="s">
        <v>25</v>
      </c>
      <c r="B2" s="47" t="s">
        <v>65</v>
      </c>
      <c r="C2" s="46"/>
      <c r="E2" s="50" t="s">
        <v>30</v>
      </c>
      <c r="F2" s="51">
        <f>F6+F21+F44</f>
        <v>2390000</v>
      </c>
    </row>
    <row r="3" spans="1:6" x14ac:dyDescent="0.3">
      <c r="E3" s="58" t="s">
        <v>22</v>
      </c>
      <c r="F3" s="61">
        <f>F18+F40+F55</f>
        <v>1270245.94</v>
      </c>
    </row>
    <row r="4" spans="1:6" x14ac:dyDescent="0.3">
      <c r="E4" s="50" t="s">
        <v>23</v>
      </c>
      <c r="F4" s="51">
        <f>F2-F18</f>
        <v>1726160</v>
      </c>
    </row>
    <row r="5" spans="1:6" x14ac:dyDescent="0.3">
      <c r="E5" s="60"/>
    </row>
    <row r="6" spans="1:6" ht="17.25" thickBot="1" x14ac:dyDescent="0.35">
      <c r="A6" s="135" t="s">
        <v>5</v>
      </c>
      <c r="B6" s="132" t="s">
        <v>66</v>
      </c>
      <c r="C6" s="135"/>
      <c r="E6" s="1" t="s">
        <v>28</v>
      </c>
      <c r="F6" s="3">
        <v>1658540</v>
      </c>
    </row>
    <row r="7" spans="1:6" ht="17.25" thickBot="1" x14ac:dyDescent="0.35">
      <c r="A7" s="48" t="s">
        <v>0</v>
      </c>
      <c r="B7" s="49" t="s">
        <v>1</v>
      </c>
      <c r="C7" s="48" t="s">
        <v>434</v>
      </c>
      <c r="D7" s="49" t="s">
        <v>2</v>
      </c>
      <c r="E7" s="49" t="s">
        <v>3</v>
      </c>
      <c r="F7" s="49" t="s">
        <v>4</v>
      </c>
    </row>
    <row r="8" spans="1:6" x14ac:dyDescent="0.3">
      <c r="A8" s="135" t="s">
        <v>386</v>
      </c>
      <c r="B8" s="13"/>
      <c r="C8" s="10"/>
      <c r="D8" s="10"/>
      <c r="E8" s="13"/>
      <c r="F8" s="17"/>
    </row>
    <row r="9" spans="1:6" x14ac:dyDescent="0.3">
      <c r="A9" s="9">
        <v>82</v>
      </c>
      <c r="B9" s="13" t="s">
        <v>160</v>
      </c>
      <c r="C9" s="165">
        <v>42934</v>
      </c>
      <c r="D9" s="10" t="s">
        <v>148</v>
      </c>
      <c r="E9" s="13" t="s">
        <v>149</v>
      </c>
      <c r="F9" s="17">
        <v>7540</v>
      </c>
    </row>
    <row r="10" spans="1:6" x14ac:dyDescent="0.3">
      <c r="A10" s="9">
        <v>87</v>
      </c>
      <c r="B10" s="14" t="s">
        <v>157</v>
      </c>
      <c r="C10" s="165">
        <v>42942</v>
      </c>
      <c r="D10" s="10" t="s">
        <v>158</v>
      </c>
      <c r="E10" s="13" t="s">
        <v>159</v>
      </c>
      <c r="F10" s="17">
        <v>12500</v>
      </c>
    </row>
    <row r="11" spans="1:6" ht="28.5" x14ac:dyDescent="0.3">
      <c r="A11" s="9">
        <v>196</v>
      </c>
      <c r="B11" s="14" t="s">
        <v>461</v>
      </c>
      <c r="C11" s="192">
        <v>43070</v>
      </c>
      <c r="D11" s="10" t="s">
        <v>462</v>
      </c>
      <c r="E11" s="13" t="s">
        <v>463</v>
      </c>
      <c r="F11" s="17">
        <v>10440</v>
      </c>
    </row>
    <row r="12" spans="1:6" ht="28.5" x14ac:dyDescent="0.3">
      <c r="A12" s="9">
        <v>197</v>
      </c>
      <c r="B12" s="14" t="s">
        <v>464</v>
      </c>
      <c r="C12" s="192">
        <v>43070</v>
      </c>
      <c r="D12" s="10" t="s">
        <v>465</v>
      </c>
      <c r="E12" s="13" t="s">
        <v>463</v>
      </c>
      <c r="F12" s="17">
        <v>6960</v>
      </c>
    </row>
    <row r="13" spans="1:6" x14ac:dyDescent="0.3">
      <c r="A13" s="9">
        <v>198</v>
      </c>
      <c r="B13" s="15" t="s">
        <v>467</v>
      </c>
      <c r="C13" s="192">
        <v>43070</v>
      </c>
      <c r="D13" s="9" t="s">
        <v>466</v>
      </c>
      <c r="E13" s="13" t="s">
        <v>425</v>
      </c>
      <c r="F13" s="17">
        <v>11600</v>
      </c>
    </row>
    <row r="14" spans="1:6" x14ac:dyDescent="0.3">
      <c r="A14" s="9">
        <v>195</v>
      </c>
      <c r="B14" s="15" t="s">
        <v>424</v>
      </c>
      <c r="C14" s="192">
        <v>43070</v>
      </c>
      <c r="D14" s="10" t="s">
        <v>468</v>
      </c>
      <c r="E14" s="13" t="s">
        <v>425</v>
      </c>
      <c r="F14" s="17">
        <v>5800</v>
      </c>
    </row>
    <row r="15" spans="1:6" x14ac:dyDescent="0.3">
      <c r="A15" s="135" t="s">
        <v>387</v>
      </c>
      <c r="B15" s="13"/>
      <c r="C15" s="164"/>
      <c r="D15" s="10"/>
      <c r="E15" s="13"/>
      <c r="F15" s="17"/>
    </row>
    <row r="16" spans="1:6" ht="28.5" x14ac:dyDescent="0.3">
      <c r="A16" s="9">
        <v>181</v>
      </c>
      <c r="B16" s="13" t="s">
        <v>478</v>
      </c>
      <c r="C16" s="192">
        <v>43019</v>
      </c>
      <c r="D16" s="10">
        <v>7613</v>
      </c>
      <c r="E16" s="13" t="s">
        <v>366</v>
      </c>
      <c r="F16" s="17">
        <v>609000</v>
      </c>
    </row>
    <row r="17" spans="1:7" x14ac:dyDescent="0.3">
      <c r="A17" s="9"/>
      <c r="B17" s="13"/>
      <c r="C17" s="9"/>
      <c r="D17" s="10"/>
      <c r="E17" s="13"/>
      <c r="F17" s="17"/>
      <c r="G17" s="99" t="s">
        <v>67</v>
      </c>
    </row>
    <row r="18" spans="1:7" ht="17.25" thickBot="1" x14ac:dyDescent="0.35">
      <c r="A18" s="12"/>
      <c r="B18" s="8"/>
      <c r="C18" s="12"/>
      <c r="D18" s="95" t="s">
        <v>15</v>
      </c>
      <c r="E18" s="96"/>
      <c r="F18" s="18">
        <f>SUM(F8:F16)</f>
        <v>663840</v>
      </c>
      <c r="G18" s="100">
        <f>F6-F18</f>
        <v>994700</v>
      </c>
    </row>
    <row r="21" spans="1:7" ht="17.25" thickBot="1" x14ac:dyDescent="0.35">
      <c r="A21" s="135" t="s">
        <v>5</v>
      </c>
      <c r="B21" s="132" t="s">
        <v>68</v>
      </c>
      <c r="C21" s="135"/>
      <c r="D21" s="89"/>
      <c r="F21" s="3">
        <v>221460</v>
      </c>
    </row>
    <row r="22" spans="1:7" ht="17.25" thickBot="1" x14ac:dyDescent="0.35">
      <c r="A22" s="48" t="s">
        <v>0</v>
      </c>
      <c r="B22" s="49" t="s">
        <v>1</v>
      </c>
      <c r="C22" s="48" t="s">
        <v>434</v>
      </c>
      <c r="D22" s="49" t="s">
        <v>2</v>
      </c>
      <c r="E22" s="49" t="s">
        <v>3</v>
      </c>
      <c r="F22" s="49" t="s">
        <v>4</v>
      </c>
    </row>
    <row r="23" spans="1:7" x14ac:dyDescent="0.3">
      <c r="A23" s="135" t="s">
        <v>386</v>
      </c>
      <c r="B23" s="15"/>
      <c r="C23" s="164"/>
      <c r="D23" s="9"/>
      <c r="E23" s="13"/>
      <c r="F23" s="17"/>
    </row>
    <row r="24" spans="1:7" x14ac:dyDescent="0.3">
      <c r="A24" s="9"/>
      <c r="B24" s="15"/>
      <c r="C24" s="163"/>
      <c r="D24" s="9"/>
      <c r="E24" s="13"/>
      <c r="F24" s="17"/>
    </row>
    <row r="25" spans="1:7" x14ac:dyDescent="0.3">
      <c r="A25" s="135" t="s">
        <v>387</v>
      </c>
      <c r="B25" s="15"/>
      <c r="C25" s="164"/>
      <c r="D25" s="9"/>
      <c r="E25" s="13"/>
      <c r="F25" s="17"/>
    </row>
    <row r="26" spans="1:7" x14ac:dyDescent="0.3">
      <c r="A26" s="9">
        <v>186</v>
      </c>
      <c r="B26" s="13" t="s">
        <v>132</v>
      </c>
      <c r="C26" s="163">
        <v>42917</v>
      </c>
      <c r="D26" s="9" t="s">
        <v>133</v>
      </c>
      <c r="E26" s="13" t="s">
        <v>134</v>
      </c>
      <c r="F26" s="17">
        <v>522</v>
      </c>
    </row>
    <row r="27" spans="1:7" x14ac:dyDescent="0.3">
      <c r="A27" s="11">
        <v>440</v>
      </c>
      <c r="B27" s="15" t="s">
        <v>369</v>
      </c>
      <c r="C27" s="163">
        <v>43007</v>
      </c>
      <c r="D27" s="9">
        <v>1102</v>
      </c>
      <c r="E27" s="13" t="s">
        <v>370</v>
      </c>
      <c r="F27" s="17">
        <v>100000</v>
      </c>
    </row>
    <row r="28" spans="1:7" x14ac:dyDescent="0.3">
      <c r="A28" s="135" t="s">
        <v>388</v>
      </c>
      <c r="B28" s="15"/>
      <c r="C28" s="164"/>
      <c r="D28" s="9"/>
      <c r="E28" s="13"/>
      <c r="F28" s="17"/>
    </row>
    <row r="29" spans="1:7" x14ac:dyDescent="0.3">
      <c r="A29" s="11">
        <v>440</v>
      </c>
      <c r="B29" s="15" t="s">
        <v>369</v>
      </c>
      <c r="C29" s="163">
        <v>43007</v>
      </c>
      <c r="D29" s="9">
        <v>1103</v>
      </c>
      <c r="E29" s="13" t="s">
        <v>370</v>
      </c>
      <c r="F29" s="17">
        <v>30000</v>
      </c>
    </row>
    <row r="30" spans="1:7" x14ac:dyDescent="0.3">
      <c r="A30" s="135" t="s">
        <v>389</v>
      </c>
      <c r="B30" s="15"/>
      <c r="C30" s="164"/>
      <c r="D30" s="9"/>
      <c r="E30" s="13"/>
      <c r="F30" s="17"/>
    </row>
    <row r="31" spans="1:7" x14ac:dyDescent="0.3">
      <c r="A31" s="135" t="s">
        <v>390</v>
      </c>
      <c r="B31" s="14"/>
      <c r="C31" s="164"/>
      <c r="D31" s="10"/>
      <c r="E31" s="13"/>
      <c r="F31" s="17"/>
    </row>
    <row r="32" spans="1:7" x14ac:dyDescent="0.3">
      <c r="A32" s="9">
        <v>488</v>
      </c>
      <c r="B32" s="13" t="s">
        <v>348</v>
      </c>
      <c r="C32" s="163">
        <v>43017</v>
      </c>
      <c r="D32" s="10">
        <v>2220</v>
      </c>
      <c r="E32" s="13" t="s">
        <v>349</v>
      </c>
      <c r="F32" s="17">
        <v>11722.45</v>
      </c>
    </row>
    <row r="33" spans="1:7" x14ac:dyDescent="0.3">
      <c r="A33" s="9">
        <v>488</v>
      </c>
      <c r="B33" s="13" t="s">
        <v>348</v>
      </c>
      <c r="C33" s="163">
        <v>43017</v>
      </c>
      <c r="D33" s="9">
        <v>2221</v>
      </c>
      <c r="E33" s="13" t="s">
        <v>349</v>
      </c>
      <c r="F33" s="17">
        <v>10841.36</v>
      </c>
    </row>
    <row r="34" spans="1:7" x14ac:dyDescent="0.3">
      <c r="A34" s="9">
        <v>488</v>
      </c>
      <c r="B34" s="13" t="s">
        <v>348</v>
      </c>
      <c r="C34" s="163">
        <v>43017</v>
      </c>
      <c r="D34" s="9">
        <v>2222</v>
      </c>
      <c r="E34" s="13" t="s">
        <v>349</v>
      </c>
      <c r="F34" s="17">
        <v>10890.08</v>
      </c>
    </row>
    <row r="35" spans="1:7" x14ac:dyDescent="0.3">
      <c r="A35" s="9">
        <v>488</v>
      </c>
      <c r="B35" s="13" t="s">
        <v>348</v>
      </c>
      <c r="C35" s="163">
        <v>43017</v>
      </c>
      <c r="D35" s="9">
        <v>2223</v>
      </c>
      <c r="E35" s="13" t="s">
        <v>349</v>
      </c>
      <c r="F35" s="17">
        <v>10841.36</v>
      </c>
    </row>
    <row r="36" spans="1:7" x14ac:dyDescent="0.3">
      <c r="A36" s="9">
        <v>205</v>
      </c>
      <c r="B36" s="13" t="s">
        <v>153</v>
      </c>
      <c r="C36" s="166">
        <v>42920</v>
      </c>
      <c r="D36" s="10">
        <v>10397622</v>
      </c>
      <c r="E36" s="13" t="s">
        <v>154</v>
      </c>
      <c r="F36" s="17">
        <v>2446.6999999999998</v>
      </c>
    </row>
    <row r="37" spans="1:7" x14ac:dyDescent="0.3">
      <c r="A37" s="135" t="s">
        <v>391</v>
      </c>
      <c r="B37" s="14"/>
      <c r="C37" s="164"/>
      <c r="D37" s="10"/>
      <c r="E37" s="13"/>
      <c r="F37" s="17"/>
    </row>
    <row r="38" spans="1:7" x14ac:dyDescent="0.3">
      <c r="A38" s="9">
        <v>182</v>
      </c>
      <c r="B38" s="14" t="s">
        <v>135</v>
      </c>
      <c r="C38" s="166">
        <v>42913</v>
      </c>
      <c r="D38" s="10" t="s">
        <v>136</v>
      </c>
      <c r="E38" s="13" t="s">
        <v>137</v>
      </c>
      <c r="F38" s="17">
        <v>419.99</v>
      </c>
    </row>
    <row r="39" spans="1:7" x14ac:dyDescent="0.3">
      <c r="A39" s="9"/>
      <c r="B39" s="13"/>
      <c r="C39" s="167"/>
      <c r="D39" s="10"/>
      <c r="E39" s="13"/>
      <c r="F39" s="17"/>
      <c r="G39" s="99" t="s">
        <v>67</v>
      </c>
    </row>
    <row r="40" spans="1:7" ht="17.25" thickBot="1" x14ac:dyDescent="0.35">
      <c r="A40" s="12"/>
      <c r="B40" s="8"/>
      <c r="C40" s="110"/>
      <c r="D40" s="95" t="s">
        <v>15</v>
      </c>
      <c r="E40" s="96"/>
      <c r="F40" s="18">
        <f>SUM(F23:F38)</f>
        <v>177683.94</v>
      </c>
      <c r="G40" s="100">
        <f>F21-F40</f>
        <v>43776.06</v>
      </c>
    </row>
    <row r="44" spans="1:7" ht="17.25" thickBot="1" x14ac:dyDescent="0.35">
      <c r="A44" s="135" t="s">
        <v>5</v>
      </c>
      <c r="B44" s="132" t="s">
        <v>69</v>
      </c>
      <c r="C44" s="135"/>
      <c r="D44" s="89"/>
      <c r="F44" s="3">
        <v>510000</v>
      </c>
    </row>
    <row r="45" spans="1:7" ht="17.25" thickBot="1" x14ac:dyDescent="0.35">
      <c r="A45" s="48" t="s">
        <v>0</v>
      </c>
      <c r="B45" s="49" t="s">
        <v>1</v>
      </c>
      <c r="C45" s="48" t="s">
        <v>434</v>
      </c>
      <c r="D45" s="49" t="s">
        <v>2</v>
      </c>
      <c r="E45" s="49" t="s">
        <v>3</v>
      </c>
      <c r="F45" s="49" t="s">
        <v>4</v>
      </c>
    </row>
    <row r="46" spans="1:7" ht="17.25" thickBot="1" x14ac:dyDescent="0.35">
      <c r="A46" s="135" t="s">
        <v>386</v>
      </c>
      <c r="B46" s="14"/>
      <c r="C46" s="164"/>
      <c r="D46" s="10"/>
      <c r="E46" s="13"/>
      <c r="F46" s="17"/>
    </row>
    <row r="47" spans="1:7" ht="28.5" x14ac:dyDescent="0.3">
      <c r="A47" s="9">
        <v>145</v>
      </c>
      <c r="B47" s="13" t="s">
        <v>304</v>
      </c>
      <c r="C47" s="163">
        <v>43006</v>
      </c>
      <c r="D47" s="16" t="s">
        <v>305</v>
      </c>
      <c r="E47" s="13" t="s">
        <v>98</v>
      </c>
      <c r="F47" s="17">
        <v>135720</v>
      </c>
    </row>
    <row r="48" spans="1:7" x14ac:dyDescent="0.3">
      <c r="A48" s="135" t="s">
        <v>387</v>
      </c>
      <c r="B48" s="13"/>
      <c r="C48" s="164"/>
      <c r="D48" s="10"/>
      <c r="E48" s="13"/>
      <c r="F48" s="17"/>
    </row>
    <row r="49" spans="1:7" x14ac:dyDescent="0.3">
      <c r="A49" s="9">
        <v>67</v>
      </c>
      <c r="B49" s="13" t="s">
        <v>150</v>
      </c>
      <c r="C49" s="163">
        <v>42922</v>
      </c>
      <c r="D49" s="10" t="s">
        <v>151</v>
      </c>
      <c r="E49" s="13" t="s">
        <v>152</v>
      </c>
      <c r="F49" s="17">
        <v>2552</v>
      </c>
    </row>
    <row r="50" spans="1:7" x14ac:dyDescent="0.3">
      <c r="A50" s="194">
        <v>519</v>
      </c>
      <c r="B50" s="13" t="s">
        <v>473</v>
      </c>
      <c r="C50" s="173">
        <v>43055</v>
      </c>
      <c r="D50" s="21">
        <v>3565</v>
      </c>
      <c r="E50" s="14" t="s">
        <v>470</v>
      </c>
      <c r="F50" s="17">
        <v>450</v>
      </c>
    </row>
    <row r="51" spans="1:7" x14ac:dyDescent="0.3">
      <c r="A51" s="194" t="s">
        <v>506</v>
      </c>
      <c r="B51" s="13" t="s">
        <v>507</v>
      </c>
      <c r="C51" s="197">
        <v>43036</v>
      </c>
      <c r="D51" s="21">
        <v>295</v>
      </c>
      <c r="E51" s="14" t="s">
        <v>508</v>
      </c>
      <c r="F51" s="17">
        <v>290000</v>
      </c>
    </row>
    <row r="52" spans="1:7" x14ac:dyDescent="0.3">
      <c r="A52" s="135" t="s">
        <v>388</v>
      </c>
      <c r="B52" s="13"/>
      <c r="C52" s="164"/>
      <c r="D52" s="10"/>
      <c r="E52" s="13"/>
      <c r="F52" s="17"/>
    </row>
    <row r="53" spans="1:7" x14ac:dyDescent="0.3">
      <c r="A53" s="9"/>
      <c r="B53" s="13"/>
      <c r="C53" s="9"/>
      <c r="D53" s="10"/>
      <c r="E53" s="13"/>
      <c r="F53" s="17"/>
    </row>
    <row r="54" spans="1:7" x14ac:dyDescent="0.3">
      <c r="A54" s="9"/>
      <c r="B54" s="13"/>
      <c r="C54" s="9"/>
      <c r="D54" s="10"/>
      <c r="E54" s="13"/>
      <c r="F54" s="17"/>
      <c r="G54" s="99" t="s">
        <v>67</v>
      </c>
    </row>
    <row r="55" spans="1:7" ht="17.25" thickBot="1" x14ac:dyDescent="0.35">
      <c r="A55" s="12"/>
      <c r="B55" s="8"/>
      <c r="C55" s="12"/>
      <c r="D55" s="95" t="s">
        <v>15</v>
      </c>
      <c r="E55" s="96"/>
      <c r="F55" s="18">
        <f>SUM(F46:F53)</f>
        <v>428722</v>
      </c>
      <c r="G55" s="100">
        <f>F44-F55</f>
        <v>81278</v>
      </c>
    </row>
  </sheetData>
  <autoFilter ref="A45:F45"/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TOTAL GASTOS COMUNICACION 2017</vt:lpstr>
      <vt:lpstr>POA 1</vt:lpstr>
      <vt:lpstr>GASOLINA POA 1</vt:lpstr>
      <vt:lpstr>POA 2</vt:lpstr>
      <vt:lpstr>GASOLINA POA2</vt:lpstr>
      <vt:lpstr>POA 3 </vt:lpstr>
      <vt:lpstr>POA 4</vt:lpstr>
      <vt:lpstr>POA 5</vt:lpstr>
      <vt:lpstr>POA 6</vt:lpstr>
      <vt:lpstr>POA 7</vt:lpstr>
      <vt:lpstr>POA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Gutierrez</dc:creator>
  <cp:lastModifiedBy>Rosy</cp:lastModifiedBy>
  <cp:lastPrinted>2018-01-11T22:52:47Z</cp:lastPrinted>
  <dcterms:created xsi:type="dcterms:W3CDTF">2015-06-24T15:28:06Z</dcterms:created>
  <dcterms:modified xsi:type="dcterms:W3CDTF">2018-06-29T17:12:32Z</dcterms:modified>
</cp:coreProperties>
</file>