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PLANTILLA DOC 31122015" sheetId="1" r:id="rId1"/>
    <sheet name="PLANTILLA ADM 2 DIC" sheetId="2" r:id="rId2"/>
  </sheets>
  <externalReferences>
    <externalReference r:id="rId3"/>
  </externalReferences>
  <definedNames>
    <definedName name="_xlnm._FilterDatabase" localSheetId="1" hidden="1">'PLANTILLA ADM 2 DIC'!$B$6:$AD$90</definedName>
    <definedName name="_xlnm._FilterDatabase" localSheetId="0" hidden="1">'PLANTILLA DOC 31122015'!$A$6:$AC$99</definedName>
  </definedNames>
  <calcPr calcId="144525"/>
</workbook>
</file>

<file path=xl/calcChain.xml><?xml version="1.0" encoding="utf-8"?>
<calcChain xmlns="http://schemas.openxmlformats.org/spreadsheetml/2006/main">
  <c r="AB89" i="2" l="1"/>
  <c r="AA89" i="2"/>
  <c r="Z89" i="2"/>
  <c r="Y89" i="2"/>
  <c r="Y90" i="2" s="1"/>
  <c r="S89" i="2"/>
  <c r="S90" i="2" s="1"/>
  <c r="R89" i="2"/>
  <c r="R90" i="2" s="1"/>
  <c r="Q89" i="2"/>
  <c r="Q90" i="2" s="1"/>
  <c r="P89" i="2"/>
  <c r="P90" i="2" s="1"/>
  <c r="B89" i="2"/>
  <c r="AF88" i="2"/>
  <c r="AE88" i="2"/>
  <c r="AD88" i="2"/>
  <c r="X88" i="2"/>
  <c r="W88" i="2"/>
  <c r="V88" i="2"/>
  <c r="U88" i="2"/>
  <c r="AG87" i="2"/>
  <c r="AF87" i="2"/>
  <c r="AE87" i="2"/>
  <c r="AD87" i="2"/>
  <c r="X87" i="2"/>
  <c r="W87" i="2"/>
  <c r="V87" i="2"/>
  <c r="U87" i="2"/>
  <c r="AG86" i="2"/>
  <c r="AF86" i="2"/>
  <c r="AE86" i="2"/>
  <c r="AD86" i="2"/>
  <c r="X86" i="2"/>
  <c r="W86" i="2"/>
  <c r="V86" i="2"/>
  <c r="U86" i="2"/>
  <c r="AG85" i="2"/>
  <c r="AF85" i="2"/>
  <c r="AE85" i="2"/>
  <c r="AD85" i="2"/>
  <c r="X85" i="2"/>
  <c r="W85" i="2"/>
  <c r="V85" i="2"/>
  <c r="U85" i="2"/>
  <c r="AG84" i="2"/>
  <c r="AF84" i="2"/>
  <c r="AE84" i="2"/>
  <c r="AD84" i="2"/>
  <c r="X84" i="2"/>
  <c r="W84" i="2"/>
  <c r="V84" i="2"/>
  <c r="U84" i="2"/>
  <c r="AG83" i="2"/>
  <c r="AF83" i="2"/>
  <c r="AE83" i="2"/>
  <c r="AD83" i="2"/>
  <c r="X83" i="2"/>
  <c r="W83" i="2"/>
  <c r="V83" i="2"/>
  <c r="U83" i="2"/>
  <c r="AG82" i="2"/>
  <c r="AF82" i="2"/>
  <c r="AE82" i="2"/>
  <c r="AD82" i="2"/>
  <c r="X82" i="2"/>
  <c r="W82" i="2"/>
  <c r="V82" i="2"/>
  <c r="U82" i="2"/>
  <c r="AG81" i="2"/>
  <c r="AF81" i="2"/>
  <c r="AE81" i="2"/>
  <c r="AD81" i="2"/>
  <c r="X81" i="2"/>
  <c r="W81" i="2"/>
  <c r="V81" i="2"/>
  <c r="U81" i="2"/>
  <c r="AG80" i="2"/>
  <c r="AF80" i="2"/>
  <c r="AE80" i="2"/>
  <c r="AD80" i="2"/>
  <c r="X80" i="2"/>
  <c r="W80" i="2"/>
  <c r="V80" i="2"/>
  <c r="U80" i="2"/>
  <c r="AG79" i="2"/>
  <c r="AF79" i="2"/>
  <c r="AE79" i="2"/>
  <c r="AD79" i="2"/>
  <c r="X79" i="2"/>
  <c r="W79" i="2"/>
  <c r="V79" i="2"/>
  <c r="U79" i="2"/>
  <c r="AG78" i="2"/>
  <c r="AF78" i="2"/>
  <c r="AE78" i="2"/>
  <c r="AD78" i="2"/>
  <c r="X78" i="2"/>
  <c r="W78" i="2"/>
  <c r="V78" i="2"/>
  <c r="U78" i="2"/>
  <c r="AG77" i="2"/>
  <c r="AF77" i="2"/>
  <c r="AE77" i="2"/>
  <c r="AD77" i="2"/>
  <c r="X77" i="2"/>
  <c r="W77" i="2"/>
  <c r="V77" i="2"/>
  <c r="U77" i="2"/>
  <c r="T77" i="2"/>
  <c r="AG76" i="2"/>
  <c r="AF76" i="2"/>
  <c r="AE76" i="2"/>
  <c r="AD76" i="2"/>
  <c r="X76" i="2"/>
  <c r="W76" i="2"/>
  <c r="V76" i="2"/>
  <c r="U76" i="2"/>
  <c r="AG75" i="2"/>
  <c r="AF75" i="2"/>
  <c r="AE75" i="2"/>
  <c r="AD75" i="2"/>
  <c r="X75" i="2"/>
  <c r="W75" i="2"/>
  <c r="V75" i="2"/>
  <c r="U75" i="2"/>
  <c r="AG74" i="2"/>
  <c r="AF74" i="2"/>
  <c r="AE74" i="2"/>
  <c r="AD74" i="2"/>
  <c r="X74" i="2"/>
  <c r="W74" i="2"/>
  <c r="V74" i="2"/>
  <c r="U74" i="2"/>
  <c r="AG73" i="2"/>
  <c r="AF73" i="2"/>
  <c r="AE73" i="2"/>
  <c r="AD73" i="2"/>
  <c r="X73" i="2"/>
  <c r="W73" i="2"/>
  <c r="V73" i="2"/>
  <c r="U73" i="2"/>
  <c r="AG72" i="2"/>
  <c r="AF72" i="2"/>
  <c r="AE72" i="2"/>
  <c r="AD72" i="2"/>
  <c r="X72" i="2"/>
  <c r="W72" i="2"/>
  <c r="V72" i="2"/>
  <c r="U72" i="2"/>
  <c r="T72" i="2"/>
  <c r="AG71" i="2"/>
  <c r="AF71" i="2"/>
  <c r="AE71" i="2"/>
  <c r="AD71" i="2"/>
  <c r="X71" i="2"/>
  <c r="W71" i="2"/>
  <c r="V71" i="2"/>
  <c r="U71" i="2"/>
  <c r="AG70" i="2"/>
  <c r="AF70" i="2"/>
  <c r="AE70" i="2"/>
  <c r="AD70" i="2"/>
  <c r="X70" i="2"/>
  <c r="W70" i="2"/>
  <c r="V70" i="2"/>
  <c r="U70" i="2"/>
  <c r="AG69" i="2"/>
  <c r="AF69" i="2"/>
  <c r="AE69" i="2"/>
  <c r="AD69" i="2"/>
  <c r="X69" i="2"/>
  <c r="W69" i="2"/>
  <c r="V69" i="2"/>
  <c r="U69" i="2"/>
  <c r="AG68" i="2"/>
  <c r="AF68" i="2"/>
  <c r="AE68" i="2"/>
  <c r="AD68" i="2"/>
  <c r="X68" i="2"/>
  <c r="W68" i="2"/>
  <c r="V68" i="2"/>
  <c r="U68" i="2"/>
  <c r="AG67" i="2"/>
  <c r="AF67" i="2"/>
  <c r="AE67" i="2"/>
  <c r="AD67" i="2"/>
  <c r="X67" i="2"/>
  <c r="W67" i="2"/>
  <c r="V67" i="2"/>
  <c r="U67" i="2"/>
  <c r="AG66" i="2"/>
  <c r="AF66" i="2"/>
  <c r="AE66" i="2"/>
  <c r="AD66" i="2"/>
  <c r="X66" i="2"/>
  <c r="W66" i="2"/>
  <c r="V66" i="2"/>
  <c r="U66" i="2"/>
  <c r="AG65" i="2"/>
  <c r="AF65" i="2"/>
  <c r="AE65" i="2"/>
  <c r="AD65" i="2"/>
  <c r="X65" i="2"/>
  <c r="W65" i="2"/>
  <c r="V65" i="2"/>
  <c r="U65" i="2"/>
  <c r="AG64" i="2"/>
  <c r="AF64" i="2"/>
  <c r="AE64" i="2"/>
  <c r="AD64" i="2"/>
  <c r="X64" i="2"/>
  <c r="W64" i="2"/>
  <c r="V64" i="2"/>
  <c r="U64" i="2"/>
  <c r="T64" i="2"/>
  <c r="AG63" i="2"/>
  <c r="AF63" i="2"/>
  <c r="AE63" i="2"/>
  <c r="AD63" i="2"/>
  <c r="X63" i="2"/>
  <c r="W63" i="2"/>
  <c r="V63" i="2"/>
  <c r="U63" i="2"/>
  <c r="AG62" i="2"/>
  <c r="AF62" i="2"/>
  <c r="AE62" i="2"/>
  <c r="AD62" i="2"/>
  <c r="AH62" i="2" s="1"/>
  <c r="X62" i="2"/>
  <c r="W62" i="2"/>
  <c r="V62" i="2"/>
  <c r="U62" i="2"/>
  <c r="AG61" i="2"/>
  <c r="AF61" i="2"/>
  <c r="AE61" i="2"/>
  <c r="AD61" i="2"/>
  <c r="X61" i="2"/>
  <c r="W61" i="2"/>
  <c r="V61" i="2"/>
  <c r="U61" i="2"/>
  <c r="AG60" i="2"/>
  <c r="AF60" i="2"/>
  <c r="AE60" i="2"/>
  <c r="AD60" i="2"/>
  <c r="AH60" i="2" s="1"/>
  <c r="X60" i="2"/>
  <c r="W60" i="2"/>
  <c r="V60" i="2"/>
  <c r="U60" i="2"/>
  <c r="AG59" i="2"/>
  <c r="AF59" i="2"/>
  <c r="AE59" i="2"/>
  <c r="AD59" i="2"/>
  <c r="X59" i="2"/>
  <c r="W59" i="2"/>
  <c r="V59" i="2"/>
  <c r="U59" i="2"/>
  <c r="AG58" i="2"/>
  <c r="AF58" i="2"/>
  <c r="AE58" i="2"/>
  <c r="AD58" i="2"/>
  <c r="AH58" i="2" s="1"/>
  <c r="X58" i="2"/>
  <c r="W58" i="2"/>
  <c r="V58" i="2"/>
  <c r="U58" i="2"/>
  <c r="AG57" i="2"/>
  <c r="AF57" i="2"/>
  <c r="AE57" i="2"/>
  <c r="AD57" i="2"/>
  <c r="X57" i="2"/>
  <c r="W57" i="2"/>
  <c r="V57" i="2"/>
  <c r="U57" i="2"/>
  <c r="AG56" i="2"/>
  <c r="AF56" i="2"/>
  <c r="AE56" i="2"/>
  <c r="AD56" i="2"/>
  <c r="AH56" i="2" s="1"/>
  <c r="X56" i="2"/>
  <c r="W56" i="2"/>
  <c r="V56" i="2"/>
  <c r="U56" i="2"/>
  <c r="AG55" i="2"/>
  <c r="AF55" i="2"/>
  <c r="AE55" i="2"/>
  <c r="AD55" i="2"/>
  <c r="X55" i="2"/>
  <c r="W55" i="2"/>
  <c r="V55" i="2"/>
  <c r="U55" i="2"/>
  <c r="AG54" i="2"/>
  <c r="AF54" i="2"/>
  <c r="AE54" i="2"/>
  <c r="AD54" i="2"/>
  <c r="AH54" i="2" s="1"/>
  <c r="X54" i="2"/>
  <c r="W54" i="2"/>
  <c r="V54" i="2"/>
  <c r="U54" i="2"/>
  <c r="AG53" i="2"/>
  <c r="AF53" i="2"/>
  <c r="AE53" i="2"/>
  <c r="AD53" i="2"/>
  <c r="X53" i="2"/>
  <c r="W53" i="2"/>
  <c r="V53" i="2"/>
  <c r="U53" i="2"/>
  <c r="AG52" i="2"/>
  <c r="AF52" i="2"/>
  <c r="AE52" i="2"/>
  <c r="AD52" i="2"/>
  <c r="AH52" i="2" s="1"/>
  <c r="X52" i="2"/>
  <c r="W52" i="2"/>
  <c r="V52" i="2"/>
  <c r="U52" i="2"/>
  <c r="T52" i="2"/>
  <c r="AG51" i="2"/>
  <c r="AF51" i="2"/>
  <c r="AE51" i="2"/>
  <c r="AD51" i="2"/>
  <c r="X51" i="2"/>
  <c r="W51" i="2"/>
  <c r="V51" i="2"/>
  <c r="U51" i="2"/>
  <c r="AG50" i="2"/>
  <c r="AF50" i="2"/>
  <c r="AE50" i="2"/>
  <c r="AD50" i="2"/>
  <c r="X50" i="2"/>
  <c r="W50" i="2"/>
  <c r="V50" i="2"/>
  <c r="U50" i="2"/>
  <c r="AG49" i="2"/>
  <c r="AF49" i="2"/>
  <c r="AE49" i="2"/>
  <c r="AD49" i="2"/>
  <c r="X49" i="2"/>
  <c r="W49" i="2"/>
  <c r="V49" i="2"/>
  <c r="U49" i="2"/>
  <c r="T49" i="2"/>
  <c r="AG48" i="2"/>
  <c r="AF48" i="2"/>
  <c r="AE48" i="2"/>
  <c r="AD48" i="2"/>
  <c r="X48" i="2"/>
  <c r="W48" i="2"/>
  <c r="V48" i="2"/>
  <c r="U48" i="2"/>
  <c r="AG47" i="2"/>
  <c r="AF47" i="2"/>
  <c r="AE47" i="2"/>
  <c r="AD47" i="2"/>
  <c r="X47" i="2"/>
  <c r="W47" i="2"/>
  <c r="V47" i="2"/>
  <c r="U47" i="2"/>
  <c r="AG46" i="2"/>
  <c r="AF46" i="2"/>
  <c r="AE46" i="2"/>
  <c r="AD46" i="2"/>
  <c r="X46" i="2"/>
  <c r="W46" i="2"/>
  <c r="V46" i="2"/>
  <c r="U46" i="2"/>
  <c r="AG45" i="2"/>
  <c r="AF45" i="2"/>
  <c r="AE45" i="2"/>
  <c r="AD45" i="2"/>
  <c r="X45" i="2"/>
  <c r="W45" i="2"/>
  <c r="V45" i="2"/>
  <c r="U45" i="2"/>
  <c r="AG44" i="2"/>
  <c r="AF44" i="2"/>
  <c r="AE44" i="2"/>
  <c r="AD44" i="2"/>
  <c r="X44" i="2"/>
  <c r="W44" i="2"/>
  <c r="V44" i="2"/>
  <c r="U44" i="2"/>
  <c r="AG43" i="2"/>
  <c r="AF43" i="2"/>
  <c r="AE43" i="2"/>
  <c r="AD43" i="2"/>
  <c r="X43" i="2"/>
  <c r="W43" i="2"/>
  <c r="V43" i="2"/>
  <c r="U43" i="2"/>
  <c r="AG42" i="2"/>
  <c r="AF42" i="2"/>
  <c r="AE42" i="2"/>
  <c r="AD42" i="2"/>
  <c r="X42" i="2"/>
  <c r="W42" i="2"/>
  <c r="V42" i="2"/>
  <c r="U42" i="2"/>
  <c r="T42" i="2"/>
  <c r="AG41" i="2"/>
  <c r="AF41" i="2"/>
  <c r="AE41" i="2"/>
  <c r="AD41" i="2"/>
  <c r="X41" i="2"/>
  <c r="W41" i="2"/>
  <c r="V41" i="2"/>
  <c r="U41" i="2"/>
  <c r="T41" i="2"/>
  <c r="AG40" i="2"/>
  <c r="AF40" i="2"/>
  <c r="AE40" i="2"/>
  <c r="AD40" i="2"/>
  <c r="AH40" i="2" s="1"/>
  <c r="X40" i="2"/>
  <c r="W40" i="2"/>
  <c r="V40" i="2"/>
  <c r="U40" i="2"/>
  <c r="AG39" i="2"/>
  <c r="AF39" i="2"/>
  <c r="AE39" i="2"/>
  <c r="AD39" i="2"/>
  <c r="X39" i="2"/>
  <c r="W39" i="2"/>
  <c r="V39" i="2"/>
  <c r="U39" i="2"/>
  <c r="AG38" i="2"/>
  <c r="AF38" i="2"/>
  <c r="AE38" i="2"/>
  <c r="AD38" i="2"/>
  <c r="AH38" i="2" s="1"/>
  <c r="X38" i="2"/>
  <c r="W38" i="2"/>
  <c r="V38" i="2"/>
  <c r="U38" i="2"/>
  <c r="T38" i="2"/>
  <c r="AG37" i="2"/>
  <c r="AF37" i="2"/>
  <c r="AE37" i="2"/>
  <c r="AD37" i="2"/>
  <c r="X37" i="2"/>
  <c r="W37" i="2"/>
  <c r="V37" i="2"/>
  <c r="U37" i="2"/>
  <c r="AG36" i="2"/>
  <c r="AF36" i="2"/>
  <c r="AE36" i="2"/>
  <c r="AD36" i="2"/>
  <c r="X36" i="2"/>
  <c r="W36" i="2"/>
  <c r="V36" i="2"/>
  <c r="U36" i="2"/>
  <c r="AG35" i="2"/>
  <c r="AF35" i="2"/>
  <c r="AE35" i="2"/>
  <c r="AD35" i="2"/>
  <c r="X35" i="2"/>
  <c r="W35" i="2"/>
  <c r="V35" i="2"/>
  <c r="U35" i="2"/>
  <c r="AG34" i="2"/>
  <c r="AF34" i="2"/>
  <c r="AE34" i="2"/>
  <c r="AD34" i="2"/>
  <c r="X34" i="2"/>
  <c r="W34" i="2"/>
  <c r="V34" i="2"/>
  <c r="U34" i="2"/>
  <c r="T34" i="2"/>
  <c r="AG33" i="2"/>
  <c r="AF33" i="2"/>
  <c r="AE33" i="2"/>
  <c r="AD33" i="2"/>
  <c r="X33" i="2"/>
  <c r="W33" i="2"/>
  <c r="V33" i="2"/>
  <c r="U33" i="2"/>
  <c r="AG32" i="2"/>
  <c r="AF32" i="2"/>
  <c r="AE32" i="2"/>
  <c r="AD32" i="2"/>
  <c r="X32" i="2"/>
  <c r="W32" i="2"/>
  <c r="V32" i="2"/>
  <c r="U32" i="2"/>
  <c r="T32" i="2"/>
  <c r="AF31" i="2"/>
  <c r="AE31" i="2"/>
  <c r="AD31" i="2"/>
  <c r="X31" i="2"/>
  <c r="W31" i="2"/>
  <c r="V31" i="2"/>
  <c r="U31" i="2"/>
  <c r="AF30" i="2"/>
  <c r="AE30" i="2"/>
  <c r="AD30" i="2"/>
  <c r="X30" i="2"/>
  <c r="W30" i="2"/>
  <c r="V30" i="2"/>
  <c r="U30" i="2"/>
  <c r="AF29" i="2"/>
  <c r="AE29" i="2"/>
  <c r="AD29" i="2"/>
  <c r="X29" i="2"/>
  <c r="W29" i="2"/>
  <c r="V29" i="2"/>
  <c r="U29" i="2"/>
  <c r="AF28" i="2"/>
  <c r="AE28" i="2"/>
  <c r="AD28" i="2"/>
  <c r="X28" i="2"/>
  <c r="W28" i="2"/>
  <c r="V28" i="2"/>
  <c r="U28" i="2"/>
  <c r="AF27" i="2"/>
  <c r="AE27" i="2"/>
  <c r="AD27" i="2"/>
  <c r="X27" i="2"/>
  <c r="W27" i="2"/>
  <c r="V27" i="2"/>
  <c r="U27" i="2"/>
  <c r="AF26" i="2"/>
  <c r="AE26" i="2"/>
  <c r="AD26" i="2"/>
  <c r="AH26" i="2" s="1"/>
  <c r="X26" i="2"/>
  <c r="W26" i="2"/>
  <c r="V26" i="2"/>
  <c r="U26" i="2"/>
  <c r="AF25" i="2"/>
  <c r="AE25" i="2"/>
  <c r="AD25" i="2"/>
  <c r="X25" i="2"/>
  <c r="W25" i="2"/>
  <c r="V25" i="2"/>
  <c r="U25" i="2"/>
  <c r="T25" i="2"/>
  <c r="AF24" i="2"/>
  <c r="AE24" i="2"/>
  <c r="AD24" i="2"/>
  <c r="X24" i="2"/>
  <c r="W24" i="2"/>
  <c r="V24" i="2"/>
  <c r="U24" i="2"/>
  <c r="AF23" i="2"/>
  <c r="AE23" i="2"/>
  <c r="AD23" i="2"/>
  <c r="AH23" i="2" s="1"/>
  <c r="X23" i="2"/>
  <c r="W23" i="2"/>
  <c r="V23" i="2"/>
  <c r="U23" i="2"/>
  <c r="AF22" i="2"/>
  <c r="AE22" i="2"/>
  <c r="AD22" i="2"/>
  <c r="X22" i="2"/>
  <c r="W22" i="2"/>
  <c r="V22" i="2"/>
  <c r="U22" i="2"/>
  <c r="T22" i="2"/>
  <c r="AF21" i="2"/>
  <c r="AE21" i="2"/>
  <c r="AD21" i="2"/>
  <c r="X21" i="2"/>
  <c r="W21" i="2"/>
  <c r="V21" i="2"/>
  <c r="U21" i="2"/>
  <c r="AF20" i="2"/>
  <c r="AE20" i="2"/>
  <c r="AD20" i="2"/>
  <c r="X20" i="2"/>
  <c r="W20" i="2"/>
  <c r="V20" i="2"/>
  <c r="U20" i="2"/>
  <c r="T20" i="2"/>
  <c r="AF19" i="2"/>
  <c r="AE19" i="2"/>
  <c r="AD19" i="2"/>
  <c r="X19" i="2"/>
  <c r="W19" i="2"/>
  <c r="V19" i="2"/>
  <c r="U19" i="2"/>
  <c r="AF18" i="2"/>
  <c r="AE18" i="2"/>
  <c r="AD18" i="2"/>
  <c r="X18" i="2"/>
  <c r="W18" i="2"/>
  <c r="V18" i="2"/>
  <c r="U18" i="2"/>
  <c r="T18" i="2"/>
  <c r="AF17" i="2"/>
  <c r="AE17" i="2"/>
  <c r="AD17" i="2"/>
  <c r="X17" i="2"/>
  <c r="W17" i="2"/>
  <c r="V17" i="2"/>
  <c r="U17" i="2"/>
  <c r="AF16" i="2"/>
  <c r="AE16" i="2"/>
  <c r="AD16" i="2"/>
  <c r="X16" i="2"/>
  <c r="W16" i="2"/>
  <c r="V16" i="2"/>
  <c r="U16" i="2"/>
  <c r="AF15" i="2"/>
  <c r="AE15" i="2"/>
  <c r="AD15" i="2"/>
  <c r="X15" i="2"/>
  <c r="W15" i="2"/>
  <c r="V15" i="2"/>
  <c r="U15" i="2"/>
  <c r="T15" i="2"/>
  <c r="AF14" i="2"/>
  <c r="AE14" i="2"/>
  <c r="AD14" i="2"/>
  <c r="X14" i="2"/>
  <c r="W14" i="2"/>
  <c r="V14" i="2"/>
  <c r="U14" i="2"/>
  <c r="AF13" i="2"/>
  <c r="AE13" i="2"/>
  <c r="AD13" i="2"/>
  <c r="X13" i="2"/>
  <c r="W13" i="2"/>
  <c r="V13" i="2"/>
  <c r="U13" i="2"/>
  <c r="AF12" i="2"/>
  <c r="AE12" i="2"/>
  <c r="AD12" i="2"/>
  <c r="X12" i="2"/>
  <c r="W12" i="2"/>
  <c r="V12" i="2"/>
  <c r="U12" i="2"/>
  <c r="AF11" i="2"/>
  <c r="AE11" i="2"/>
  <c r="AD11" i="2"/>
  <c r="X11" i="2"/>
  <c r="W11" i="2"/>
  <c r="V11" i="2"/>
  <c r="U11" i="2"/>
  <c r="AF10" i="2"/>
  <c r="AE10" i="2"/>
  <c r="AD10" i="2"/>
  <c r="X10" i="2"/>
  <c r="W10" i="2"/>
  <c r="V10" i="2"/>
  <c r="U10" i="2"/>
  <c r="T10" i="2"/>
  <c r="AF9" i="2"/>
  <c r="AE9" i="2"/>
  <c r="AD9" i="2"/>
  <c r="X9" i="2"/>
  <c r="W9" i="2"/>
  <c r="V9" i="2"/>
  <c r="U9" i="2"/>
  <c r="AF8" i="2"/>
  <c r="AE8" i="2"/>
  <c r="AD8" i="2"/>
  <c r="X8" i="2"/>
  <c r="W8" i="2"/>
  <c r="V8" i="2"/>
  <c r="U8" i="2"/>
  <c r="AF7" i="2"/>
  <c r="AE7" i="2"/>
  <c r="AD7" i="2"/>
  <c r="AH7" i="2" s="1"/>
  <c r="X7" i="2"/>
  <c r="W7" i="2"/>
  <c r="V7" i="2"/>
  <c r="U7" i="2"/>
  <c r="AH10" i="2" l="1"/>
  <c r="AH14" i="2"/>
  <c r="AI14" i="2" s="1"/>
  <c r="AH24" i="2"/>
  <c r="AH8" i="2"/>
  <c r="AI8" i="2" s="1"/>
  <c r="AH9" i="2"/>
  <c r="AI9" i="2" s="1"/>
  <c r="V89" i="2"/>
  <c r="V90" i="2" s="1"/>
  <c r="AE89" i="2"/>
  <c r="AH11" i="2"/>
  <c r="AH12" i="2"/>
  <c r="AI12" i="2" s="1"/>
  <c r="AH27" i="2"/>
  <c r="AH30" i="2"/>
  <c r="AI30" i="2" s="1"/>
  <c r="AH31" i="2"/>
  <c r="AI31" i="2" s="1"/>
  <c r="AH34" i="2"/>
  <c r="AH35" i="2"/>
  <c r="AH36" i="2"/>
  <c r="AI36" i="2" s="1"/>
  <c r="AH37" i="2"/>
  <c r="AI37" i="2" s="1"/>
  <c r="AH49" i="2"/>
  <c r="AI49" i="2" s="1"/>
  <c r="AH50" i="2"/>
  <c r="AH51" i="2"/>
  <c r="AI51" i="2" s="1"/>
  <c r="AH78" i="2"/>
  <c r="AI78" i="2" s="1"/>
  <c r="AH80" i="2"/>
  <c r="AI80" i="2" s="1"/>
  <c r="AH82" i="2"/>
  <c r="AI82" i="2" s="1"/>
  <c r="AH84" i="2"/>
  <c r="AI84" i="2" s="1"/>
  <c r="AH86" i="2"/>
  <c r="AI86" i="2" s="1"/>
  <c r="AH15" i="2"/>
  <c r="AF89" i="2"/>
  <c r="AI50" i="2"/>
  <c r="X89" i="2"/>
  <c r="X90" i="2" s="1"/>
  <c r="T89" i="2"/>
  <c r="T90" i="2" s="1"/>
  <c r="AH13" i="2"/>
  <c r="AI13" i="2" s="1"/>
  <c r="AI15" i="2"/>
  <c r="AH18" i="2"/>
  <c r="AI18" i="2" s="1"/>
  <c r="AI26" i="2"/>
  <c r="AI27" i="2"/>
  <c r="AH41" i="2"/>
  <c r="AH65" i="2"/>
  <c r="AI65" i="2" s="1"/>
  <c r="AH67" i="2"/>
  <c r="AI67" i="2" s="1"/>
  <c r="AH69" i="2"/>
  <c r="AI69" i="2" s="1"/>
  <c r="AH71" i="2"/>
  <c r="AI71" i="2" s="1"/>
  <c r="W89" i="2"/>
  <c r="W90" i="2" s="1"/>
  <c r="AH21" i="2"/>
  <c r="AI21" i="2" s="1"/>
  <c r="AI35" i="2"/>
  <c r="U89" i="2"/>
  <c r="U90" i="2" s="1"/>
  <c r="AD89" i="2"/>
  <c r="AI10" i="2"/>
  <c r="AI11" i="2"/>
  <c r="AH17" i="2"/>
  <c r="AI17" i="2" s="1"/>
  <c r="AH20" i="2"/>
  <c r="AI20" i="2" s="1"/>
  <c r="AI23" i="2"/>
  <c r="AI24" i="2"/>
  <c r="AH25" i="2"/>
  <c r="AI25" i="2" s="1"/>
  <c r="AH33" i="2"/>
  <c r="AI33" i="2" s="1"/>
  <c r="AH43" i="2"/>
  <c r="AI43" i="2" s="1"/>
  <c r="AH45" i="2"/>
  <c r="AI45" i="2" s="1"/>
  <c r="AH47" i="2"/>
  <c r="AI47" i="2" s="1"/>
  <c r="AH73" i="2"/>
  <c r="AI73" i="2" s="1"/>
  <c r="AH75" i="2"/>
  <c r="AI75" i="2" s="1"/>
  <c r="AI38" i="2"/>
  <c r="AI40" i="2"/>
  <c r="AI52" i="2"/>
  <c r="AI54" i="2"/>
  <c r="AI56" i="2"/>
  <c r="AI58" i="2"/>
  <c r="AI60" i="2"/>
  <c r="AI62" i="2"/>
  <c r="AI41" i="2"/>
  <c r="AH32" i="2"/>
  <c r="AI32" i="2" s="1"/>
  <c r="AH16" i="2"/>
  <c r="AH19" i="2"/>
  <c r="AI19" i="2" s="1"/>
  <c r="AH28" i="2"/>
  <c r="AI28" i="2" s="1"/>
  <c r="AI34" i="2"/>
  <c r="AH22" i="2"/>
  <c r="AI22" i="2" s="1"/>
  <c r="AH29" i="2"/>
  <c r="AI29" i="2" s="1"/>
  <c r="AH64" i="2"/>
  <c r="AI64" i="2" s="1"/>
  <c r="AH66" i="2"/>
  <c r="AI66" i="2" s="1"/>
  <c r="AH68" i="2"/>
  <c r="AI68" i="2" s="1"/>
  <c r="AH70" i="2"/>
  <c r="AI70" i="2" s="1"/>
  <c r="AH77" i="2"/>
  <c r="AI77" i="2" s="1"/>
  <c r="AH79" i="2"/>
  <c r="AI79" i="2" s="1"/>
  <c r="AH81" i="2"/>
  <c r="AI81" i="2" s="1"/>
  <c r="AH83" i="2"/>
  <c r="AI83" i="2" s="1"/>
  <c r="AH85" i="2"/>
  <c r="AI85" i="2" s="1"/>
  <c r="AH87" i="2"/>
  <c r="AI87" i="2" s="1"/>
  <c r="AI7" i="2"/>
  <c r="AH39" i="2"/>
  <c r="AI39" i="2" s="1"/>
  <c r="AH42" i="2"/>
  <c r="AI42" i="2" s="1"/>
  <c r="AH44" i="2"/>
  <c r="AI44" i="2" s="1"/>
  <c r="AH46" i="2"/>
  <c r="AI46" i="2" s="1"/>
  <c r="AH48" i="2"/>
  <c r="AI48" i="2" s="1"/>
  <c r="AH53" i="2"/>
  <c r="AI53" i="2" s="1"/>
  <c r="AH55" i="2"/>
  <c r="AI55" i="2" s="1"/>
  <c r="AH57" i="2"/>
  <c r="AI57" i="2" s="1"/>
  <c r="AH59" i="2"/>
  <c r="AI59" i="2" s="1"/>
  <c r="AH61" i="2"/>
  <c r="AI61" i="2" s="1"/>
  <c r="AH63" i="2"/>
  <c r="AI63" i="2" s="1"/>
  <c r="AH72" i="2"/>
  <c r="AI72" i="2" s="1"/>
  <c r="AH74" i="2"/>
  <c r="AI74" i="2" s="1"/>
  <c r="AH76" i="2"/>
  <c r="AI76" i="2" s="1"/>
  <c r="AG88" i="2"/>
  <c r="AG89" i="2" s="1"/>
  <c r="V93" i="2" l="1"/>
  <c r="V95" i="2" s="1"/>
  <c r="W95" i="2" s="1"/>
  <c r="AI16" i="2"/>
  <c r="AH88" i="2"/>
  <c r="AH89" i="2" s="1"/>
  <c r="AA98" i="1" l="1"/>
  <c r="Z98" i="1"/>
  <c r="Y98" i="1"/>
  <c r="R98" i="1"/>
  <c r="R99" i="1" s="1"/>
  <c r="P98" i="1"/>
  <c r="P99" i="1" s="1"/>
  <c r="J98" i="1"/>
  <c r="A98" i="1"/>
  <c r="X97" i="1"/>
  <c r="Q97" i="1"/>
  <c r="O97" i="1"/>
  <c r="AE97" i="1" s="1"/>
  <c r="X96" i="1"/>
  <c r="Q96" i="1"/>
  <c r="O96" i="1"/>
  <c r="T96" i="1" s="1"/>
  <c r="X95" i="1"/>
  <c r="Q95" i="1"/>
  <c r="O95" i="1"/>
  <c r="AC95" i="1" s="1"/>
  <c r="X94" i="1"/>
  <c r="Q94" i="1"/>
  <c r="O94" i="1"/>
  <c r="AD94" i="1" s="1"/>
  <c r="X93" i="1"/>
  <c r="Q93" i="1"/>
  <c r="O93" i="1"/>
  <c r="T93" i="1" s="1"/>
  <c r="X92" i="1"/>
  <c r="Q92" i="1"/>
  <c r="O92" i="1"/>
  <c r="AC92" i="1" s="1"/>
  <c r="X91" i="1"/>
  <c r="Q91" i="1"/>
  <c r="O91" i="1"/>
  <c r="AD91" i="1" s="1"/>
  <c r="X90" i="1"/>
  <c r="U90" i="1"/>
  <c r="Q90" i="1"/>
  <c r="O90" i="1"/>
  <c r="AD90" i="1" s="1"/>
  <c r="X89" i="1"/>
  <c r="Q89" i="1"/>
  <c r="O89" i="1"/>
  <c r="AC89" i="1" s="1"/>
  <c r="X88" i="1"/>
  <c r="Q88" i="1"/>
  <c r="O88" i="1"/>
  <c r="AD88" i="1" s="1"/>
  <c r="X87" i="1"/>
  <c r="Q87" i="1"/>
  <c r="O87" i="1"/>
  <c r="AD87" i="1" s="1"/>
  <c r="X86" i="1"/>
  <c r="Q86" i="1"/>
  <c r="O86" i="1"/>
  <c r="AD86" i="1" s="1"/>
  <c r="X85" i="1"/>
  <c r="Q85" i="1"/>
  <c r="O85" i="1"/>
  <c r="AC85" i="1" s="1"/>
  <c r="X84" i="1"/>
  <c r="Q84" i="1"/>
  <c r="O84" i="1"/>
  <c r="AD84" i="1" s="1"/>
  <c r="X83" i="1"/>
  <c r="Q83" i="1"/>
  <c r="O83" i="1"/>
  <c r="AD83" i="1" s="1"/>
  <c r="X82" i="1"/>
  <c r="Q82" i="1"/>
  <c r="O82" i="1"/>
  <c r="AD82" i="1" s="1"/>
  <c r="X81" i="1"/>
  <c r="Q81" i="1"/>
  <c r="O81" i="1"/>
  <c r="AC81" i="1" s="1"/>
  <c r="X80" i="1"/>
  <c r="Q80" i="1"/>
  <c r="O80" i="1"/>
  <c r="AC80" i="1" s="1"/>
  <c r="X79" i="1"/>
  <c r="Q79" i="1"/>
  <c r="O79" i="1"/>
  <c r="AC79" i="1" s="1"/>
  <c r="X78" i="1"/>
  <c r="Q78" i="1"/>
  <c r="O78" i="1"/>
  <c r="AD78" i="1" s="1"/>
  <c r="X77" i="1"/>
  <c r="Q77" i="1"/>
  <c r="O77" i="1"/>
  <c r="T77" i="1" s="1"/>
  <c r="X76" i="1"/>
  <c r="Q76" i="1"/>
  <c r="O76" i="1"/>
  <c r="AD76" i="1" s="1"/>
  <c r="X75" i="1"/>
  <c r="Q75" i="1"/>
  <c r="O75" i="1"/>
  <c r="AD75" i="1" s="1"/>
  <c r="X74" i="1"/>
  <c r="Q74" i="1"/>
  <c r="O74" i="1"/>
  <c r="AD74" i="1" s="1"/>
  <c r="X73" i="1"/>
  <c r="Q73" i="1"/>
  <c r="O73" i="1"/>
  <c r="X72" i="1"/>
  <c r="Q72" i="1"/>
  <c r="O72" i="1"/>
  <c r="AE72" i="1" s="1"/>
  <c r="X71" i="1"/>
  <c r="Q71" i="1"/>
  <c r="O71" i="1"/>
  <c r="AC71" i="1" s="1"/>
  <c r="X70" i="1"/>
  <c r="Q70" i="1"/>
  <c r="O70" i="1"/>
  <c r="AD70" i="1" s="1"/>
  <c r="X69" i="1"/>
  <c r="Q69" i="1"/>
  <c r="O69" i="1"/>
  <c r="T69" i="1" s="1"/>
  <c r="X68" i="1"/>
  <c r="Q68" i="1"/>
  <c r="O68" i="1"/>
  <c r="AC68" i="1" s="1"/>
  <c r="X67" i="1"/>
  <c r="Q67" i="1"/>
  <c r="O67" i="1"/>
  <c r="AE67" i="1" s="1"/>
  <c r="X66" i="1"/>
  <c r="Q66" i="1"/>
  <c r="O66" i="1"/>
  <c r="AD66" i="1" s="1"/>
  <c r="X65" i="1"/>
  <c r="Q65" i="1"/>
  <c r="O65" i="1"/>
  <c r="AD65" i="1" s="1"/>
  <c r="X64" i="1"/>
  <c r="Q64" i="1"/>
  <c r="O64" i="1"/>
  <c r="AE64" i="1" s="1"/>
  <c r="X63" i="1"/>
  <c r="Q63" i="1"/>
  <c r="O63" i="1"/>
  <c r="T63" i="1" s="1"/>
  <c r="X62" i="1"/>
  <c r="Q62" i="1"/>
  <c r="O62" i="1"/>
  <c r="AD62" i="1" s="1"/>
  <c r="X61" i="1"/>
  <c r="Q61" i="1"/>
  <c r="O61" i="1"/>
  <c r="AD61" i="1" s="1"/>
  <c r="X60" i="1"/>
  <c r="Q60" i="1"/>
  <c r="O60" i="1"/>
  <c r="AE60" i="1" s="1"/>
  <c r="X59" i="1"/>
  <c r="Q59" i="1"/>
  <c r="O59" i="1"/>
  <c r="T59" i="1" s="1"/>
  <c r="X58" i="1"/>
  <c r="Q58" i="1"/>
  <c r="O58" i="1"/>
  <c r="AD58" i="1" s="1"/>
  <c r="X57" i="1"/>
  <c r="Q57" i="1"/>
  <c r="O57" i="1"/>
  <c r="AD57" i="1" s="1"/>
  <c r="X56" i="1"/>
  <c r="Q56" i="1"/>
  <c r="O56" i="1"/>
  <c r="T56" i="1" s="1"/>
  <c r="X55" i="1"/>
  <c r="Q55" i="1"/>
  <c r="O55" i="1"/>
  <c r="AD55" i="1" s="1"/>
  <c r="X54" i="1"/>
  <c r="Q54" i="1"/>
  <c r="O54" i="1"/>
  <c r="AD54" i="1" s="1"/>
  <c r="X53" i="1"/>
  <c r="Q53" i="1"/>
  <c r="O53" i="1"/>
  <c r="U53" i="1" s="1"/>
  <c r="X52" i="1"/>
  <c r="Q52" i="1"/>
  <c r="O52" i="1"/>
  <c r="V52" i="1" s="1"/>
  <c r="X51" i="1"/>
  <c r="Q51" i="1"/>
  <c r="O51" i="1"/>
  <c r="AD51" i="1" s="1"/>
  <c r="X50" i="1"/>
  <c r="U50" i="1"/>
  <c r="Q50" i="1"/>
  <c r="O50" i="1"/>
  <c r="AD50" i="1" s="1"/>
  <c r="X49" i="1"/>
  <c r="Q49" i="1"/>
  <c r="O49" i="1"/>
  <c r="V49" i="1" s="1"/>
  <c r="X48" i="1"/>
  <c r="Q48" i="1"/>
  <c r="O48" i="1"/>
  <c r="AC48" i="1" s="1"/>
  <c r="X47" i="1"/>
  <c r="Q47" i="1"/>
  <c r="O47" i="1"/>
  <c r="AD47" i="1" s="1"/>
  <c r="X46" i="1"/>
  <c r="Q46" i="1"/>
  <c r="O46" i="1"/>
  <c r="T46" i="1" s="1"/>
  <c r="X45" i="1"/>
  <c r="Q45" i="1"/>
  <c r="O45" i="1"/>
  <c r="V45" i="1" s="1"/>
  <c r="X44" i="1"/>
  <c r="Q44" i="1"/>
  <c r="O44" i="1"/>
  <c r="AD44" i="1" s="1"/>
  <c r="X43" i="1"/>
  <c r="Q43" i="1"/>
  <c r="O43" i="1"/>
  <c r="AC43" i="1" s="1"/>
  <c r="X42" i="1"/>
  <c r="Q42" i="1"/>
  <c r="O42" i="1"/>
  <c r="T42" i="1" s="1"/>
  <c r="X41" i="1"/>
  <c r="Q41" i="1"/>
  <c r="O41" i="1"/>
  <c r="AE41" i="1" s="1"/>
  <c r="X40" i="1"/>
  <c r="Q40" i="1"/>
  <c r="O40" i="1"/>
  <c r="AD40" i="1" s="1"/>
  <c r="X39" i="1"/>
  <c r="Q39" i="1"/>
  <c r="O39" i="1"/>
  <c r="AD39" i="1" s="1"/>
  <c r="X38" i="1"/>
  <c r="Q38" i="1"/>
  <c r="O38" i="1"/>
  <c r="T38" i="1" s="1"/>
  <c r="X37" i="1"/>
  <c r="Q37" i="1"/>
  <c r="O37" i="1"/>
  <c r="AC37" i="1" s="1"/>
  <c r="X36" i="1"/>
  <c r="Q36" i="1"/>
  <c r="O36" i="1"/>
  <c r="AD36" i="1" s="1"/>
  <c r="X35" i="1"/>
  <c r="Q35" i="1"/>
  <c r="O35" i="1"/>
  <c r="AE35" i="1" s="1"/>
  <c r="X34" i="1"/>
  <c r="Q34" i="1"/>
  <c r="O34" i="1"/>
  <c r="T34" i="1" s="1"/>
  <c r="X33" i="1"/>
  <c r="Q33" i="1"/>
  <c r="O33" i="1"/>
  <c r="AD33" i="1" s="1"/>
  <c r="X32" i="1"/>
  <c r="Q32" i="1"/>
  <c r="O32" i="1"/>
  <c r="AD32" i="1" s="1"/>
  <c r="X31" i="1"/>
  <c r="Q31" i="1"/>
  <c r="O31" i="1"/>
  <c r="AE31" i="1" s="1"/>
  <c r="X30" i="1"/>
  <c r="Q30" i="1"/>
  <c r="O30" i="1"/>
  <c r="T30" i="1" s="1"/>
  <c r="X29" i="1"/>
  <c r="Q29" i="1"/>
  <c r="O29" i="1"/>
  <c r="AD29" i="1" s="1"/>
  <c r="X28" i="1"/>
  <c r="Q28" i="1"/>
  <c r="O28" i="1"/>
  <c r="AD28" i="1" s="1"/>
  <c r="X27" i="1"/>
  <c r="W27" i="1"/>
  <c r="Q27" i="1"/>
  <c r="O27" i="1"/>
  <c r="T27" i="1" s="1"/>
  <c r="X26" i="1"/>
  <c r="Q26" i="1"/>
  <c r="O26" i="1"/>
  <c r="AD26" i="1" s="1"/>
  <c r="X25" i="1"/>
  <c r="Q25" i="1"/>
  <c r="O25" i="1"/>
  <c r="AD25" i="1" s="1"/>
  <c r="X24" i="1"/>
  <c r="Q24" i="1"/>
  <c r="O24" i="1"/>
  <c r="AE24" i="1" s="1"/>
  <c r="X23" i="1"/>
  <c r="Q23" i="1"/>
  <c r="O23" i="1"/>
  <c r="AD23" i="1" s="1"/>
  <c r="X22" i="1"/>
  <c r="Q22" i="1"/>
  <c r="O22" i="1"/>
  <c r="AD22" i="1" s="1"/>
  <c r="X21" i="1"/>
  <c r="Q21" i="1"/>
  <c r="O21" i="1"/>
  <c r="U21" i="1" s="1"/>
  <c r="X20" i="1"/>
  <c r="Q20" i="1"/>
  <c r="O20" i="1"/>
  <c r="AD20" i="1" s="1"/>
  <c r="X19" i="1"/>
  <c r="Q19" i="1"/>
  <c r="O19" i="1"/>
  <c r="AD19" i="1" s="1"/>
  <c r="X18" i="1"/>
  <c r="Q18" i="1"/>
  <c r="O18" i="1"/>
  <c r="U18" i="1" s="1"/>
  <c r="AE17" i="1"/>
  <c r="AD17" i="1"/>
  <c r="AC17" i="1"/>
  <c r="W17" i="1"/>
  <c r="V17" i="1"/>
  <c r="U17" i="1"/>
  <c r="T17" i="1"/>
  <c r="S17" i="1"/>
  <c r="AE16" i="1"/>
  <c r="AD16" i="1"/>
  <c r="AC16" i="1"/>
  <c r="W16" i="1"/>
  <c r="V16" i="1"/>
  <c r="U16" i="1"/>
  <c r="T16" i="1"/>
  <c r="AE15" i="1"/>
  <c r="AD15" i="1"/>
  <c r="AC15" i="1"/>
  <c r="W15" i="1"/>
  <c r="V15" i="1"/>
  <c r="U15" i="1"/>
  <c r="T15" i="1"/>
  <c r="AE14" i="1"/>
  <c r="AD14" i="1"/>
  <c r="AC14" i="1"/>
  <c r="W14" i="1"/>
  <c r="V14" i="1"/>
  <c r="U14" i="1"/>
  <c r="T14" i="1"/>
  <c r="S14" i="1"/>
  <c r="AE13" i="1"/>
  <c r="AD13" i="1"/>
  <c r="AC13" i="1"/>
  <c r="W13" i="1"/>
  <c r="V13" i="1"/>
  <c r="U13" i="1"/>
  <c r="T13" i="1"/>
  <c r="AE12" i="1"/>
  <c r="AD12" i="1"/>
  <c r="AC12" i="1"/>
  <c r="W12" i="1"/>
  <c r="V12" i="1"/>
  <c r="U12" i="1"/>
  <c r="T12" i="1"/>
  <c r="S12" i="1"/>
  <c r="AE11" i="1"/>
  <c r="AD11" i="1"/>
  <c r="AC11" i="1"/>
  <c r="W11" i="1"/>
  <c r="V11" i="1"/>
  <c r="U11" i="1"/>
  <c r="T11" i="1"/>
  <c r="AE10" i="1"/>
  <c r="AD10" i="1"/>
  <c r="AC10" i="1"/>
  <c r="AG10" i="1" s="1"/>
  <c r="W10" i="1"/>
  <c r="V10" i="1"/>
  <c r="U10" i="1"/>
  <c r="T10" i="1"/>
  <c r="AE9" i="1"/>
  <c r="AD9" i="1"/>
  <c r="AC9" i="1"/>
  <c r="AF9" i="1" s="1"/>
  <c r="W9" i="1"/>
  <c r="V9" i="1"/>
  <c r="U9" i="1"/>
  <c r="T9" i="1"/>
  <c r="AE8" i="1"/>
  <c r="AD8" i="1"/>
  <c r="AC8" i="1"/>
  <c r="W8" i="1"/>
  <c r="V8" i="1"/>
  <c r="U8" i="1"/>
  <c r="T8" i="1"/>
  <c r="S8" i="1"/>
  <c r="AE7" i="1"/>
  <c r="AD7" i="1"/>
  <c r="AC7" i="1"/>
  <c r="W7" i="1"/>
  <c r="V7" i="1"/>
  <c r="U7" i="1"/>
  <c r="T7" i="1"/>
  <c r="S7" i="1"/>
  <c r="U43" i="1" l="1"/>
  <c r="T48" i="1"/>
  <c r="T62" i="1"/>
  <c r="W72" i="1"/>
  <c r="S94" i="1"/>
  <c r="AE62" i="1"/>
  <c r="AG9" i="1"/>
  <c r="AH9" i="1" s="1"/>
  <c r="AG12" i="1"/>
  <c r="U29" i="1"/>
  <c r="AC26" i="1"/>
  <c r="AG26" i="1" s="1"/>
  <c r="AE26" i="1"/>
  <c r="T26" i="1"/>
  <c r="AC62" i="1"/>
  <c r="W63" i="1"/>
  <c r="U74" i="1"/>
  <c r="V79" i="1"/>
  <c r="S80" i="1"/>
  <c r="T86" i="1"/>
  <c r="AC32" i="1"/>
  <c r="AF32" i="1" s="1"/>
  <c r="T32" i="1"/>
  <c r="U65" i="1"/>
  <c r="U82" i="1"/>
  <c r="AE40" i="1"/>
  <c r="AE87" i="1"/>
  <c r="AC18" i="1"/>
  <c r="AE75" i="1"/>
  <c r="AG15" i="1"/>
  <c r="T18" i="1"/>
  <c r="U26" i="1"/>
  <c r="AC29" i="1"/>
  <c r="AG29" i="1" s="1"/>
  <c r="W30" i="1"/>
  <c r="U32" i="1"/>
  <c r="U40" i="1"/>
  <c r="T54" i="1"/>
  <c r="U62" i="1"/>
  <c r="AC65" i="1"/>
  <c r="AF65" i="1" s="1"/>
  <c r="AC74" i="1"/>
  <c r="AG74" i="1" s="1"/>
  <c r="T75" i="1"/>
  <c r="W80" i="1"/>
  <c r="W83" i="1"/>
  <c r="W84" i="1"/>
  <c r="T87" i="1"/>
  <c r="W91" i="1"/>
  <c r="V92" i="1"/>
  <c r="AD37" i="1"/>
  <c r="AF37" i="1" s="1"/>
  <c r="AC54" i="1"/>
  <c r="AG54" i="1" s="1"/>
  <c r="AF13" i="1"/>
  <c r="AF14" i="1"/>
  <c r="T29" i="1"/>
  <c r="AE29" i="1"/>
  <c r="T37" i="1"/>
  <c r="AD48" i="1"/>
  <c r="AG48" i="1" s="1"/>
  <c r="U54" i="1"/>
  <c r="T65" i="1"/>
  <c r="V72" i="1"/>
  <c r="T74" i="1"/>
  <c r="AE74" i="1"/>
  <c r="W75" i="1"/>
  <c r="AE82" i="1"/>
  <c r="AC86" i="1"/>
  <c r="AF86" i="1" s="1"/>
  <c r="AE90" i="1"/>
  <c r="AE94" i="1"/>
  <c r="AE20" i="1"/>
  <c r="AE23" i="1"/>
  <c r="AE34" i="1"/>
  <c r="W51" i="1"/>
  <c r="AE52" i="1"/>
  <c r="AE56" i="1"/>
  <c r="AE59" i="1"/>
  <c r="W66" i="1"/>
  <c r="AE76" i="1"/>
  <c r="AC42" i="1"/>
  <c r="AD45" i="1"/>
  <c r="W71" i="1"/>
  <c r="AE88" i="1"/>
  <c r="AF7" i="1"/>
  <c r="AG8" i="1"/>
  <c r="T19" i="1"/>
  <c r="AC19" i="1"/>
  <c r="AF19" i="1" s="1"/>
  <c r="W20" i="1"/>
  <c r="T22" i="1"/>
  <c r="AC22" i="1"/>
  <c r="AF22" i="1" s="1"/>
  <c r="W23" i="1"/>
  <c r="T25" i="1"/>
  <c r="AF26" i="1"/>
  <c r="W26" i="1"/>
  <c r="AE27" i="1"/>
  <c r="AF29" i="1"/>
  <c r="AH29" i="1" s="1"/>
  <c r="W29" i="1"/>
  <c r="AE30" i="1"/>
  <c r="T33" i="1"/>
  <c r="AC33" i="1"/>
  <c r="AG33" i="1" s="1"/>
  <c r="W34" i="1"/>
  <c r="U36" i="1"/>
  <c r="W37" i="1"/>
  <c r="U42" i="1"/>
  <c r="AD42" i="1"/>
  <c r="T44" i="1"/>
  <c r="AC44" i="1"/>
  <c r="AG44" i="1" s="1"/>
  <c r="T45" i="1"/>
  <c r="AE45" i="1"/>
  <c r="W48" i="1"/>
  <c r="AC50" i="1"/>
  <c r="AG50" i="1" s="1"/>
  <c r="T51" i="1"/>
  <c r="AC51" i="1"/>
  <c r="AG51" i="1" s="1"/>
  <c r="T55" i="1"/>
  <c r="AC55" i="1"/>
  <c r="AG55" i="1" s="1"/>
  <c r="W56" i="1"/>
  <c r="T58" i="1"/>
  <c r="AC58" i="1"/>
  <c r="AG58" i="1" s="1"/>
  <c r="W59" i="1"/>
  <c r="T61" i="1"/>
  <c r="AF62" i="1"/>
  <c r="W62" i="1"/>
  <c r="AE63" i="1"/>
  <c r="T66" i="1"/>
  <c r="AC66" i="1"/>
  <c r="AF66" i="1" s="1"/>
  <c r="V67" i="1"/>
  <c r="T68" i="1"/>
  <c r="S71" i="1"/>
  <c r="W74" i="1"/>
  <c r="W76" i="1"/>
  <c r="T78" i="1"/>
  <c r="AD79" i="1"/>
  <c r="AG79" i="1" s="1"/>
  <c r="T80" i="1"/>
  <c r="AD80" i="1"/>
  <c r="AF80" i="1" s="1"/>
  <c r="V81" i="1"/>
  <c r="AE83" i="1"/>
  <c r="U86" i="1"/>
  <c r="AE86" i="1"/>
  <c r="W87" i="1"/>
  <c r="AE91" i="1"/>
  <c r="U93" i="1"/>
  <c r="AE93" i="1"/>
  <c r="W94" i="1"/>
  <c r="U96" i="1"/>
  <c r="AE96" i="1"/>
  <c r="W19" i="1"/>
  <c r="W22" i="1"/>
  <c r="W33" i="1"/>
  <c r="AC36" i="1"/>
  <c r="AF36" i="1" s="1"/>
  <c r="W44" i="1"/>
  <c r="W55" i="1"/>
  <c r="W58" i="1"/>
  <c r="V71" i="1"/>
  <c r="AE71" i="1"/>
  <c r="AD81" i="1"/>
  <c r="AG81" i="1" s="1"/>
  <c r="AC25" i="1"/>
  <c r="AG25" i="1" s="1"/>
  <c r="V37" i="1"/>
  <c r="AE37" i="1"/>
  <c r="W40" i="1"/>
  <c r="V48" i="1"/>
  <c r="AE48" i="1"/>
  <c r="AD53" i="1"/>
  <c r="AC61" i="1"/>
  <c r="AF61" i="1" s="1"/>
  <c r="AD68" i="1"/>
  <c r="AF68" i="1" s="1"/>
  <c r="AE78" i="1"/>
  <c r="W82" i="1"/>
  <c r="W90" i="1"/>
  <c r="AC93" i="1"/>
  <c r="AG13" i="1"/>
  <c r="AG17" i="1"/>
  <c r="U19" i="1"/>
  <c r="AE19" i="1"/>
  <c r="U22" i="1"/>
  <c r="AE22" i="1"/>
  <c r="U25" i="1"/>
  <c r="U33" i="1"/>
  <c r="AE33" i="1"/>
  <c r="S37" i="1"/>
  <c r="T39" i="1"/>
  <c r="T40" i="1"/>
  <c r="AC40" i="1"/>
  <c r="AG40" i="1" s="1"/>
  <c r="V42" i="1"/>
  <c r="AD43" i="1"/>
  <c r="AF43" i="1" s="1"/>
  <c r="U44" i="1"/>
  <c r="AE44" i="1"/>
  <c r="S48" i="1"/>
  <c r="T50" i="1"/>
  <c r="U51" i="1"/>
  <c r="AE51" i="1"/>
  <c r="U55" i="1"/>
  <c r="AE55" i="1"/>
  <c r="U58" i="1"/>
  <c r="AE58" i="1"/>
  <c r="U61" i="1"/>
  <c r="U66" i="1"/>
  <c r="AE66" i="1"/>
  <c r="U68" i="1"/>
  <c r="T71" i="1"/>
  <c r="AD71" i="1"/>
  <c r="AF71" i="1" s="1"/>
  <c r="W78" i="1"/>
  <c r="V80" i="1"/>
  <c r="AE80" i="1"/>
  <c r="T82" i="1"/>
  <c r="AC82" i="1"/>
  <c r="AF82" i="1" s="1"/>
  <c r="T83" i="1"/>
  <c r="AE84" i="1"/>
  <c r="W86" i="1"/>
  <c r="W88" i="1"/>
  <c r="T90" i="1"/>
  <c r="AC90" i="1"/>
  <c r="AF90" i="1" s="1"/>
  <c r="T91" i="1"/>
  <c r="AD92" i="1"/>
  <c r="AF92" i="1" s="1"/>
  <c r="W93" i="1"/>
  <c r="W96" i="1"/>
  <c r="AC96" i="1"/>
  <c r="T97" i="1"/>
  <c r="AG37" i="1"/>
  <c r="AG14" i="1"/>
  <c r="AG16" i="1"/>
  <c r="AC21" i="1"/>
  <c r="AF8" i="1"/>
  <c r="AF10" i="1"/>
  <c r="AH10" i="1" s="1"/>
  <c r="AF15" i="1"/>
  <c r="AH15" i="1" s="1"/>
  <c r="O98" i="1"/>
  <c r="O99" i="1" s="1"/>
  <c r="V18" i="1"/>
  <c r="AD18" i="1"/>
  <c r="AG19" i="1"/>
  <c r="T20" i="1"/>
  <c r="V21" i="1"/>
  <c r="AD21" i="1"/>
  <c r="T23" i="1"/>
  <c r="AF12" i="1"/>
  <c r="AF17" i="1"/>
  <c r="Q98" i="1"/>
  <c r="Q99" i="1" s="1"/>
  <c r="W18" i="1"/>
  <c r="AE18" i="1"/>
  <c r="V19" i="1"/>
  <c r="U20" i="1"/>
  <c r="AC20" i="1"/>
  <c r="S21" i="1"/>
  <c r="W21" i="1"/>
  <c r="AE21" i="1"/>
  <c r="V22" i="1"/>
  <c r="U23" i="1"/>
  <c r="AC23" i="1"/>
  <c r="T24" i="1"/>
  <c r="W25" i="1"/>
  <c r="AE25" i="1"/>
  <c r="V26" i="1"/>
  <c r="U27" i="1"/>
  <c r="AC27" i="1"/>
  <c r="S28" i="1"/>
  <c r="W28" i="1"/>
  <c r="AE28" i="1"/>
  <c r="V29" i="1"/>
  <c r="U30" i="1"/>
  <c r="AC30" i="1"/>
  <c r="T31" i="1"/>
  <c r="W32" i="1"/>
  <c r="AE32" i="1"/>
  <c r="V33" i="1"/>
  <c r="U34" i="1"/>
  <c r="AC34" i="1"/>
  <c r="T35" i="1"/>
  <c r="W36" i="1"/>
  <c r="AE36" i="1"/>
  <c r="U37" i="1"/>
  <c r="U38" i="1"/>
  <c r="AC38" i="1"/>
  <c r="U39" i="1"/>
  <c r="AF40" i="1"/>
  <c r="T41" i="1"/>
  <c r="AD41" i="1"/>
  <c r="W42" i="1"/>
  <c r="AE42" i="1"/>
  <c r="AC45" i="1"/>
  <c r="U45" i="1"/>
  <c r="W45" i="1"/>
  <c r="U46" i="1"/>
  <c r="AC46" i="1"/>
  <c r="U47" i="1"/>
  <c r="AF48" i="1"/>
  <c r="U49" i="1"/>
  <c r="AD49" i="1"/>
  <c r="T52" i="1"/>
  <c r="AC52" i="1"/>
  <c r="U52" i="1"/>
  <c r="AE53" i="1"/>
  <c r="W53" i="1"/>
  <c r="T53" i="1"/>
  <c r="AG7" i="1"/>
  <c r="AF11" i="1"/>
  <c r="AF16" i="1"/>
  <c r="X98" i="1"/>
  <c r="X99" i="1" s="1"/>
  <c r="V20" i="1"/>
  <c r="T21" i="1"/>
  <c r="V23" i="1"/>
  <c r="U24" i="1"/>
  <c r="AC24" i="1"/>
  <c r="V27" i="1"/>
  <c r="AD27" i="1"/>
  <c r="T28" i="1"/>
  <c r="V30" i="1"/>
  <c r="AD30" i="1"/>
  <c r="U31" i="1"/>
  <c r="AC31" i="1"/>
  <c r="V34" i="1"/>
  <c r="AD34" i="1"/>
  <c r="U35" i="1"/>
  <c r="AC35" i="1"/>
  <c r="T36" i="1"/>
  <c r="V38" i="1"/>
  <c r="AD38" i="1"/>
  <c r="AE39" i="1"/>
  <c r="W39" i="1"/>
  <c r="V39" i="1"/>
  <c r="V41" i="1"/>
  <c r="T43" i="1"/>
  <c r="V46" i="1"/>
  <c r="AD46" i="1"/>
  <c r="AE47" i="1"/>
  <c r="W47" i="1"/>
  <c r="V47" i="1"/>
  <c r="AF50" i="1"/>
  <c r="AD52" i="1"/>
  <c r="AC53" i="1"/>
  <c r="AG11" i="1"/>
  <c r="AD24" i="1"/>
  <c r="U28" i="1"/>
  <c r="AC28" i="1"/>
  <c r="V31" i="1"/>
  <c r="AD31" i="1"/>
  <c r="AG32" i="1"/>
  <c r="V35" i="1"/>
  <c r="AD35" i="1"/>
  <c r="W38" i="1"/>
  <c r="AE38" i="1"/>
  <c r="AC41" i="1"/>
  <c r="U41" i="1"/>
  <c r="W41" i="1"/>
  <c r="AF44" i="1"/>
  <c r="W46" i="1"/>
  <c r="AE46" i="1"/>
  <c r="AE49" i="1"/>
  <c r="W49" i="1"/>
  <c r="T49" i="1"/>
  <c r="AG62" i="1"/>
  <c r="V24" i="1"/>
  <c r="W24" i="1"/>
  <c r="V25" i="1"/>
  <c r="V28" i="1"/>
  <c r="W31" i="1"/>
  <c r="V32" i="1"/>
  <c r="W35" i="1"/>
  <c r="V36" i="1"/>
  <c r="AC39" i="1"/>
  <c r="AE43" i="1"/>
  <c r="W43" i="1"/>
  <c r="V43" i="1"/>
  <c r="T47" i="1"/>
  <c r="AC47" i="1"/>
  <c r="AC49" i="1"/>
  <c r="W52" i="1"/>
  <c r="V53" i="1"/>
  <c r="AF54" i="1"/>
  <c r="V40" i="1"/>
  <c r="V44" i="1"/>
  <c r="U48" i="1"/>
  <c r="W50" i="1"/>
  <c r="AE50" i="1"/>
  <c r="V51" i="1"/>
  <c r="W54" i="1"/>
  <c r="AE54" i="1"/>
  <c r="AH54" i="1" s="1"/>
  <c r="V55" i="1"/>
  <c r="U56" i="1"/>
  <c r="AC56" i="1"/>
  <c r="S57" i="1"/>
  <c r="W57" i="1"/>
  <c r="AE57" i="1"/>
  <c r="V58" i="1"/>
  <c r="U59" i="1"/>
  <c r="AC59" i="1"/>
  <c r="T60" i="1"/>
  <c r="W61" i="1"/>
  <c r="AE61" i="1"/>
  <c r="V62" i="1"/>
  <c r="U63" i="1"/>
  <c r="AC63" i="1"/>
  <c r="T64" i="1"/>
  <c r="W65" i="1"/>
  <c r="AE65" i="1"/>
  <c r="V66" i="1"/>
  <c r="T67" i="1"/>
  <c r="W68" i="1"/>
  <c r="U69" i="1"/>
  <c r="AC69" i="1"/>
  <c r="U70" i="1"/>
  <c r="V56" i="1"/>
  <c r="AD56" i="1"/>
  <c r="T57" i="1"/>
  <c r="V59" i="1"/>
  <c r="AD59" i="1"/>
  <c r="U60" i="1"/>
  <c r="AC60" i="1"/>
  <c r="V63" i="1"/>
  <c r="AD63" i="1"/>
  <c r="U64" i="1"/>
  <c r="AC64" i="1"/>
  <c r="U67" i="1"/>
  <c r="AC67" i="1"/>
  <c r="V69" i="1"/>
  <c r="AD69" i="1"/>
  <c r="AE70" i="1"/>
  <c r="W70" i="1"/>
  <c r="V70" i="1"/>
  <c r="AC73" i="1"/>
  <c r="U73" i="1"/>
  <c r="T73" i="1"/>
  <c r="AE73" i="1"/>
  <c r="W73" i="1"/>
  <c r="AD73" i="1"/>
  <c r="AF74" i="1"/>
  <c r="AG80" i="1"/>
  <c r="U57" i="1"/>
  <c r="AC57" i="1"/>
  <c r="V60" i="1"/>
  <c r="AD60" i="1"/>
  <c r="V64" i="1"/>
  <c r="AD64" i="1"/>
  <c r="AD67" i="1"/>
  <c r="W69" i="1"/>
  <c r="AE69" i="1"/>
  <c r="V50" i="1"/>
  <c r="V54" i="1"/>
  <c r="V57" i="1"/>
  <c r="W60" i="1"/>
  <c r="V61" i="1"/>
  <c r="W64" i="1"/>
  <c r="V65" i="1"/>
  <c r="S67" i="1"/>
  <c r="W67" i="1"/>
  <c r="V68" i="1"/>
  <c r="AE68" i="1"/>
  <c r="T70" i="1"/>
  <c r="AC70" i="1"/>
  <c r="AD72" i="1"/>
  <c r="AC72" i="1"/>
  <c r="U72" i="1"/>
  <c r="T72" i="1"/>
  <c r="V73" i="1"/>
  <c r="U77" i="1"/>
  <c r="AC77" i="1"/>
  <c r="V85" i="1"/>
  <c r="AD85" i="1"/>
  <c r="AF85" i="1" s="1"/>
  <c r="AG86" i="1"/>
  <c r="V89" i="1"/>
  <c r="AD89" i="1"/>
  <c r="AF89" i="1" s="1"/>
  <c r="V95" i="1"/>
  <c r="AD95" i="1"/>
  <c r="AF95" i="1" s="1"/>
  <c r="U71" i="1"/>
  <c r="V74" i="1"/>
  <c r="U75" i="1"/>
  <c r="AC75" i="1"/>
  <c r="T76" i="1"/>
  <c r="V77" i="1"/>
  <c r="AD77" i="1"/>
  <c r="U78" i="1"/>
  <c r="AC78" i="1"/>
  <c r="S79" i="1"/>
  <c r="W79" i="1"/>
  <c r="AE79" i="1"/>
  <c r="U80" i="1"/>
  <c r="S81" i="1"/>
  <c r="W81" i="1"/>
  <c r="AE81" i="1"/>
  <c r="V82" i="1"/>
  <c r="U83" i="1"/>
  <c r="AC83" i="1"/>
  <c r="T84" i="1"/>
  <c r="W85" i="1"/>
  <c r="AE85" i="1"/>
  <c r="V86" i="1"/>
  <c r="U87" i="1"/>
  <c r="AC87" i="1"/>
  <c r="T88" i="1"/>
  <c r="W89" i="1"/>
  <c r="AE89" i="1"/>
  <c r="V90" i="1"/>
  <c r="U91" i="1"/>
  <c r="AC91" i="1"/>
  <c r="S92" i="1"/>
  <c r="W92" i="1"/>
  <c r="AE92" i="1"/>
  <c r="V93" i="1"/>
  <c r="AD93" i="1"/>
  <c r="T94" i="1"/>
  <c r="W95" i="1"/>
  <c r="AE95" i="1"/>
  <c r="V96" i="1"/>
  <c r="AD96" i="1"/>
  <c r="U97" i="1"/>
  <c r="AC97" i="1"/>
  <c r="V75" i="1"/>
  <c r="U76" i="1"/>
  <c r="AC76" i="1"/>
  <c r="S77" i="1"/>
  <c r="W77" i="1"/>
  <c r="AE77" i="1"/>
  <c r="V78" i="1"/>
  <c r="T79" i="1"/>
  <c r="T81" i="1"/>
  <c r="V83" i="1"/>
  <c r="U84" i="1"/>
  <c r="AC84" i="1"/>
  <c r="T85" i="1"/>
  <c r="V87" i="1"/>
  <c r="U88" i="1"/>
  <c r="AC88" i="1"/>
  <c r="T89" i="1"/>
  <c r="V91" i="1"/>
  <c r="T92" i="1"/>
  <c r="U94" i="1"/>
  <c r="AC94" i="1"/>
  <c r="T95" i="1"/>
  <c r="V97" i="1"/>
  <c r="AD97" i="1"/>
  <c r="V76" i="1"/>
  <c r="U79" i="1"/>
  <c r="U81" i="1"/>
  <c r="V84" i="1"/>
  <c r="U85" i="1"/>
  <c r="V88" i="1"/>
  <c r="U89" i="1"/>
  <c r="U92" i="1"/>
  <c r="V94" i="1"/>
  <c r="U95" i="1"/>
  <c r="W97" i="1"/>
  <c r="AG65" i="1" l="1"/>
  <c r="AH12" i="1"/>
  <c r="AH13" i="1"/>
  <c r="AH26" i="1"/>
  <c r="AF18" i="1"/>
  <c r="AG42" i="1"/>
  <c r="AF81" i="1"/>
  <c r="AG61" i="1"/>
  <c r="AH61" i="1" s="1"/>
  <c r="AH40" i="1"/>
  <c r="AF51" i="1"/>
  <c r="AG36" i="1"/>
  <c r="AH48" i="1"/>
  <c r="AG66" i="1"/>
  <c r="AH66" i="1" s="1"/>
  <c r="AH14" i="1"/>
  <c r="AF96" i="1"/>
  <c r="AH74" i="1"/>
  <c r="AF55" i="1"/>
  <c r="AH55" i="1" s="1"/>
  <c r="AF33" i="1"/>
  <c r="AG92" i="1"/>
  <c r="AH92" i="1" s="1"/>
  <c r="AF79" i="1"/>
  <c r="AG18" i="1"/>
  <c r="AH18" i="1" s="1"/>
  <c r="AG43" i="1"/>
  <c r="AH81" i="1"/>
  <c r="AH79" i="1"/>
  <c r="AH33" i="1"/>
  <c r="AH37" i="1"/>
  <c r="AG68" i="1"/>
  <c r="AH68" i="1" s="1"/>
  <c r="AG82" i="1"/>
  <c r="AH82" i="1" s="1"/>
  <c r="AH50" i="1"/>
  <c r="AH62" i="1"/>
  <c r="AH51" i="1"/>
  <c r="V98" i="1"/>
  <c r="V99" i="1" s="1"/>
  <c r="AE98" i="1"/>
  <c r="AH80" i="1"/>
  <c r="AF25" i="1"/>
  <c r="AH25" i="1" s="1"/>
  <c r="AH16" i="1"/>
  <c r="AG96" i="1"/>
  <c r="AH96" i="1" s="1"/>
  <c r="AG85" i="1"/>
  <c r="AH85" i="1" s="1"/>
  <c r="AH11" i="1"/>
  <c r="AH32" i="1"/>
  <c r="U98" i="1"/>
  <c r="U99" i="1" s="1"/>
  <c r="AG22" i="1"/>
  <c r="AH22" i="1" s="1"/>
  <c r="AH19" i="1"/>
  <c r="AF58" i="1"/>
  <c r="AH58" i="1" s="1"/>
  <c r="AF42" i="1"/>
  <c r="AD98" i="1"/>
  <c r="S98" i="1"/>
  <c r="S99" i="1" s="1"/>
  <c r="AH86" i="1"/>
  <c r="AH65" i="1"/>
  <c r="AG71" i="1"/>
  <c r="AH71" i="1" s="1"/>
  <c r="T98" i="1"/>
  <c r="T99" i="1" s="1"/>
  <c r="W98" i="1"/>
  <c r="W99" i="1" s="1"/>
  <c r="AG93" i="1"/>
  <c r="AG90" i="1"/>
  <c r="AH90" i="1" s="1"/>
  <c r="AH43" i="1"/>
  <c r="AH44" i="1"/>
  <c r="AH36" i="1"/>
  <c r="AH17" i="1"/>
  <c r="AG88" i="1"/>
  <c r="AF88" i="1"/>
  <c r="AG84" i="1"/>
  <c r="AF84" i="1"/>
  <c r="AH84" i="1" s="1"/>
  <c r="AG97" i="1"/>
  <c r="AF97" i="1"/>
  <c r="AG83" i="1"/>
  <c r="AF83" i="1"/>
  <c r="AH83" i="1" s="1"/>
  <c r="AG75" i="1"/>
  <c r="AF75" i="1"/>
  <c r="AG95" i="1"/>
  <c r="AH95" i="1" s="1"/>
  <c r="AG89" i="1"/>
  <c r="AH89" i="1" s="1"/>
  <c r="AF49" i="1"/>
  <c r="AG49" i="1"/>
  <c r="AG41" i="1"/>
  <c r="AF41" i="1"/>
  <c r="AF53" i="1"/>
  <c r="AG53" i="1"/>
  <c r="AG35" i="1"/>
  <c r="AF35" i="1"/>
  <c r="AF30" i="1"/>
  <c r="AG30" i="1"/>
  <c r="AG20" i="1"/>
  <c r="AF20" i="1"/>
  <c r="AG76" i="1"/>
  <c r="AF76" i="1"/>
  <c r="AG87" i="1"/>
  <c r="AF87" i="1"/>
  <c r="AF93" i="1"/>
  <c r="AH93" i="1" s="1"/>
  <c r="AG70" i="1"/>
  <c r="AF70" i="1"/>
  <c r="AG73" i="1"/>
  <c r="AF73" i="1"/>
  <c r="AF56" i="1"/>
  <c r="AG56" i="1"/>
  <c r="AG47" i="1"/>
  <c r="AF47" i="1"/>
  <c r="AG31" i="1"/>
  <c r="AF31" i="1"/>
  <c r="AG24" i="1"/>
  <c r="AF24" i="1"/>
  <c r="AF34" i="1"/>
  <c r="AG34" i="1"/>
  <c r="AH34" i="1" s="1"/>
  <c r="AG91" i="1"/>
  <c r="AF91" i="1"/>
  <c r="AG57" i="1"/>
  <c r="AF57" i="1"/>
  <c r="AG64" i="1"/>
  <c r="AF64" i="1"/>
  <c r="AF69" i="1"/>
  <c r="AG69" i="1"/>
  <c r="AF59" i="1"/>
  <c r="AG59" i="1"/>
  <c r="AG39" i="1"/>
  <c r="AF39" i="1"/>
  <c r="AG28" i="1"/>
  <c r="AF28" i="1"/>
  <c r="AF23" i="1"/>
  <c r="AG23" i="1"/>
  <c r="AF21" i="1"/>
  <c r="AG21" i="1"/>
  <c r="AH8" i="1"/>
  <c r="AG94" i="1"/>
  <c r="AF94" i="1"/>
  <c r="AG78" i="1"/>
  <c r="AF78" i="1"/>
  <c r="AF77" i="1"/>
  <c r="AG77" i="1"/>
  <c r="AG72" i="1"/>
  <c r="AF72" i="1"/>
  <c r="AG67" i="1"/>
  <c r="AF67" i="1"/>
  <c r="AG60" i="1"/>
  <c r="AF60" i="1"/>
  <c r="AF63" i="1"/>
  <c r="AG63" i="1"/>
  <c r="AC98" i="1"/>
  <c r="AF52" i="1"/>
  <c r="AG52" i="1"/>
  <c r="AF46" i="1"/>
  <c r="AG46" i="1"/>
  <c r="AG45" i="1"/>
  <c r="AF45" i="1"/>
  <c r="AF38" i="1"/>
  <c r="AG38" i="1"/>
  <c r="AF27" i="1"/>
  <c r="AG27" i="1"/>
  <c r="AH7" i="1"/>
  <c r="AH60" i="1" l="1"/>
  <c r="AH72" i="1"/>
  <c r="AH78" i="1"/>
  <c r="AH73" i="1"/>
  <c r="AH27" i="1"/>
  <c r="AH52" i="1"/>
  <c r="AH64" i="1"/>
  <c r="AH24" i="1"/>
  <c r="AH76" i="1"/>
  <c r="AH30" i="1"/>
  <c r="AH42" i="1"/>
  <c r="AH38" i="1"/>
  <c r="AH21" i="1"/>
  <c r="AH59" i="1"/>
  <c r="AH31" i="1"/>
  <c r="AH53" i="1"/>
  <c r="AH49" i="1"/>
  <c r="AH75" i="1"/>
  <c r="AH45" i="1"/>
  <c r="AH63" i="1"/>
  <c r="AH77" i="1"/>
  <c r="AH69" i="1"/>
  <c r="AH91" i="1"/>
  <c r="AH56" i="1"/>
  <c r="AF98" i="1"/>
  <c r="AH46" i="1"/>
  <c r="U102" i="1"/>
  <c r="U104" i="1" s="1"/>
  <c r="V104" i="1" s="1"/>
  <c r="AH67" i="1"/>
  <c r="AG98" i="1"/>
  <c r="AH23" i="1"/>
  <c r="AH39" i="1"/>
  <c r="AH57" i="1"/>
  <c r="AH87" i="1"/>
  <c r="AH20" i="1"/>
  <c r="AH35" i="1"/>
  <c r="AH41" i="1"/>
  <c r="AH97" i="1"/>
  <c r="AH88" i="1"/>
  <c r="AH94" i="1"/>
  <c r="AH28" i="1"/>
  <c r="AH47" i="1"/>
  <c r="AH70" i="1"/>
</calcChain>
</file>

<file path=xl/sharedStrings.xml><?xml version="1.0" encoding="utf-8"?>
<sst xmlns="http://schemas.openxmlformats.org/spreadsheetml/2006/main" count="1984" uniqueCount="249">
  <si>
    <t>FORMATO PARA EL VACIADO DE LA PLANTILLA DE PERSONAL DE LOS ORGANISMOS PÚBLICOS</t>
  </si>
  <si>
    <t>ORGANISMO:</t>
  </si>
  <si>
    <t>INSTITUTO TECNOLOGICO SUPERIOR DE TALA</t>
  </si>
  <si>
    <t>DEPENDENCIA CABEZA DE SECTOR</t>
  </si>
  <si>
    <t>SIGLAS:</t>
  </si>
  <si>
    <t>PERCEPCIONES MENSUALES</t>
  </si>
  <si>
    <t>COLUMNAS ADICIONALES PARA CONCEPTOS MENSUALES PROPIOS DEL ORGANISMO</t>
  </si>
  <si>
    <t>COLUMNAS ADICIONALES PARA CONCEPTOS PROPIOS CON PERIODICIDAD DIFERENTE A LA MENSUAL</t>
  </si>
  <si>
    <t>PERCEPCIONES ANUALES</t>
  </si>
  <si>
    <t>TOTAL ANUAL</t>
  </si>
  <si>
    <t>No. Cons</t>
  </si>
  <si>
    <t>UP</t>
  </si>
  <si>
    <t>ORG</t>
  </si>
  <si>
    <t>PG</t>
  </si>
  <si>
    <t>PC</t>
  </si>
  <si>
    <t>UEG</t>
  </si>
  <si>
    <t>CÓDIGO  DEL PUESTO</t>
  </si>
  <si>
    <t>NOMBRE DEL BENEFICIARIO</t>
  </si>
  <si>
    <t>R.F.C.</t>
  </si>
  <si>
    <t>SEXO</t>
  </si>
  <si>
    <t>NIVEL</t>
  </si>
  <si>
    <t>JOR</t>
  </si>
  <si>
    <t>CATEG</t>
  </si>
  <si>
    <t>NOMBRE DEL PUESTO</t>
  </si>
  <si>
    <t>AREA DE ADSCRIPCIÓN DEL PUESTO</t>
  </si>
  <si>
    <t>DIRECCIÓN DE ADSCRIPCIÓN DEL PUESTO</t>
  </si>
  <si>
    <t>SUELDO
1101</t>
  </si>
  <si>
    <t>SOBRE
SUELDO
1101</t>
  </si>
  <si>
    <t>DESPENSA 
1712</t>
  </si>
  <si>
    <t>AYUDA PARA PASAJE 
1713</t>
  </si>
  <si>
    <t>QUINQUENIO
1301</t>
  </si>
  <si>
    <t>PENSIONES 
1431</t>
  </si>
  <si>
    <t>CUOTAS PARA LA VIVIENDA 
1421</t>
  </si>
  <si>
    <t>CUOTAS AL IMSS 
1411</t>
  </si>
  <si>
    <t>CUOTAS AL S.A.R 
1432</t>
  </si>
  <si>
    <t>MATERIAL DIDACTICO 
1343</t>
  </si>
  <si>
    <t>ESTIMULO DOCENTE</t>
  </si>
  <si>
    <t>UTILES ESCOLARES</t>
  </si>
  <si>
    <t>AYUDA PARA LENTES</t>
  </si>
  <si>
    <t>TOTAL OTROS ESTIMULOS                1719</t>
  </si>
  <si>
    <t>AGUINALDO 1322</t>
  </si>
  <si>
    <t>PRIMA VACACIONAL 1321</t>
  </si>
  <si>
    <t>ESTIMULO SERVIDOR PUBLICO</t>
  </si>
  <si>
    <t>AGUINALDO Y PRIM.VAC. ISR</t>
  </si>
  <si>
    <t>09</t>
  </si>
  <si>
    <t>27</t>
  </si>
  <si>
    <t>07</t>
  </si>
  <si>
    <t>001</t>
  </si>
  <si>
    <t>00851</t>
  </si>
  <si>
    <t>E13013</t>
  </si>
  <si>
    <t>PROFESOR TITULAR "A"</t>
  </si>
  <si>
    <t>SUBDIRECCIÓN ACADÉMICA</t>
  </si>
  <si>
    <t>DIRECCIÓN ACADÉMICA</t>
  </si>
  <si>
    <t>E13010</t>
  </si>
  <si>
    <t>PROFESOR ASOCIADO "A"</t>
  </si>
  <si>
    <t>315.90</t>
  </si>
  <si>
    <t>E13001</t>
  </si>
  <si>
    <t>PROFESOR ASIGNATURA "A"</t>
  </si>
  <si>
    <t>E13002</t>
  </si>
  <si>
    <t>Total de plazas</t>
  </si>
  <si>
    <t>TOTAL MENSUAL POR CONCEPTO</t>
  </si>
  <si>
    <t>TOTAL ANUAL POR CONCEPTO</t>
  </si>
  <si>
    <r>
      <t xml:space="preserve">DESCRIPCIÓN DE LOS CONCEPTOS DE LAS COLUMNAS.  </t>
    </r>
    <r>
      <rPr>
        <b/>
        <u/>
        <sz val="10"/>
        <color indexed="18"/>
        <rFont val="Arial"/>
        <family val="2"/>
      </rPr>
      <t>IMPORTANTE LLENAR CON LETRA MAYÚSCULA.</t>
    </r>
  </si>
  <si>
    <t>SIGLAS</t>
  </si>
  <si>
    <t>ORG.</t>
  </si>
  <si>
    <t>NUMERO DE ORGANISMO</t>
  </si>
  <si>
    <t>NUMERO DE PROGRAMA DE GOBIERNO</t>
  </si>
  <si>
    <t>NUMERO DE PROCESO</t>
  </si>
  <si>
    <t>NUMERO DE LA UNIDAD EJECUTORA DEL GASTO</t>
  </si>
  <si>
    <t>CODIGO DEL PUESTO</t>
  </si>
  <si>
    <t>NÚMERO DE IDENTIFICACIÓN DEL EMPLEADO-PUESTO</t>
  </si>
  <si>
    <t>NOMBRE DE LA PERSONA QUE OCUPA EL PUESTO (APELLIDO PATERNO, MATERNO Y NOMBRE (S))</t>
  </si>
  <si>
    <t>RFC DEL BENEFICIARIO</t>
  </si>
  <si>
    <t>SEXO DEL BENEFICIARIO ANOTANDO M-PARA MUJER Y H-PARA HOMBRE</t>
  </si>
  <si>
    <t>F-ING</t>
  </si>
  <si>
    <t>FECHA DE INGRESO DEL BENEFICIARIO (DIA, MES Y AÑO)</t>
  </si>
  <si>
    <t>NUMERO DE NIVEL DE LA PLAZA</t>
  </si>
  <si>
    <t>JOR.</t>
  </si>
  <si>
    <t>NUMERO DE HORAS QUE COMPRENDE LA JORNADA LABORAL DEL EMPLEADO (30 o 40) (SEMANAL) EN EL CASO DE DOCENTES POR No. DE HORAS</t>
  </si>
  <si>
    <t>CATEG.</t>
  </si>
  <si>
    <t>B= BASE       C= CONFIANZA</t>
  </si>
  <si>
    <t>DESCRIPCIÓN DEL NOMBRAMIENTO DEL BENEFICIARIO</t>
  </si>
  <si>
    <t>AREA DE ADSCRIPCION DEL PUESTO</t>
  </si>
  <si>
    <t>ÁREA DE ADSCRIPCIÓN DIRECTA DEL PUESTO</t>
  </si>
  <si>
    <t>DIR. DE ADSCRIPCIÓN DEL PUESTO</t>
  </si>
  <si>
    <t>DIRECCIÓN DE LA QUE SE DESPRENDE EL ÁREA DE ADSCRIPCIÓN DIRECTA</t>
  </si>
  <si>
    <t>ZONA ECONÓMICA</t>
  </si>
  <si>
    <t>NUMERO DE LA ZONA ECONÓMICA DE LA PLAZA</t>
  </si>
  <si>
    <t>SUELDO</t>
  </si>
  <si>
    <t>SUELDO BASE MENSUAL BRUTO</t>
  </si>
  <si>
    <t>SOBRESUELDO</t>
  </si>
  <si>
    <t>MONTO MENSUAL ADICIONAL PARA LAS PLAZAS QUE LABORAN EN ZONAS DE VIDA CARA (SEGÚN ZONA ECONÓMICA)</t>
  </si>
  <si>
    <t>SUMA</t>
  </si>
  <si>
    <t>ES LA SUMA DE SUELDO MAS SOBRESUELDO</t>
  </si>
  <si>
    <t>QUINQUENIO</t>
  </si>
  <si>
    <t>APORTACIÓN PATRONAL POR AÑOS DE SERVICIO EFECTIVOS PRESTADOS</t>
  </si>
  <si>
    <t>PRIMA VACACIONAL</t>
  </si>
  <si>
    <t>MONTO ANUAL QUE OTORGA EL PATRÓN POR ESTE CONCEPTO</t>
  </si>
  <si>
    <t>AGUINALDO</t>
  </si>
  <si>
    <t>APORTACIÓN PATRONAL PARA AGUINALDO</t>
  </si>
  <si>
    <t>CUOTAS A PENSIONES</t>
  </si>
  <si>
    <t>APORTACIÓN PATRONAL A PENSIONES DEL ESTADO</t>
  </si>
  <si>
    <t>VIVIENDA</t>
  </si>
  <si>
    <t>APORTACIÓN PATRONAL A PENSIONES DEL ESTADO PARA ESTE CONCEPTO</t>
  </si>
  <si>
    <t>CUOTAS AL IMSS</t>
  </si>
  <si>
    <t>APORTACIÓN PATRONAL AL SEGURO SOCIAL</t>
  </si>
  <si>
    <t>CUOTAS AL SAR</t>
  </si>
  <si>
    <t>APORTACIÓN PATRONAL PARA SISTEMA DE AHORRO PARA EL RETIRO</t>
  </si>
  <si>
    <t>DESPENSA</t>
  </si>
  <si>
    <t>MONTO DE ESTA PRESTACIÓN PATRONAL</t>
  </si>
  <si>
    <t>PASAJE</t>
  </si>
  <si>
    <t>IMPACTO AL SALARIO</t>
  </si>
  <si>
    <t>PREVISIÓN PATRONAL PARA INCREMENTO SALARIAL</t>
  </si>
  <si>
    <t>*</t>
  </si>
  <si>
    <t>ESTIMULO SOLO EN CASO DE VENIRLO OTORGANDO</t>
  </si>
  <si>
    <t>PLANTILLA AL 30 DE SEPTIEMBRE DEL 2015</t>
  </si>
  <si>
    <t>EJEMPLOS</t>
  </si>
  <si>
    <t>ITS0001</t>
  </si>
  <si>
    <t>C</t>
  </si>
  <si>
    <t>DIRECTOR GENERAL</t>
  </si>
  <si>
    <t>DIRECCIÓN GENERAL</t>
  </si>
  <si>
    <t>H. JUNTA DIRECTIVA</t>
  </si>
  <si>
    <t>ITS0009</t>
  </si>
  <si>
    <t>DIRECTOR DE ÁREA</t>
  </si>
  <si>
    <t>DIRECCIÓN DE ÁREA DE PLANEACION</t>
  </si>
  <si>
    <t xml:space="preserve"> CAMG7701114W1</t>
  </si>
  <si>
    <t>DIRECCIÓN DE ÁREA ACADEMICA</t>
  </si>
  <si>
    <t>DIRECCIÓN DE ÁREA</t>
  </si>
  <si>
    <t>ITS0002</t>
  </si>
  <si>
    <t xml:space="preserve"> PESM790417Q88</t>
  </si>
  <si>
    <t>SUBDIRECTOR DE ÁREA</t>
  </si>
  <si>
    <t>SUBDIRECTOR DE ÁREA DE ADMINISTRACIÓN</t>
  </si>
  <si>
    <t>SUBDIRECTOR DE ÁREA DE PLANEACIÓN</t>
  </si>
  <si>
    <t xml:space="preserve"> CUMC5408301G2</t>
  </si>
  <si>
    <t>SUBDIRECTOR DE ÁREA DE VINCULACIÓN</t>
  </si>
  <si>
    <t xml:space="preserve"> RADR560320U44</t>
  </si>
  <si>
    <t>SUBDIRECTOR DE ÁREA DE EMPRENDURISMO</t>
  </si>
  <si>
    <t>ITS0003</t>
  </si>
  <si>
    <t xml:space="preserve"> AARC780925R22</t>
  </si>
  <si>
    <t>JEFE DE DIVISIÓN</t>
  </si>
  <si>
    <t>SUBDIRECCIÓN DE ÁREA ACADÉMICA</t>
  </si>
  <si>
    <t xml:space="preserve"> VAVR670430HFA</t>
  </si>
  <si>
    <t xml:space="preserve"> MOEH750101NP0</t>
  </si>
  <si>
    <t xml:space="preserve"> RAAG831129H24</t>
  </si>
  <si>
    <t>ITS0004</t>
  </si>
  <si>
    <t xml:space="preserve"> LOPV8603119U4</t>
  </si>
  <si>
    <t>JEFE DE DEPTO.</t>
  </si>
  <si>
    <t xml:space="preserve"> AISV901207971</t>
  </si>
  <si>
    <t>JEFE DE  DEPTO.</t>
  </si>
  <si>
    <t xml:space="preserve"> TOMM840326B28</t>
  </si>
  <si>
    <t>JEFATURA DE REC. MATERIALES Y COMPRAS</t>
  </si>
  <si>
    <t xml:space="preserve"> VIVT870112C23</t>
  </si>
  <si>
    <t xml:space="preserve"> AISE780530IC1</t>
  </si>
  <si>
    <t xml:space="preserve"> NATI8305026F0</t>
  </si>
  <si>
    <t xml:space="preserve"> HAFA791231DT2</t>
  </si>
  <si>
    <t xml:space="preserve"> RERM860524HM0</t>
  </si>
  <si>
    <t>JEFE DEPTO. CONTROL ESCOLAR</t>
  </si>
  <si>
    <t>JEFE DEPTO. DE RECURSOS FINANCIEROS</t>
  </si>
  <si>
    <t xml:space="preserve"> AAAZ860501480</t>
  </si>
  <si>
    <t>JEFE DEPTO. DE SISTEMAS</t>
  </si>
  <si>
    <t>JEFE DEPTO. ACADEMICO</t>
  </si>
  <si>
    <t>JEFE DEPTO.  SERVICIOS ESCOLARES</t>
  </si>
  <si>
    <t>PO1002</t>
  </si>
  <si>
    <t xml:space="preserve"> HERN870930T4A</t>
  </si>
  <si>
    <t>B</t>
  </si>
  <si>
    <t>INGENIERO EN SISTEMAS</t>
  </si>
  <si>
    <t>SUBDIRECCION DE ÁREA DE ADMINISTRACIÓN</t>
  </si>
  <si>
    <t>CF33118</t>
  </si>
  <si>
    <t xml:space="preserve"> MADJ630706954</t>
  </si>
  <si>
    <t>TÉCNICO ESPECIALIZADO</t>
  </si>
  <si>
    <t xml:space="preserve">JEFATURA DE COMPRAS Y REC. MATERIALES </t>
  </si>
  <si>
    <t xml:space="preserve"> EAHF7102271PA</t>
  </si>
  <si>
    <t>P01002</t>
  </si>
  <si>
    <t xml:space="preserve"> ROHC601004FN5</t>
  </si>
  <si>
    <t>ANALISTA ESPECIALIZADO</t>
  </si>
  <si>
    <t>AUSM761124R36</t>
  </si>
  <si>
    <t>P13006</t>
  </si>
  <si>
    <t>MÉDICO GENERAL</t>
  </si>
  <si>
    <t>P16004</t>
  </si>
  <si>
    <t>PSICÓLOGO</t>
  </si>
  <si>
    <t>JEFATURA DE SERVICIOS ESCOLARES</t>
  </si>
  <si>
    <t>A01001</t>
  </si>
  <si>
    <t xml:space="preserve"> MATA750907JA2</t>
  </si>
  <si>
    <t>JEFE DE OFICINA</t>
  </si>
  <si>
    <t>T06018</t>
  </si>
  <si>
    <t xml:space="preserve"> GASE850215TF0</t>
  </si>
  <si>
    <t>PROGRAMADOR</t>
  </si>
  <si>
    <t>DIRECCION GENERAL</t>
  </si>
  <si>
    <t xml:space="preserve"> JIGB870916PK0</t>
  </si>
  <si>
    <t>CF53455</t>
  </si>
  <si>
    <t xml:space="preserve"> IAVJ790609RH0</t>
  </si>
  <si>
    <t>SRIA. DIRECTOR GENERAL</t>
  </si>
  <si>
    <t>JEFATURA DE DEPTO DE SISTEMAS</t>
  </si>
  <si>
    <t>CF34006</t>
  </si>
  <si>
    <t>SRIA. DE DIRECTOR</t>
  </si>
  <si>
    <t>P01001</t>
  </si>
  <si>
    <t xml:space="preserve"> GOCA7005304Y5</t>
  </si>
  <si>
    <t>ANALISTA TÉCNICO</t>
  </si>
  <si>
    <t>JEFATURA DE COMPRAS Y REC. MATERIALES</t>
  </si>
  <si>
    <t xml:space="preserve"> GOMV660611EB6</t>
  </si>
  <si>
    <t xml:space="preserve"> AESJ690428UT3</t>
  </si>
  <si>
    <t>CF34280</t>
  </si>
  <si>
    <t xml:space="preserve"> MALX741029HZ6</t>
  </si>
  <si>
    <t>SECRETARIA DE SUBDIRECTOR</t>
  </si>
  <si>
    <t xml:space="preserve"> RILC770222RIA</t>
  </si>
  <si>
    <t>T06027</t>
  </si>
  <si>
    <t>CAPTURISTA</t>
  </si>
  <si>
    <t xml:space="preserve"> ROLG790120KY6</t>
  </si>
  <si>
    <t>S13008</t>
  </si>
  <si>
    <t>CHOFER DE DIRECTOR</t>
  </si>
  <si>
    <t>T16005</t>
  </si>
  <si>
    <t xml:space="preserve"> CATC860604GF3</t>
  </si>
  <si>
    <t>LABORATORISTA</t>
  </si>
  <si>
    <t>JEFATURA DE DEPTO. ACADEMICO</t>
  </si>
  <si>
    <t>TL6005</t>
  </si>
  <si>
    <t xml:space="preserve"> EUGS8206173K6</t>
  </si>
  <si>
    <t xml:space="preserve"> FOMG901003MW4</t>
  </si>
  <si>
    <t xml:space="preserve"> MUDL7803294V9</t>
  </si>
  <si>
    <t>JEFATURA DE DEPTO. DE INVESTIGACIÓN Y DESARROLLO</t>
  </si>
  <si>
    <t>CF34004</t>
  </si>
  <si>
    <t>SRIA. J. DEPTO.</t>
  </si>
  <si>
    <t xml:space="preserve"> RORN8109181X8</t>
  </si>
  <si>
    <t>JEFATURA DE DESARROLLO ACADEMICO Y CURRICULAR</t>
  </si>
  <si>
    <t xml:space="preserve"> CARR9405132I1</t>
  </si>
  <si>
    <t>JEFATURA DE DEPTO. DE CONTROL ESCOLAR</t>
  </si>
  <si>
    <t xml:space="preserve"> RERC770527PC5</t>
  </si>
  <si>
    <t>JEEFATURA DE DEPTO DE VINCULACIÓN</t>
  </si>
  <si>
    <t>T05003</t>
  </si>
  <si>
    <t xml:space="preserve"> SAAB880403B96</t>
  </si>
  <si>
    <t>BIBLIOTECARIO</t>
  </si>
  <si>
    <t xml:space="preserve"> DIMC771025J40</t>
  </si>
  <si>
    <t>S08011</t>
  </si>
  <si>
    <t xml:space="preserve"> OOGC7710154P8</t>
  </si>
  <si>
    <t>TÉCNICO EN MANTENIMIENTO</t>
  </si>
  <si>
    <t xml:space="preserve"> VICG7203245R4</t>
  </si>
  <si>
    <t xml:space="preserve"> YAMJ671017MY5</t>
  </si>
  <si>
    <t>A03004</t>
  </si>
  <si>
    <t>ALMACENISTA</t>
  </si>
  <si>
    <t>S06002</t>
  </si>
  <si>
    <t>INTENDENTE</t>
  </si>
  <si>
    <t xml:space="preserve"> COYJ570623KA6</t>
  </si>
  <si>
    <t xml:space="preserve"> LAAJ761111M42</t>
  </si>
  <si>
    <t xml:space="preserve"> AEGA881001AN6</t>
  </si>
  <si>
    <t xml:space="preserve"> QUGC900209BT2</t>
  </si>
  <si>
    <t>S14001</t>
  </si>
  <si>
    <t>VIGILANTE</t>
  </si>
  <si>
    <t>JEFE DE DEPTO. DE ADMINISTRACION</t>
  </si>
  <si>
    <t xml:space="preserve"> CALC690509DX9</t>
  </si>
  <si>
    <t xml:space="preserve"> SARF6905307Q9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</si>
</sst>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1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18"/>
      <name val="Arial"/>
      <family val="2"/>
    </font>
    <font>
      <sz val="10"/>
      <name val="MS Sans Serif"/>
    </font>
    <font>
      <b/>
      <sz val="11"/>
      <name val="Arial"/>
      <family val="2"/>
    </font>
    <font>
      <sz val="1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2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4" fillId="3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5" borderId="7" xfId="0" applyNumberFormat="1" applyFont="1" applyFill="1" applyBorder="1" applyAlignment="1">
      <alignment horizontal="center" vertical="center" wrapText="1"/>
    </xf>
    <xf numFmtId="0" fontId="7" fillId="5" borderId="7" xfId="0" applyNumberFormat="1" applyFont="1" applyFill="1" applyBorder="1" applyAlignment="1">
      <alignment horizontal="center" vertical="center" textRotation="180" wrapText="1"/>
    </xf>
    <xf numFmtId="164" fontId="7" fillId="5" borderId="5" xfId="2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" fontId="7" fillId="5" borderId="8" xfId="0" applyNumberFormat="1" applyFont="1" applyFill="1" applyBorder="1" applyAlignment="1">
      <alignment horizontal="center" vertical="center" wrapText="1"/>
    </xf>
    <xf numFmtId="4" fontId="6" fillId="5" borderId="7" xfId="3" applyNumberFormat="1" applyFont="1" applyFill="1" applyBorder="1" applyAlignment="1">
      <alignment horizontal="center" vertical="center" wrapText="1"/>
    </xf>
    <xf numFmtId="164" fontId="7" fillId="5" borderId="7" xfId="2" applyFont="1" applyFill="1" applyBorder="1" applyAlignment="1">
      <alignment horizontal="center" vertical="center" wrapText="1"/>
    </xf>
    <xf numFmtId="164" fontId="6" fillId="5" borderId="7" xfId="2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9" fillId="3" borderId="9" xfId="4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horizontal="center" vertical="center"/>
    </xf>
    <xf numFmtId="0" fontId="0" fillId="0" borderId="5" xfId="0" applyBorder="1"/>
    <xf numFmtId="165" fontId="4" fillId="0" borderId="5" xfId="0" applyNumberFormat="1" applyFont="1" applyFill="1" applyBorder="1" applyAlignment="1">
      <alignment vertical="center"/>
    </xf>
    <xf numFmtId="1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vertical="center"/>
    </xf>
    <xf numFmtId="2" fontId="0" fillId="0" borderId="5" xfId="0" applyNumberFormat="1" applyBorder="1"/>
    <xf numFmtId="4" fontId="11" fillId="0" borderId="5" xfId="0" applyNumberFormat="1" applyFont="1" applyBorder="1" applyAlignment="1">
      <alignment vertical="center"/>
    </xf>
    <xf numFmtId="4" fontId="11" fillId="0" borderId="5" xfId="0" applyNumberFormat="1" applyFont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vertical="center"/>
    </xf>
    <xf numFmtId="165" fontId="12" fillId="3" borderId="5" xfId="0" applyNumberFormat="1" applyFont="1" applyFill="1" applyBorder="1" applyAlignment="1">
      <alignment vertical="center"/>
    </xf>
    <xf numFmtId="166" fontId="2" fillId="0" borderId="5" xfId="1" applyFill="1" applyBorder="1" applyAlignment="1">
      <alignment horizontal="center" vertical="center"/>
    </xf>
    <xf numFmtId="164" fontId="4" fillId="0" borderId="5" xfId="2" applyFont="1" applyFill="1" applyBorder="1" applyAlignment="1">
      <alignment wrapText="1"/>
    </xf>
    <xf numFmtId="165" fontId="4" fillId="0" borderId="0" xfId="0" applyNumberFormat="1" applyFont="1" applyFill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justify" vertical="center" wrapText="1"/>
    </xf>
    <xf numFmtId="4" fontId="11" fillId="3" borderId="5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3" borderId="5" xfId="5" applyFont="1" applyFill="1" applyBorder="1" applyAlignment="1">
      <alignment vertical="center"/>
    </xf>
    <xf numFmtId="164" fontId="0" fillId="0" borderId="5" xfId="2" applyFont="1" applyBorder="1"/>
    <xf numFmtId="0" fontId="13" fillId="0" borderId="8" xfId="0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64" fontId="4" fillId="0" borderId="5" xfId="2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4" fontId="4" fillId="0" borderId="5" xfId="2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4" fillId="0" borderId="0" xfId="2" applyFont="1" applyBorder="1" applyAlignment="1">
      <alignment horizontal="center" vertical="center"/>
    </xf>
    <xf numFmtId="164" fontId="4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0" fillId="0" borderId="5" xfId="0" applyFont="1" applyBorder="1"/>
    <xf numFmtId="0" fontId="13" fillId="0" borderId="5" xfId="0" applyFont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7" fillId="5" borderId="7" xfId="0" applyNumberFormat="1" applyFont="1" applyFill="1" applyBorder="1" applyAlignment="1">
      <alignment horizontal="center" vertical="center" textRotation="255" wrapText="1"/>
    </xf>
    <xf numFmtId="0" fontId="18" fillId="0" borderId="12" xfId="0" applyFont="1" applyBorder="1" applyAlignment="1">
      <alignment horizontal="center" vertical="center" textRotation="255" wrapText="1"/>
    </xf>
  </cellXfs>
  <cellStyles count="15">
    <cellStyle name="Millares" xfId="1" builtinId="3"/>
    <cellStyle name="Millares 2" xfId="6"/>
    <cellStyle name="Millares 3" xfId="7"/>
    <cellStyle name="Moneda" xfId="2" builtinId="4"/>
    <cellStyle name="Moneda 2" xfId="8"/>
    <cellStyle name="Normal" xfId="0" builtinId="0"/>
    <cellStyle name="Normal 2" xfId="9"/>
    <cellStyle name="Normal 2 2" xfId="3"/>
    <cellStyle name="Normal 3" xfId="5"/>
    <cellStyle name="Normal 4" xfId="10"/>
    <cellStyle name="Normal 5" xfId="11"/>
    <cellStyle name="Normal 5 2 3 2" xfId="12"/>
    <cellStyle name="Normal 5 3" xfId="13"/>
    <cellStyle name="Normal 6" xfId="14"/>
    <cellStyle name="Normal_~98851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Temp1_plantillas%20personal%20administrativo%20its%20de%20tala%202013%202015.zip/PLANTILLA%20PERSONAL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ADM 15 OCT 2013"/>
      <sheetName val="PLANTILLA ADM 30 OCT 2013"/>
      <sheetName val="PLANTILLA ADM 15 NOV"/>
      <sheetName val="PLANTILLA ADM 30 NOV"/>
      <sheetName val="PLANTILLA ADM 15 DIC"/>
      <sheetName val="PLANTILLA DOC 30 SEPT 2015"/>
    </sheetNames>
    <sheetDataSet>
      <sheetData sheetId="0"/>
      <sheetData sheetId="1"/>
      <sheetData sheetId="2"/>
      <sheetData sheetId="3"/>
      <sheetData sheetId="4"/>
      <sheetData sheetId="5">
        <row r="106">
          <cell r="Y106">
            <v>99058.5848999999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8"/>
  <sheetViews>
    <sheetView tabSelected="1" zoomScale="98" zoomScaleNormal="98" workbookViewId="0">
      <selection activeCell="L106" sqref="L106"/>
    </sheetView>
  </sheetViews>
  <sheetFormatPr baseColWidth="10" defaultColWidth="9.140625" defaultRowHeight="12.75" x14ac:dyDescent="0.2"/>
  <cols>
    <col min="1" max="1" width="8.42578125" style="4" customWidth="1"/>
    <col min="2" max="2" width="4.5703125" style="4" customWidth="1"/>
    <col min="3" max="3" width="5.140625" style="4" customWidth="1"/>
    <col min="4" max="4" width="5.5703125" style="4" customWidth="1"/>
    <col min="5" max="5" width="5.28515625" style="4" customWidth="1"/>
    <col min="6" max="7" width="6.140625" style="15" customWidth="1"/>
    <col min="8" max="8" width="45.42578125" style="15" bestFit="1" customWidth="1"/>
    <col min="9" max="9" width="2.7109375" style="4" bestFit="1" customWidth="1"/>
    <col min="10" max="10" width="5.140625" style="4" bestFit="1" customWidth="1"/>
    <col min="11" max="11" width="2.7109375" style="4" bestFit="1" customWidth="1"/>
    <col min="12" max="12" width="25" style="1" bestFit="1" customWidth="1"/>
    <col min="13" max="13" width="33.42578125" style="1" bestFit="1" customWidth="1"/>
    <col min="14" max="14" width="21.42578125" style="1" bestFit="1" customWidth="1"/>
    <col min="15" max="15" width="14.42578125" style="9" bestFit="1" customWidth="1"/>
    <col min="16" max="16" width="7.42578125" style="10" bestFit="1" customWidth="1"/>
    <col min="17" max="17" width="12.85546875" style="10" bestFit="1" customWidth="1"/>
    <col min="18" max="19" width="11.7109375" style="10" bestFit="1" customWidth="1"/>
    <col min="20" max="20" width="14.42578125" style="10" bestFit="1" customWidth="1"/>
    <col min="21" max="21" width="13.28515625" style="10" bestFit="1" customWidth="1"/>
    <col min="22" max="22" width="14.42578125" style="10" bestFit="1" customWidth="1"/>
    <col min="23" max="24" width="12.85546875" style="1" bestFit="1" customWidth="1"/>
    <col min="25" max="25" width="14.28515625" style="1" customWidth="1"/>
    <col min="26" max="26" width="12.7109375" style="1" customWidth="1"/>
    <col min="27" max="27" width="12.28515625" style="1" bestFit="1" customWidth="1"/>
    <col min="28" max="28" width="15.140625" style="1" customWidth="1"/>
    <col min="29" max="29" width="13.85546875" style="1" bestFit="1" customWidth="1"/>
    <col min="30" max="30" width="16.42578125" style="2" customWidth="1"/>
    <col min="31" max="32" width="16" style="2" customWidth="1"/>
    <col min="33" max="33" width="13.85546875" style="1" bestFit="1" customWidth="1"/>
    <col min="34" max="34" width="11.140625" style="1" bestFit="1" customWidth="1"/>
    <col min="35" max="16384" width="9.140625" style="1"/>
  </cols>
  <sheetData>
    <row r="1" spans="1:34" ht="23.25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34" ht="24" customHeight="1" x14ac:dyDescent="0.2">
      <c r="A2" s="3" t="s">
        <v>1</v>
      </c>
      <c r="B2" s="3"/>
      <c r="F2" s="5"/>
      <c r="G2" s="5"/>
      <c r="H2" s="6" t="s">
        <v>2</v>
      </c>
      <c r="I2" s="8"/>
      <c r="J2" s="8"/>
      <c r="K2" s="8"/>
    </row>
    <row r="3" spans="1:34" ht="24" customHeight="1" x14ac:dyDescent="0.2">
      <c r="A3" s="3" t="s">
        <v>3</v>
      </c>
      <c r="B3" s="3"/>
      <c r="E3" s="6"/>
      <c r="F3" s="5"/>
      <c r="G3" s="5"/>
      <c r="H3" s="5"/>
      <c r="I3" s="8"/>
      <c r="J3" s="8"/>
      <c r="K3" s="8"/>
    </row>
    <row r="4" spans="1:34" ht="24" customHeight="1" x14ac:dyDescent="0.2">
      <c r="A4" s="11" t="s">
        <v>4</v>
      </c>
      <c r="B4" s="12"/>
      <c r="D4" s="13"/>
      <c r="E4" s="14"/>
      <c r="F4" s="14"/>
      <c r="G4" s="14"/>
      <c r="H4" s="14"/>
    </row>
    <row r="5" spans="1:34" ht="87.75" customHeight="1" x14ac:dyDescent="0.2">
      <c r="O5" s="99" t="s">
        <v>5</v>
      </c>
      <c r="P5" s="100"/>
      <c r="Q5" s="100"/>
      <c r="R5" s="100"/>
      <c r="S5" s="101"/>
      <c r="T5" s="102" t="s">
        <v>6</v>
      </c>
      <c r="U5" s="103"/>
      <c r="V5" s="103"/>
      <c r="W5" s="103"/>
      <c r="X5" s="103"/>
      <c r="Y5" s="102" t="s">
        <v>7</v>
      </c>
      <c r="Z5" s="104"/>
      <c r="AA5" s="104"/>
      <c r="AB5" s="105"/>
      <c r="AC5" s="99" t="s">
        <v>8</v>
      </c>
      <c r="AD5" s="100"/>
      <c r="AE5" s="100"/>
      <c r="AF5" s="100"/>
      <c r="AG5" s="106" t="s">
        <v>9</v>
      </c>
    </row>
    <row r="6" spans="1:34" s="26" customFormat="1" ht="54" customHeight="1" thickBot="1" x14ac:dyDescent="0.25">
      <c r="A6" s="16" t="s">
        <v>10</v>
      </c>
      <c r="B6" s="16" t="s">
        <v>11</v>
      </c>
      <c r="C6" s="16" t="s">
        <v>12</v>
      </c>
      <c r="D6" s="16" t="s">
        <v>13</v>
      </c>
      <c r="E6" s="16" t="s">
        <v>14</v>
      </c>
      <c r="F6" s="16" t="s">
        <v>15</v>
      </c>
      <c r="G6" s="17"/>
      <c r="H6" s="18" t="s">
        <v>16</v>
      </c>
      <c r="I6" s="19" t="s">
        <v>20</v>
      </c>
      <c r="J6" s="19" t="s">
        <v>21</v>
      </c>
      <c r="K6" s="19" t="s">
        <v>22</v>
      </c>
      <c r="L6" s="18" t="s">
        <v>23</v>
      </c>
      <c r="M6" s="18" t="s">
        <v>24</v>
      </c>
      <c r="N6" s="18" t="s">
        <v>25</v>
      </c>
      <c r="O6" s="20" t="s">
        <v>26</v>
      </c>
      <c r="P6" s="21" t="s">
        <v>27</v>
      </c>
      <c r="Q6" s="21" t="s">
        <v>28</v>
      </c>
      <c r="R6" s="21" t="s">
        <v>29</v>
      </c>
      <c r="S6" s="21" t="s">
        <v>30</v>
      </c>
      <c r="T6" s="21" t="s">
        <v>31</v>
      </c>
      <c r="U6" s="21" t="s">
        <v>32</v>
      </c>
      <c r="V6" s="21" t="s">
        <v>33</v>
      </c>
      <c r="W6" s="22" t="s">
        <v>34</v>
      </c>
      <c r="X6" s="21" t="s">
        <v>35</v>
      </c>
      <c r="Y6" s="23" t="s">
        <v>36</v>
      </c>
      <c r="Z6" s="23" t="s">
        <v>37</v>
      </c>
      <c r="AA6" s="23" t="s">
        <v>38</v>
      </c>
      <c r="AB6" s="23" t="s">
        <v>39</v>
      </c>
      <c r="AC6" s="21" t="s">
        <v>40</v>
      </c>
      <c r="AD6" s="24" t="s">
        <v>41</v>
      </c>
      <c r="AE6" s="24" t="s">
        <v>42</v>
      </c>
      <c r="AF6" s="25" t="s">
        <v>43</v>
      </c>
      <c r="AG6" s="107"/>
    </row>
    <row r="7" spans="1:34" s="44" customFormat="1" ht="84" customHeight="1" x14ac:dyDescent="0.2">
      <c r="A7" s="27">
        <v>1</v>
      </c>
      <c r="B7" s="28" t="s">
        <v>44</v>
      </c>
      <c r="C7" s="29" t="s">
        <v>45</v>
      </c>
      <c r="D7" s="29" t="s">
        <v>46</v>
      </c>
      <c r="E7" s="29" t="s">
        <v>47</v>
      </c>
      <c r="F7" s="29" t="s">
        <v>48</v>
      </c>
      <c r="G7" s="29"/>
      <c r="H7" s="30" t="s">
        <v>49</v>
      </c>
      <c r="I7" s="33"/>
      <c r="J7" s="34">
        <v>40</v>
      </c>
      <c r="K7" s="33"/>
      <c r="L7" s="35" t="s">
        <v>50</v>
      </c>
      <c r="M7" s="35" t="s">
        <v>51</v>
      </c>
      <c r="N7" s="35" t="s">
        <v>52</v>
      </c>
      <c r="O7" s="36">
        <v>18078.349999999999</v>
      </c>
      <c r="P7" s="37"/>
      <c r="Q7" s="38">
        <v>771</v>
      </c>
      <c r="R7" s="38"/>
      <c r="S7" s="39">
        <f>((O7/100)*2)*1</f>
        <v>361.56699999999995</v>
      </c>
      <c r="T7" s="40">
        <f>O7*13.5%</f>
        <v>2440.5772499999998</v>
      </c>
      <c r="U7" s="40">
        <f>O7*3%</f>
        <v>542.3504999999999</v>
      </c>
      <c r="V7" s="40">
        <f>O7*12.11475%</f>
        <v>2190.1469066249997</v>
      </c>
      <c r="W7" s="41">
        <f>O7*2%</f>
        <v>361.56699999999995</v>
      </c>
      <c r="X7" s="41">
        <v>630.85</v>
      </c>
      <c r="Y7" s="41"/>
      <c r="Z7" s="41"/>
      <c r="AA7" s="41"/>
      <c r="AB7" s="41"/>
      <c r="AC7" s="42">
        <f>(O7/30)*50</f>
        <v>30130.583333333328</v>
      </c>
      <c r="AD7" s="43">
        <f>(O7/30)*24</f>
        <v>14462.679999999997</v>
      </c>
      <c r="AE7" s="43">
        <f>(O7/30)*15</f>
        <v>9039.1749999999993</v>
      </c>
      <c r="AF7" s="43">
        <f>(AC7+AD7)*0.3</f>
        <v>13377.978999999996</v>
      </c>
      <c r="AG7" s="43">
        <f>(AC7+AD7)*0.2497</f>
        <v>11134.937854333331</v>
      </c>
      <c r="AH7" s="32">
        <f>SUM(AC7:AG7)</f>
        <v>78145.355187666646</v>
      </c>
    </row>
    <row r="8" spans="1:34" s="44" customFormat="1" ht="84" customHeight="1" x14ac:dyDescent="0.2">
      <c r="A8" s="45">
        <v>2</v>
      </c>
      <c r="B8" s="28" t="s">
        <v>44</v>
      </c>
      <c r="C8" s="29" t="s">
        <v>45</v>
      </c>
      <c r="D8" s="29" t="s">
        <v>46</v>
      </c>
      <c r="E8" s="29" t="s">
        <v>47</v>
      </c>
      <c r="F8" s="29" t="s">
        <v>48</v>
      </c>
      <c r="G8" s="29"/>
      <c r="H8" s="30" t="s">
        <v>49</v>
      </c>
      <c r="I8" s="33"/>
      <c r="J8" s="34">
        <v>40</v>
      </c>
      <c r="K8" s="33"/>
      <c r="L8" s="35" t="s">
        <v>50</v>
      </c>
      <c r="M8" s="35" t="s">
        <v>51</v>
      </c>
      <c r="N8" s="35" t="s">
        <v>52</v>
      </c>
      <c r="O8" s="36">
        <v>18078.349999999999</v>
      </c>
      <c r="P8" s="37"/>
      <c r="Q8" s="38">
        <v>771</v>
      </c>
      <c r="R8" s="38"/>
      <c r="S8" s="39">
        <f>((O8/100)*2)*1</f>
        <v>361.56699999999995</v>
      </c>
      <c r="T8" s="40">
        <f t="shared" ref="T8:T83" si="0">O8*13.5%</f>
        <v>2440.5772499999998</v>
      </c>
      <c r="U8" s="40">
        <f t="shared" ref="U8:U85" si="1">O8*3%</f>
        <v>542.3504999999999</v>
      </c>
      <c r="V8" s="40">
        <f t="shared" ref="V8:V85" si="2">O8*12.11475%</f>
        <v>2190.1469066249997</v>
      </c>
      <c r="W8" s="41">
        <f t="shared" ref="W8:W85" si="3">O8*2%</f>
        <v>361.56699999999995</v>
      </c>
      <c r="X8" s="41">
        <v>630.85</v>
      </c>
      <c r="Y8" s="41"/>
      <c r="Z8" s="41"/>
      <c r="AA8" s="41"/>
      <c r="AB8" s="41"/>
      <c r="AC8" s="42">
        <f t="shared" ref="AC8:AC74" si="4">(O8/30)*50</f>
        <v>30130.583333333328</v>
      </c>
      <c r="AD8" s="43">
        <f t="shared" ref="AD8:AD74" si="5">(O8/30)*24</f>
        <v>14462.679999999997</v>
      </c>
      <c r="AE8" s="43">
        <f t="shared" ref="AE8:AE74" si="6">(O8/30)*15</f>
        <v>9039.1749999999993</v>
      </c>
      <c r="AF8" s="43">
        <f t="shared" ref="AF8:AF74" si="7">(AC8+AD8)*0.3</f>
        <v>13377.978999999996</v>
      </c>
      <c r="AG8" s="43">
        <f t="shared" ref="AG8:AG74" si="8">(AC8+AD8)*0.2497</f>
        <v>11134.937854333331</v>
      </c>
      <c r="AH8" s="32">
        <f t="shared" ref="AH8:AH70" si="9">SUM(AC8:AG8)</f>
        <v>78145.355187666646</v>
      </c>
    </row>
    <row r="9" spans="1:34" s="44" customFormat="1" ht="54.75" customHeight="1" x14ac:dyDescent="0.2">
      <c r="A9" s="27">
        <v>3</v>
      </c>
      <c r="B9" s="28" t="s">
        <v>44</v>
      </c>
      <c r="C9" s="29" t="s">
        <v>45</v>
      </c>
      <c r="D9" s="29" t="s">
        <v>46</v>
      </c>
      <c r="E9" s="29" t="s">
        <v>47</v>
      </c>
      <c r="F9" s="29" t="s">
        <v>48</v>
      </c>
      <c r="G9" s="29"/>
      <c r="H9" s="30" t="s">
        <v>49</v>
      </c>
      <c r="I9" s="47"/>
      <c r="J9" s="34">
        <v>40</v>
      </c>
      <c r="K9" s="33"/>
      <c r="L9" s="35" t="s">
        <v>50</v>
      </c>
      <c r="M9" s="35" t="s">
        <v>51</v>
      </c>
      <c r="N9" s="35" t="s">
        <v>52</v>
      </c>
      <c r="O9" s="36">
        <v>18078.349999999999</v>
      </c>
      <c r="P9" s="40"/>
      <c r="Q9" s="38">
        <v>771</v>
      </c>
      <c r="R9" s="48"/>
      <c r="S9" s="39"/>
      <c r="T9" s="40">
        <f t="shared" si="0"/>
        <v>2440.5772499999998</v>
      </c>
      <c r="U9" s="40">
        <f t="shared" si="1"/>
        <v>542.3504999999999</v>
      </c>
      <c r="V9" s="40">
        <f t="shared" si="2"/>
        <v>2190.1469066249997</v>
      </c>
      <c r="W9" s="41">
        <f t="shared" si="3"/>
        <v>361.56699999999995</v>
      </c>
      <c r="X9" s="41">
        <v>630.85</v>
      </c>
      <c r="Y9" s="41"/>
      <c r="Z9" s="41"/>
      <c r="AA9" s="41"/>
      <c r="AB9" s="41"/>
      <c r="AC9" s="42">
        <f t="shared" si="4"/>
        <v>30130.583333333328</v>
      </c>
      <c r="AD9" s="43">
        <f t="shared" si="5"/>
        <v>14462.679999999997</v>
      </c>
      <c r="AE9" s="43">
        <f t="shared" si="6"/>
        <v>9039.1749999999993</v>
      </c>
      <c r="AF9" s="43">
        <f t="shared" si="7"/>
        <v>13377.978999999996</v>
      </c>
      <c r="AG9" s="43">
        <f t="shared" si="8"/>
        <v>11134.937854333331</v>
      </c>
      <c r="AH9" s="32">
        <f t="shared" si="9"/>
        <v>78145.355187666646</v>
      </c>
    </row>
    <row r="10" spans="1:34" s="44" customFormat="1" ht="54.75" customHeight="1" x14ac:dyDescent="0.2">
      <c r="A10" s="45">
        <v>4</v>
      </c>
      <c r="B10" s="28" t="s">
        <v>44</v>
      </c>
      <c r="C10" s="29" t="s">
        <v>45</v>
      </c>
      <c r="D10" s="29" t="s">
        <v>46</v>
      </c>
      <c r="E10" s="29" t="s">
        <v>47</v>
      </c>
      <c r="F10" s="29" t="s">
        <v>48</v>
      </c>
      <c r="G10" s="29"/>
      <c r="H10" s="30" t="s">
        <v>49</v>
      </c>
      <c r="I10" s="33"/>
      <c r="J10" s="34">
        <v>40</v>
      </c>
      <c r="K10" s="33"/>
      <c r="L10" s="35" t="s">
        <v>50</v>
      </c>
      <c r="M10" s="35" t="s">
        <v>51</v>
      </c>
      <c r="N10" s="35" t="s">
        <v>52</v>
      </c>
      <c r="O10" s="36">
        <v>18078.349999999999</v>
      </c>
      <c r="P10" s="40"/>
      <c r="Q10" s="38">
        <v>771</v>
      </c>
      <c r="R10" s="48"/>
      <c r="S10" s="39"/>
      <c r="T10" s="40">
        <f t="shared" si="0"/>
        <v>2440.5772499999998</v>
      </c>
      <c r="U10" s="40">
        <f>O10*3%</f>
        <v>542.3504999999999</v>
      </c>
      <c r="V10" s="40">
        <f>O10*12.11475%</f>
        <v>2190.1469066249997</v>
      </c>
      <c r="W10" s="41">
        <f>O10*2%</f>
        <v>361.56699999999995</v>
      </c>
      <c r="X10" s="41">
        <v>630.85</v>
      </c>
      <c r="Y10" s="41"/>
      <c r="Z10" s="41"/>
      <c r="AA10" s="41"/>
      <c r="AB10" s="41"/>
      <c r="AC10" s="42">
        <f t="shared" si="4"/>
        <v>30130.583333333328</v>
      </c>
      <c r="AD10" s="43">
        <f t="shared" si="5"/>
        <v>14462.679999999997</v>
      </c>
      <c r="AE10" s="43">
        <f t="shared" si="6"/>
        <v>9039.1749999999993</v>
      </c>
      <c r="AF10" s="43">
        <f t="shared" si="7"/>
        <v>13377.978999999996</v>
      </c>
      <c r="AG10" s="43">
        <f t="shared" si="8"/>
        <v>11134.937854333331</v>
      </c>
      <c r="AH10" s="32">
        <f t="shared" si="9"/>
        <v>78145.355187666646</v>
      </c>
    </row>
    <row r="11" spans="1:34" s="44" customFormat="1" ht="54.75" customHeight="1" x14ac:dyDescent="0.2">
      <c r="A11" s="27">
        <v>5</v>
      </c>
      <c r="B11" s="28" t="s">
        <v>44</v>
      </c>
      <c r="C11" s="29" t="s">
        <v>45</v>
      </c>
      <c r="D11" s="29" t="s">
        <v>46</v>
      </c>
      <c r="E11" s="29" t="s">
        <v>47</v>
      </c>
      <c r="F11" s="29" t="s">
        <v>48</v>
      </c>
      <c r="G11" s="29"/>
      <c r="H11" s="30" t="s">
        <v>49</v>
      </c>
      <c r="I11" s="33"/>
      <c r="J11" s="34">
        <v>40</v>
      </c>
      <c r="K11" s="33"/>
      <c r="L11" s="35" t="s">
        <v>50</v>
      </c>
      <c r="M11" s="35" t="s">
        <v>51</v>
      </c>
      <c r="N11" s="35" t="s">
        <v>52</v>
      </c>
      <c r="O11" s="36">
        <v>18078.349999999999</v>
      </c>
      <c r="P11" s="40"/>
      <c r="Q11" s="38">
        <v>771</v>
      </c>
      <c r="R11" s="48"/>
      <c r="S11" s="39"/>
      <c r="T11" s="40">
        <f t="shared" si="0"/>
        <v>2440.5772499999998</v>
      </c>
      <c r="U11" s="40">
        <f>O11*3%</f>
        <v>542.3504999999999</v>
      </c>
      <c r="V11" s="40">
        <f>O11*12.11475%</f>
        <v>2190.1469066249997</v>
      </c>
      <c r="W11" s="41">
        <f>O11*2%</f>
        <v>361.56699999999995</v>
      </c>
      <c r="X11" s="41">
        <v>630.85</v>
      </c>
      <c r="Y11" s="41"/>
      <c r="Z11" s="41"/>
      <c r="AA11" s="41"/>
      <c r="AB11" s="41"/>
      <c r="AC11" s="42">
        <f t="shared" si="4"/>
        <v>30130.583333333328</v>
      </c>
      <c r="AD11" s="43">
        <f t="shared" si="5"/>
        <v>14462.679999999997</v>
      </c>
      <c r="AE11" s="43">
        <f t="shared" si="6"/>
        <v>9039.1749999999993</v>
      </c>
      <c r="AF11" s="43">
        <f t="shared" si="7"/>
        <v>13377.978999999996</v>
      </c>
      <c r="AG11" s="43">
        <f t="shared" si="8"/>
        <v>11134.937854333331</v>
      </c>
      <c r="AH11" s="32">
        <f t="shared" si="9"/>
        <v>78145.355187666646</v>
      </c>
    </row>
    <row r="12" spans="1:34" s="44" customFormat="1" ht="54.75" customHeight="1" x14ac:dyDescent="0.2">
      <c r="A12" s="45">
        <v>6</v>
      </c>
      <c r="B12" s="28" t="s">
        <v>44</v>
      </c>
      <c r="C12" s="29" t="s">
        <v>45</v>
      </c>
      <c r="D12" s="29" t="s">
        <v>46</v>
      </c>
      <c r="E12" s="29" t="s">
        <v>47</v>
      </c>
      <c r="F12" s="29" t="s">
        <v>48</v>
      </c>
      <c r="G12" s="29"/>
      <c r="H12" s="49" t="s">
        <v>53</v>
      </c>
      <c r="I12" s="33"/>
      <c r="J12" s="34">
        <v>40</v>
      </c>
      <c r="K12" s="33"/>
      <c r="L12" s="35" t="s">
        <v>54</v>
      </c>
      <c r="M12" s="35" t="s">
        <v>51</v>
      </c>
      <c r="N12" s="35" t="s">
        <v>52</v>
      </c>
      <c r="O12" s="36">
        <v>12447</v>
      </c>
      <c r="P12" s="40"/>
      <c r="Q12" s="38">
        <v>771</v>
      </c>
      <c r="R12" s="48"/>
      <c r="S12" s="39">
        <f>((O12/100)*2)*1</f>
        <v>248.94</v>
      </c>
      <c r="T12" s="40">
        <f t="shared" si="0"/>
        <v>1680.345</v>
      </c>
      <c r="U12" s="40">
        <f>O12*3%</f>
        <v>373.40999999999997</v>
      </c>
      <c r="V12" s="40">
        <f>O12*12.11475%</f>
        <v>1507.9229325000001</v>
      </c>
      <c r="W12" s="41">
        <f>O12*2%</f>
        <v>248.94</v>
      </c>
      <c r="X12" s="41">
        <v>459.6</v>
      </c>
      <c r="Y12" s="41"/>
      <c r="Z12" s="41"/>
      <c r="AA12" s="41"/>
      <c r="AB12" s="41"/>
      <c r="AC12" s="42">
        <f t="shared" si="4"/>
        <v>20745</v>
      </c>
      <c r="AD12" s="43">
        <f t="shared" si="5"/>
        <v>9957.5999999999985</v>
      </c>
      <c r="AE12" s="43">
        <f t="shared" si="6"/>
        <v>6223.5</v>
      </c>
      <c r="AF12" s="43">
        <f t="shared" si="7"/>
        <v>9210.7799999999988</v>
      </c>
      <c r="AG12" s="43">
        <f t="shared" si="8"/>
        <v>7666.4392200000002</v>
      </c>
      <c r="AH12" s="32">
        <f t="shared" si="9"/>
        <v>53803.319219999998</v>
      </c>
    </row>
    <row r="13" spans="1:34" s="44" customFormat="1" ht="54.75" customHeight="1" x14ac:dyDescent="0.2">
      <c r="A13" s="27">
        <v>7</v>
      </c>
      <c r="B13" s="28" t="s">
        <v>44</v>
      </c>
      <c r="C13" s="29" t="s">
        <v>45</v>
      </c>
      <c r="D13" s="29" t="s">
        <v>46</v>
      </c>
      <c r="E13" s="29" t="s">
        <v>47</v>
      </c>
      <c r="F13" s="29" t="s">
        <v>48</v>
      </c>
      <c r="G13" s="29"/>
      <c r="H13" s="49" t="s">
        <v>53</v>
      </c>
      <c r="I13" s="47"/>
      <c r="J13" s="34">
        <v>40</v>
      </c>
      <c r="K13" s="33"/>
      <c r="L13" s="35" t="s">
        <v>54</v>
      </c>
      <c r="M13" s="35" t="s">
        <v>51</v>
      </c>
      <c r="N13" s="35" t="s">
        <v>52</v>
      </c>
      <c r="O13" s="36">
        <v>12447</v>
      </c>
      <c r="P13" s="40"/>
      <c r="Q13" s="38">
        <v>771</v>
      </c>
      <c r="R13" s="48"/>
      <c r="S13" s="39"/>
      <c r="T13" s="40">
        <f t="shared" si="0"/>
        <v>1680.345</v>
      </c>
      <c r="U13" s="40">
        <f t="shared" si="1"/>
        <v>373.40999999999997</v>
      </c>
      <c r="V13" s="40">
        <f t="shared" si="2"/>
        <v>1507.9229325000001</v>
      </c>
      <c r="W13" s="41">
        <f t="shared" si="3"/>
        <v>248.94</v>
      </c>
      <c r="X13" s="41">
        <v>459.6</v>
      </c>
      <c r="Y13" s="41"/>
      <c r="Z13" s="41"/>
      <c r="AA13" s="41"/>
      <c r="AB13" s="41"/>
      <c r="AC13" s="42">
        <f t="shared" si="4"/>
        <v>20745</v>
      </c>
      <c r="AD13" s="43">
        <f t="shared" si="5"/>
        <v>9957.5999999999985</v>
      </c>
      <c r="AE13" s="43">
        <f t="shared" si="6"/>
        <v>6223.5</v>
      </c>
      <c r="AF13" s="43">
        <f t="shared" si="7"/>
        <v>9210.7799999999988</v>
      </c>
      <c r="AG13" s="43">
        <f t="shared" si="8"/>
        <v>7666.4392200000002</v>
      </c>
      <c r="AH13" s="32">
        <f t="shared" si="9"/>
        <v>53803.319219999998</v>
      </c>
    </row>
    <row r="14" spans="1:34" s="44" customFormat="1" ht="54.75" customHeight="1" x14ac:dyDescent="0.2">
      <c r="A14" s="45">
        <v>8</v>
      </c>
      <c r="B14" s="28" t="s">
        <v>44</v>
      </c>
      <c r="C14" s="29" t="s">
        <v>45</v>
      </c>
      <c r="D14" s="29" t="s">
        <v>46</v>
      </c>
      <c r="E14" s="29" t="s">
        <v>47</v>
      </c>
      <c r="F14" s="29" t="s">
        <v>48</v>
      </c>
      <c r="G14" s="29"/>
      <c r="H14" s="49" t="s">
        <v>53</v>
      </c>
      <c r="I14" s="47"/>
      <c r="J14" s="34">
        <v>40</v>
      </c>
      <c r="K14" s="33"/>
      <c r="L14" s="35" t="s">
        <v>54</v>
      </c>
      <c r="M14" s="35" t="s">
        <v>51</v>
      </c>
      <c r="N14" s="35" t="s">
        <v>52</v>
      </c>
      <c r="O14" s="36">
        <v>12447</v>
      </c>
      <c r="P14" s="40"/>
      <c r="Q14" s="38">
        <v>771</v>
      </c>
      <c r="R14" s="48"/>
      <c r="S14" s="39">
        <f>((O14/100)*2)*1</f>
        <v>248.94</v>
      </c>
      <c r="T14" s="40">
        <f t="shared" si="0"/>
        <v>1680.345</v>
      </c>
      <c r="U14" s="40">
        <f t="shared" si="1"/>
        <v>373.40999999999997</v>
      </c>
      <c r="V14" s="40">
        <f t="shared" si="2"/>
        <v>1507.9229325000001</v>
      </c>
      <c r="W14" s="41">
        <f t="shared" si="3"/>
        <v>248.94</v>
      </c>
      <c r="X14" s="41">
        <v>459.6</v>
      </c>
      <c r="Y14" s="41"/>
      <c r="Z14" s="41"/>
      <c r="AA14" s="41"/>
      <c r="AB14" s="41"/>
      <c r="AC14" s="42">
        <f t="shared" si="4"/>
        <v>20745</v>
      </c>
      <c r="AD14" s="43">
        <f t="shared" si="5"/>
        <v>9957.5999999999985</v>
      </c>
      <c r="AE14" s="43">
        <f t="shared" si="6"/>
        <v>6223.5</v>
      </c>
      <c r="AF14" s="43">
        <f t="shared" si="7"/>
        <v>9210.7799999999988</v>
      </c>
      <c r="AG14" s="43">
        <f t="shared" si="8"/>
        <v>7666.4392200000002</v>
      </c>
      <c r="AH14" s="32">
        <f t="shared" si="9"/>
        <v>53803.319219999998</v>
      </c>
    </row>
    <row r="15" spans="1:34" s="44" customFormat="1" ht="54.75" customHeight="1" x14ac:dyDescent="0.2">
      <c r="A15" s="27">
        <v>9</v>
      </c>
      <c r="B15" s="28" t="s">
        <v>44</v>
      </c>
      <c r="C15" s="29" t="s">
        <v>45</v>
      </c>
      <c r="D15" s="29" t="s">
        <v>46</v>
      </c>
      <c r="E15" s="29" t="s">
        <v>47</v>
      </c>
      <c r="F15" s="29" t="s">
        <v>48</v>
      </c>
      <c r="G15" s="29"/>
      <c r="H15" s="49" t="s">
        <v>53</v>
      </c>
      <c r="I15" s="47"/>
      <c r="J15" s="34">
        <v>40</v>
      </c>
      <c r="K15" s="33"/>
      <c r="L15" s="35" t="s">
        <v>54</v>
      </c>
      <c r="M15" s="35" t="s">
        <v>51</v>
      </c>
      <c r="N15" s="35" t="s">
        <v>52</v>
      </c>
      <c r="O15" s="36">
        <v>12447</v>
      </c>
      <c r="P15" s="40"/>
      <c r="Q15" s="38">
        <v>771</v>
      </c>
      <c r="R15" s="48"/>
      <c r="S15" s="39"/>
      <c r="T15" s="40">
        <f t="shared" si="0"/>
        <v>1680.345</v>
      </c>
      <c r="U15" s="40">
        <f t="shared" si="1"/>
        <v>373.40999999999997</v>
      </c>
      <c r="V15" s="40">
        <f t="shared" si="2"/>
        <v>1507.9229325000001</v>
      </c>
      <c r="W15" s="41">
        <f t="shared" si="3"/>
        <v>248.94</v>
      </c>
      <c r="X15" s="41">
        <v>459.6</v>
      </c>
      <c r="Y15" s="41"/>
      <c r="Z15" s="41"/>
      <c r="AA15" s="41"/>
      <c r="AB15" s="41"/>
      <c r="AC15" s="42">
        <f t="shared" si="4"/>
        <v>20745</v>
      </c>
      <c r="AD15" s="43">
        <f t="shared" si="5"/>
        <v>9957.5999999999985</v>
      </c>
      <c r="AE15" s="43">
        <f t="shared" si="6"/>
        <v>6223.5</v>
      </c>
      <c r="AF15" s="43">
        <f t="shared" si="7"/>
        <v>9210.7799999999988</v>
      </c>
      <c r="AG15" s="43">
        <f t="shared" si="8"/>
        <v>7666.4392200000002</v>
      </c>
      <c r="AH15" s="32">
        <f t="shared" si="9"/>
        <v>53803.319219999998</v>
      </c>
    </row>
    <row r="16" spans="1:34" s="44" customFormat="1" ht="54.75" customHeight="1" x14ac:dyDescent="0.2">
      <c r="A16" s="45">
        <v>10</v>
      </c>
      <c r="B16" s="28" t="s">
        <v>44</v>
      </c>
      <c r="C16" s="29" t="s">
        <v>45</v>
      </c>
      <c r="D16" s="29" t="s">
        <v>46</v>
      </c>
      <c r="E16" s="29" t="s">
        <v>47</v>
      </c>
      <c r="F16" s="29" t="s">
        <v>48</v>
      </c>
      <c r="G16" s="29"/>
      <c r="H16" s="49" t="s">
        <v>53</v>
      </c>
      <c r="I16" s="47"/>
      <c r="J16" s="34">
        <v>40</v>
      </c>
      <c r="K16" s="33"/>
      <c r="L16" s="35" t="s">
        <v>54</v>
      </c>
      <c r="M16" s="35" t="s">
        <v>51</v>
      </c>
      <c r="N16" s="35" t="s">
        <v>52</v>
      </c>
      <c r="O16" s="36">
        <v>12447</v>
      </c>
      <c r="P16" s="40"/>
      <c r="Q16" s="38">
        <v>771</v>
      </c>
      <c r="R16" s="48"/>
      <c r="S16" s="39"/>
      <c r="T16" s="40">
        <f t="shared" si="0"/>
        <v>1680.345</v>
      </c>
      <c r="U16" s="40">
        <f t="shared" si="1"/>
        <v>373.40999999999997</v>
      </c>
      <c r="V16" s="40">
        <f t="shared" si="2"/>
        <v>1507.9229325000001</v>
      </c>
      <c r="W16" s="41">
        <f t="shared" si="3"/>
        <v>248.94</v>
      </c>
      <c r="X16" s="41">
        <v>459.6</v>
      </c>
      <c r="Y16" s="41"/>
      <c r="Z16" s="41"/>
      <c r="AA16" s="41"/>
      <c r="AB16" s="41"/>
      <c r="AC16" s="42">
        <f t="shared" si="4"/>
        <v>20745</v>
      </c>
      <c r="AD16" s="43">
        <f t="shared" si="5"/>
        <v>9957.5999999999985</v>
      </c>
      <c r="AE16" s="43">
        <f t="shared" si="6"/>
        <v>6223.5</v>
      </c>
      <c r="AF16" s="43">
        <f t="shared" si="7"/>
        <v>9210.7799999999988</v>
      </c>
      <c r="AG16" s="43">
        <f t="shared" si="8"/>
        <v>7666.4392200000002</v>
      </c>
      <c r="AH16" s="32">
        <f t="shared" si="9"/>
        <v>53803.319219999998</v>
      </c>
    </row>
    <row r="17" spans="1:34" s="44" customFormat="1" ht="54.75" customHeight="1" x14ac:dyDescent="0.2">
      <c r="A17" s="27">
        <v>11</v>
      </c>
      <c r="B17" s="28" t="s">
        <v>44</v>
      </c>
      <c r="C17" s="29" t="s">
        <v>45</v>
      </c>
      <c r="D17" s="29" t="s">
        <v>46</v>
      </c>
      <c r="E17" s="29" t="s">
        <v>47</v>
      </c>
      <c r="F17" s="29" t="s">
        <v>48</v>
      </c>
      <c r="G17" s="29"/>
      <c r="H17" s="49" t="s">
        <v>53</v>
      </c>
      <c r="I17" s="33"/>
      <c r="J17" s="34">
        <v>40</v>
      </c>
      <c r="K17" s="33"/>
      <c r="L17" s="35" t="s">
        <v>54</v>
      </c>
      <c r="M17" s="35" t="s">
        <v>51</v>
      </c>
      <c r="N17" s="35" t="s">
        <v>52</v>
      </c>
      <c r="O17" s="36">
        <v>12447</v>
      </c>
      <c r="P17" s="40"/>
      <c r="Q17" s="38">
        <v>771</v>
      </c>
      <c r="R17" s="48"/>
      <c r="S17" s="39">
        <f>((O17/100)*2)*1</f>
        <v>248.94</v>
      </c>
      <c r="T17" s="40">
        <f t="shared" si="0"/>
        <v>1680.345</v>
      </c>
      <c r="U17" s="40">
        <f t="shared" si="1"/>
        <v>373.40999999999997</v>
      </c>
      <c r="V17" s="40">
        <f t="shared" si="2"/>
        <v>1507.9229325000001</v>
      </c>
      <c r="W17" s="41">
        <f t="shared" si="3"/>
        <v>248.94</v>
      </c>
      <c r="X17" s="41">
        <v>459.6</v>
      </c>
      <c r="Y17" s="41"/>
      <c r="Z17" s="41"/>
      <c r="AA17" s="41"/>
      <c r="AB17" s="41"/>
      <c r="AC17" s="42">
        <f t="shared" si="4"/>
        <v>20745</v>
      </c>
      <c r="AD17" s="43">
        <f t="shared" si="5"/>
        <v>9957.5999999999985</v>
      </c>
      <c r="AE17" s="43">
        <f t="shared" si="6"/>
        <v>6223.5</v>
      </c>
      <c r="AF17" s="43">
        <f t="shared" si="7"/>
        <v>9210.7799999999988</v>
      </c>
      <c r="AG17" s="43">
        <f t="shared" si="8"/>
        <v>7666.4392200000002</v>
      </c>
      <c r="AH17" s="32">
        <f t="shared" si="9"/>
        <v>53803.319219999998</v>
      </c>
    </row>
    <row r="18" spans="1:34" s="44" customFormat="1" ht="54.75" customHeight="1" x14ac:dyDescent="0.2">
      <c r="A18" s="50">
        <v>12</v>
      </c>
      <c r="B18" s="28" t="s">
        <v>44</v>
      </c>
      <c r="C18" s="29" t="s">
        <v>45</v>
      </c>
      <c r="D18" s="29" t="s">
        <v>46</v>
      </c>
      <c r="E18" s="29" t="s">
        <v>47</v>
      </c>
      <c r="F18" s="29" t="s">
        <v>48</v>
      </c>
      <c r="G18" s="29" t="s">
        <v>55</v>
      </c>
      <c r="H18" s="30" t="s">
        <v>56</v>
      </c>
      <c r="I18" s="33"/>
      <c r="J18" s="34">
        <v>14</v>
      </c>
      <c r="K18" s="33"/>
      <c r="L18" s="51" t="s">
        <v>57</v>
      </c>
      <c r="M18" s="35" t="s">
        <v>51</v>
      </c>
      <c r="N18" s="35" t="s">
        <v>52</v>
      </c>
      <c r="O18" s="52">
        <f>G18*J18</f>
        <v>4422.5999999999995</v>
      </c>
      <c r="P18" s="40"/>
      <c r="Q18" s="38">
        <f>(J18*4)*4.82</f>
        <v>269.92</v>
      </c>
      <c r="R18" s="48"/>
      <c r="S18" s="39"/>
      <c r="T18" s="40">
        <f t="shared" si="0"/>
        <v>597.05099999999993</v>
      </c>
      <c r="U18" s="40">
        <f t="shared" si="1"/>
        <v>132.67799999999997</v>
      </c>
      <c r="V18" s="40">
        <f t="shared" si="2"/>
        <v>535.78693349999992</v>
      </c>
      <c r="W18" s="41">
        <f t="shared" si="3"/>
        <v>88.451999999999984</v>
      </c>
      <c r="X18" s="41">
        <f>J18*9.75</f>
        <v>136.5</v>
      </c>
      <c r="Y18" s="41"/>
      <c r="Z18" s="41"/>
      <c r="AA18" s="41"/>
      <c r="AB18" s="41"/>
      <c r="AC18" s="42">
        <f t="shared" si="4"/>
        <v>7370.9999999999991</v>
      </c>
      <c r="AD18" s="43">
        <f t="shared" si="5"/>
        <v>3538.08</v>
      </c>
      <c r="AE18" s="43">
        <f t="shared" si="6"/>
        <v>2211.2999999999997</v>
      </c>
      <c r="AF18" s="43">
        <f t="shared" si="7"/>
        <v>3272.7239999999993</v>
      </c>
      <c r="AG18" s="43">
        <f t="shared" si="8"/>
        <v>2723.9972759999996</v>
      </c>
      <c r="AH18" s="32">
        <f t="shared" si="9"/>
        <v>19117.101275999994</v>
      </c>
    </row>
    <row r="19" spans="1:34" s="44" customFormat="1" ht="54.75" customHeight="1" x14ac:dyDescent="0.2">
      <c r="A19" s="50">
        <v>13</v>
      </c>
      <c r="B19" s="28" t="s">
        <v>44</v>
      </c>
      <c r="C19" s="29" t="s">
        <v>45</v>
      </c>
      <c r="D19" s="29" t="s">
        <v>46</v>
      </c>
      <c r="E19" s="29" t="s">
        <v>47</v>
      </c>
      <c r="F19" s="29" t="s">
        <v>48</v>
      </c>
      <c r="G19" s="29" t="s">
        <v>55</v>
      </c>
      <c r="H19" s="30" t="s">
        <v>56</v>
      </c>
      <c r="I19" s="33"/>
      <c r="J19" s="34">
        <v>8</v>
      </c>
      <c r="K19" s="33"/>
      <c r="L19" s="51" t="s">
        <v>57</v>
      </c>
      <c r="M19" s="35" t="s">
        <v>51</v>
      </c>
      <c r="N19" s="35" t="s">
        <v>52</v>
      </c>
      <c r="O19" s="52">
        <f>G19*J19</f>
        <v>2527.1999999999998</v>
      </c>
      <c r="P19" s="40"/>
      <c r="Q19" s="38">
        <f t="shared" ref="Q19:Q85" si="10">(J19*4)*4.82</f>
        <v>154.24</v>
      </c>
      <c r="R19" s="48"/>
      <c r="S19" s="39"/>
      <c r="T19" s="40">
        <f t="shared" si="0"/>
        <v>341.17200000000003</v>
      </c>
      <c r="U19" s="40">
        <f t="shared" si="1"/>
        <v>75.815999999999988</v>
      </c>
      <c r="V19" s="40">
        <f t="shared" si="2"/>
        <v>306.16396199999997</v>
      </c>
      <c r="W19" s="41">
        <f t="shared" si="3"/>
        <v>50.543999999999997</v>
      </c>
      <c r="X19" s="41">
        <f t="shared" ref="X19:X85" si="11">J19*9.75</f>
        <v>78</v>
      </c>
      <c r="Y19" s="41"/>
      <c r="Z19" s="41"/>
      <c r="AA19" s="41"/>
      <c r="AB19" s="41"/>
      <c r="AC19" s="42">
        <f t="shared" si="4"/>
        <v>4212</v>
      </c>
      <c r="AD19" s="43">
        <f t="shared" si="5"/>
        <v>2021.7599999999998</v>
      </c>
      <c r="AE19" s="43">
        <f t="shared" si="6"/>
        <v>1263.5999999999999</v>
      </c>
      <c r="AF19" s="43">
        <f t="shared" si="7"/>
        <v>1870.1279999999999</v>
      </c>
      <c r="AG19" s="43">
        <f t="shared" si="8"/>
        <v>1556.569872</v>
      </c>
      <c r="AH19" s="32">
        <f t="shared" si="9"/>
        <v>10924.057872000001</v>
      </c>
    </row>
    <row r="20" spans="1:34" s="44" customFormat="1" ht="54.75" customHeight="1" x14ac:dyDescent="0.2">
      <c r="A20" s="50">
        <v>14</v>
      </c>
      <c r="B20" s="28" t="s">
        <v>44</v>
      </c>
      <c r="C20" s="29" t="s">
        <v>45</v>
      </c>
      <c r="D20" s="29" t="s">
        <v>46</v>
      </c>
      <c r="E20" s="29" t="s">
        <v>47</v>
      </c>
      <c r="F20" s="29" t="s">
        <v>48</v>
      </c>
      <c r="G20" s="29" t="s">
        <v>55</v>
      </c>
      <c r="H20" s="30" t="s">
        <v>56</v>
      </c>
      <c r="I20" s="33"/>
      <c r="J20" s="34">
        <v>10</v>
      </c>
      <c r="K20" s="33"/>
      <c r="L20" s="51" t="s">
        <v>57</v>
      </c>
      <c r="M20" s="35" t="s">
        <v>51</v>
      </c>
      <c r="N20" s="35" t="s">
        <v>52</v>
      </c>
      <c r="O20" s="52">
        <f>G20*J20</f>
        <v>3159</v>
      </c>
      <c r="P20" s="40"/>
      <c r="Q20" s="38">
        <f t="shared" si="10"/>
        <v>192.8</v>
      </c>
      <c r="R20" s="48"/>
      <c r="S20" s="39"/>
      <c r="T20" s="40">
        <f t="shared" si="0"/>
        <v>426.46500000000003</v>
      </c>
      <c r="U20" s="40">
        <f t="shared" si="1"/>
        <v>94.77</v>
      </c>
      <c r="V20" s="40">
        <f t="shared" si="2"/>
        <v>382.70495249999999</v>
      </c>
      <c r="W20" s="41">
        <f t="shared" si="3"/>
        <v>63.18</v>
      </c>
      <c r="X20" s="41">
        <f t="shared" si="11"/>
        <v>97.5</v>
      </c>
      <c r="Y20" s="41"/>
      <c r="Z20" s="41"/>
      <c r="AA20" s="41"/>
      <c r="AB20" s="41"/>
      <c r="AC20" s="42">
        <f t="shared" si="4"/>
        <v>5265</v>
      </c>
      <c r="AD20" s="43">
        <f t="shared" si="5"/>
        <v>2527.1999999999998</v>
      </c>
      <c r="AE20" s="43">
        <f t="shared" si="6"/>
        <v>1579.5</v>
      </c>
      <c r="AF20" s="43">
        <f t="shared" si="7"/>
        <v>2337.66</v>
      </c>
      <c r="AG20" s="43">
        <f t="shared" si="8"/>
        <v>1945.71234</v>
      </c>
      <c r="AH20" s="32">
        <f t="shared" si="9"/>
        <v>13655.072340000001</v>
      </c>
    </row>
    <row r="21" spans="1:34" s="44" customFormat="1" ht="54.75" customHeight="1" x14ac:dyDescent="0.2">
      <c r="A21" s="50">
        <v>15</v>
      </c>
      <c r="B21" s="28" t="s">
        <v>44</v>
      </c>
      <c r="C21" s="29" t="s">
        <v>45</v>
      </c>
      <c r="D21" s="29" t="s">
        <v>46</v>
      </c>
      <c r="E21" s="29" t="s">
        <v>47</v>
      </c>
      <c r="F21" s="29" t="s">
        <v>48</v>
      </c>
      <c r="G21" s="29" t="s">
        <v>55</v>
      </c>
      <c r="H21" s="30" t="s">
        <v>56</v>
      </c>
      <c r="I21" s="33"/>
      <c r="J21" s="34">
        <v>17</v>
      </c>
      <c r="K21" s="33"/>
      <c r="L21" s="51" t="s">
        <v>57</v>
      </c>
      <c r="M21" s="35" t="s">
        <v>51</v>
      </c>
      <c r="N21" s="35" t="s">
        <v>52</v>
      </c>
      <c r="O21" s="52">
        <f>G21*J21</f>
        <v>5370.2999999999993</v>
      </c>
      <c r="P21" s="40"/>
      <c r="Q21" s="38">
        <f t="shared" si="10"/>
        <v>327.76</v>
      </c>
      <c r="R21" s="48"/>
      <c r="S21" s="39">
        <f>((O21/100)*2)*1</f>
        <v>107.40599999999999</v>
      </c>
      <c r="T21" s="40">
        <f t="shared" si="0"/>
        <v>724.9905</v>
      </c>
      <c r="U21" s="40">
        <f t="shared" si="1"/>
        <v>161.10899999999998</v>
      </c>
      <c r="V21" s="40">
        <f t="shared" si="2"/>
        <v>650.59841924999989</v>
      </c>
      <c r="W21" s="41">
        <f t="shared" si="3"/>
        <v>107.40599999999999</v>
      </c>
      <c r="X21" s="41">
        <f t="shared" si="11"/>
        <v>165.75</v>
      </c>
      <c r="Y21" s="41"/>
      <c r="Z21" s="41"/>
      <c r="AA21" s="41"/>
      <c r="AB21" s="41"/>
      <c r="AC21" s="42">
        <f t="shared" si="4"/>
        <v>8950.4999999999982</v>
      </c>
      <c r="AD21" s="43">
        <f t="shared" si="5"/>
        <v>4296.2399999999989</v>
      </c>
      <c r="AE21" s="43">
        <f t="shared" si="6"/>
        <v>2685.1499999999996</v>
      </c>
      <c r="AF21" s="43">
        <f t="shared" si="7"/>
        <v>3974.021999999999</v>
      </c>
      <c r="AG21" s="43">
        <f t="shared" si="8"/>
        <v>3307.7109779999996</v>
      </c>
      <c r="AH21" s="32">
        <f t="shared" si="9"/>
        <v>23213.622977999996</v>
      </c>
    </row>
    <row r="22" spans="1:34" s="44" customFormat="1" ht="54.75" customHeight="1" x14ac:dyDescent="0.2">
      <c r="A22" s="50">
        <v>16</v>
      </c>
      <c r="B22" s="28" t="s">
        <v>44</v>
      </c>
      <c r="C22" s="29" t="s">
        <v>45</v>
      </c>
      <c r="D22" s="29" t="s">
        <v>46</v>
      </c>
      <c r="E22" s="29" t="s">
        <v>47</v>
      </c>
      <c r="F22" s="29" t="s">
        <v>48</v>
      </c>
      <c r="G22" s="29" t="s">
        <v>55</v>
      </c>
      <c r="H22" s="30" t="s">
        <v>56</v>
      </c>
      <c r="I22" s="33"/>
      <c r="J22" s="34">
        <v>4</v>
      </c>
      <c r="K22" s="33"/>
      <c r="L22" s="51" t="s">
        <v>57</v>
      </c>
      <c r="M22" s="35" t="s">
        <v>51</v>
      </c>
      <c r="N22" s="35" t="s">
        <v>52</v>
      </c>
      <c r="O22" s="52">
        <f>G22*J22</f>
        <v>1263.5999999999999</v>
      </c>
      <c r="P22" s="40"/>
      <c r="Q22" s="38">
        <f t="shared" si="10"/>
        <v>77.12</v>
      </c>
      <c r="R22" s="48"/>
      <c r="S22" s="39"/>
      <c r="T22" s="40">
        <f t="shared" si="0"/>
        <v>170.58600000000001</v>
      </c>
      <c r="U22" s="40">
        <f t="shared" si="1"/>
        <v>37.907999999999994</v>
      </c>
      <c r="V22" s="40">
        <f t="shared" si="2"/>
        <v>153.08198099999998</v>
      </c>
      <c r="W22" s="41">
        <f t="shared" si="3"/>
        <v>25.271999999999998</v>
      </c>
      <c r="X22" s="41">
        <f t="shared" si="11"/>
        <v>39</v>
      </c>
      <c r="Y22" s="41"/>
      <c r="Z22" s="41"/>
      <c r="AA22" s="41"/>
      <c r="AB22" s="41"/>
      <c r="AC22" s="42">
        <f t="shared" si="4"/>
        <v>2106</v>
      </c>
      <c r="AD22" s="43">
        <f t="shared" si="5"/>
        <v>1010.8799999999999</v>
      </c>
      <c r="AE22" s="43">
        <f t="shared" si="6"/>
        <v>631.79999999999995</v>
      </c>
      <c r="AF22" s="43">
        <f t="shared" si="7"/>
        <v>935.06399999999996</v>
      </c>
      <c r="AG22" s="43">
        <f t="shared" si="8"/>
        <v>778.28493600000002</v>
      </c>
      <c r="AH22" s="32">
        <f t="shared" si="9"/>
        <v>5462.0289360000006</v>
      </c>
    </row>
    <row r="23" spans="1:34" s="44" customFormat="1" ht="54.75" customHeight="1" x14ac:dyDescent="0.2">
      <c r="A23" s="50">
        <v>17</v>
      </c>
      <c r="B23" s="28" t="s">
        <v>44</v>
      </c>
      <c r="C23" s="29" t="s">
        <v>45</v>
      </c>
      <c r="D23" s="29" t="s">
        <v>46</v>
      </c>
      <c r="E23" s="29" t="s">
        <v>47</v>
      </c>
      <c r="F23" s="29" t="s">
        <v>48</v>
      </c>
      <c r="G23" s="29" t="s">
        <v>55</v>
      </c>
      <c r="H23" s="30" t="s">
        <v>56</v>
      </c>
      <c r="I23" s="33"/>
      <c r="J23" s="34">
        <v>19</v>
      </c>
      <c r="K23" s="33"/>
      <c r="L23" s="51" t="s">
        <v>57</v>
      </c>
      <c r="M23" s="35" t="s">
        <v>51</v>
      </c>
      <c r="N23" s="35" t="s">
        <v>52</v>
      </c>
      <c r="O23" s="52">
        <f>G23*J23</f>
        <v>6002.0999999999995</v>
      </c>
      <c r="P23" s="40"/>
      <c r="Q23" s="38">
        <f t="shared" si="10"/>
        <v>366.32000000000005</v>
      </c>
      <c r="R23" s="48"/>
      <c r="S23" s="39"/>
      <c r="T23" s="40">
        <f t="shared" si="0"/>
        <v>810.2835</v>
      </c>
      <c r="U23" s="40">
        <f t="shared" si="1"/>
        <v>180.06299999999999</v>
      </c>
      <c r="V23" s="40">
        <f t="shared" si="2"/>
        <v>727.13940974999991</v>
      </c>
      <c r="W23" s="41">
        <f t="shared" si="3"/>
        <v>120.04199999999999</v>
      </c>
      <c r="X23" s="41">
        <f t="shared" si="11"/>
        <v>185.25</v>
      </c>
      <c r="Y23" s="41"/>
      <c r="Z23" s="41"/>
      <c r="AA23" s="41"/>
      <c r="AB23" s="41"/>
      <c r="AC23" s="42">
        <f t="shared" si="4"/>
        <v>10003.5</v>
      </c>
      <c r="AD23" s="43">
        <f t="shared" si="5"/>
        <v>4801.68</v>
      </c>
      <c r="AE23" s="43">
        <f t="shared" si="6"/>
        <v>3001.0499999999997</v>
      </c>
      <c r="AF23" s="43">
        <f t="shared" si="7"/>
        <v>4441.5540000000001</v>
      </c>
      <c r="AG23" s="43">
        <f t="shared" si="8"/>
        <v>3696.8534460000001</v>
      </c>
      <c r="AH23" s="32">
        <f t="shared" si="9"/>
        <v>25944.637446000001</v>
      </c>
    </row>
    <row r="24" spans="1:34" s="44" customFormat="1" ht="54.75" customHeight="1" x14ac:dyDescent="0.2">
      <c r="A24" s="50">
        <v>18</v>
      </c>
      <c r="B24" s="28" t="s">
        <v>44</v>
      </c>
      <c r="C24" s="29" t="s">
        <v>45</v>
      </c>
      <c r="D24" s="29" t="s">
        <v>46</v>
      </c>
      <c r="E24" s="29" t="s">
        <v>47</v>
      </c>
      <c r="F24" s="29" t="s">
        <v>48</v>
      </c>
      <c r="G24" s="29" t="s">
        <v>55</v>
      </c>
      <c r="H24" s="30" t="s">
        <v>58</v>
      </c>
      <c r="I24" s="33"/>
      <c r="J24" s="34">
        <v>5</v>
      </c>
      <c r="K24" s="33"/>
      <c r="L24" s="51" t="s">
        <v>57</v>
      </c>
      <c r="M24" s="35" t="s">
        <v>51</v>
      </c>
      <c r="N24" s="35" t="s">
        <v>52</v>
      </c>
      <c r="O24" s="52">
        <f>G24*J24</f>
        <v>1579.5</v>
      </c>
      <c r="P24" s="40"/>
      <c r="Q24" s="38">
        <f t="shared" si="10"/>
        <v>96.4</v>
      </c>
      <c r="R24" s="48"/>
      <c r="S24" s="39"/>
      <c r="T24" s="40">
        <f t="shared" si="0"/>
        <v>213.23250000000002</v>
      </c>
      <c r="U24" s="40">
        <f t="shared" si="1"/>
        <v>47.384999999999998</v>
      </c>
      <c r="V24" s="40">
        <f t="shared" si="2"/>
        <v>191.35247625</v>
      </c>
      <c r="W24" s="41">
        <f t="shared" si="3"/>
        <v>31.59</v>
      </c>
      <c r="X24" s="41">
        <f t="shared" si="11"/>
        <v>48.75</v>
      </c>
      <c r="Y24" s="41"/>
      <c r="Z24" s="41"/>
      <c r="AA24" s="41"/>
      <c r="AB24" s="41"/>
      <c r="AC24" s="42">
        <f t="shared" si="4"/>
        <v>2632.5</v>
      </c>
      <c r="AD24" s="43">
        <f t="shared" si="5"/>
        <v>1263.5999999999999</v>
      </c>
      <c r="AE24" s="43">
        <f t="shared" si="6"/>
        <v>789.75</v>
      </c>
      <c r="AF24" s="43">
        <f t="shared" si="7"/>
        <v>1168.83</v>
      </c>
      <c r="AG24" s="43">
        <f t="shared" si="8"/>
        <v>972.85617000000002</v>
      </c>
      <c r="AH24" s="32">
        <f t="shared" si="9"/>
        <v>6827.5361700000003</v>
      </c>
    </row>
    <row r="25" spans="1:34" s="44" customFormat="1" ht="54.75" customHeight="1" x14ac:dyDescent="0.2">
      <c r="A25" s="50">
        <v>19</v>
      </c>
      <c r="B25" s="28" t="s">
        <v>44</v>
      </c>
      <c r="C25" s="29" t="s">
        <v>45</v>
      </c>
      <c r="D25" s="29" t="s">
        <v>46</v>
      </c>
      <c r="E25" s="29" t="s">
        <v>47</v>
      </c>
      <c r="F25" s="29" t="s">
        <v>48</v>
      </c>
      <c r="G25" s="29" t="s">
        <v>55</v>
      </c>
      <c r="H25" s="30" t="s">
        <v>56</v>
      </c>
      <c r="I25" s="33"/>
      <c r="J25" s="34">
        <v>17</v>
      </c>
      <c r="K25" s="33"/>
      <c r="L25" s="51" t="s">
        <v>57</v>
      </c>
      <c r="M25" s="35" t="s">
        <v>51</v>
      </c>
      <c r="N25" s="35" t="s">
        <v>52</v>
      </c>
      <c r="O25" s="52">
        <f>G25*J25</f>
        <v>5370.2999999999993</v>
      </c>
      <c r="P25" s="40"/>
      <c r="Q25" s="38">
        <f t="shared" si="10"/>
        <v>327.76</v>
      </c>
      <c r="R25" s="48"/>
      <c r="S25" s="39"/>
      <c r="T25" s="40">
        <f t="shared" si="0"/>
        <v>724.9905</v>
      </c>
      <c r="U25" s="40">
        <f t="shared" si="1"/>
        <v>161.10899999999998</v>
      </c>
      <c r="V25" s="40">
        <f t="shared" si="2"/>
        <v>650.59841924999989</v>
      </c>
      <c r="W25" s="41">
        <f t="shared" si="3"/>
        <v>107.40599999999999</v>
      </c>
      <c r="X25" s="41">
        <f t="shared" si="11"/>
        <v>165.75</v>
      </c>
      <c r="Y25" s="41"/>
      <c r="Z25" s="41"/>
      <c r="AA25" s="41"/>
      <c r="AB25" s="41"/>
      <c r="AC25" s="42">
        <f t="shared" si="4"/>
        <v>8950.4999999999982</v>
      </c>
      <c r="AD25" s="43">
        <f t="shared" si="5"/>
        <v>4296.2399999999989</v>
      </c>
      <c r="AE25" s="43">
        <f t="shared" si="6"/>
        <v>2685.1499999999996</v>
      </c>
      <c r="AF25" s="43">
        <f t="shared" si="7"/>
        <v>3974.021999999999</v>
      </c>
      <c r="AG25" s="43">
        <f t="shared" si="8"/>
        <v>3307.7109779999996</v>
      </c>
      <c r="AH25" s="32">
        <f t="shared" si="9"/>
        <v>23213.622977999996</v>
      </c>
    </row>
    <row r="26" spans="1:34" s="44" customFormat="1" ht="54.75" customHeight="1" x14ac:dyDescent="0.2">
      <c r="A26" s="50">
        <v>20</v>
      </c>
      <c r="B26" s="28" t="s">
        <v>44</v>
      </c>
      <c r="C26" s="29" t="s">
        <v>45</v>
      </c>
      <c r="D26" s="29" t="s">
        <v>46</v>
      </c>
      <c r="E26" s="29" t="s">
        <v>47</v>
      </c>
      <c r="F26" s="29" t="s">
        <v>48</v>
      </c>
      <c r="G26" s="29" t="s">
        <v>55</v>
      </c>
      <c r="H26" s="30" t="s">
        <v>56</v>
      </c>
      <c r="I26" s="33"/>
      <c r="J26" s="34">
        <v>20</v>
      </c>
      <c r="K26" s="33"/>
      <c r="L26" s="51" t="s">
        <v>57</v>
      </c>
      <c r="M26" s="35" t="s">
        <v>51</v>
      </c>
      <c r="N26" s="35" t="s">
        <v>52</v>
      </c>
      <c r="O26" s="52">
        <f>G26*J26</f>
        <v>6318</v>
      </c>
      <c r="P26" s="40"/>
      <c r="Q26" s="38">
        <f t="shared" si="10"/>
        <v>385.6</v>
      </c>
      <c r="R26" s="48"/>
      <c r="S26" s="39"/>
      <c r="T26" s="40">
        <f t="shared" si="0"/>
        <v>852.93000000000006</v>
      </c>
      <c r="U26" s="40">
        <f t="shared" si="1"/>
        <v>189.54</v>
      </c>
      <c r="V26" s="40">
        <f t="shared" si="2"/>
        <v>765.40990499999998</v>
      </c>
      <c r="W26" s="41">
        <f t="shared" si="3"/>
        <v>126.36</v>
      </c>
      <c r="X26" s="41">
        <f t="shared" si="11"/>
        <v>195</v>
      </c>
      <c r="Y26" s="41"/>
      <c r="Z26" s="41"/>
      <c r="AA26" s="41"/>
      <c r="AB26" s="41"/>
      <c r="AC26" s="42">
        <f t="shared" si="4"/>
        <v>10530</v>
      </c>
      <c r="AD26" s="43">
        <f t="shared" si="5"/>
        <v>5054.3999999999996</v>
      </c>
      <c r="AE26" s="43">
        <f t="shared" si="6"/>
        <v>3159</v>
      </c>
      <c r="AF26" s="43">
        <f t="shared" si="7"/>
        <v>4675.32</v>
      </c>
      <c r="AG26" s="43">
        <f t="shared" si="8"/>
        <v>3891.4246800000001</v>
      </c>
      <c r="AH26" s="32">
        <f t="shared" si="9"/>
        <v>27310.144680000001</v>
      </c>
    </row>
    <row r="27" spans="1:34" s="44" customFormat="1" ht="54.75" customHeight="1" x14ac:dyDescent="0.2">
      <c r="A27" s="50">
        <v>21</v>
      </c>
      <c r="B27" s="28" t="s">
        <v>44</v>
      </c>
      <c r="C27" s="29" t="s">
        <v>45</v>
      </c>
      <c r="D27" s="29" t="s">
        <v>46</v>
      </c>
      <c r="E27" s="29" t="s">
        <v>47</v>
      </c>
      <c r="F27" s="29" t="s">
        <v>48</v>
      </c>
      <c r="G27" s="29" t="s">
        <v>55</v>
      </c>
      <c r="H27" s="30" t="s">
        <v>56</v>
      </c>
      <c r="I27" s="33"/>
      <c r="J27" s="34">
        <v>34</v>
      </c>
      <c r="K27" s="33"/>
      <c r="L27" s="51" t="s">
        <v>57</v>
      </c>
      <c r="M27" s="35" t="s">
        <v>51</v>
      </c>
      <c r="N27" s="35" t="s">
        <v>52</v>
      </c>
      <c r="O27" s="52">
        <f>G27*J27</f>
        <v>10740.599999999999</v>
      </c>
      <c r="P27" s="40"/>
      <c r="Q27" s="38">
        <f t="shared" si="10"/>
        <v>655.52</v>
      </c>
      <c r="R27" s="48"/>
      <c r="S27" s="39"/>
      <c r="T27" s="40">
        <f t="shared" si="0"/>
        <v>1449.981</v>
      </c>
      <c r="U27" s="40">
        <f t="shared" si="1"/>
        <v>322.21799999999996</v>
      </c>
      <c r="V27" s="40">
        <f t="shared" si="2"/>
        <v>1301.1968384999998</v>
      </c>
      <c r="W27" s="41">
        <f t="shared" si="3"/>
        <v>214.81199999999998</v>
      </c>
      <c r="X27" s="41">
        <f t="shared" si="11"/>
        <v>331.5</v>
      </c>
      <c r="Y27" s="41"/>
      <c r="Z27" s="41"/>
      <c r="AA27" s="41"/>
      <c r="AB27" s="41"/>
      <c r="AC27" s="42">
        <f t="shared" si="4"/>
        <v>17900.999999999996</v>
      </c>
      <c r="AD27" s="43">
        <f t="shared" si="5"/>
        <v>8592.4799999999977</v>
      </c>
      <c r="AE27" s="43">
        <f t="shared" si="6"/>
        <v>5370.2999999999993</v>
      </c>
      <c r="AF27" s="43">
        <f t="shared" si="7"/>
        <v>7948.0439999999981</v>
      </c>
      <c r="AG27" s="43">
        <f t="shared" si="8"/>
        <v>6615.4219559999992</v>
      </c>
      <c r="AH27" s="32">
        <f t="shared" si="9"/>
        <v>46427.245955999992</v>
      </c>
    </row>
    <row r="28" spans="1:34" s="44" customFormat="1" ht="54.75" customHeight="1" x14ac:dyDescent="0.2">
      <c r="A28" s="50">
        <v>22</v>
      </c>
      <c r="B28" s="28" t="s">
        <v>44</v>
      </c>
      <c r="C28" s="29" t="s">
        <v>45</v>
      </c>
      <c r="D28" s="29" t="s">
        <v>46</v>
      </c>
      <c r="E28" s="29" t="s">
        <v>47</v>
      </c>
      <c r="F28" s="29" t="s">
        <v>48</v>
      </c>
      <c r="G28" s="29" t="s">
        <v>55</v>
      </c>
      <c r="H28" s="30" t="s">
        <v>56</v>
      </c>
      <c r="I28" s="33"/>
      <c r="J28" s="34">
        <v>14</v>
      </c>
      <c r="K28" s="33"/>
      <c r="L28" s="51" t="s">
        <v>57</v>
      </c>
      <c r="M28" s="35" t="s">
        <v>51</v>
      </c>
      <c r="N28" s="35" t="s">
        <v>52</v>
      </c>
      <c r="O28" s="52">
        <f>G28*J28</f>
        <v>4422.5999999999995</v>
      </c>
      <c r="P28" s="40"/>
      <c r="Q28" s="38">
        <f t="shared" si="10"/>
        <v>269.92</v>
      </c>
      <c r="R28" s="48"/>
      <c r="S28" s="39">
        <f>((O28/100)*2)*1</f>
        <v>88.451999999999984</v>
      </c>
      <c r="T28" s="40">
        <f t="shared" si="0"/>
        <v>597.05099999999993</v>
      </c>
      <c r="U28" s="40">
        <f t="shared" si="1"/>
        <v>132.67799999999997</v>
      </c>
      <c r="V28" s="40">
        <f t="shared" si="2"/>
        <v>535.78693349999992</v>
      </c>
      <c r="W28" s="41">
        <f t="shared" si="3"/>
        <v>88.451999999999984</v>
      </c>
      <c r="X28" s="41">
        <f t="shared" si="11"/>
        <v>136.5</v>
      </c>
      <c r="Y28" s="41"/>
      <c r="Z28" s="41"/>
      <c r="AA28" s="41"/>
      <c r="AB28" s="41"/>
      <c r="AC28" s="42">
        <f t="shared" si="4"/>
        <v>7370.9999999999991</v>
      </c>
      <c r="AD28" s="43">
        <f t="shared" si="5"/>
        <v>3538.08</v>
      </c>
      <c r="AE28" s="43">
        <f t="shared" si="6"/>
        <v>2211.2999999999997</v>
      </c>
      <c r="AF28" s="43">
        <f t="shared" si="7"/>
        <v>3272.7239999999993</v>
      </c>
      <c r="AG28" s="43">
        <f t="shared" si="8"/>
        <v>2723.9972759999996</v>
      </c>
      <c r="AH28" s="32">
        <f t="shared" si="9"/>
        <v>19117.101275999994</v>
      </c>
    </row>
    <row r="29" spans="1:34" s="44" customFormat="1" ht="54.75" customHeight="1" x14ac:dyDescent="0.2">
      <c r="A29" s="50">
        <v>23</v>
      </c>
      <c r="B29" s="28" t="s">
        <v>44</v>
      </c>
      <c r="C29" s="29" t="s">
        <v>45</v>
      </c>
      <c r="D29" s="29" t="s">
        <v>46</v>
      </c>
      <c r="E29" s="29" t="s">
        <v>47</v>
      </c>
      <c r="F29" s="29" t="s">
        <v>48</v>
      </c>
      <c r="G29" s="29" t="s">
        <v>55</v>
      </c>
      <c r="H29" s="30" t="s">
        <v>56</v>
      </c>
      <c r="I29" s="33"/>
      <c r="J29" s="34">
        <v>16</v>
      </c>
      <c r="K29" s="33"/>
      <c r="L29" s="51" t="s">
        <v>57</v>
      </c>
      <c r="M29" s="35" t="s">
        <v>51</v>
      </c>
      <c r="N29" s="35" t="s">
        <v>52</v>
      </c>
      <c r="O29" s="52">
        <f>G29*J29</f>
        <v>5054.3999999999996</v>
      </c>
      <c r="P29" s="40"/>
      <c r="Q29" s="38">
        <f t="shared" si="10"/>
        <v>308.48</v>
      </c>
      <c r="R29" s="48"/>
      <c r="S29" s="39"/>
      <c r="T29" s="40">
        <f t="shared" si="0"/>
        <v>682.34400000000005</v>
      </c>
      <c r="U29" s="40">
        <f t="shared" si="1"/>
        <v>151.63199999999998</v>
      </c>
      <c r="V29" s="40">
        <f t="shared" si="2"/>
        <v>612.32792399999994</v>
      </c>
      <c r="W29" s="41">
        <f t="shared" si="3"/>
        <v>101.08799999999999</v>
      </c>
      <c r="X29" s="41">
        <f t="shared" si="11"/>
        <v>156</v>
      </c>
      <c r="Y29" s="41"/>
      <c r="Z29" s="41"/>
      <c r="AA29" s="41"/>
      <c r="AB29" s="41"/>
      <c r="AC29" s="42">
        <f t="shared" si="4"/>
        <v>8424</v>
      </c>
      <c r="AD29" s="43">
        <f t="shared" si="5"/>
        <v>4043.5199999999995</v>
      </c>
      <c r="AE29" s="43">
        <f t="shared" si="6"/>
        <v>2527.1999999999998</v>
      </c>
      <c r="AF29" s="43">
        <f t="shared" si="7"/>
        <v>3740.2559999999999</v>
      </c>
      <c r="AG29" s="43">
        <f t="shared" si="8"/>
        <v>3113.1397440000001</v>
      </c>
      <c r="AH29" s="32">
        <f t="shared" si="9"/>
        <v>21848.115744000002</v>
      </c>
    </row>
    <row r="30" spans="1:34" s="44" customFormat="1" ht="54.75" customHeight="1" x14ac:dyDescent="0.2">
      <c r="A30" s="50">
        <v>24</v>
      </c>
      <c r="B30" s="28" t="s">
        <v>44</v>
      </c>
      <c r="C30" s="29" t="s">
        <v>45</v>
      </c>
      <c r="D30" s="29" t="s">
        <v>46</v>
      </c>
      <c r="E30" s="29" t="s">
        <v>47</v>
      </c>
      <c r="F30" s="29" t="s">
        <v>48</v>
      </c>
      <c r="G30" s="29" t="s">
        <v>55</v>
      </c>
      <c r="H30" s="30" t="s">
        <v>56</v>
      </c>
      <c r="I30" s="33"/>
      <c r="J30" s="34">
        <v>23</v>
      </c>
      <c r="K30" s="33"/>
      <c r="L30" s="51" t="s">
        <v>57</v>
      </c>
      <c r="M30" s="35" t="s">
        <v>51</v>
      </c>
      <c r="N30" s="35" t="s">
        <v>52</v>
      </c>
      <c r="O30" s="52">
        <f>G30*J30</f>
        <v>7265.7</v>
      </c>
      <c r="P30" s="40"/>
      <c r="Q30" s="38">
        <f t="shared" si="10"/>
        <v>443.44000000000005</v>
      </c>
      <c r="R30" s="48"/>
      <c r="S30" s="39"/>
      <c r="T30" s="40">
        <f t="shared" si="0"/>
        <v>980.86950000000002</v>
      </c>
      <c r="U30" s="40">
        <f t="shared" si="1"/>
        <v>217.97099999999998</v>
      </c>
      <c r="V30" s="40">
        <f t="shared" si="2"/>
        <v>880.22139075000007</v>
      </c>
      <c r="W30" s="41">
        <f t="shared" si="3"/>
        <v>145.31399999999999</v>
      </c>
      <c r="X30" s="41">
        <f t="shared" si="11"/>
        <v>224.25</v>
      </c>
      <c r="Y30" s="41"/>
      <c r="Z30" s="41"/>
      <c r="AA30" s="41"/>
      <c r="AB30" s="41"/>
      <c r="AC30" s="42">
        <f t="shared" si="4"/>
        <v>12109.5</v>
      </c>
      <c r="AD30" s="43">
        <f t="shared" si="5"/>
        <v>5812.5599999999995</v>
      </c>
      <c r="AE30" s="43">
        <f t="shared" si="6"/>
        <v>3632.85</v>
      </c>
      <c r="AF30" s="43">
        <f t="shared" si="7"/>
        <v>5376.6179999999995</v>
      </c>
      <c r="AG30" s="43">
        <f t="shared" si="8"/>
        <v>4475.1383819999992</v>
      </c>
      <c r="AH30" s="32">
        <f t="shared" si="9"/>
        <v>31406.666381999996</v>
      </c>
    </row>
    <row r="31" spans="1:34" s="44" customFormat="1" ht="54.75" customHeight="1" x14ac:dyDescent="0.2">
      <c r="A31" s="50">
        <v>25</v>
      </c>
      <c r="B31" s="28" t="s">
        <v>44</v>
      </c>
      <c r="C31" s="29" t="s">
        <v>45</v>
      </c>
      <c r="D31" s="29" t="s">
        <v>46</v>
      </c>
      <c r="E31" s="29" t="s">
        <v>47</v>
      </c>
      <c r="F31" s="29" t="s">
        <v>48</v>
      </c>
      <c r="G31" s="29" t="s">
        <v>55</v>
      </c>
      <c r="H31" s="30" t="s">
        <v>56</v>
      </c>
      <c r="I31" s="33"/>
      <c r="J31" s="34">
        <v>15</v>
      </c>
      <c r="K31" s="33"/>
      <c r="L31" s="51" t="s">
        <v>57</v>
      </c>
      <c r="M31" s="35" t="s">
        <v>51</v>
      </c>
      <c r="N31" s="35" t="s">
        <v>52</v>
      </c>
      <c r="O31" s="52">
        <f>G31*J31</f>
        <v>4738.5</v>
      </c>
      <c r="P31" s="40"/>
      <c r="Q31" s="38">
        <f t="shared" si="10"/>
        <v>289.20000000000005</v>
      </c>
      <c r="R31" s="48"/>
      <c r="S31" s="39"/>
      <c r="T31" s="40">
        <f t="shared" si="0"/>
        <v>639.69749999999999</v>
      </c>
      <c r="U31" s="40">
        <f t="shared" si="1"/>
        <v>142.155</v>
      </c>
      <c r="V31" s="40">
        <f t="shared" si="2"/>
        <v>574.05742874999999</v>
      </c>
      <c r="W31" s="41">
        <f t="shared" si="3"/>
        <v>94.77</v>
      </c>
      <c r="X31" s="41">
        <f t="shared" si="11"/>
        <v>146.25</v>
      </c>
      <c r="Y31" s="41"/>
      <c r="Z31" s="41"/>
      <c r="AA31" s="41"/>
      <c r="AB31" s="41"/>
      <c r="AC31" s="42">
        <f t="shared" si="4"/>
        <v>7897.4999999999991</v>
      </c>
      <c r="AD31" s="43">
        <f t="shared" si="5"/>
        <v>3790.7999999999997</v>
      </c>
      <c r="AE31" s="43">
        <f t="shared" si="6"/>
        <v>2369.25</v>
      </c>
      <c r="AF31" s="43">
        <f t="shared" si="7"/>
        <v>3506.49</v>
      </c>
      <c r="AG31" s="43">
        <f t="shared" si="8"/>
        <v>2918.5685100000001</v>
      </c>
      <c r="AH31" s="32">
        <f t="shared" si="9"/>
        <v>20482.608510000002</v>
      </c>
    </row>
    <row r="32" spans="1:34" s="44" customFormat="1" ht="54.75" customHeight="1" x14ac:dyDescent="0.2">
      <c r="A32" s="50">
        <v>26</v>
      </c>
      <c r="B32" s="28" t="s">
        <v>44</v>
      </c>
      <c r="C32" s="29" t="s">
        <v>45</v>
      </c>
      <c r="D32" s="29" t="s">
        <v>46</v>
      </c>
      <c r="E32" s="29" t="s">
        <v>47</v>
      </c>
      <c r="F32" s="29" t="s">
        <v>48</v>
      </c>
      <c r="G32" s="29" t="s">
        <v>55</v>
      </c>
      <c r="H32" s="30" t="s">
        <v>56</v>
      </c>
      <c r="I32" s="33"/>
      <c r="J32" s="34">
        <v>4</v>
      </c>
      <c r="K32" s="33"/>
      <c r="L32" s="51" t="s">
        <v>57</v>
      </c>
      <c r="M32" s="35" t="s">
        <v>51</v>
      </c>
      <c r="N32" s="35" t="s">
        <v>52</v>
      </c>
      <c r="O32" s="52">
        <f>G32*J32</f>
        <v>1263.5999999999999</v>
      </c>
      <c r="P32" s="40"/>
      <c r="Q32" s="38">
        <f t="shared" si="10"/>
        <v>77.12</v>
      </c>
      <c r="R32" s="48"/>
      <c r="S32" s="39"/>
      <c r="T32" s="40">
        <f t="shared" si="0"/>
        <v>170.58600000000001</v>
      </c>
      <c r="U32" s="40">
        <f t="shared" si="1"/>
        <v>37.907999999999994</v>
      </c>
      <c r="V32" s="40">
        <f t="shared" si="2"/>
        <v>153.08198099999998</v>
      </c>
      <c r="W32" s="41">
        <f t="shared" si="3"/>
        <v>25.271999999999998</v>
      </c>
      <c r="X32" s="41">
        <f t="shared" si="11"/>
        <v>39</v>
      </c>
      <c r="Y32" s="41"/>
      <c r="Z32" s="41"/>
      <c r="AA32" s="41"/>
      <c r="AB32" s="41"/>
      <c r="AC32" s="42">
        <f t="shared" si="4"/>
        <v>2106</v>
      </c>
      <c r="AD32" s="43">
        <f t="shared" si="5"/>
        <v>1010.8799999999999</v>
      </c>
      <c r="AE32" s="43">
        <f t="shared" si="6"/>
        <v>631.79999999999995</v>
      </c>
      <c r="AF32" s="43">
        <f t="shared" si="7"/>
        <v>935.06399999999996</v>
      </c>
      <c r="AG32" s="43">
        <f t="shared" si="8"/>
        <v>778.28493600000002</v>
      </c>
      <c r="AH32" s="32">
        <f t="shared" si="9"/>
        <v>5462.0289360000006</v>
      </c>
    </row>
    <row r="33" spans="1:34" s="44" customFormat="1" ht="54.75" customHeight="1" x14ac:dyDescent="0.2">
      <c r="A33" s="50">
        <v>27</v>
      </c>
      <c r="B33" s="28" t="s">
        <v>44</v>
      </c>
      <c r="C33" s="29" t="s">
        <v>45</v>
      </c>
      <c r="D33" s="29" t="s">
        <v>46</v>
      </c>
      <c r="E33" s="29" t="s">
        <v>47</v>
      </c>
      <c r="F33" s="29" t="s">
        <v>48</v>
      </c>
      <c r="G33" s="29" t="s">
        <v>55</v>
      </c>
      <c r="H33" s="30" t="s">
        <v>56</v>
      </c>
      <c r="I33" s="33"/>
      <c r="J33" s="34">
        <v>8</v>
      </c>
      <c r="K33" s="33"/>
      <c r="L33" s="51" t="s">
        <v>57</v>
      </c>
      <c r="M33" s="35" t="s">
        <v>51</v>
      </c>
      <c r="N33" s="35" t="s">
        <v>52</v>
      </c>
      <c r="O33" s="52">
        <f>G33*J33</f>
        <v>2527.1999999999998</v>
      </c>
      <c r="P33" s="40"/>
      <c r="Q33" s="38">
        <f t="shared" si="10"/>
        <v>154.24</v>
      </c>
      <c r="R33" s="48"/>
      <c r="S33" s="39"/>
      <c r="T33" s="40">
        <f t="shared" si="0"/>
        <v>341.17200000000003</v>
      </c>
      <c r="U33" s="40">
        <f t="shared" si="1"/>
        <v>75.815999999999988</v>
      </c>
      <c r="V33" s="40">
        <f t="shared" si="2"/>
        <v>306.16396199999997</v>
      </c>
      <c r="W33" s="41">
        <f t="shared" si="3"/>
        <v>50.543999999999997</v>
      </c>
      <c r="X33" s="41">
        <f t="shared" si="11"/>
        <v>78</v>
      </c>
      <c r="Y33" s="41"/>
      <c r="Z33" s="41"/>
      <c r="AA33" s="41"/>
      <c r="AB33" s="41"/>
      <c r="AC33" s="42">
        <f t="shared" si="4"/>
        <v>4212</v>
      </c>
      <c r="AD33" s="43">
        <f t="shared" si="5"/>
        <v>2021.7599999999998</v>
      </c>
      <c r="AE33" s="43">
        <f t="shared" si="6"/>
        <v>1263.5999999999999</v>
      </c>
      <c r="AF33" s="43">
        <f t="shared" si="7"/>
        <v>1870.1279999999999</v>
      </c>
      <c r="AG33" s="43">
        <f t="shared" si="8"/>
        <v>1556.569872</v>
      </c>
      <c r="AH33" s="32">
        <f t="shared" si="9"/>
        <v>10924.057872000001</v>
      </c>
    </row>
    <row r="34" spans="1:34" s="44" customFormat="1" ht="54.75" customHeight="1" x14ac:dyDescent="0.2">
      <c r="A34" s="50">
        <v>28</v>
      </c>
      <c r="B34" s="28" t="s">
        <v>44</v>
      </c>
      <c r="C34" s="29" t="s">
        <v>45</v>
      </c>
      <c r="D34" s="29" t="s">
        <v>46</v>
      </c>
      <c r="E34" s="29" t="s">
        <v>47</v>
      </c>
      <c r="F34" s="29" t="s">
        <v>48</v>
      </c>
      <c r="G34" s="29" t="s">
        <v>55</v>
      </c>
      <c r="H34" s="30" t="s">
        <v>56</v>
      </c>
      <c r="I34" s="33"/>
      <c r="J34" s="34">
        <v>12</v>
      </c>
      <c r="K34" s="33"/>
      <c r="L34" s="51" t="s">
        <v>57</v>
      </c>
      <c r="M34" s="35" t="s">
        <v>51</v>
      </c>
      <c r="N34" s="35" t="s">
        <v>52</v>
      </c>
      <c r="O34" s="52">
        <f>G34*J34</f>
        <v>3790.7999999999997</v>
      </c>
      <c r="P34" s="40"/>
      <c r="Q34" s="38">
        <f t="shared" si="10"/>
        <v>231.36</v>
      </c>
      <c r="R34" s="48"/>
      <c r="S34" s="39"/>
      <c r="T34" s="40">
        <f t="shared" si="0"/>
        <v>511.75799999999998</v>
      </c>
      <c r="U34" s="40">
        <f t="shared" si="1"/>
        <v>113.72399999999999</v>
      </c>
      <c r="V34" s="40">
        <f t="shared" si="2"/>
        <v>459.24594300000001</v>
      </c>
      <c r="W34" s="41">
        <f t="shared" si="3"/>
        <v>75.816000000000003</v>
      </c>
      <c r="X34" s="41">
        <f t="shared" si="11"/>
        <v>117</v>
      </c>
      <c r="Y34" s="41"/>
      <c r="Z34" s="41"/>
      <c r="AA34" s="41"/>
      <c r="AB34" s="41"/>
      <c r="AC34" s="42">
        <f t="shared" si="4"/>
        <v>6317.9999999999991</v>
      </c>
      <c r="AD34" s="43">
        <f t="shared" si="5"/>
        <v>3032.6399999999994</v>
      </c>
      <c r="AE34" s="43">
        <f t="shared" si="6"/>
        <v>1895.3999999999999</v>
      </c>
      <c r="AF34" s="43">
        <f t="shared" si="7"/>
        <v>2805.1919999999996</v>
      </c>
      <c r="AG34" s="43">
        <f t="shared" si="8"/>
        <v>2334.854808</v>
      </c>
      <c r="AH34" s="32">
        <f t="shared" si="9"/>
        <v>16386.086808</v>
      </c>
    </row>
    <row r="35" spans="1:34" s="44" customFormat="1" ht="54.75" customHeight="1" x14ac:dyDescent="0.2">
      <c r="A35" s="50">
        <v>29</v>
      </c>
      <c r="B35" s="28" t="s">
        <v>44</v>
      </c>
      <c r="C35" s="29" t="s">
        <v>45</v>
      </c>
      <c r="D35" s="29" t="s">
        <v>46</v>
      </c>
      <c r="E35" s="29" t="s">
        <v>47</v>
      </c>
      <c r="F35" s="29" t="s">
        <v>48</v>
      </c>
      <c r="G35" s="29" t="s">
        <v>55</v>
      </c>
      <c r="H35" s="30" t="s">
        <v>56</v>
      </c>
      <c r="I35" s="33"/>
      <c r="J35" s="34">
        <v>14</v>
      </c>
      <c r="K35" s="33"/>
      <c r="L35" s="51" t="s">
        <v>57</v>
      </c>
      <c r="M35" s="35" t="s">
        <v>51</v>
      </c>
      <c r="N35" s="35" t="s">
        <v>52</v>
      </c>
      <c r="O35" s="52">
        <f>G35*J35</f>
        <v>4422.5999999999995</v>
      </c>
      <c r="P35" s="40"/>
      <c r="Q35" s="38">
        <f t="shared" si="10"/>
        <v>269.92</v>
      </c>
      <c r="R35" s="48"/>
      <c r="S35" s="39"/>
      <c r="T35" s="40">
        <f t="shared" si="0"/>
        <v>597.05099999999993</v>
      </c>
      <c r="U35" s="40">
        <f t="shared" si="1"/>
        <v>132.67799999999997</v>
      </c>
      <c r="V35" s="40">
        <f t="shared" si="2"/>
        <v>535.78693349999992</v>
      </c>
      <c r="W35" s="41">
        <f t="shared" si="3"/>
        <v>88.451999999999984</v>
      </c>
      <c r="X35" s="41">
        <f t="shared" si="11"/>
        <v>136.5</v>
      </c>
      <c r="Y35" s="41"/>
      <c r="Z35" s="41"/>
      <c r="AA35" s="41"/>
      <c r="AB35" s="41"/>
      <c r="AC35" s="42">
        <f t="shared" si="4"/>
        <v>7370.9999999999991</v>
      </c>
      <c r="AD35" s="43">
        <f t="shared" si="5"/>
        <v>3538.08</v>
      </c>
      <c r="AE35" s="43">
        <f t="shared" si="6"/>
        <v>2211.2999999999997</v>
      </c>
      <c r="AF35" s="43">
        <f t="shared" si="7"/>
        <v>3272.7239999999993</v>
      </c>
      <c r="AG35" s="43">
        <f t="shared" si="8"/>
        <v>2723.9972759999996</v>
      </c>
      <c r="AH35" s="32">
        <f t="shared" si="9"/>
        <v>19117.101275999994</v>
      </c>
    </row>
    <row r="36" spans="1:34" s="44" customFormat="1" ht="54.75" customHeight="1" x14ac:dyDescent="0.2">
      <c r="A36" s="50">
        <v>30</v>
      </c>
      <c r="B36" s="28" t="s">
        <v>44</v>
      </c>
      <c r="C36" s="29" t="s">
        <v>45</v>
      </c>
      <c r="D36" s="29" t="s">
        <v>46</v>
      </c>
      <c r="E36" s="29" t="s">
        <v>47</v>
      </c>
      <c r="F36" s="29" t="s">
        <v>48</v>
      </c>
      <c r="G36" s="29" t="s">
        <v>55</v>
      </c>
      <c r="H36" s="30" t="s">
        <v>56</v>
      </c>
      <c r="I36" s="33"/>
      <c r="J36" s="34">
        <v>9</v>
      </c>
      <c r="K36" s="33"/>
      <c r="L36" s="51" t="s">
        <v>57</v>
      </c>
      <c r="M36" s="35" t="s">
        <v>51</v>
      </c>
      <c r="N36" s="35" t="s">
        <v>52</v>
      </c>
      <c r="O36" s="52">
        <f>G36*J36</f>
        <v>2843.1</v>
      </c>
      <c r="P36" s="40"/>
      <c r="Q36" s="38">
        <f t="shared" si="10"/>
        <v>173.52</v>
      </c>
      <c r="R36" s="48"/>
      <c r="S36" s="39"/>
      <c r="T36" s="40">
        <f t="shared" si="0"/>
        <v>383.81850000000003</v>
      </c>
      <c r="U36" s="40">
        <f t="shared" si="1"/>
        <v>85.292999999999992</v>
      </c>
      <c r="V36" s="40">
        <f t="shared" si="2"/>
        <v>344.43445724999998</v>
      </c>
      <c r="W36" s="41">
        <f t="shared" si="3"/>
        <v>56.862000000000002</v>
      </c>
      <c r="X36" s="41">
        <f t="shared" si="11"/>
        <v>87.75</v>
      </c>
      <c r="Y36" s="41"/>
      <c r="Z36" s="41"/>
      <c r="AA36" s="41"/>
      <c r="AB36" s="41"/>
      <c r="AC36" s="42">
        <f t="shared" si="4"/>
        <v>4738.5</v>
      </c>
      <c r="AD36" s="43">
        <f t="shared" si="5"/>
        <v>2274.48</v>
      </c>
      <c r="AE36" s="43">
        <f t="shared" si="6"/>
        <v>1421.55</v>
      </c>
      <c r="AF36" s="43">
        <f t="shared" si="7"/>
        <v>2103.8939999999998</v>
      </c>
      <c r="AG36" s="43">
        <f t="shared" si="8"/>
        <v>1751.141106</v>
      </c>
      <c r="AH36" s="32">
        <f t="shared" si="9"/>
        <v>12289.565105999998</v>
      </c>
    </row>
    <row r="37" spans="1:34" s="44" customFormat="1" ht="54.75" customHeight="1" x14ac:dyDescent="0.2">
      <c r="A37" s="50">
        <v>31</v>
      </c>
      <c r="B37" s="28" t="s">
        <v>44</v>
      </c>
      <c r="C37" s="29" t="s">
        <v>45</v>
      </c>
      <c r="D37" s="29" t="s">
        <v>46</v>
      </c>
      <c r="E37" s="29" t="s">
        <v>47</v>
      </c>
      <c r="F37" s="29" t="s">
        <v>48</v>
      </c>
      <c r="G37" s="29" t="s">
        <v>55</v>
      </c>
      <c r="H37" s="30" t="s">
        <v>56</v>
      </c>
      <c r="I37" s="33"/>
      <c r="J37" s="34">
        <v>15</v>
      </c>
      <c r="K37" s="34"/>
      <c r="L37" s="51" t="s">
        <v>57</v>
      </c>
      <c r="M37" s="35" t="s">
        <v>51</v>
      </c>
      <c r="N37" s="35" t="s">
        <v>52</v>
      </c>
      <c r="O37" s="52">
        <f>G37*J37</f>
        <v>4738.5</v>
      </c>
      <c r="P37" s="40"/>
      <c r="Q37" s="38">
        <f t="shared" si="10"/>
        <v>289.20000000000005</v>
      </c>
      <c r="R37" s="48"/>
      <c r="S37" s="39">
        <f>((O37/100)*2)*1</f>
        <v>94.77</v>
      </c>
      <c r="T37" s="40">
        <f t="shared" si="0"/>
        <v>639.69749999999999</v>
      </c>
      <c r="U37" s="40">
        <f t="shared" si="1"/>
        <v>142.155</v>
      </c>
      <c r="V37" s="40">
        <f t="shared" si="2"/>
        <v>574.05742874999999</v>
      </c>
      <c r="W37" s="41">
        <f t="shared" si="3"/>
        <v>94.77</v>
      </c>
      <c r="X37" s="41">
        <f t="shared" si="11"/>
        <v>146.25</v>
      </c>
      <c r="Y37" s="41"/>
      <c r="Z37" s="41"/>
      <c r="AA37" s="41"/>
      <c r="AB37" s="41"/>
      <c r="AC37" s="42">
        <f t="shared" si="4"/>
        <v>7897.4999999999991</v>
      </c>
      <c r="AD37" s="43">
        <f t="shared" si="5"/>
        <v>3790.7999999999997</v>
      </c>
      <c r="AE37" s="43">
        <f t="shared" si="6"/>
        <v>2369.25</v>
      </c>
      <c r="AF37" s="43">
        <f t="shared" si="7"/>
        <v>3506.49</v>
      </c>
      <c r="AG37" s="43">
        <f t="shared" si="8"/>
        <v>2918.5685100000001</v>
      </c>
      <c r="AH37" s="32">
        <f t="shared" si="9"/>
        <v>20482.608510000002</v>
      </c>
    </row>
    <row r="38" spans="1:34" s="44" customFormat="1" ht="54.75" customHeight="1" x14ac:dyDescent="0.2">
      <c r="A38" s="50">
        <v>32</v>
      </c>
      <c r="B38" s="28" t="s">
        <v>44</v>
      </c>
      <c r="C38" s="29" t="s">
        <v>45</v>
      </c>
      <c r="D38" s="29" t="s">
        <v>46</v>
      </c>
      <c r="E38" s="29" t="s">
        <v>47</v>
      </c>
      <c r="F38" s="29" t="s">
        <v>48</v>
      </c>
      <c r="G38" s="29" t="s">
        <v>55</v>
      </c>
      <c r="H38" s="30" t="s">
        <v>56</v>
      </c>
      <c r="I38" s="33"/>
      <c r="J38" s="34">
        <v>19</v>
      </c>
      <c r="K38" s="34"/>
      <c r="L38" s="51" t="s">
        <v>57</v>
      </c>
      <c r="M38" s="35" t="s">
        <v>51</v>
      </c>
      <c r="N38" s="35" t="s">
        <v>52</v>
      </c>
      <c r="O38" s="52">
        <f>G38*J38</f>
        <v>6002.0999999999995</v>
      </c>
      <c r="P38" s="40"/>
      <c r="Q38" s="38">
        <f t="shared" si="10"/>
        <v>366.32000000000005</v>
      </c>
      <c r="R38" s="48"/>
      <c r="S38" s="39"/>
      <c r="T38" s="40">
        <f t="shared" si="0"/>
        <v>810.2835</v>
      </c>
      <c r="U38" s="40">
        <f t="shared" si="1"/>
        <v>180.06299999999999</v>
      </c>
      <c r="V38" s="40">
        <f t="shared" si="2"/>
        <v>727.13940974999991</v>
      </c>
      <c r="W38" s="41">
        <f t="shared" si="3"/>
        <v>120.04199999999999</v>
      </c>
      <c r="X38" s="41">
        <f t="shared" si="11"/>
        <v>185.25</v>
      </c>
      <c r="Y38" s="41"/>
      <c r="Z38" s="41"/>
      <c r="AA38" s="41"/>
      <c r="AB38" s="41"/>
      <c r="AC38" s="42">
        <f t="shared" si="4"/>
        <v>10003.5</v>
      </c>
      <c r="AD38" s="43">
        <f t="shared" si="5"/>
        <v>4801.68</v>
      </c>
      <c r="AE38" s="43">
        <f t="shared" si="6"/>
        <v>3001.0499999999997</v>
      </c>
      <c r="AF38" s="43">
        <f t="shared" si="7"/>
        <v>4441.5540000000001</v>
      </c>
      <c r="AG38" s="43">
        <f t="shared" si="8"/>
        <v>3696.8534460000001</v>
      </c>
      <c r="AH38" s="32">
        <f t="shared" si="9"/>
        <v>25944.637446000001</v>
      </c>
    </row>
    <row r="39" spans="1:34" s="44" customFormat="1" ht="54.75" customHeight="1" x14ac:dyDescent="0.2">
      <c r="A39" s="50">
        <v>33</v>
      </c>
      <c r="B39" s="28" t="s">
        <v>44</v>
      </c>
      <c r="C39" s="29" t="s">
        <v>45</v>
      </c>
      <c r="D39" s="29" t="s">
        <v>46</v>
      </c>
      <c r="E39" s="29" t="s">
        <v>47</v>
      </c>
      <c r="F39" s="29" t="s">
        <v>48</v>
      </c>
      <c r="G39" s="29" t="s">
        <v>55</v>
      </c>
      <c r="H39" s="30" t="s">
        <v>56</v>
      </c>
      <c r="I39" s="33"/>
      <c r="J39" s="34">
        <v>9</v>
      </c>
      <c r="K39" s="34"/>
      <c r="L39" s="51" t="s">
        <v>57</v>
      </c>
      <c r="M39" s="35" t="s">
        <v>51</v>
      </c>
      <c r="N39" s="35" t="s">
        <v>52</v>
      </c>
      <c r="O39" s="52">
        <f>G39*J39</f>
        <v>2843.1</v>
      </c>
      <c r="P39" s="40"/>
      <c r="Q39" s="38">
        <f t="shared" si="10"/>
        <v>173.52</v>
      </c>
      <c r="R39" s="48"/>
      <c r="S39" s="39"/>
      <c r="T39" s="40">
        <f t="shared" si="0"/>
        <v>383.81850000000003</v>
      </c>
      <c r="U39" s="40">
        <f t="shared" si="1"/>
        <v>85.292999999999992</v>
      </c>
      <c r="V39" s="40">
        <f t="shared" si="2"/>
        <v>344.43445724999998</v>
      </c>
      <c r="W39" s="41">
        <f t="shared" si="3"/>
        <v>56.862000000000002</v>
      </c>
      <c r="X39" s="41">
        <f t="shared" si="11"/>
        <v>87.75</v>
      </c>
      <c r="Y39" s="41"/>
      <c r="Z39" s="41"/>
      <c r="AA39" s="41"/>
      <c r="AB39" s="41"/>
      <c r="AC39" s="42">
        <f t="shared" si="4"/>
        <v>4738.5</v>
      </c>
      <c r="AD39" s="43">
        <f t="shared" si="5"/>
        <v>2274.48</v>
      </c>
      <c r="AE39" s="43">
        <f t="shared" si="6"/>
        <v>1421.55</v>
      </c>
      <c r="AF39" s="43">
        <f t="shared" si="7"/>
        <v>2103.8939999999998</v>
      </c>
      <c r="AG39" s="43">
        <f t="shared" si="8"/>
        <v>1751.141106</v>
      </c>
      <c r="AH39" s="32">
        <f t="shared" si="9"/>
        <v>12289.565105999998</v>
      </c>
    </row>
    <row r="40" spans="1:34" s="44" customFormat="1" ht="54.75" customHeight="1" x14ac:dyDescent="0.2">
      <c r="A40" s="50">
        <v>34</v>
      </c>
      <c r="B40" s="28" t="s">
        <v>44</v>
      </c>
      <c r="C40" s="29" t="s">
        <v>45</v>
      </c>
      <c r="D40" s="29" t="s">
        <v>46</v>
      </c>
      <c r="E40" s="29" t="s">
        <v>47</v>
      </c>
      <c r="F40" s="29" t="s">
        <v>48</v>
      </c>
      <c r="G40" s="29" t="s">
        <v>55</v>
      </c>
      <c r="H40" s="30" t="s">
        <v>56</v>
      </c>
      <c r="I40" s="33"/>
      <c r="J40" s="34">
        <v>12</v>
      </c>
      <c r="K40" s="34"/>
      <c r="L40" s="51" t="s">
        <v>57</v>
      </c>
      <c r="M40" s="35" t="s">
        <v>51</v>
      </c>
      <c r="N40" s="35" t="s">
        <v>52</v>
      </c>
      <c r="O40" s="52">
        <f>G40*J40</f>
        <v>3790.7999999999997</v>
      </c>
      <c r="P40" s="40"/>
      <c r="Q40" s="38">
        <f t="shared" si="10"/>
        <v>231.36</v>
      </c>
      <c r="R40" s="48"/>
      <c r="S40" s="39"/>
      <c r="T40" s="40">
        <f t="shared" si="0"/>
        <v>511.75799999999998</v>
      </c>
      <c r="U40" s="40">
        <f t="shared" si="1"/>
        <v>113.72399999999999</v>
      </c>
      <c r="V40" s="40">
        <f t="shared" si="2"/>
        <v>459.24594300000001</v>
      </c>
      <c r="W40" s="41">
        <f t="shared" si="3"/>
        <v>75.816000000000003</v>
      </c>
      <c r="X40" s="41">
        <f t="shared" si="11"/>
        <v>117</v>
      </c>
      <c r="Y40" s="41"/>
      <c r="Z40" s="41"/>
      <c r="AA40" s="41"/>
      <c r="AB40" s="41"/>
      <c r="AC40" s="42">
        <f t="shared" si="4"/>
        <v>6317.9999999999991</v>
      </c>
      <c r="AD40" s="43">
        <f t="shared" si="5"/>
        <v>3032.6399999999994</v>
      </c>
      <c r="AE40" s="43">
        <f t="shared" si="6"/>
        <v>1895.3999999999999</v>
      </c>
      <c r="AF40" s="43">
        <f t="shared" si="7"/>
        <v>2805.1919999999996</v>
      </c>
      <c r="AG40" s="43">
        <f t="shared" si="8"/>
        <v>2334.854808</v>
      </c>
      <c r="AH40" s="32">
        <f t="shared" si="9"/>
        <v>16386.086808</v>
      </c>
    </row>
    <row r="41" spans="1:34" s="44" customFormat="1" ht="54.75" customHeight="1" x14ac:dyDescent="0.2">
      <c r="A41" s="50">
        <v>35</v>
      </c>
      <c r="B41" s="28" t="s">
        <v>44</v>
      </c>
      <c r="C41" s="29" t="s">
        <v>45</v>
      </c>
      <c r="D41" s="29" t="s">
        <v>46</v>
      </c>
      <c r="E41" s="29" t="s">
        <v>47</v>
      </c>
      <c r="F41" s="29" t="s">
        <v>48</v>
      </c>
      <c r="G41" s="29" t="s">
        <v>55</v>
      </c>
      <c r="H41" s="30" t="s">
        <v>56</v>
      </c>
      <c r="I41" s="33"/>
      <c r="J41" s="34">
        <v>13</v>
      </c>
      <c r="K41" s="34"/>
      <c r="L41" s="51" t="s">
        <v>57</v>
      </c>
      <c r="M41" s="35" t="s">
        <v>51</v>
      </c>
      <c r="N41" s="35" t="s">
        <v>52</v>
      </c>
      <c r="O41" s="52">
        <f>G41*J41</f>
        <v>4106.7</v>
      </c>
      <c r="P41" s="40"/>
      <c r="Q41" s="38">
        <f t="shared" si="10"/>
        <v>250.64000000000001</v>
      </c>
      <c r="R41" s="48"/>
      <c r="S41" s="39"/>
      <c r="T41" s="40">
        <f t="shared" si="0"/>
        <v>554.40449999999998</v>
      </c>
      <c r="U41" s="40">
        <f t="shared" si="1"/>
        <v>123.20099999999999</v>
      </c>
      <c r="V41" s="40">
        <f t="shared" si="2"/>
        <v>497.51643825000002</v>
      </c>
      <c r="W41" s="41">
        <f t="shared" si="3"/>
        <v>82.134</v>
      </c>
      <c r="X41" s="41">
        <f t="shared" si="11"/>
        <v>126.75</v>
      </c>
      <c r="Y41" s="41"/>
      <c r="Z41" s="41"/>
      <c r="AA41" s="41"/>
      <c r="AB41" s="41"/>
      <c r="AC41" s="42">
        <f t="shared" si="4"/>
        <v>6844.4999999999991</v>
      </c>
      <c r="AD41" s="43">
        <f t="shared" si="5"/>
        <v>3285.3599999999997</v>
      </c>
      <c r="AE41" s="43">
        <f t="shared" si="6"/>
        <v>2053.35</v>
      </c>
      <c r="AF41" s="43">
        <f t="shared" si="7"/>
        <v>3038.9579999999996</v>
      </c>
      <c r="AG41" s="43">
        <f t="shared" si="8"/>
        <v>2529.4260419999996</v>
      </c>
      <c r="AH41" s="32">
        <f t="shared" si="9"/>
        <v>17751.594041999997</v>
      </c>
    </row>
    <row r="42" spans="1:34" s="44" customFormat="1" ht="54.75" customHeight="1" x14ac:dyDescent="0.2">
      <c r="A42" s="50">
        <v>36</v>
      </c>
      <c r="B42" s="28" t="s">
        <v>44</v>
      </c>
      <c r="C42" s="29" t="s">
        <v>45</v>
      </c>
      <c r="D42" s="29" t="s">
        <v>46</v>
      </c>
      <c r="E42" s="29" t="s">
        <v>47</v>
      </c>
      <c r="F42" s="29" t="s">
        <v>48</v>
      </c>
      <c r="G42" s="29" t="s">
        <v>55</v>
      </c>
      <c r="H42" s="30" t="s">
        <v>56</v>
      </c>
      <c r="I42" s="33"/>
      <c r="J42" s="34">
        <v>5</v>
      </c>
      <c r="K42" s="34"/>
      <c r="L42" s="51" t="s">
        <v>57</v>
      </c>
      <c r="M42" s="35" t="s">
        <v>51</v>
      </c>
      <c r="N42" s="35" t="s">
        <v>52</v>
      </c>
      <c r="O42" s="52">
        <f>G42*J42</f>
        <v>1579.5</v>
      </c>
      <c r="P42" s="40"/>
      <c r="Q42" s="38">
        <f t="shared" si="10"/>
        <v>96.4</v>
      </c>
      <c r="R42" s="48"/>
      <c r="S42" s="39"/>
      <c r="T42" s="40">
        <f t="shared" si="0"/>
        <v>213.23250000000002</v>
      </c>
      <c r="U42" s="40">
        <f t="shared" si="1"/>
        <v>47.384999999999998</v>
      </c>
      <c r="V42" s="40">
        <f t="shared" si="2"/>
        <v>191.35247625</v>
      </c>
      <c r="W42" s="41">
        <f t="shared" si="3"/>
        <v>31.59</v>
      </c>
      <c r="X42" s="41">
        <f t="shared" si="11"/>
        <v>48.75</v>
      </c>
      <c r="Y42" s="41"/>
      <c r="Z42" s="41"/>
      <c r="AA42" s="41"/>
      <c r="AB42" s="41"/>
      <c r="AC42" s="42">
        <f t="shared" si="4"/>
        <v>2632.5</v>
      </c>
      <c r="AD42" s="43">
        <f t="shared" si="5"/>
        <v>1263.5999999999999</v>
      </c>
      <c r="AE42" s="43">
        <f t="shared" si="6"/>
        <v>789.75</v>
      </c>
      <c r="AF42" s="43">
        <f t="shared" si="7"/>
        <v>1168.83</v>
      </c>
      <c r="AG42" s="43">
        <f t="shared" si="8"/>
        <v>972.85617000000002</v>
      </c>
      <c r="AH42" s="32">
        <f t="shared" si="9"/>
        <v>6827.5361700000003</v>
      </c>
    </row>
    <row r="43" spans="1:34" s="44" customFormat="1" ht="54.75" customHeight="1" x14ac:dyDescent="0.2">
      <c r="A43" s="50">
        <v>37</v>
      </c>
      <c r="B43" s="28" t="s">
        <v>44</v>
      </c>
      <c r="C43" s="29" t="s">
        <v>45</v>
      </c>
      <c r="D43" s="29" t="s">
        <v>46</v>
      </c>
      <c r="E43" s="29" t="s">
        <v>47</v>
      </c>
      <c r="F43" s="29" t="s">
        <v>48</v>
      </c>
      <c r="G43" s="29" t="s">
        <v>55</v>
      </c>
      <c r="H43" s="30" t="s">
        <v>56</v>
      </c>
      <c r="I43" s="33"/>
      <c r="J43" s="34">
        <v>19</v>
      </c>
      <c r="K43" s="34"/>
      <c r="L43" s="51" t="s">
        <v>57</v>
      </c>
      <c r="M43" s="35" t="s">
        <v>51</v>
      </c>
      <c r="N43" s="35" t="s">
        <v>52</v>
      </c>
      <c r="O43" s="52">
        <f>G43*J43</f>
        <v>6002.0999999999995</v>
      </c>
      <c r="P43" s="40"/>
      <c r="Q43" s="38">
        <f t="shared" si="10"/>
        <v>366.32000000000005</v>
      </c>
      <c r="R43" s="48"/>
      <c r="S43" s="39"/>
      <c r="T43" s="40">
        <f t="shared" si="0"/>
        <v>810.2835</v>
      </c>
      <c r="U43" s="40">
        <f t="shared" si="1"/>
        <v>180.06299999999999</v>
      </c>
      <c r="V43" s="40">
        <f t="shared" si="2"/>
        <v>727.13940974999991</v>
      </c>
      <c r="W43" s="41">
        <f t="shared" si="3"/>
        <v>120.04199999999999</v>
      </c>
      <c r="X43" s="41">
        <f t="shared" si="11"/>
        <v>185.25</v>
      </c>
      <c r="Y43" s="41"/>
      <c r="Z43" s="41"/>
      <c r="AA43" s="41"/>
      <c r="AB43" s="41"/>
      <c r="AC43" s="42">
        <f t="shared" si="4"/>
        <v>10003.5</v>
      </c>
      <c r="AD43" s="43">
        <f t="shared" si="5"/>
        <v>4801.68</v>
      </c>
      <c r="AE43" s="43">
        <f t="shared" si="6"/>
        <v>3001.0499999999997</v>
      </c>
      <c r="AF43" s="43">
        <f t="shared" si="7"/>
        <v>4441.5540000000001</v>
      </c>
      <c r="AG43" s="43">
        <f t="shared" si="8"/>
        <v>3696.8534460000001</v>
      </c>
      <c r="AH43" s="32">
        <f t="shared" si="9"/>
        <v>25944.637446000001</v>
      </c>
    </row>
    <row r="44" spans="1:34" s="44" customFormat="1" ht="54.75" customHeight="1" x14ac:dyDescent="0.2">
      <c r="A44" s="50">
        <v>38</v>
      </c>
      <c r="B44" s="28" t="s">
        <v>44</v>
      </c>
      <c r="C44" s="29" t="s">
        <v>45</v>
      </c>
      <c r="D44" s="29" t="s">
        <v>46</v>
      </c>
      <c r="E44" s="29" t="s">
        <v>47</v>
      </c>
      <c r="F44" s="29" t="s">
        <v>48</v>
      </c>
      <c r="G44" s="29" t="s">
        <v>55</v>
      </c>
      <c r="H44" s="30" t="s">
        <v>56</v>
      </c>
      <c r="I44" s="33"/>
      <c r="J44" s="34">
        <v>6</v>
      </c>
      <c r="K44" s="34"/>
      <c r="L44" s="51" t="s">
        <v>57</v>
      </c>
      <c r="M44" s="35" t="s">
        <v>51</v>
      </c>
      <c r="N44" s="35" t="s">
        <v>52</v>
      </c>
      <c r="O44" s="52">
        <f>G44*J44</f>
        <v>1895.3999999999999</v>
      </c>
      <c r="P44" s="40"/>
      <c r="Q44" s="38">
        <f t="shared" si="10"/>
        <v>115.68</v>
      </c>
      <c r="R44" s="48"/>
      <c r="S44" s="39"/>
      <c r="T44" s="40">
        <f t="shared" si="0"/>
        <v>255.87899999999999</v>
      </c>
      <c r="U44" s="40">
        <f t="shared" si="1"/>
        <v>56.861999999999995</v>
      </c>
      <c r="V44" s="40">
        <f t="shared" si="2"/>
        <v>229.62297150000001</v>
      </c>
      <c r="W44" s="41">
        <f t="shared" si="3"/>
        <v>37.908000000000001</v>
      </c>
      <c r="X44" s="41">
        <f t="shared" si="11"/>
        <v>58.5</v>
      </c>
      <c r="Y44" s="41"/>
      <c r="Z44" s="41"/>
      <c r="AA44" s="41"/>
      <c r="AB44" s="41"/>
      <c r="AC44" s="42">
        <f t="shared" si="4"/>
        <v>3158.9999999999995</v>
      </c>
      <c r="AD44" s="43">
        <f t="shared" si="5"/>
        <v>1516.3199999999997</v>
      </c>
      <c r="AE44" s="43">
        <f t="shared" si="6"/>
        <v>947.69999999999993</v>
      </c>
      <c r="AF44" s="43">
        <f t="shared" si="7"/>
        <v>1402.5959999999998</v>
      </c>
      <c r="AG44" s="43">
        <f t="shared" si="8"/>
        <v>1167.427404</v>
      </c>
      <c r="AH44" s="32">
        <f t="shared" si="9"/>
        <v>8193.043404</v>
      </c>
    </row>
    <row r="45" spans="1:34" s="44" customFormat="1" ht="54.75" customHeight="1" x14ac:dyDescent="0.2">
      <c r="A45" s="50">
        <v>39</v>
      </c>
      <c r="B45" s="28" t="s">
        <v>44</v>
      </c>
      <c r="C45" s="29" t="s">
        <v>45</v>
      </c>
      <c r="D45" s="29" t="s">
        <v>46</v>
      </c>
      <c r="E45" s="29" t="s">
        <v>47</v>
      </c>
      <c r="F45" s="29" t="s">
        <v>48</v>
      </c>
      <c r="G45" s="29" t="s">
        <v>55</v>
      </c>
      <c r="H45" s="30" t="s">
        <v>56</v>
      </c>
      <c r="I45" s="33"/>
      <c r="J45" s="34">
        <v>26</v>
      </c>
      <c r="K45" s="34"/>
      <c r="L45" s="51" t="s">
        <v>57</v>
      </c>
      <c r="M45" s="35" t="s">
        <v>51</v>
      </c>
      <c r="N45" s="35" t="s">
        <v>52</v>
      </c>
      <c r="O45" s="52">
        <f>G45*J45</f>
        <v>8213.4</v>
      </c>
      <c r="P45" s="40"/>
      <c r="Q45" s="38">
        <f t="shared" si="10"/>
        <v>501.28000000000003</v>
      </c>
      <c r="R45" s="48"/>
      <c r="S45" s="39"/>
      <c r="T45" s="40">
        <f t="shared" si="0"/>
        <v>1108.809</v>
      </c>
      <c r="U45" s="40">
        <f t="shared" si="1"/>
        <v>246.40199999999999</v>
      </c>
      <c r="V45" s="40">
        <f t="shared" si="2"/>
        <v>995.03287650000004</v>
      </c>
      <c r="W45" s="41">
        <f t="shared" si="3"/>
        <v>164.268</v>
      </c>
      <c r="X45" s="41">
        <f t="shared" si="11"/>
        <v>253.5</v>
      </c>
      <c r="Y45" s="41"/>
      <c r="Z45" s="41"/>
      <c r="AA45" s="41"/>
      <c r="AB45" s="41"/>
      <c r="AC45" s="42">
        <f t="shared" si="4"/>
        <v>13688.999999999998</v>
      </c>
      <c r="AD45" s="43">
        <f t="shared" si="5"/>
        <v>6570.7199999999993</v>
      </c>
      <c r="AE45" s="43">
        <f t="shared" si="6"/>
        <v>4106.7</v>
      </c>
      <c r="AF45" s="43">
        <f t="shared" si="7"/>
        <v>6077.9159999999993</v>
      </c>
      <c r="AG45" s="43">
        <f t="shared" si="8"/>
        <v>5058.8520839999992</v>
      </c>
      <c r="AH45" s="32">
        <f t="shared" si="9"/>
        <v>35503.188083999994</v>
      </c>
    </row>
    <row r="46" spans="1:34" s="44" customFormat="1" ht="54.75" customHeight="1" x14ac:dyDescent="0.2">
      <c r="A46" s="50">
        <v>40</v>
      </c>
      <c r="B46" s="28" t="s">
        <v>44</v>
      </c>
      <c r="C46" s="29" t="s">
        <v>45</v>
      </c>
      <c r="D46" s="29" t="s">
        <v>46</v>
      </c>
      <c r="E46" s="29" t="s">
        <v>47</v>
      </c>
      <c r="F46" s="29" t="s">
        <v>48</v>
      </c>
      <c r="G46" s="29" t="s">
        <v>55</v>
      </c>
      <c r="H46" s="30" t="s">
        <v>56</v>
      </c>
      <c r="I46" s="33"/>
      <c r="J46" s="34">
        <v>17</v>
      </c>
      <c r="K46" s="34"/>
      <c r="L46" s="51" t="s">
        <v>57</v>
      </c>
      <c r="M46" s="35" t="s">
        <v>51</v>
      </c>
      <c r="N46" s="35" t="s">
        <v>52</v>
      </c>
      <c r="O46" s="52">
        <f>G46*J46</f>
        <v>5370.2999999999993</v>
      </c>
      <c r="P46" s="40"/>
      <c r="Q46" s="38">
        <f t="shared" si="10"/>
        <v>327.76</v>
      </c>
      <c r="R46" s="48"/>
      <c r="S46" s="39"/>
      <c r="T46" s="40">
        <f t="shared" si="0"/>
        <v>724.9905</v>
      </c>
      <c r="U46" s="40">
        <f t="shared" si="1"/>
        <v>161.10899999999998</v>
      </c>
      <c r="V46" s="40">
        <f t="shared" si="2"/>
        <v>650.59841924999989</v>
      </c>
      <c r="W46" s="41">
        <f t="shared" si="3"/>
        <v>107.40599999999999</v>
      </c>
      <c r="X46" s="41">
        <f t="shared" si="11"/>
        <v>165.75</v>
      </c>
      <c r="Y46" s="41"/>
      <c r="Z46" s="41"/>
      <c r="AA46" s="41"/>
      <c r="AB46" s="41"/>
      <c r="AC46" s="42">
        <f t="shared" si="4"/>
        <v>8950.4999999999982</v>
      </c>
      <c r="AD46" s="43">
        <f t="shared" si="5"/>
        <v>4296.2399999999989</v>
      </c>
      <c r="AE46" s="43">
        <f t="shared" si="6"/>
        <v>2685.1499999999996</v>
      </c>
      <c r="AF46" s="43">
        <f t="shared" si="7"/>
        <v>3974.021999999999</v>
      </c>
      <c r="AG46" s="43">
        <f t="shared" si="8"/>
        <v>3307.7109779999996</v>
      </c>
      <c r="AH46" s="32">
        <f t="shared" si="9"/>
        <v>23213.622977999996</v>
      </c>
    </row>
    <row r="47" spans="1:34" s="44" customFormat="1" ht="54.75" customHeight="1" x14ac:dyDescent="0.2">
      <c r="A47" s="50">
        <v>41</v>
      </c>
      <c r="B47" s="28" t="s">
        <v>44</v>
      </c>
      <c r="C47" s="29" t="s">
        <v>45</v>
      </c>
      <c r="D47" s="29" t="s">
        <v>46</v>
      </c>
      <c r="E47" s="29" t="s">
        <v>47</v>
      </c>
      <c r="F47" s="29" t="s">
        <v>48</v>
      </c>
      <c r="G47" s="29" t="s">
        <v>55</v>
      </c>
      <c r="H47" s="30" t="s">
        <v>56</v>
      </c>
      <c r="I47" s="33"/>
      <c r="J47" s="34">
        <v>6</v>
      </c>
      <c r="K47" s="34"/>
      <c r="L47" s="51" t="s">
        <v>57</v>
      </c>
      <c r="M47" s="35" t="s">
        <v>51</v>
      </c>
      <c r="N47" s="35" t="s">
        <v>52</v>
      </c>
      <c r="O47" s="52">
        <f>G47*J47</f>
        <v>1895.3999999999999</v>
      </c>
      <c r="P47" s="40"/>
      <c r="Q47" s="38">
        <f t="shared" si="10"/>
        <v>115.68</v>
      </c>
      <c r="R47" s="48"/>
      <c r="S47" s="39"/>
      <c r="T47" s="40">
        <f t="shared" si="0"/>
        <v>255.87899999999999</v>
      </c>
      <c r="U47" s="40">
        <f t="shared" si="1"/>
        <v>56.861999999999995</v>
      </c>
      <c r="V47" s="40">
        <f t="shared" si="2"/>
        <v>229.62297150000001</v>
      </c>
      <c r="W47" s="41">
        <f t="shared" si="3"/>
        <v>37.908000000000001</v>
      </c>
      <c r="X47" s="41">
        <f t="shared" si="11"/>
        <v>58.5</v>
      </c>
      <c r="Y47" s="41"/>
      <c r="Z47" s="41"/>
      <c r="AA47" s="41"/>
      <c r="AB47" s="41"/>
      <c r="AC47" s="42">
        <f t="shared" si="4"/>
        <v>3158.9999999999995</v>
      </c>
      <c r="AD47" s="43">
        <f t="shared" si="5"/>
        <v>1516.3199999999997</v>
      </c>
      <c r="AE47" s="43">
        <f t="shared" si="6"/>
        <v>947.69999999999993</v>
      </c>
      <c r="AF47" s="43">
        <f t="shared" si="7"/>
        <v>1402.5959999999998</v>
      </c>
      <c r="AG47" s="43">
        <f t="shared" si="8"/>
        <v>1167.427404</v>
      </c>
      <c r="AH47" s="32">
        <f t="shared" si="9"/>
        <v>8193.043404</v>
      </c>
    </row>
    <row r="48" spans="1:34" s="44" customFormat="1" ht="54.75" customHeight="1" x14ac:dyDescent="0.2">
      <c r="A48" s="50">
        <v>42</v>
      </c>
      <c r="B48" s="28" t="s">
        <v>44</v>
      </c>
      <c r="C48" s="29" t="s">
        <v>45</v>
      </c>
      <c r="D48" s="29" t="s">
        <v>46</v>
      </c>
      <c r="E48" s="29" t="s">
        <v>47</v>
      </c>
      <c r="F48" s="29" t="s">
        <v>48</v>
      </c>
      <c r="G48" s="29" t="s">
        <v>55</v>
      </c>
      <c r="H48" s="30" t="s">
        <v>56</v>
      </c>
      <c r="I48" s="33"/>
      <c r="J48" s="34">
        <v>4</v>
      </c>
      <c r="K48" s="34"/>
      <c r="L48" s="51" t="s">
        <v>57</v>
      </c>
      <c r="M48" s="35" t="s">
        <v>51</v>
      </c>
      <c r="N48" s="35" t="s">
        <v>52</v>
      </c>
      <c r="O48" s="52">
        <f>G48*J48</f>
        <v>1263.5999999999999</v>
      </c>
      <c r="P48" s="40"/>
      <c r="Q48" s="38">
        <f t="shared" si="10"/>
        <v>77.12</v>
      </c>
      <c r="R48" s="48"/>
      <c r="S48" s="39">
        <f>((O48/100)*2)*1</f>
        <v>25.271999999999998</v>
      </c>
      <c r="T48" s="40">
        <f t="shared" si="0"/>
        <v>170.58600000000001</v>
      </c>
      <c r="U48" s="40">
        <f t="shared" si="1"/>
        <v>37.907999999999994</v>
      </c>
      <c r="V48" s="40">
        <f t="shared" si="2"/>
        <v>153.08198099999998</v>
      </c>
      <c r="W48" s="41">
        <f t="shared" si="3"/>
        <v>25.271999999999998</v>
      </c>
      <c r="X48" s="41">
        <f t="shared" si="11"/>
        <v>39</v>
      </c>
      <c r="Y48" s="41"/>
      <c r="Z48" s="41"/>
      <c r="AA48" s="41"/>
      <c r="AB48" s="41"/>
      <c r="AC48" s="42">
        <f t="shared" si="4"/>
        <v>2106</v>
      </c>
      <c r="AD48" s="43">
        <f t="shared" si="5"/>
        <v>1010.8799999999999</v>
      </c>
      <c r="AE48" s="43">
        <f t="shared" si="6"/>
        <v>631.79999999999995</v>
      </c>
      <c r="AF48" s="43">
        <f t="shared" si="7"/>
        <v>935.06399999999996</v>
      </c>
      <c r="AG48" s="43">
        <f t="shared" si="8"/>
        <v>778.28493600000002</v>
      </c>
      <c r="AH48" s="32">
        <f t="shared" si="9"/>
        <v>5462.0289360000006</v>
      </c>
    </row>
    <row r="49" spans="1:34" s="44" customFormat="1" ht="54.75" customHeight="1" x14ac:dyDescent="0.2">
      <c r="A49" s="50">
        <v>43</v>
      </c>
      <c r="B49" s="28" t="s">
        <v>44</v>
      </c>
      <c r="C49" s="29" t="s">
        <v>45</v>
      </c>
      <c r="D49" s="29" t="s">
        <v>46</v>
      </c>
      <c r="E49" s="29" t="s">
        <v>47</v>
      </c>
      <c r="F49" s="29" t="s">
        <v>48</v>
      </c>
      <c r="G49" s="29" t="s">
        <v>55</v>
      </c>
      <c r="H49" s="30" t="s">
        <v>56</v>
      </c>
      <c r="I49" s="33"/>
      <c r="J49" s="34">
        <v>8</v>
      </c>
      <c r="K49" s="34"/>
      <c r="L49" s="51" t="s">
        <v>57</v>
      </c>
      <c r="M49" s="35" t="s">
        <v>51</v>
      </c>
      <c r="N49" s="35" t="s">
        <v>52</v>
      </c>
      <c r="O49" s="52">
        <f>G49*J49</f>
        <v>2527.1999999999998</v>
      </c>
      <c r="P49" s="40"/>
      <c r="Q49" s="38">
        <f t="shared" si="10"/>
        <v>154.24</v>
      </c>
      <c r="R49" s="48"/>
      <c r="S49" s="39"/>
      <c r="T49" s="40">
        <f t="shared" si="0"/>
        <v>341.17200000000003</v>
      </c>
      <c r="U49" s="40">
        <f t="shared" si="1"/>
        <v>75.815999999999988</v>
      </c>
      <c r="V49" s="40">
        <f t="shared" si="2"/>
        <v>306.16396199999997</v>
      </c>
      <c r="W49" s="41">
        <f t="shared" si="3"/>
        <v>50.543999999999997</v>
      </c>
      <c r="X49" s="41">
        <f t="shared" si="11"/>
        <v>78</v>
      </c>
      <c r="Y49" s="41"/>
      <c r="Z49" s="41"/>
      <c r="AA49" s="41"/>
      <c r="AB49" s="41"/>
      <c r="AC49" s="42">
        <f t="shared" si="4"/>
        <v>4212</v>
      </c>
      <c r="AD49" s="43">
        <f t="shared" si="5"/>
        <v>2021.7599999999998</v>
      </c>
      <c r="AE49" s="43">
        <f t="shared" si="6"/>
        <v>1263.5999999999999</v>
      </c>
      <c r="AF49" s="43">
        <f t="shared" si="7"/>
        <v>1870.1279999999999</v>
      </c>
      <c r="AG49" s="43">
        <f t="shared" si="8"/>
        <v>1556.569872</v>
      </c>
      <c r="AH49" s="32">
        <f t="shared" si="9"/>
        <v>10924.057872000001</v>
      </c>
    </row>
    <row r="50" spans="1:34" s="44" customFormat="1" ht="54.75" customHeight="1" x14ac:dyDescent="0.2">
      <c r="A50" s="50">
        <v>44</v>
      </c>
      <c r="B50" s="28" t="s">
        <v>44</v>
      </c>
      <c r="C50" s="29" t="s">
        <v>45</v>
      </c>
      <c r="D50" s="29" t="s">
        <v>46</v>
      </c>
      <c r="E50" s="29" t="s">
        <v>47</v>
      </c>
      <c r="F50" s="29" t="s">
        <v>48</v>
      </c>
      <c r="G50" s="29" t="s">
        <v>55</v>
      </c>
      <c r="H50" s="30" t="s">
        <v>56</v>
      </c>
      <c r="I50" s="33"/>
      <c r="J50" s="34">
        <v>8</v>
      </c>
      <c r="K50" s="34"/>
      <c r="L50" s="51" t="s">
        <v>57</v>
      </c>
      <c r="M50" s="35" t="s">
        <v>51</v>
      </c>
      <c r="N50" s="35" t="s">
        <v>52</v>
      </c>
      <c r="O50" s="52">
        <f>G50*J50</f>
        <v>2527.1999999999998</v>
      </c>
      <c r="P50" s="40"/>
      <c r="Q50" s="38">
        <f t="shared" si="10"/>
        <v>154.24</v>
      </c>
      <c r="R50" s="48"/>
      <c r="S50" s="39"/>
      <c r="T50" s="40">
        <f t="shared" si="0"/>
        <v>341.17200000000003</v>
      </c>
      <c r="U50" s="40">
        <f t="shared" si="1"/>
        <v>75.815999999999988</v>
      </c>
      <c r="V50" s="40">
        <f t="shared" si="2"/>
        <v>306.16396199999997</v>
      </c>
      <c r="W50" s="41">
        <f t="shared" si="3"/>
        <v>50.543999999999997</v>
      </c>
      <c r="X50" s="41">
        <f t="shared" si="11"/>
        <v>78</v>
      </c>
      <c r="Y50" s="41"/>
      <c r="Z50" s="41"/>
      <c r="AA50" s="41"/>
      <c r="AB50" s="41"/>
      <c r="AC50" s="42">
        <f t="shared" si="4"/>
        <v>4212</v>
      </c>
      <c r="AD50" s="43">
        <f t="shared" si="5"/>
        <v>2021.7599999999998</v>
      </c>
      <c r="AE50" s="43">
        <f t="shared" si="6"/>
        <v>1263.5999999999999</v>
      </c>
      <c r="AF50" s="43">
        <f t="shared" si="7"/>
        <v>1870.1279999999999</v>
      </c>
      <c r="AG50" s="43">
        <f t="shared" si="8"/>
        <v>1556.569872</v>
      </c>
      <c r="AH50" s="32">
        <f t="shared" si="9"/>
        <v>10924.057872000001</v>
      </c>
    </row>
    <row r="51" spans="1:34" s="44" customFormat="1" ht="54.75" customHeight="1" x14ac:dyDescent="0.2">
      <c r="A51" s="50">
        <v>45</v>
      </c>
      <c r="B51" s="28" t="s">
        <v>44</v>
      </c>
      <c r="C51" s="29" t="s">
        <v>45</v>
      </c>
      <c r="D51" s="29" t="s">
        <v>46</v>
      </c>
      <c r="E51" s="29" t="s">
        <v>47</v>
      </c>
      <c r="F51" s="29" t="s">
        <v>48</v>
      </c>
      <c r="G51" s="29" t="s">
        <v>55</v>
      </c>
      <c r="H51" s="30" t="s">
        <v>56</v>
      </c>
      <c r="I51" s="33"/>
      <c r="J51" s="34">
        <v>20</v>
      </c>
      <c r="K51" s="34"/>
      <c r="L51" s="51" t="s">
        <v>57</v>
      </c>
      <c r="M51" s="35" t="s">
        <v>51</v>
      </c>
      <c r="N51" s="35" t="s">
        <v>52</v>
      </c>
      <c r="O51" s="52">
        <f>G51*J51</f>
        <v>6318</v>
      </c>
      <c r="P51" s="40"/>
      <c r="Q51" s="38">
        <f t="shared" si="10"/>
        <v>385.6</v>
      </c>
      <c r="R51" s="48"/>
      <c r="S51" s="39"/>
      <c r="T51" s="40">
        <f t="shared" si="0"/>
        <v>852.93000000000006</v>
      </c>
      <c r="U51" s="40">
        <f t="shared" si="1"/>
        <v>189.54</v>
      </c>
      <c r="V51" s="40">
        <f t="shared" si="2"/>
        <v>765.40990499999998</v>
      </c>
      <c r="W51" s="41">
        <f t="shared" si="3"/>
        <v>126.36</v>
      </c>
      <c r="X51" s="41">
        <f t="shared" si="11"/>
        <v>195</v>
      </c>
      <c r="Y51" s="41"/>
      <c r="Z51" s="41"/>
      <c r="AA51" s="41"/>
      <c r="AB51" s="41"/>
      <c r="AC51" s="42">
        <f t="shared" si="4"/>
        <v>10530</v>
      </c>
      <c r="AD51" s="43">
        <f t="shared" si="5"/>
        <v>5054.3999999999996</v>
      </c>
      <c r="AE51" s="43">
        <f t="shared" si="6"/>
        <v>3159</v>
      </c>
      <c r="AF51" s="43">
        <f t="shared" si="7"/>
        <v>4675.32</v>
      </c>
      <c r="AG51" s="43">
        <f t="shared" si="8"/>
        <v>3891.4246800000001</v>
      </c>
      <c r="AH51" s="32">
        <f t="shared" si="9"/>
        <v>27310.144680000001</v>
      </c>
    </row>
    <row r="52" spans="1:34" s="44" customFormat="1" ht="54.75" customHeight="1" x14ac:dyDescent="0.2">
      <c r="A52" s="50">
        <v>46</v>
      </c>
      <c r="B52" s="28" t="s">
        <v>44</v>
      </c>
      <c r="C52" s="29" t="s">
        <v>45</v>
      </c>
      <c r="D52" s="29" t="s">
        <v>46</v>
      </c>
      <c r="E52" s="29" t="s">
        <v>47</v>
      </c>
      <c r="F52" s="29" t="s">
        <v>48</v>
      </c>
      <c r="G52" s="29" t="s">
        <v>55</v>
      </c>
      <c r="H52" s="30" t="s">
        <v>56</v>
      </c>
      <c r="I52" s="33"/>
      <c r="J52" s="34">
        <v>18</v>
      </c>
      <c r="K52" s="34"/>
      <c r="L52" s="51" t="s">
        <v>57</v>
      </c>
      <c r="M52" s="35" t="s">
        <v>51</v>
      </c>
      <c r="N52" s="35" t="s">
        <v>52</v>
      </c>
      <c r="O52" s="52">
        <f>G52*J52</f>
        <v>5686.2</v>
      </c>
      <c r="P52" s="40"/>
      <c r="Q52" s="38">
        <f t="shared" si="10"/>
        <v>347.04</v>
      </c>
      <c r="R52" s="48"/>
      <c r="S52" s="39"/>
      <c r="T52" s="40">
        <f t="shared" si="0"/>
        <v>767.63700000000006</v>
      </c>
      <c r="U52" s="40">
        <f t="shared" si="1"/>
        <v>170.58599999999998</v>
      </c>
      <c r="V52" s="40">
        <f t="shared" si="2"/>
        <v>688.86891449999996</v>
      </c>
      <c r="W52" s="41">
        <f t="shared" si="3"/>
        <v>113.724</v>
      </c>
      <c r="X52" s="41">
        <f t="shared" si="11"/>
        <v>175.5</v>
      </c>
      <c r="Y52" s="41"/>
      <c r="Z52" s="41"/>
      <c r="AA52" s="41"/>
      <c r="AB52" s="41"/>
      <c r="AC52" s="42">
        <f t="shared" si="4"/>
        <v>9477</v>
      </c>
      <c r="AD52" s="43">
        <f t="shared" si="5"/>
        <v>4548.96</v>
      </c>
      <c r="AE52" s="43">
        <f t="shared" si="6"/>
        <v>2843.1</v>
      </c>
      <c r="AF52" s="43">
        <f t="shared" si="7"/>
        <v>4207.7879999999996</v>
      </c>
      <c r="AG52" s="43">
        <f t="shared" si="8"/>
        <v>3502.2822120000001</v>
      </c>
      <c r="AH52" s="32">
        <f t="shared" si="9"/>
        <v>24579.130211999996</v>
      </c>
    </row>
    <row r="53" spans="1:34" s="44" customFormat="1" ht="54.75" customHeight="1" x14ac:dyDescent="0.2">
      <c r="A53" s="50">
        <v>47</v>
      </c>
      <c r="B53" s="28" t="s">
        <v>44</v>
      </c>
      <c r="C53" s="29" t="s">
        <v>45</v>
      </c>
      <c r="D53" s="29" t="s">
        <v>46</v>
      </c>
      <c r="E53" s="29" t="s">
        <v>47</v>
      </c>
      <c r="F53" s="29" t="s">
        <v>48</v>
      </c>
      <c r="G53" s="29" t="s">
        <v>55</v>
      </c>
      <c r="H53" s="30" t="s">
        <v>56</v>
      </c>
      <c r="I53" s="33"/>
      <c r="J53" s="34">
        <v>14</v>
      </c>
      <c r="K53" s="34"/>
      <c r="L53" s="51" t="s">
        <v>57</v>
      </c>
      <c r="M53" s="35" t="s">
        <v>51</v>
      </c>
      <c r="N53" s="35" t="s">
        <v>52</v>
      </c>
      <c r="O53" s="52">
        <f>G53*J53</f>
        <v>4422.5999999999995</v>
      </c>
      <c r="P53" s="40"/>
      <c r="Q53" s="38">
        <f t="shared" si="10"/>
        <v>269.92</v>
      </c>
      <c r="R53" s="48"/>
      <c r="S53" s="39"/>
      <c r="T53" s="40">
        <f t="shared" si="0"/>
        <v>597.05099999999993</v>
      </c>
      <c r="U53" s="40">
        <f t="shared" si="1"/>
        <v>132.67799999999997</v>
      </c>
      <c r="V53" s="40">
        <f t="shared" si="2"/>
        <v>535.78693349999992</v>
      </c>
      <c r="W53" s="41">
        <f t="shared" si="3"/>
        <v>88.451999999999984</v>
      </c>
      <c r="X53" s="41">
        <f t="shared" si="11"/>
        <v>136.5</v>
      </c>
      <c r="Y53" s="41"/>
      <c r="Z53" s="41"/>
      <c r="AA53" s="41"/>
      <c r="AB53" s="41"/>
      <c r="AC53" s="42">
        <f t="shared" si="4"/>
        <v>7370.9999999999991</v>
      </c>
      <c r="AD53" s="43">
        <f t="shared" si="5"/>
        <v>3538.08</v>
      </c>
      <c r="AE53" s="43">
        <f t="shared" si="6"/>
        <v>2211.2999999999997</v>
      </c>
      <c r="AF53" s="43">
        <f t="shared" si="7"/>
        <v>3272.7239999999993</v>
      </c>
      <c r="AG53" s="43">
        <f t="shared" si="8"/>
        <v>2723.9972759999996</v>
      </c>
      <c r="AH53" s="32">
        <f t="shared" si="9"/>
        <v>19117.101275999994</v>
      </c>
    </row>
    <row r="54" spans="1:34" s="44" customFormat="1" ht="54.75" customHeight="1" x14ac:dyDescent="0.2">
      <c r="A54" s="50">
        <v>48</v>
      </c>
      <c r="B54" s="28" t="s">
        <v>44</v>
      </c>
      <c r="C54" s="29" t="s">
        <v>45</v>
      </c>
      <c r="D54" s="29" t="s">
        <v>46</v>
      </c>
      <c r="E54" s="29" t="s">
        <v>47</v>
      </c>
      <c r="F54" s="29" t="s">
        <v>48</v>
      </c>
      <c r="G54" s="29" t="s">
        <v>55</v>
      </c>
      <c r="H54" s="30" t="s">
        <v>56</v>
      </c>
      <c r="I54" s="33"/>
      <c r="J54" s="34">
        <v>12</v>
      </c>
      <c r="K54" s="34"/>
      <c r="L54" s="51" t="s">
        <v>57</v>
      </c>
      <c r="M54" s="35" t="s">
        <v>51</v>
      </c>
      <c r="N54" s="35" t="s">
        <v>52</v>
      </c>
      <c r="O54" s="52">
        <f>G54*J54</f>
        <v>3790.7999999999997</v>
      </c>
      <c r="P54" s="40"/>
      <c r="Q54" s="38">
        <f t="shared" si="10"/>
        <v>231.36</v>
      </c>
      <c r="R54" s="48"/>
      <c r="S54" s="39"/>
      <c r="T54" s="40">
        <f t="shared" si="0"/>
        <v>511.75799999999998</v>
      </c>
      <c r="U54" s="40">
        <f t="shared" si="1"/>
        <v>113.72399999999999</v>
      </c>
      <c r="V54" s="40">
        <f t="shared" si="2"/>
        <v>459.24594300000001</v>
      </c>
      <c r="W54" s="41">
        <f t="shared" si="3"/>
        <v>75.816000000000003</v>
      </c>
      <c r="X54" s="41">
        <f t="shared" si="11"/>
        <v>117</v>
      </c>
      <c r="Y54" s="41"/>
      <c r="Z54" s="41"/>
      <c r="AA54" s="41"/>
      <c r="AB54" s="41"/>
      <c r="AC54" s="42">
        <f t="shared" si="4"/>
        <v>6317.9999999999991</v>
      </c>
      <c r="AD54" s="43">
        <f t="shared" si="5"/>
        <v>3032.6399999999994</v>
      </c>
      <c r="AE54" s="43">
        <f t="shared" si="6"/>
        <v>1895.3999999999999</v>
      </c>
      <c r="AF54" s="43">
        <f t="shared" si="7"/>
        <v>2805.1919999999996</v>
      </c>
      <c r="AG54" s="43">
        <f t="shared" si="8"/>
        <v>2334.854808</v>
      </c>
      <c r="AH54" s="32">
        <f t="shared" si="9"/>
        <v>16386.086808</v>
      </c>
    </row>
    <row r="55" spans="1:34" s="44" customFormat="1" ht="54.75" customHeight="1" x14ac:dyDescent="0.2">
      <c r="A55" s="50">
        <v>49</v>
      </c>
      <c r="B55" s="28" t="s">
        <v>44</v>
      </c>
      <c r="C55" s="29" t="s">
        <v>45</v>
      </c>
      <c r="D55" s="29" t="s">
        <v>46</v>
      </c>
      <c r="E55" s="29" t="s">
        <v>47</v>
      </c>
      <c r="F55" s="29" t="s">
        <v>48</v>
      </c>
      <c r="G55" s="29" t="s">
        <v>55</v>
      </c>
      <c r="H55" s="30" t="s">
        <v>56</v>
      </c>
      <c r="I55" s="33"/>
      <c r="J55" s="34">
        <v>24</v>
      </c>
      <c r="K55" s="34"/>
      <c r="L55" s="51" t="s">
        <v>57</v>
      </c>
      <c r="M55" s="35" t="s">
        <v>51</v>
      </c>
      <c r="N55" s="35" t="s">
        <v>52</v>
      </c>
      <c r="O55" s="52">
        <f>G55*J55</f>
        <v>7581.5999999999995</v>
      </c>
      <c r="P55" s="40"/>
      <c r="Q55" s="38">
        <f t="shared" si="10"/>
        <v>462.72</v>
      </c>
      <c r="R55" s="48"/>
      <c r="S55" s="39"/>
      <c r="T55" s="40">
        <f t="shared" si="0"/>
        <v>1023.516</v>
      </c>
      <c r="U55" s="40">
        <f t="shared" si="1"/>
        <v>227.44799999999998</v>
      </c>
      <c r="V55" s="40">
        <f t="shared" si="2"/>
        <v>918.49188600000002</v>
      </c>
      <c r="W55" s="41">
        <f t="shared" si="3"/>
        <v>151.63200000000001</v>
      </c>
      <c r="X55" s="41">
        <f t="shared" si="11"/>
        <v>234</v>
      </c>
      <c r="Y55" s="41"/>
      <c r="Z55" s="41"/>
      <c r="AA55" s="41"/>
      <c r="AB55" s="41"/>
      <c r="AC55" s="42">
        <f t="shared" si="4"/>
        <v>12635.999999999998</v>
      </c>
      <c r="AD55" s="43">
        <f t="shared" si="5"/>
        <v>6065.2799999999988</v>
      </c>
      <c r="AE55" s="43">
        <f t="shared" si="6"/>
        <v>3790.7999999999997</v>
      </c>
      <c r="AF55" s="43">
        <f t="shared" si="7"/>
        <v>5610.3839999999991</v>
      </c>
      <c r="AG55" s="43">
        <f t="shared" si="8"/>
        <v>4669.7096160000001</v>
      </c>
      <c r="AH55" s="32">
        <f t="shared" si="9"/>
        <v>32772.173616</v>
      </c>
    </row>
    <row r="56" spans="1:34" s="44" customFormat="1" ht="54.75" customHeight="1" x14ac:dyDescent="0.2">
      <c r="A56" s="50">
        <v>50</v>
      </c>
      <c r="B56" s="28" t="s">
        <v>44</v>
      </c>
      <c r="C56" s="29" t="s">
        <v>45</v>
      </c>
      <c r="D56" s="29" t="s">
        <v>46</v>
      </c>
      <c r="E56" s="29" t="s">
        <v>47</v>
      </c>
      <c r="F56" s="29" t="s">
        <v>48</v>
      </c>
      <c r="G56" s="29" t="s">
        <v>55</v>
      </c>
      <c r="H56" s="30" t="s">
        <v>56</v>
      </c>
      <c r="I56" s="33"/>
      <c r="J56" s="34">
        <v>22</v>
      </c>
      <c r="K56" s="34"/>
      <c r="L56" s="51" t="s">
        <v>57</v>
      </c>
      <c r="M56" s="35" t="s">
        <v>51</v>
      </c>
      <c r="N56" s="35" t="s">
        <v>52</v>
      </c>
      <c r="O56" s="52">
        <f>G56*J56</f>
        <v>6949.7999999999993</v>
      </c>
      <c r="P56" s="40"/>
      <c r="Q56" s="38">
        <f t="shared" si="10"/>
        <v>424.16</v>
      </c>
      <c r="R56" s="48"/>
      <c r="S56" s="39"/>
      <c r="T56" s="40">
        <f t="shared" si="0"/>
        <v>938.22299999999996</v>
      </c>
      <c r="U56" s="40">
        <f t="shared" si="1"/>
        <v>208.49399999999997</v>
      </c>
      <c r="V56" s="40">
        <f t="shared" si="2"/>
        <v>841.9508955</v>
      </c>
      <c r="W56" s="41">
        <f t="shared" si="3"/>
        <v>138.99599999999998</v>
      </c>
      <c r="X56" s="41">
        <f t="shared" si="11"/>
        <v>214.5</v>
      </c>
      <c r="Y56" s="41"/>
      <c r="Z56" s="41"/>
      <c r="AA56" s="41"/>
      <c r="AB56" s="41"/>
      <c r="AC56" s="42">
        <f t="shared" si="4"/>
        <v>11582.999999999998</v>
      </c>
      <c r="AD56" s="43">
        <f t="shared" si="5"/>
        <v>5559.8399999999992</v>
      </c>
      <c r="AE56" s="43">
        <f t="shared" si="6"/>
        <v>3474.8999999999996</v>
      </c>
      <c r="AF56" s="43">
        <f t="shared" si="7"/>
        <v>5142.851999999999</v>
      </c>
      <c r="AG56" s="43">
        <f t="shared" si="8"/>
        <v>4280.5671479999992</v>
      </c>
      <c r="AH56" s="32">
        <f t="shared" si="9"/>
        <v>30041.159147999995</v>
      </c>
    </row>
    <row r="57" spans="1:34" s="44" customFormat="1" ht="54.75" customHeight="1" x14ac:dyDescent="0.2">
      <c r="A57" s="50">
        <v>51</v>
      </c>
      <c r="B57" s="28" t="s">
        <v>44</v>
      </c>
      <c r="C57" s="29" t="s">
        <v>45</v>
      </c>
      <c r="D57" s="29" t="s">
        <v>46</v>
      </c>
      <c r="E57" s="29" t="s">
        <v>47</v>
      </c>
      <c r="F57" s="29" t="s">
        <v>48</v>
      </c>
      <c r="G57" s="29" t="s">
        <v>55</v>
      </c>
      <c r="H57" s="30" t="s">
        <v>56</v>
      </c>
      <c r="I57" s="33"/>
      <c r="J57" s="34">
        <v>26</v>
      </c>
      <c r="K57" s="34"/>
      <c r="L57" s="51" t="s">
        <v>57</v>
      </c>
      <c r="M57" s="35" t="s">
        <v>51</v>
      </c>
      <c r="N57" s="35" t="s">
        <v>52</v>
      </c>
      <c r="O57" s="52">
        <f>G57*J57</f>
        <v>8213.4</v>
      </c>
      <c r="P57" s="40"/>
      <c r="Q57" s="38">
        <f t="shared" si="10"/>
        <v>501.28000000000003</v>
      </c>
      <c r="R57" s="48"/>
      <c r="S57" s="39">
        <f>((O57/100)*2)*1</f>
        <v>164.268</v>
      </c>
      <c r="T57" s="40">
        <f t="shared" si="0"/>
        <v>1108.809</v>
      </c>
      <c r="U57" s="40">
        <f t="shared" si="1"/>
        <v>246.40199999999999</v>
      </c>
      <c r="V57" s="40">
        <f t="shared" si="2"/>
        <v>995.03287650000004</v>
      </c>
      <c r="W57" s="41">
        <f t="shared" si="3"/>
        <v>164.268</v>
      </c>
      <c r="X57" s="41">
        <f t="shared" si="11"/>
        <v>253.5</v>
      </c>
      <c r="Y57" s="41"/>
      <c r="Z57" s="41"/>
      <c r="AA57" s="41"/>
      <c r="AB57" s="41"/>
      <c r="AC57" s="42">
        <f t="shared" si="4"/>
        <v>13688.999999999998</v>
      </c>
      <c r="AD57" s="43">
        <f t="shared" si="5"/>
        <v>6570.7199999999993</v>
      </c>
      <c r="AE57" s="43">
        <f t="shared" si="6"/>
        <v>4106.7</v>
      </c>
      <c r="AF57" s="43">
        <f t="shared" si="7"/>
        <v>6077.9159999999993</v>
      </c>
      <c r="AG57" s="43">
        <f t="shared" si="8"/>
        <v>5058.8520839999992</v>
      </c>
      <c r="AH57" s="32">
        <f t="shared" si="9"/>
        <v>35503.188083999994</v>
      </c>
    </row>
    <row r="58" spans="1:34" s="44" customFormat="1" ht="54.75" customHeight="1" x14ac:dyDescent="0.2">
      <c r="A58" s="50">
        <v>52</v>
      </c>
      <c r="B58" s="28" t="s">
        <v>44</v>
      </c>
      <c r="C58" s="29" t="s">
        <v>45</v>
      </c>
      <c r="D58" s="29" t="s">
        <v>46</v>
      </c>
      <c r="E58" s="29" t="s">
        <v>47</v>
      </c>
      <c r="F58" s="29" t="s">
        <v>48</v>
      </c>
      <c r="G58" s="29" t="s">
        <v>55</v>
      </c>
      <c r="H58" s="30" t="s">
        <v>56</v>
      </c>
      <c r="I58" s="33"/>
      <c r="J58" s="34">
        <v>19</v>
      </c>
      <c r="K58" s="34"/>
      <c r="L58" s="51" t="s">
        <v>57</v>
      </c>
      <c r="M58" s="35" t="s">
        <v>51</v>
      </c>
      <c r="N58" s="35" t="s">
        <v>52</v>
      </c>
      <c r="O58" s="52">
        <f>G58*J58</f>
        <v>6002.0999999999995</v>
      </c>
      <c r="P58" s="40"/>
      <c r="Q58" s="38">
        <f t="shared" si="10"/>
        <v>366.32000000000005</v>
      </c>
      <c r="R58" s="48"/>
      <c r="S58" s="39"/>
      <c r="T58" s="40">
        <f t="shared" si="0"/>
        <v>810.2835</v>
      </c>
      <c r="U58" s="40">
        <f t="shared" si="1"/>
        <v>180.06299999999999</v>
      </c>
      <c r="V58" s="40">
        <f t="shared" si="2"/>
        <v>727.13940974999991</v>
      </c>
      <c r="W58" s="41">
        <f t="shared" si="3"/>
        <v>120.04199999999999</v>
      </c>
      <c r="X58" s="41">
        <f t="shared" si="11"/>
        <v>185.25</v>
      </c>
      <c r="Y58" s="41"/>
      <c r="Z58" s="41"/>
      <c r="AA58" s="41"/>
      <c r="AB58" s="41"/>
      <c r="AC58" s="42">
        <f t="shared" si="4"/>
        <v>10003.5</v>
      </c>
      <c r="AD58" s="43">
        <f t="shared" si="5"/>
        <v>4801.68</v>
      </c>
      <c r="AE58" s="43">
        <f t="shared" si="6"/>
        <v>3001.0499999999997</v>
      </c>
      <c r="AF58" s="43">
        <f t="shared" si="7"/>
        <v>4441.5540000000001</v>
      </c>
      <c r="AG58" s="43">
        <f t="shared" si="8"/>
        <v>3696.8534460000001</v>
      </c>
      <c r="AH58" s="32">
        <f t="shared" si="9"/>
        <v>25944.637446000001</v>
      </c>
    </row>
    <row r="59" spans="1:34" s="44" customFormat="1" ht="54.75" customHeight="1" x14ac:dyDescent="0.2">
      <c r="A59" s="50">
        <v>53</v>
      </c>
      <c r="B59" s="28" t="s">
        <v>44</v>
      </c>
      <c r="C59" s="29" t="s">
        <v>45</v>
      </c>
      <c r="D59" s="29" t="s">
        <v>46</v>
      </c>
      <c r="E59" s="29" t="s">
        <v>47</v>
      </c>
      <c r="F59" s="29" t="s">
        <v>48</v>
      </c>
      <c r="G59" s="29" t="s">
        <v>55</v>
      </c>
      <c r="H59" s="30" t="s">
        <v>56</v>
      </c>
      <c r="I59" s="33"/>
      <c r="J59" s="34">
        <v>5</v>
      </c>
      <c r="K59" s="34"/>
      <c r="L59" s="51" t="s">
        <v>57</v>
      </c>
      <c r="M59" s="35" t="s">
        <v>51</v>
      </c>
      <c r="N59" s="35" t="s">
        <v>52</v>
      </c>
      <c r="O59" s="52">
        <f>G59*J59</f>
        <v>1579.5</v>
      </c>
      <c r="P59" s="40"/>
      <c r="Q59" s="38">
        <f t="shared" si="10"/>
        <v>96.4</v>
      </c>
      <c r="R59" s="48"/>
      <c r="S59" s="39"/>
      <c r="T59" s="40">
        <f t="shared" si="0"/>
        <v>213.23250000000002</v>
      </c>
      <c r="U59" s="40">
        <f t="shared" si="1"/>
        <v>47.384999999999998</v>
      </c>
      <c r="V59" s="40">
        <f t="shared" si="2"/>
        <v>191.35247625</v>
      </c>
      <c r="W59" s="41">
        <f t="shared" si="3"/>
        <v>31.59</v>
      </c>
      <c r="X59" s="41">
        <f t="shared" si="11"/>
        <v>48.75</v>
      </c>
      <c r="Y59" s="41"/>
      <c r="Z59" s="41"/>
      <c r="AA59" s="41"/>
      <c r="AB59" s="41"/>
      <c r="AC59" s="42">
        <f t="shared" si="4"/>
        <v>2632.5</v>
      </c>
      <c r="AD59" s="43">
        <f t="shared" si="5"/>
        <v>1263.5999999999999</v>
      </c>
      <c r="AE59" s="43">
        <f t="shared" si="6"/>
        <v>789.75</v>
      </c>
      <c r="AF59" s="43">
        <f t="shared" si="7"/>
        <v>1168.83</v>
      </c>
      <c r="AG59" s="43">
        <f t="shared" si="8"/>
        <v>972.85617000000002</v>
      </c>
      <c r="AH59" s="32">
        <f t="shared" si="9"/>
        <v>6827.5361700000003</v>
      </c>
    </row>
    <row r="60" spans="1:34" s="44" customFormat="1" ht="54.75" customHeight="1" x14ac:dyDescent="0.2">
      <c r="A60" s="50">
        <v>54</v>
      </c>
      <c r="B60" s="28" t="s">
        <v>44</v>
      </c>
      <c r="C60" s="29" t="s">
        <v>45</v>
      </c>
      <c r="D60" s="29" t="s">
        <v>46</v>
      </c>
      <c r="E60" s="29" t="s">
        <v>47</v>
      </c>
      <c r="F60" s="29" t="s">
        <v>48</v>
      </c>
      <c r="G60" s="29" t="s">
        <v>55</v>
      </c>
      <c r="H60" s="30" t="s">
        <v>56</v>
      </c>
      <c r="I60" s="33"/>
      <c r="J60" s="34">
        <v>30</v>
      </c>
      <c r="K60" s="34"/>
      <c r="L60" s="51" t="s">
        <v>57</v>
      </c>
      <c r="M60" s="35" t="s">
        <v>51</v>
      </c>
      <c r="N60" s="35" t="s">
        <v>52</v>
      </c>
      <c r="O60" s="52">
        <f>G60*J60</f>
        <v>9477</v>
      </c>
      <c r="P60" s="40"/>
      <c r="Q60" s="38">
        <f t="shared" si="10"/>
        <v>578.40000000000009</v>
      </c>
      <c r="R60" s="48"/>
      <c r="S60" s="39"/>
      <c r="T60" s="40">
        <f t="shared" si="0"/>
        <v>1279.395</v>
      </c>
      <c r="U60" s="40">
        <f t="shared" si="1"/>
        <v>284.31</v>
      </c>
      <c r="V60" s="40">
        <f t="shared" si="2"/>
        <v>1148.1148575</v>
      </c>
      <c r="W60" s="41">
        <f t="shared" si="3"/>
        <v>189.54</v>
      </c>
      <c r="X60" s="41">
        <f t="shared" si="11"/>
        <v>292.5</v>
      </c>
      <c r="Y60" s="41"/>
      <c r="Z60" s="41"/>
      <c r="AA60" s="41"/>
      <c r="AB60" s="41"/>
      <c r="AC60" s="42">
        <f t="shared" si="4"/>
        <v>15794.999999999998</v>
      </c>
      <c r="AD60" s="43">
        <f t="shared" si="5"/>
        <v>7581.5999999999995</v>
      </c>
      <c r="AE60" s="43">
        <f t="shared" si="6"/>
        <v>4738.5</v>
      </c>
      <c r="AF60" s="43">
        <f t="shared" si="7"/>
        <v>7012.98</v>
      </c>
      <c r="AG60" s="43">
        <f t="shared" si="8"/>
        <v>5837.1370200000001</v>
      </c>
      <c r="AH60" s="32">
        <f t="shared" si="9"/>
        <v>40965.217020000004</v>
      </c>
    </row>
    <row r="61" spans="1:34" s="44" customFormat="1" ht="54.75" customHeight="1" x14ac:dyDescent="0.2">
      <c r="A61" s="50">
        <v>55</v>
      </c>
      <c r="B61" s="28" t="s">
        <v>44</v>
      </c>
      <c r="C61" s="29" t="s">
        <v>45</v>
      </c>
      <c r="D61" s="29" t="s">
        <v>46</v>
      </c>
      <c r="E61" s="29" t="s">
        <v>47</v>
      </c>
      <c r="F61" s="29" t="s">
        <v>48</v>
      </c>
      <c r="G61" s="29" t="s">
        <v>55</v>
      </c>
      <c r="H61" s="30" t="s">
        <v>56</v>
      </c>
      <c r="I61" s="33"/>
      <c r="J61" s="34">
        <v>8</v>
      </c>
      <c r="K61" s="34"/>
      <c r="L61" s="51" t="s">
        <v>57</v>
      </c>
      <c r="M61" s="35" t="s">
        <v>51</v>
      </c>
      <c r="N61" s="35" t="s">
        <v>52</v>
      </c>
      <c r="O61" s="52">
        <f>G61*J61</f>
        <v>2527.1999999999998</v>
      </c>
      <c r="P61" s="40"/>
      <c r="Q61" s="38">
        <f t="shared" si="10"/>
        <v>154.24</v>
      </c>
      <c r="R61" s="48"/>
      <c r="S61" s="39"/>
      <c r="T61" s="40">
        <f t="shared" si="0"/>
        <v>341.17200000000003</v>
      </c>
      <c r="U61" s="40">
        <f t="shared" si="1"/>
        <v>75.815999999999988</v>
      </c>
      <c r="V61" s="40">
        <f t="shared" si="2"/>
        <v>306.16396199999997</v>
      </c>
      <c r="W61" s="41">
        <f t="shared" si="3"/>
        <v>50.543999999999997</v>
      </c>
      <c r="X61" s="41">
        <f t="shared" si="11"/>
        <v>78</v>
      </c>
      <c r="Y61" s="41"/>
      <c r="Z61" s="41"/>
      <c r="AA61" s="41"/>
      <c r="AB61" s="41"/>
      <c r="AC61" s="42">
        <f t="shared" si="4"/>
        <v>4212</v>
      </c>
      <c r="AD61" s="43">
        <f t="shared" si="5"/>
        <v>2021.7599999999998</v>
      </c>
      <c r="AE61" s="43">
        <f t="shared" si="6"/>
        <v>1263.5999999999999</v>
      </c>
      <c r="AF61" s="43">
        <f t="shared" si="7"/>
        <v>1870.1279999999999</v>
      </c>
      <c r="AG61" s="43">
        <f t="shared" si="8"/>
        <v>1556.569872</v>
      </c>
      <c r="AH61" s="32">
        <f t="shared" si="9"/>
        <v>10924.057872000001</v>
      </c>
    </row>
    <row r="62" spans="1:34" s="44" customFormat="1" ht="54.75" customHeight="1" x14ac:dyDescent="0.2">
      <c r="A62" s="50">
        <v>56</v>
      </c>
      <c r="B62" s="28" t="s">
        <v>44</v>
      </c>
      <c r="C62" s="29" t="s">
        <v>45</v>
      </c>
      <c r="D62" s="29" t="s">
        <v>46</v>
      </c>
      <c r="E62" s="29" t="s">
        <v>47</v>
      </c>
      <c r="F62" s="29" t="s">
        <v>48</v>
      </c>
      <c r="G62" s="29" t="s">
        <v>55</v>
      </c>
      <c r="H62" s="30" t="s">
        <v>56</v>
      </c>
      <c r="I62" s="33"/>
      <c r="J62" s="34">
        <v>13</v>
      </c>
      <c r="K62" s="34"/>
      <c r="L62" s="51" t="s">
        <v>57</v>
      </c>
      <c r="M62" s="35" t="s">
        <v>51</v>
      </c>
      <c r="N62" s="35" t="s">
        <v>52</v>
      </c>
      <c r="O62" s="52">
        <f>G62*J62</f>
        <v>4106.7</v>
      </c>
      <c r="P62" s="40"/>
      <c r="Q62" s="38">
        <f t="shared" si="10"/>
        <v>250.64000000000001</v>
      </c>
      <c r="R62" s="48"/>
      <c r="S62" s="39"/>
      <c r="T62" s="40">
        <f t="shared" si="0"/>
        <v>554.40449999999998</v>
      </c>
      <c r="U62" s="40">
        <f t="shared" si="1"/>
        <v>123.20099999999999</v>
      </c>
      <c r="V62" s="40">
        <f t="shared" si="2"/>
        <v>497.51643825000002</v>
      </c>
      <c r="W62" s="41">
        <f t="shared" si="3"/>
        <v>82.134</v>
      </c>
      <c r="X62" s="41">
        <f t="shared" si="11"/>
        <v>126.75</v>
      </c>
      <c r="Y62" s="41"/>
      <c r="Z62" s="41"/>
      <c r="AA62" s="41"/>
      <c r="AB62" s="41"/>
      <c r="AC62" s="42">
        <f t="shared" si="4"/>
        <v>6844.4999999999991</v>
      </c>
      <c r="AD62" s="43">
        <f t="shared" si="5"/>
        <v>3285.3599999999997</v>
      </c>
      <c r="AE62" s="43">
        <f t="shared" si="6"/>
        <v>2053.35</v>
      </c>
      <c r="AF62" s="43">
        <f t="shared" si="7"/>
        <v>3038.9579999999996</v>
      </c>
      <c r="AG62" s="43">
        <f t="shared" si="8"/>
        <v>2529.4260419999996</v>
      </c>
      <c r="AH62" s="32">
        <f t="shared" si="9"/>
        <v>17751.594041999997</v>
      </c>
    </row>
    <row r="63" spans="1:34" s="44" customFormat="1" ht="54.75" customHeight="1" x14ac:dyDescent="0.2">
      <c r="A63" s="50">
        <v>57</v>
      </c>
      <c r="B63" s="28" t="s">
        <v>44</v>
      </c>
      <c r="C63" s="29" t="s">
        <v>45</v>
      </c>
      <c r="D63" s="29" t="s">
        <v>46</v>
      </c>
      <c r="E63" s="29" t="s">
        <v>47</v>
      </c>
      <c r="F63" s="29" t="s">
        <v>48</v>
      </c>
      <c r="G63" s="29" t="s">
        <v>55</v>
      </c>
      <c r="H63" s="30" t="s">
        <v>56</v>
      </c>
      <c r="I63" s="33"/>
      <c r="J63" s="34">
        <v>27</v>
      </c>
      <c r="K63" s="34"/>
      <c r="L63" s="51" t="s">
        <v>57</v>
      </c>
      <c r="M63" s="35" t="s">
        <v>51</v>
      </c>
      <c r="N63" s="35" t="s">
        <v>52</v>
      </c>
      <c r="O63" s="52">
        <f>G63*J63</f>
        <v>8529.2999999999993</v>
      </c>
      <c r="P63" s="40"/>
      <c r="Q63" s="38">
        <f t="shared" si="10"/>
        <v>520.56000000000006</v>
      </c>
      <c r="R63" s="48"/>
      <c r="S63" s="39"/>
      <c r="T63" s="40">
        <f t="shared" si="0"/>
        <v>1151.4555</v>
      </c>
      <c r="U63" s="40">
        <f t="shared" si="1"/>
        <v>255.87899999999996</v>
      </c>
      <c r="V63" s="40">
        <f t="shared" si="2"/>
        <v>1033.30337175</v>
      </c>
      <c r="W63" s="41">
        <f t="shared" si="3"/>
        <v>170.58599999999998</v>
      </c>
      <c r="X63" s="41">
        <f t="shared" si="11"/>
        <v>263.25</v>
      </c>
      <c r="Y63" s="41"/>
      <c r="Z63" s="41"/>
      <c r="AA63" s="41"/>
      <c r="AB63" s="41"/>
      <c r="AC63" s="42">
        <f t="shared" si="4"/>
        <v>14215.5</v>
      </c>
      <c r="AD63" s="43">
        <f t="shared" si="5"/>
        <v>6823.4400000000005</v>
      </c>
      <c r="AE63" s="43">
        <f t="shared" si="6"/>
        <v>4264.6499999999996</v>
      </c>
      <c r="AF63" s="43">
        <f t="shared" si="7"/>
        <v>6311.6820000000007</v>
      </c>
      <c r="AG63" s="43">
        <f t="shared" si="8"/>
        <v>5253.423318000001</v>
      </c>
      <c r="AH63" s="32">
        <f t="shared" si="9"/>
        <v>36868.695318000005</v>
      </c>
    </row>
    <row r="64" spans="1:34" s="44" customFormat="1" ht="54.75" customHeight="1" x14ac:dyDescent="0.2">
      <c r="A64" s="50">
        <v>58</v>
      </c>
      <c r="B64" s="28" t="s">
        <v>44</v>
      </c>
      <c r="C64" s="29" t="s">
        <v>45</v>
      </c>
      <c r="D64" s="29" t="s">
        <v>46</v>
      </c>
      <c r="E64" s="29" t="s">
        <v>47</v>
      </c>
      <c r="F64" s="29" t="s">
        <v>48</v>
      </c>
      <c r="G64" s="29" t="s">
        <v>55</v>
      </c>
      <c r="H64" s="30" t="s">
        <v>56</v>
      </c>
      <c r="I64" s="33"/>
      <c r="J64" s="34">
        <v>4</v>
      </c>
      <c r="K64" s="34"/>
      <c r="L64" s="51" t="s">
        <v>57</v>
      </c>
      <c r="M64" s="35" t="s">
        <v>51</v>
      </c>
      <c r="N64" s="35" t="s">
        <v>52</v>
      </c>
      <c r="O64" s="52">
        <f>G64*J64</f>
        <v>1263.5999999999999</v>
      </c>
      <c r="P64" s="40"/>
      <c r="Q64" s="38">
        <f t="shared" si="10"/>
        <v>77.12</v>
      </c>
      <c r="R64" s="48"/>
      <c r="S64" s="39"/>
      <c r="T64" s="40">
        <f t="shared" si="0"/>
        <v>170.58600000000001</v>
      </c>
      <c r="U64" s="40">
        <f t="shared" si="1"/>
        <v>37.907999999999994</v>
      </c>
      <c r="V64" s="40">
        <f t="shared" si="2"/>
        <v>153.08198099999998</v>
      </c>
      <c r="W64" s="41">
        <f t="shared" si="3"/>
        <v>25.271999999999998</v>
      </c>
      <c r="X64" s="41">
        <f t="shared" si="11"/>
        <v>39</v>
      </c>
      <c r="Y64" s="41"/>
      <c r="Z64" s="41"/>
      <c r="AA64" s="41"/>
      <c r="AB64" s="41"/>
      <c r="AC64" s="42">
        <f t="shared" si="4"/>
        <v>2106</v>
      </c>
      <c r="AD64" s="43">
        <f t="shared" si="5"/>
        <v>1010.8799999999999</v>
      </c>
      <c r="AE64" s="43">
        <f t="shared" si="6"/>
        <v>631.79999999999995</v>
      </c>
      <c r="AF64" s="43">
        <f t="shared" si="7"/>
        <v>935.06399999999996</v>
      </c>
      <c r="AG64" s="43">
        <f t="shared" si="8"/>
        <v>778.28493600000002</v>
      </c>
      <c r="AH64" s="32">
        <f t="shared" si="9"/>
        <v>5462.0289360000006</v>
      </c>
    </row>
    <row r="65" spans="1:34" s="44" customFormat="1" ht="54.75" customHeight="1" x14ac:dyDescent="0.2">
      <c r="A65" s="50">
        <v>59</v>
      </c>
      <c r="B65" s="28" t="s">
        <v>44</v>
      </c>
      <c r="C65" s="29" t="s">
        <v>45</v>
      </c>
      <c r="D65" s="29" t="s">
        <v>46</v>
      </c>
      <c r="E65" s="29" t="s">
        <v>47</v>
      </c>
      <c r="F65" s="29" t="s">
        <v>48</v>
      </c>
      <c r="G65" s="29" t="s">
        <v>55</v>
      </c>
      <c r="H65" s="30" t="s">
        <v>56</v>
      </c>
      <c r="I65" s="33"/>
      <c r="J65" s="34">
        <v>8</v>
      </c>
      <c r="K65" s="34"/>
      <c r="L65" s="51" t="s">
        <v>57</v>
      </c>
      <c r="M65" s="35" t="s">
        <v>51</v>
      </c>
      <c r="N65" s="35" t="s">
        <v>52</v>
      </c>
      <c r="O65" s="52">
        <f>G65*J65</f>
        <v>2527.1999999999998</v>
      </c>
      <c r="P65" s="40"/>
      <c r="Q65" s="38">
        <f t="shared" si="10"/>
        <v>154.24</v>
      </c>
      <c r="R65" s="48"/>
      <c r="S65" s="39"/>
      <c r="T65" s="40">
        <f t="shared" si="0"/>
        <v>341.17200000000003</v>
      </c>
      <c r="U65" s="40">
        <f t="shared" si="1"/>
        <v>75.815999999999988</v>
      </c>
      <c r="V65" s="40">
        <f t="shared" si="2"/>
        <v>306.16396199999997</v>
      </c>
      <c r="W65" s="41">
        <f t="shared" si="3"/>
        <v>50.543999999999997</v>
      </c>
      <c r="X65" s="41">
        <f t="shared" si="11"/>
        <v>78</v>
      </c>
      <c r="Y65" s="41"/>
      <c r="Z65" s="41"/>
      <c r="AA65" s="41"/>
      <c r="AB65" s="41"/>
      <c r="AC65" s="42">
        <f t="shared" si="4"/>
        <v>4212</v>
      </c>
      <c r="AD65" s="43">
        <f t="shared" si="5"/>
        <v>2021.7599999999998</v>
      </c>
      <c r="AE65" s="43">
        <f t="shared" si="6"/>
        <v>1263.5999999999999</v>
      </c>
      <c r="AF65" s="43">
        <f t="shared" si="7"/>
        <v>1870.1279999999999</v>
      </c>
      <c r="AG65" s="43">
        <f t="shared" si="8"/>
        <v>1556.569872</v>
      </c>
      <c r="AH65" s="32">
        <f t="shared" si="9"/>
        <v>10924.057872000001</v>
      </c>
    </row>
    <row r="66" spans="1:34" s="44" customFormat="1" ht="54.75" customHeight="1" x14ac:dyDescent="0.2">
      <c r="A66" s="50">
        <v>60</v>
      </c>
      <c r="B66" s="28" t="s">
        <v>44</v>
      </c>
      <c r="C66" s="29" t="s">
        <v>45</v>
      </c>
      <c r="D66" s="29" t="s">
        <v>46</v>
      </c>
      <c r="E66" s="29" t="s">
        <v>47</v>
      </c>
      <c r="F66" s="29" t="s">
        <v>48</v>
      </c>
      <c r="G66" s="29" t="s">
        <v>55</v>
      </c>
      <c r="H66" s="30" t="s">
        <v>56</v>
      </c>
      <c r="I66" s="33"/>
      <c r="J66" s="34">
        <v>18</v>
      </c>
      <c r="K66" s="34"/>
      <c r="L66" s="51" t="s">
        <v>57</v>
      </c>
      <c r="M66" s="35" t="s">
        <v>51</v>
      </c>
      <c r="N66" s="35" t="s">
        <v>52</v>
      </c>
      <c r="O66" s="52">
        <f>G66*J66</f>
        <v>5686.2</v>
      </c>
      <c r="P66" s="40"/>
      <c r="Q66" s="38">
        <f t="shared" si="10"/>
        <v>347.04</v>
      </c>
      <c r="R66" s="48"/>
      <c r="S66" s="39"/>
      <c r="T66" s="40">
        <f t="shared" si="0"/>
        <v>767.63700000000006</v>
      </c>
      <c r="U66" s="40">
        <f t="shared" si="1"/>
        <v>170.58599999999998</v>
      </c>
      <c r="V66" s="40">
        <f t="shared" si="2"/>
        <v>688.86891449999996</v>
      </c>
      <c r="W66" s="41">
        <f t="shared" si="3"/>
        <v>113.724</v>
      </c>
      <c r="X66" s="41">
        <f t="shared" si="11"/>
        <v>175.5</v>
      </c>
      <c r="Y66" s="41"/>
      <c r="Z66" s="41"/>
      <c r="AA66" s="41"/>
      <c r="AB66" s="41"/>
      <c r="AC66" s="42">
        <f t="shared" si="4"/>
        <v>9477</v>
      </c>
      <c r="AD66" s="43">
        <f t="shared" si="5"/>
        <v>4548.96</v>
      </c>
      <c r="AE66" s="43">
        <f t="shared" si="6"/>
        <v>2843.1</v>
      </c>
      <c r="AF66" s="43">
        <f t="shared" si="7"/>
        <v>4207.7879999999996</v>
      </c>
      <c r="AG66" s="43">
        <f t="shared" si="8"/>
        <v>3502.2822120000001</v>
      </c>
      <c r="AH66" s="32">
        <f t="shared" si="9"/>
        <v>24579.130211999996</v>
      </c>
    </row>
    <row r="67" spans="1:34" s="44" customFormat="1" ht="54.75" customHeight="1" x14ac:dyDescent="0.2">
      <c r="A67" s="50">
        <v>61</v>
      </c>
      <c r="B67" s="28" t="s">
        <v>44</v>
      </c>
      <c r="C67" s="29" t="s">
        <v>45</v>
      </c>
      <c r="D67" s="29" t="s">
        <v>46</v>
      </c>
      <c r="E67" s="29" t="s">
        <v>47</v>
      </c>
      <c r="F67" s="29" t="s">
        <v>48</v>
      </c>
      <c r="G67" s="29" t="s">
        <v>55</v>
      </c>
      <c r="H67" s="30" t="s">
        <v>56</v>
      </c>
      <c r="I67" s="33"/>
      <c r="J67" s="34">
        <v>16</v>
      </c>
      <c r="K67" s="34"/>
      <c r="L67" s="51" t="s">
        <v>57</v>
      </c>
      <c r="M67" s="35" t="s">
        <v>51</v>
      </c>
      <c r="N67" s="35" t="s">
        <v>52</v>
      </c>
      <c r="O67" s="52">
        <f>G67*J67</f>
        <v>5054.3999999999996</v>
      </c>
      <c r="P67" s="40"/>
      <c r="Q67" s="38">
        <f t="shared" si="10"/>
        <v>308.48</v>
      </c>
      <c r="R67" s="48"/>
      <c r="S67" s="39">
        <f>((O67/100)*2)*1</f>
        <v>101.08799999999999</v>
      </c>
      <c r="T67" s="40">
        <f t="shared" si="0"/>
        <v>682.34400000000005</v>
      </c>
      <c r="U67" s="40">
        <f t="shared" si="1"/>
        <v>151.63199999999998</v>
      </c>
      <c r="V67" s="40">
        <f t="shared" si="2"/>
        <v>612.32792399999994</v>
      </c>
      <c r="W67" s="41">
        <f t="shared" si="3"/>
        <v>101.08799999999999</v>
      </c>
      <c r="X67" s="41">
        <f t="shared" si="11"/>
        <v>156</v>
      </c>
      <c r="Y67" s="41"/>
      <c r="Z67" s="41"/>
      <c r="AA67" s="41"/>
      <c r="AB67" s="41"/>
      <c r="AC67" s="42">
        <f t="shared" si="4"/>
        <v>8424</v>
      </c>
      <c r="AD67" s="43">
        <f t="shared" si="5"/>
        <v>4043.5199999999995</v>
      </c>
      <c r="AE67" s="43">
        <f t="shared" si="6"/>
        <v>2527.1999999999998</v>
      </c>
      <c r="AF67" s="43">
        <f t="shared" si="7"/>
        <v>3740.2559999999999</v>
      </c>
      <c r="AG67" s="43">
        <f t="shared" si="8"/>
        <v>3113.1397440000001</v>
      </c>
      <c r="AH67" s="32">
        <f t="shared" si="9"/>
        <v>21848.115744000002</v>
      </c>
    </row>
    <row r="68" spans="1:34" s="44" customFormat="1" ht="54.75" customHeight="1" x14ac:dyDescent="0.2">
      <c r="A68" s="50">
        <v>62</v>
      </c>
      <c r="B68" s="28" t="s">
        <v>44</v>
      </c>
      <c r="C68" s="29" t="s">
        <v>45</v>
      </c>
      <c r="D68" s="29" t="s">
        <v>46</v>
      </c>
      <c r="E68" s="29" t="s">
        <v>47</v>
      </c>
      <c r="F68" s="29" t="s">
        <v>48</v>
      </c>
      <c r="G68" s="29" t="s">
        <v>55</v>
      </c>
      <c r="H68" s="30" t="s">
        <v>56</v>
      </c>
      <c r="I68" s="33"/>
      <c r="J68" s="34">
        <v>5</v>
      </c>
      <c r="K68" s="34"/>
      <c r="L68" s="51" t="s">
        <v>57</v>
      </c>
      <c r="M68" s="35" t="s">
        <v>51</v>
      </c>
      <c r="N68" s="35" t="s">
        <v>52</v>
      </c>
      <c r="O68" s="52">
        <f>G68*J68</f>
        <v>1579.5</v>
      </c>
      <c r="P68" s="40"/>
      <c r="Q68" s="38">
        <f t="shared" si="10"/>
        <v>96.4</v>
      </c>
      <c r="R68" s="48"/>
      <c r="S68" s="39"/>
      <c r="T68" s="40">
        <f t="shared" si="0"/>
        <v>213.23250000000002</v>
      </c>
      <c r="U68" s="40">
        <f t="shared" si="1"/>
        <v>47.384999999999998</v>
      </c>
      <c r="V68" s="40">
        <f t="shared" si="2"/>
        <v>191.35247625</v>
      </c>
      <c r="W68" s="41">
        <f t="shared" si="3"/>
        <v>31.59</v>
      </c>
      <c r="X68" s="41">
        <f t="shared" si="11"/>
        <v>48.75</v>
      </c>
      <c r="Y68" s="41"/>
      <c r="Z68" s="41"/>
      <c r="AA68" s="41"/>
      <c r="AB68" s="41"/>
      <c r="AC68" s="42">
        <f t="shared" si="4"/>
        <v>2632.5</v>
      </c>
      <c r="AD68" s="43">
        <f t="shared" si="5"/>
        <v>1263.5999999999999</v>
      </c>
      <c r="AE68" s="43">
        <f t="shared" si="6"/>
        <v>789.75</v>
      </c>
      <c r="AF68" s="43">
        <f t="shared" si="7"/>
        <v>1168.83</v>
      </c>
      <c r="AG68" s="43">
        <f t="shared" si="8"/>
        <v>972.85617000000002</v>
      </c>
      <c r="AH68" s="32">
        <f t="shared" si="9"/>
        <v>6827.5361700000003</v>
      </c>
    </row>
    <row r="69" spans="1:34" s="44" customFormat="1" ht="54.75" customHeight="1" x14ac:dyDescent="0.2">
      <c r="A69" s="50">
        <v>63</v>
      </c>
      <c r="B69" s="28" t="s">
        <v>44</v>
      </c>
      <c r="C69" s="29" t="s">
        <v>45</v>
      </c>
      <c r="D69" s="29" t="s">
        <v>46</v>
      </c>
      <c r="E69" s="29" t="s">
        <v>47</v>
      </c>
      <c r="F69" s="29" t="s">
        <v>48</v>
      </c>
      <c r="G69" s="29" t="s">
        <v>55</v>
      </c>
      <c r="H69" s="30" t="s">
        <v>56</v>
      </c>
      <c r="I69" s="33"/>
      <c r="J69" s="34">
        <v>6</v>
      </c>
      <c r="K69" s="34"/>
      <c r="L69" s="51" t="s">
        <v>57</v>
      </c>
      <c r="M69" s="35" t="s">
        <v>51</v>
      </c>
      <c r="N69" s="35" t="s">
        <v>52</v>
      </c>
      <c r="O69" s="52">
        <f>G69*J69</f>
        <v>1895.3999999999999</v>
      </c>
      <c r="P69" s="40"/>
      <c r="Q69" s="38">
        <f t="shared" si="10"/>
        <v>115.68</v>
      </c>
      <c r="R69" s="48"/>
      <c r="S69" s="39"/>
      <c r="T69" s="40">
        <f t="shared" si="0"/>
        <v>255.87899999999999</v>
      </c>
      <c r="U69" s="40">
        <f t="shared" si="1"/>
        <v>56.861999999999995</v>
      </c>
      <c r="V69" s="40">
        <f t="shared" si="2"/>
        <v>229.62297150000001</v>
      </c>
      <c r="W69" s="41">
        <f t="shared" si="3"/>
        <v>37.908000000000001</v>
      </c>
      <c r="X69" s="41">
        <f t="shared" si="11"/>
        <v>58.5</v>
      </c>
      <c r="Y69" s="41"/>
      <c r="Z69" s="41"/>
      <c r="AA69" s="41"/>
      <c r="AB69" s="41"/>
      <c r="AC69" s="42">
        <f t="shared" si="4"/>
        <v>3158.9999999999995</v>
      </c>
      <c r="AD69" s="43">
        <f t="shared" si="5"/>
        <v>1516.3199999999997</v>
      </c>
      <c r="AE69" s="43">
        <f t="shared" si="6"/>
        <v>947.69999999999993</v>
      </c>
      <c r="AF69" s="43">
        <f t="shared" si="7"/>
        <v>1402.5959999999998</v>
      </c>
      <c r="AG69" s="43">
        <f t="shared" si="8"/>
        <v>1167.427404</v>
      </c>
      <c r="AH69" s="32">
        <f t="shared" si="9"/>
        <v>8193.043404</v>
      </c>
    </row>
    <row r="70" spans="1:34" s="44" customFormat="1" ht="54.75" customHeight="1" x14ac:dyDescent="0.2">
      <c r="A70" s="50">
        <v>64</v>
      </c>
      <c r="B70" s="28" t="s">
        <v>44</v>
      </c>
      <c r="C70" s="29" t="s">
        <v>45</v>
      </c>
      <c r="D70" s="29" t="s">
        <v>46</v>
      </c>
      <c r="E70" s="29" t="s">
        <v>47</v>
      </c>
      <c r="F70" s="29" t="s">
        <v>48</v>
      </c>
      <c r="G70" s="29" t="s">
        <v>55</v>
      </c>
      <c r="H70" s="30" t="s">
        <v>56</v>
      </c>
      <c r="I70" s="33"/>
      <c r="J70" s="34">
        <v>8</v>
      </c>
      <c r="K70" s="34"/>
      <c r="L70" s="51" t="s">
        <v>57</v>
      </c>
      <c r="M70" s="35" t="s">
        <v>51</v>
      </c>
      <c r="N70" s="35" t="s">
        <v>52</v>
      </c>
      <c r="O70" s="52">
        <f>G70*J70</f>
        <v>2527.1999999999998</v>
      </c>
      <c r="P70" s="40"/>
      <c r="Q70" s="38">
        <f t="shared" si="10"/>
        <v>154.24</v>
      </c>
      <c r="R70" s="48"/>
      <c r="S70" s="39"/>
      <c r="T70" s="40">
        <f t="shared" si="0"/>
        <v>341.17200000000003</v>
      </c>
      <c r="U70" s="40">
        <f t="shared" si="1"/>
        <v>75.815999999999988</v>
      </c>
      <c r="V70" s="40">
        <f t="shared" si="2"/>
        <v>306.16396199999997</v>
      </c>
      <c r="W70" s="41">
        <f t="shared" si="3"/>
        <v>50.543999999999997</v>
      </c>
      <c r="X70" s="41">
        <f t="shared" si="11"/>
        <v>78</v>
      </c>
      <c r="Y70" s="41"/>
      <c r="Z70" s="41"/>
      <c r="AA70" s="41"/>
      <c r="AB70" s="41"/>
      <c r="AC70" s="42">
        <f t="shared" si="4"/>
        <v>4212</v>
      </c>
      <c r="AD70" s="43">
        <f t="shared" si="5"/>
        <v>2021.7599999999998</v>
      </c>
      <c r="AE70" s="43">
        <f t="shared" si="6"/>
        <v>1263.5999999999999</v>
      </c>
      <c r="AF70" s="43">
        <f t="shared" si="7"/>
        <v>1870.1279999999999</v>
      </c>
      <c r="AG70" s="43">
        <f t="shared" si="8"/>
        <v>1556.569872</v>
      </c>
      <c r="AH70" s="32">
        <f t="shared" si="9"/>
        <v>10924.057872000001</v>
      </c>
    </row>
    <row r="71" spans="1:34" s="44" customFormat="1" ht="54.75" customHeight="1" x14ac:dyDescent="0.2">
      <c r="A71" s="50">
        <v>65</v>
      </c>
      <c r="B71" s="28" t="s">
        <v>44</v>
      </c>
      <c r="C71" s="29" t="s">
        <v>45</v>
      </c>
      <c r="D71" s="29" t="s">
        <v>46</v>
      </c>
      <c r="E71" s="29" t="s">
        <v>47</v>
      </c>
      <c r="F71" s="29" t="s">
        <v>48</v>
      </c>
      <c r="G71" s="29" t="s">
        <v>55</v>
      </c>
      <c r="H71" s="30" t="s">
        <v>56</v>
      </c>
      <c r="I71" s="33"/>
      <c r="J71" s="34">
        <v>19</v>
      </c>
      <c r="K71" s="34"/>
      <c r="L71" s="51" t="s">
        <v>57</v>
      </c>
      <c r="M71" s="35" t="s">
        <v>51</v>
      </c>
      <c r="N71" s="35" t="s">
        <v>52</v>
      </c>
      <c r="O71" s="52">
        <f>G71*J71</f>
        <v>6002.0999999999995</v>
      </c>
      <c r="P71" s="40"/>
      <c r="Q71" s="38">
        <f t="shared" si="10"/>
        <v>366.32000000000005</v>
      </c>
      <c r="R71" s="48"/>
      <c r="S71" s="39">
        <f>((O71/100)*2)*1</f>
        <v>120.04199999999999</v>
      </c>
      <c r="T71" s="40">
        <f t="shared" si="0"/>
        <v>810.2835</v>
      </c>
      <c r="U71" s="40">
        <f t="shared" si="1"/>
        <v>180.06299999999999</v>
      </c>
      <c r="V71" s="40">
        <f t="shared" si="2"/>
        <v>727.13940974999991</v>
      </c>
      <c r="W71" s="41">
        <f t="shared" si="3"/>
        <v>120.04199999999999</v>
      </c>
      <c r="X71" s="41">
        <f t="shared" si="11"/>
        <v>185.25</v>
      </c>
      <c r="Y71" s="41"/>
      <c r="Z71" s="41"/>
      <c r="AA71" s="41"/>
      <c r="AB71" s="41"/>
      <c r="AC71" s="42">
        <f t="shared" si="4"/>
        <v>10003.5</v>
      </c>
      <c r="AD71" s="43">
        <f t="shared" si="5"/>
        <v>4801.68</v>
      </c>
      <c r="AE71" s="43">
        <f t="shared" si="6"/>
        <v>3001.0499999999997</v>
      </c>
      <c r="AF71" s="43">
        <f t="shared" si="7"/>
        <v>4441.5540000000001</v>
      </c>
      <c r="AG71" s="43">
        <f t="shared" si="8"/>
        <v>3696.8534460000001</v>
      </c>
      <c r="AH71" s="32">
        <f t="shared" ref="AH71:AH97" si="12">SUM(AC71:AG71)</f>
        <v>25944.637446000001</v>
      </c>
    </row>
    <row r="72" spans="1:34" s="44" customFormat="1" ht="54.75" customHeight="1" x14ac:dyDescent="0.2">
      <c r="A72" s="50">
        <v>66</v>
      </c>
      <c r="B72" s="28" t="s">
        <v>44</v>
      </c>
      <c r="C72" s="29" t="s">
        <v>45</v>
      </c>
      <c r="D72" s="29" t="s">
        <v>46</v>
      </c>
      <c r="E72" s="29" t="s">
        <v>47</v>
      </c>
      <c r="F72" s="29" t="s">
        <v>48</v>
      </c>
      <c r="G72" s="29" t="s">
        <v>55</v>
      </c>
      <c r="H72" s="30" t="s">
        <v>56</v>
      </c>
      <c r="I72" s="33"/>
      <c r="J72" s="34">
        <v>23</v>
      </c>
      <c r="K72" s="34"/>
      <c r="L72" s="51" t="s">
        <v>57</v>
      </c>
      <c r="M72" s="35" t="s">
        <v>51</v>
      </c>
      <c r="N72" s="35" t="s">
        <v>52</v>
      </c>
      <c r="O72" s="52">
        <f>G72*J72</f>
        <v>7265.7</v>
      </c>
      <c r="P72" s="40"/>
      <c r="Q72" s="38">
        <f t="shared" si="10"/>
        <v>443.44000000000005</v>
      </c>
      <c r="R72" s="48"/>
      <c r="S72" s="39"/>
      <c r="T72" s="40">
        <f t="shared" si="0"/>
        <v>980.86950000000002</v>
      </c>
      <c r="U72" s="40">
        <f t="shared" si="1"/>
        <v>217.97099999999998</v>
      </c>
      <c r="V72" s="40">
        <f t="shared" si="2"/>
        <v>880.22139075000007</v>
      </c>
      <c r="W72" s="41">
        <f t="shared" si="3"/>
        <v>145.31399999999999</v>
      </c>
      <c r="X72" s="41">
        <f t="shared" si="11"/>
        <v>224.25</v>
      </c>
      <c r="Y72" s="41"/>
      <c r="Z72" s="41"/>
      <c r="AA72" s="41"/>
      <c r="AB72" s="41"/>
      <c r="AC72" s="42">
        <f t="shared" si="4"/>
        <v>12109.5</v>
      </c>
      <c r="AD72" s="43">
        <f t="shared" si="5"/>
        <v>5812.5599999999995</v>
      </c>
      <c r="AE72" s="43">
        <f t="shared" si="6"/>
        <v>3632.85</v>
      </c>
      <c r="AF72" s="43">
        <f t="shared" si="7"/>
        <v>5376.6179999999995</v>
      </c>
      <c r="AG72" s="43">
        <f t="shared" si="8"/>
        <v>4475.1383819999992</v>
      </c>
      <c r="AH72" s="32">
        <f t="shared" si="12"/>
        <v>31406.666381999996</v>
      </c>
    </row>
    <row r="73" spans="1:34" s="44" customFormat="1" ht="54.75" customHeight="1" x14ac:dyDescent="0.2">
      <c r="A73" s="50">
        <v>67</v>
      </c>
      <c r="B73" s="28" t="s">
        <v>44</v>
      </c>
      <c r="C73" s="29" t="s">
        <v>45</v>
      </c>
      <c r="D73" s="29" t="s">
        <v>46</v>
      </c>
      <c r="E73" s="29" t="s">
        <v>47</v>
      </c>
      <c r="F73" s="29" t="s">
        <v>48</v>
      </c>
      <c r="G73" s="29" t="s">
        <v>55</v>
      </c>
      <c r="H73" s="30" t="s">
        <v>56</v>
      </c>
      <c r="I73" s="33"/>
      <c r="J73" s="34">
        <v>30</v>
      </c>
      <c r="K73" s="34"/>
      <c r="L73" s="51" t="s">
        <v>57</v>
      </c>
      <c r="M73" s="35" t="s">
        <v>51</v>
      </c>
      <c r="N73" s="35" t="s">
        <v>52</v>
      </c>
      <c r="O73" s="52">
        <f>G73*J73</f>
        <v>9477</v>
      </c>
      <c r="P73" s="40"/>
      <c r="Q73" s="38">
        <f t="shared" si="10"/>
        <v>578.40000000000009</v>
      </c>
      <c r="R73" s="48"/>
      <c r="S73" s="39"/>
      <c r="T73" s="40">
        <f t="shared" si="0"/>
        <v>1279.395</v>
      </c>
      <c r="U73" s="40">
        <f t="shared" si="1"/>
        <v>284.31</v>
      </c>
      <c r="V73" s="40">
        <f t="shared" si="2"/>
        <v>1148.1148575</v>
      </c>
      <c r="W73" s="41">
        <f t="shared" si="3"/>
        <v>189.54</v>
      </c>
      <c r="X73" s="41">
        <f t="shared" si="11"/>
        <v>292.5</v>
      </c>
      <c r="Y73" s="41"/>
      <c r="Z73" s="41"/>
      <c r="AA73" s="41"/>
      <c r="AB73" s="41"/>
      <c r="AC73" s="42">
        <f t="shared" si="4"/>
        <v>15794.999999999998</v>
      </c>
      <c r="AD73" s="43">
        <f t="shared" si="5"/>
        <v>7581.5999999999995</v>
      </c>
      <c r="AE73" s="43">
        <f t="shared" si="6"/>
        <v>4738.5</v>
      </c>
      <c r="AF73" s="43">
        <f t="shared" si="7"/>
        <v>7012.98</v>
      </c>
      <c r="AG73" s="43">
        <f t="shared" si="8"/>
        <v>5837.1370200000001</v>
      </c>
      <c r="AH73" s="32">
        <f t="shared" si="12"/>
        <v>40965.217020000004</v>
      </c>
    </row>
    <row r="74" spans="1:34" s="44" customFormat="1" ht="54.75" customHeight="1" x14ac:dyDescent="0.2">
      <c r="A74" s="50">
        <v>68</v>
      </c>
      <c r="B74" s="28" t="s">
        <v>44</v>
      </c>
      <c r="C74" s="29" t="s">
        <v>45</v>
      </c>
      <c r="D74" s="29" t="s">
        <v>46</v>
      </c>
      <c r="E74" s="29" t="s">
        <v>47</v>
      </c>
      <c r="F74" s="29" t="s">
        <v>48</v>
      </c>
      <c r="G74" s="29" t="s">
        <v>55</v>
      </c>
      <c r="H74" s="30" t="s">
        <v>56</v>
      </c>
      <c r="I74" s="33"/>
      <c r="J74" s="34">
        <v>10</v>
      </c>
      <c r="K74" s="34"/>
      <c r="L74" s="51" t="s">
        <v>57</v>
      </c>
      <c r="M74" s="35" t="s">
        <v>51</v>
      </c>
      <c r="N74" s="35" t="s">
        <v>52</v>
      </c>
      <c r="O74" s="52">
        <f>G74*J74</f>
        <v>3159</v>
      </c>
      <c r="P74" s="40"/>
      <c r="Q74" s="38">
        <f t="shared" si="10"/>
        <v>192.8</v>
      </c>
      <c r="R74" s="48"/>
      <c r="S74" s="39"/>
      <c r="T74" s="40">
        <f t="shared" si="0"/>
        <v>426.46500000000003</v>
      </c>
      <c r="U74" s="40">
        <f t="shared" si="1"/>
        <v>94.77</v>
      </c>
      <c r="V74" s="40">
        <f t="shared" si="2"/>
        <v>382.70495249999999</v>
      </c>
      <c r="W74" s="41">
        <f t="shared" si="3"/>
        <v>63.18</v>
      </c>
      <c r="X74" s="41">
        <f t="shared" si="11"/>
        <v>97.5</v>
      </c>
      <c r="Y74" s="41"/>
      <c r="Z74" s="41"/>
      <c r="AA74" s="41"/>
      <c r="AB74" s="41"/>
      <c r="AC74" s="42">
        <f t="shared" si="4"/>
        <v>5265</v>
      </c>
      <c r="AD74" s="43">
        <f t="shared" si="5"/>
        <v>2527.1999999999998</v>
      </c>
      <c r="AE74" s="43">
        <f t="shared" si="6"/>
        <v>1579.5</v>
      </c>
      <c r="AF74" s="43">
        <f t="shared" si="7"/>
        <v>2337.66</v>
      </c>
      <c r="AG74" s="43">
        <f t="shared" si="8"/>
        <v>1945.71234</v>
      </c>
      <c r="AH74" s="32">
        <f t="shared" si="12"/>
        <v>13655.072340000001</v>
      </c>
    </row>
    <row r="75" spans="1:34" s="44" customFormat="1" ht="54.75" customHeight="1" x14ac:dyDescent="0.2">
      <c r="A75" s="50">
        <v>69</v>
      </c>
      <c r="B75" s="28" t="s">
        <v>44</v>
      </c>
      <c r="C75" s="29" t="s">
        <v>45</v>
      </c>
      <c r="D75" s="29" t="s">
        <v>46</v>
      </c>
      <c r="E75" s="29" t="s">
        <v>47</v>
      </c>
      <c r="F75" s="29" t="s">
        <v>48</v>
      </c>
      <c r="G75" s="29" t="s">
        <v>55</v>
      </c>
      <c r="H75" s="30" t="s">
        <v>56</v>
      </c>
      <c r="I75" s="33"/>
      <c r="J75" s="34">
        <v>9</v>
      </c>
      <c r="K75" s="34"/>
      <c r="L75" s="51" t="s">
        <v>57</v>
      </c>
      <c r="M75" s="35" t="s">
        <v>51</v>
      </c>
      <c r="N75" s="35" t="s">
        <v>52</v>
      </c>
      <c r="O75" s="52">
        <f>G75*J75</f>
        <v>2843.1</v>
      </c>
      <c r="P75" s="40"/>
      <c r="Q75" s="38">
        <f t="shared" si="10"/>
        <v>173.52</v>
      </c>
      <c r="R75" s="48"/>
      <c r="S75" s="39"/>
      <c r="T75" s="40">
        <f t="shared" si="0"/>
        <v>383.81850000000003</v>
      </c>
      <c r="U75" s="40">
        <f t="shared" si="1"/>
        <v>85.292999999999992</v>
      </c>
      <c r="V75" s="40">
        <f t="shared" si="2"/>
        <v>344.43445724999998</v>
      </c>
      <c r="W75" s="41">
        <f t="shared" si="3"/>
        <v>56.862000000000002</v>
      </c>
      <c r="X75" s="41">
        <f t="shared" si="11"/>
        <v>87.75</v>
      </c>
      <c r="Y75" s="41"/>
      <c r="Z75" s="41"/>
      <c r="AA75" s="41"/>
      <c r="AB75" s="41"/>
      <c r="AC75" s="42">
        <f t="shared" ref="AC75:AC97" si="13">(O75/30)*50</f>
        <v>4738.5</v>
      </c>
      <c r="AD75" s="43">
        <f t="shared" ref="AD75:AD97" si="14">(O75/30)*24</f>
        <v>2274.48</v>
      </c>
      <c r="AE75" s="43">
        <f t="shared" ref="AE75:AE97" si="15">(O75/30)*15</f>
        <v>1421.55</v>
      </c>
      <c r="AF75" s="43">
        <f t="shared" ref="AF75:AF97" si="16">(AC75+AD75)*0.3</f>
        <v>2103.8939999999998</v>
      </c>
      <c r="AG75" s="43">
        <f t="shared" ref="AG75:AG97" si="17">(AC75+AD75)*0.2497</f>
        <v>1751.141106</v>
      </c>
      <c r="AH75" s="32">
        <f t="shared" si="12"/>
        <v>12289.565105999998</v>
      </c>
    </row>
    <row r="76" spans="1:34" s="44" customFormat="1" ht="54.75" customHeight="1" x14ac:dyDescent="0.2">
      <c r="A76" s="50">
        <v>70</v>
      </c>
      <c r="B76" s="28" t="s">
        <v>44</v>
      </c>
      <c r="C76" s="29" t="s">
        <v>45</v>
      </c>
      <c r="D76" s="29" t="s">
        <v>46</v>
      </c>
      <c r="E76" s="29" t="s">
        <v>47</v>
      </c>
      <c r="F76" s="29" t="s">
        <v>48</v>
      </c>
      <c r="G76" s="29" t="s">
        <v>55</v>
      </c>
      <c r="H76" s="30" t="s">
        <v>56</v>
      </c>
      <c r="I76" s="33"/>
      <c r="J76" s="34">
        <v>25</v>
      </c>
      <c r="K76" s="34"/>
      <c r="L76" s="51" t="s">
        <v>57</v>
      </c>
      <c r="M76" s="35" t="s">
        <v>51</v>
      </c>
      <c r="N76" s="35" t="s">
        <v>52</v>
      </c>
      <c r="O76" s="52">
        <f>G76*J76</f>
        <v>7897.4999999999991</v>
      </c>
      <c r="P76" s="40"/>
      <c r="Q76" s="38">
        <f t="shared" si="10"/>
        <v>482</v>
      </c>
      <c r="R76" s="48"/>
      <c r="S76" s="39"/>
      <c r="T76" s="40">
        <f t="shared" si="0"/>
        <v>1066.1624999999999</v>
      </c>
      <c r="U76" s="40">
        <f t="shared" si="1"/>
        <v>236.92499999999995</v>
      </c>
      <c r="V76" s="40">
        <f t="shared" si="2"/>
        <v>956.76238124999998</v>
      </c>
      <c r="W76" s="41">
        <f t="shared" si="3"/>
        <v>157.94999999999999</v>
      </c>
      <c r="X76" s="41">
        <f t="shared" si="11"/>
        <v>243.75</v>
      </c>
      <c r="Y76" s="41"/>
      <c r="Z76" s="41"/>
      <c r="AA76" s="41"/>
      <c r="AB76" s="41"/>
      <c r="AC76" s="42">
        <f t="shared" si="13"/>
        <v>13162.499999999996</v>
      </c>
      <c r="AD76" s="43">
        <f t="shared" si="14"/>
        <v>6317.9999999999982</v>
      </c>
      <c r="AE76" s="43">
        <f t="shared" si="15"/>
        <v>3948.7499999999991</v>
      </c>
      <c r="AF76" s="43">
        <f t="shared" si="16"/>
        <v>5844.1499999999978</v>
      </c>
      <c r="AG76" s="43">
        <f t="shared" si="17"/>
        <v>4864.2808499999983</v>
      </c>
      <c r="AH76" s="32">
        <f t="shared" si="12"/>
        <v>34137.68084999999</v>
      </c>
    </row>
    <row r="77" spans="1:34" s="44" customFormat="1" ht="54.75" customHeight="1" x14ac:dyDescent="0.2">
      <c r="A77" s="50">
        <v>71</v>
      </c>
      <c r="B77" s="28" t="s">
        <v>44</v>
      </c>
      <c r="C77" s="29" t="s">
        <v>45</v>
      </c>
      <c r="D77" s="29" t="s">
        <v>46</v>
      </c>
      <c r="E77" s="29" t="s">
        <v>47</v>
      </c>
      <c r="F77" s="29" t="s">
        <v>48</v>
      </c>
      <c r="G77" s="29" t="s">
        <v>55</v>
      </c>
      <c r="H77" s="30" t="s">
        <v>56</v>
      </c>
      <c r="I77" s="33"/>
      <c r="J77" s="34">
        <v>4</v>
      </c>
      <c r="K77" s="34"/>
      <c r="L77" s="51" t="s">
        <v>57</v>
      </c>
      <c r="M77" s="35" t="s">
        <v>51</v>
      </c>
      <c r="N77" s="35" t="s">
        <v>52</v>
      </c>
      <c r="O77" s="52">
        <f>G77*J77</f>
        <v>1263.5999999999999</v>
      </c>
      <c r="P77" s="40"/>
      <c r="Q77" s="38">
        <f t="shared" si="10"/>
        <v>77.12</v>
      </c>
      <c r="R77" s="48"/>
      <c r="S77" s="39">
        <f>((O77/100)*2)*1</f>
        <v>25.271999999999998</v>
      </c>
      <c r="T77" s="40">
        <f t="shared" si="0"/>
        <v>170.58600000000001</v>
      </c>
      <c r="U77" s="40">
        <f t="shared" si="1"/>
        <v>37.907999999999994</v>
      </c>
      <c r="V77" s="40">
        <f t="shared" si="2"/>
        <v>153.08198099999998</v>
      </c>
      <c r="W77" s="41">
        <f t="shared" si="3"/>
        <v>25.271999999999998</v>
      </c>
      <c r="X77" s="41">
        <f t="shared" si="11"/>
        <v>39</v>
      </c>
      <c r="Y77" s="41"/>
      <c r="Z77" s="41"/>
      <c r="AA77" s="41"/>
      <c r="AB77" s="41"/>
      <c r="AC77" s="42">
        <f t="shared" si="13"/>
        <v>2106</v>
      </c>
      <c r="AD77" s="43">
        <f t="shared" si="14"/>
        <v>1010.8799999999999</v>
      </c>
      <c r="AE77" s="43">
        <f t="shared" si="15"/>
        <v>631.79999999999995</v>
      </c>
      <c r="AF77" s="43">
        <f t="shared" si="16"/>
        <v>935.06399999999996</v>
      </c>
      <c r="AG77" s="43">
        <f t="shared" si="17"/>
        <v>778.28493600000002</v>
      </c>
      <c r="AH77" s="32">
        <f t="shared" si="12"/>
        <v>5462.0289360000006</v>
      </c>
    </row>
    <row r="78" spans="1:34" s="44" customFormat="1" ht="54.75" customHeight="1" x14ac:dyDescent="0.2">
      <c r="A78" s="50">
        <v>72</v>
      </c>
      <c r="B78" s="28" t="s">
        <v>44</v>
      </c>
      <c r="C78" s="29" t="s">
        <v>45</v>
      </c>
      <c r="D78" s="29" t="s">
        <v>46</v>
      </c>
      <c r="E78" s="29" t="s">
        <v>47</v>
      </c>
      <c r="F78" s="29" t="s">
        <v>48</v>
      </c>
      <c r="G78" s="29" t="s">
        <v>55</v>
      </c>
      <c r="H78" s="30" t="s">
        <v>56</v>
      </c>
      <c r="I78" s="33"/>
      <c r="J78" s="34">
        <v>21</v>
      </c>
      <c r="K78" s="34"/>
      <c r="L78" s="51" t="s">
        <v>57</v>
      </c>
      <c r="M78" s="35" t="s">
        <v>51</v>
      </c>
      <c r="N78" s="35" t="s">
        <v>52</v>
      </c>
      <c r="O78" s="52">
        <f>G78*J78</f>
        <v>6633.9</v>
      </c>
      <c r="P78" s="40"/>
      <c r="Q78" s="38">
        <f t="shared" si="10"/>
        <v>404.88</v>
      </c>
      <c r="R78" s="48"/>
      <c r="S78" s="39"/>
      <c r="T78" s="40">
        <f t="shared" si="0"/>
        <v>895.57650000000001</v>
      </c>
      <c r="U78" s="40">
        <f t="shared" si="1"/>
        <v>199.017</v>
      </c>
      <c r="V78" s="40">
        <f t="shared" si="2"/>
        <v>803.68040024999993</v>
      </c>
      <c r="W78" s="41">
        <f t="shared" si="3"/>
        <v>132.678</v>
      </c>
      <c r="X78" s="41">
        <f t="shared" si="11"/>
        <v>204.75</v>
      </c>
      <c r="Y78" s="41"/>
      <c r="Z78" s="41"/>
      <c r="AA78" s="41"/>
      <c r="AB78" s="41"/>
      <c r="AC78" s="42">
        <f t="shared" si="13"/>
        <v>11056.5</v>
      </c>
      <c r="AD78" s="43">
        <f t="shared" si="14"/>
        <v>5307.12</v>
      </c>
      <c r="AE78" s="43">
        <f t="shared" si="15"/>
        <v>3316.95</v>
      </c>
      <c r="AF78" s="43">
        <f t="shared" si="16"/>
        <v>4909.0859999999993</v>
      </c>
      <c r="AG78" s="43">
        <f t="shared" si="17"/>
        <v>4085.9959139999996</v>
      </c>
      <c r="AH78" s="32">
        <f t="shared" si="12"/>
        <v>28675.651913999998</v>
      </c>
    </row>
    <row r="79" spans="1:34" s="44" customFormat="1" ht="54.75" customHeight="1" x14ac:dyDescent="0.2">
      <c r="A79" s="50">
        <v>73</v>
      </c>
      <c r="B79" s="28" t="s">
        <v>44</v>
      </c>
      <c r="C79" s="29" t="s">
        <v>45</v>
      </c>
      <c r="D79" s="29" t="s">
        <v>46</v>
      </c>
      <c r="E79" s="29" t="s">
        <v>47</v>
      </c>
      <c r="F79" s="29" t="s">
        <v>48</v>
      </c>
      <c r="G79" s="29" t="s">
        <v>55</v>
      </c>
      <c r="H79" s="30" t="s">
        <v>56</v>
      </c>
      <c r="I79" s="33"/>
      <c r="J79" s="34">
        <v>4</v>
      </c>
      <c r="K79" s="34"/>
      <c r="L79" s="51" t="s">
        <v>57</v>
      </c>
      <c r="M79" s="35" t="s">
        <v>51</v>
      </c>
      <c r="N79" s="35" t="s">
        <v>52</v>
      </c>
      <c r="O79" s="52">
        <f>G79*J79</f>
        <v>1263.5999999999999</v>
      </c>
      <c r="P79" s="40"/>
      <c r="Q79" s="38">
        <f t="shared" si="10"/>
        <v>77.12</v>
      </c>
      <c r="R79" s="48"/>
      <c r="S79" s="39">
        <f>((O79/100)*2)*1</f>
        <v>25.271999999999998</v>
      </c>
      <c r="T79" s="40">
        <f t="shared" si="0"/>
        <v>170.58600000000001</v>
      </c>
      <c r="U79" s="40">
        <f t="shared" si="1"/>
        <v>37.907999999999994</v>
      </c>
      <c r="V79" s="40">
        <f t="shared" si="2"/>
        <v>153.08198099999998</v>
      </c>
      <c r="W79" s="41">
        <f t="shared" si="3"/>
        <v>25.271999999999998</v>
      </c>
      <c r="X79" s="41">
        <f t="shared" si="11"/>
        <v>39</v>
      </c>
      <c r="Y79" s="41"/>
      <c r="Z79" s="41"/>
      <c r="AA79" s="41"/>
      <c r="AB79" s="41"/>
      <c r="AC79" s="42">
        <f t="shared" si="13"/>
        <v>2106</v>
      </c>
      <c r="AD79" s="43">
        <f t="shared" si="14"/>
        <v>1010.8799999999999</v>
      </c>
      <c r="AE79" s="43">
        <f t="shared" si="15"/>
        <v>631.79999999999995</v>
      </c>
      <c r="AF79" s="43">
        <f t="shared" si="16"/>
        <v>935.06399999999996</v>
      </c>
      <c r="AG79" s="43">
        <f t="shared" si="17"/>
        <v>778.28493600000002</v>
      </c>
      <c r="AH79" s="32">
        <f t="shared" si="12"/>
        <v>5462.0289360000006</v>
      </c>
    </row>
    <row r="80" spans="1:34" s="44" customFormat="1" ht="54.75" customHeight="1" x14ac:dyDescent="0.2">
      <c r="A80" s="50">
        <v>74</v>
      </c>
      <c r="B80" s="28" t="s">
        <v>44</v>
      </c>
      <c r="C80" s="29" t="s">
        <v>45</v>
      </c>
      <c r="D80" s="29" t="s">
        <v>46</v>
      </c>
      <c r="E80" s="29" t="s">
        <v>47</v>
      </c>
      <c r="F80" s="29" t="s">
        <v>48</v>
      </c>
      <c r="G80" s="29" t="s">
        <v>55</v>
      </c>
      <c r="H80" s="30" t="s">
        <v>56</v>
      </c>
      <c r="I80" s="33"/>
      <c r="J80" s="34">
        <v>14</v>
      </c>
      <c r="K80" s="34"/>
      <c r="L80" s="51" t="s">
        <v>57</v>
      </c>
      <c r="M80" s="35" t="s">
        <v>51</v>
      </c>
      <c r="N80" s="35" t="s">
        <v>52</v>
      </c>
      <c r="O80" s="52">
        <f>G80*J80</f>
        <v>4422.5999999999995</v>
      </c>
      <c r="P80" s="40"/>
      <c r="Q80" s="38">
        <f t="shared" si="10"/>
        <v>269.92</v>
      </c>
      <c r="R80" s="48"/>
      <c r="S80" s="39">
        <f>((O80/100)*2)*1</f>
        <v>88.451999999999984</v>
      </c>
      <c r="T80" s="40">
        <f t="shared" si="0"/>
        <v>597.05099999999993</v>
      </c>
      <c r="U80" s="40">
        <f t="shared" si="1"/>
        <v>132.67799999999997</v>
      </c>
      <c r="V80" s="40">
        <f t="shared" si="2"/>
        <v>535.78693349999992</v>
      </c>
      <c r="W80" s="41">
        <f t="shared" si="3"/>
        <v>88.451999999999984</v>
      </c>
      <c r="X80" s="41">
        <f t="shared" si="11"/>
        <v>136.5</v>
      </c>
      <c r="Y80" s="41"/>
      <c r="Z80" s="41"/>
      <c r="AA80" s="41"/>
      <c r="AB80" s="41"/>
      <c r="AC80" s="42">
        <f t="shared" si="13"/>
        <v>7370.9999999999991</v>
      </c>
      <c r="AD80" s="43">
        <f t="shared" si="14"/>
        <v>3538.08</v>
      </c>
      <c r="AE80" s="43">
        <f t="shared" si="15"/>
        <v>2211.2999999999997</v>
      </c>
      <c r="AF80" s="43">
        <f t="shared" si="16"/>
        <v>3272.7239999999993</v>
      </c>
      <c r="AG80" s="43">
        <f t="shared" si="17"/>
        <v>2723.9972759999996</v>
      </c>
      <c r="AH80" s="32">
        <f t="shared" si="12"/>
        <v>19117.101275999994</v>
      </c>
    </row>
    <row r="81" spans="1:34" s="44" customFormat="1" ht="54.75" customHeight="1" x14ac:dyDescent="0.2">
      <c r="A81" s="50">
        <v>75</v>
      </c>
      <c r="B81" s="28" t="s">
        <v>44</v>
      </c>
      <c r="C81" s="29" t="s">
        <v>45</v>
      </c>
      <c r="D81" s="29" t="s">
        <v>46</v>
      </c>
      <c r="E81" s="29" t="s">
        <v>47</v>
      </c>
      <c r="F81" s="29" t="s">
        <v>48</v>
      </c>
      <c r="G81" s="29" t="s">
        <v>55</v>
      </c>
      <c r="H81" s="30" t="s">
        <v>56</v>
      </c>
      <c r="I81" s="33"/>
      <c r="J81" s="34">
        <v>16</v>
      </c>
      <c r="K81" s="34"/>
      <c r="L81" s="51" t="s">
        <v>57</v>
      </c>
      <c r="M81" s="35" t="s">
        <v>51</v>
      </c>
      <c r="N81" s="35" t="s">
        <v>52</v>
      </c>
      <c r="O81" s="52">
        <f>G81*J81</f>
        <v>5054.3999999999996</v>
      </c>
      <c r="P81" s="40"/>
      <c r="Q81" s="38">
        <f t="shared" si="10"/>
        <v>308.48</v>
      </c>
      <c r="R81" s="48"/>
      <c r="S81" s="39">
        <f>((O81/100)*2)*1</f>
        <v>101.08799999999999</v>
      </c>
      <c r="T81" s="40">
        <f t="shared" si="0"/>
        <v>682.34400000000005</v>
      </c>
      <c r="U81" s="40">
        <f t="shared" si="1"/>
        <v>151.63199999999998</v>
      </c>
      <c r="V81" s="40">
        <f t="shared" si="2"/>
        <v>612.32792399999994</v>
      </c>
      <c r="W81" s="41">
        <f t="shared" si="3"/>
        <v>101.08799999999999</v>
      </c>
      <c r="X81" s="41">
        <f t="shared" si="11"/>
        <v>156</v>
      </c>
      <c r="Y81" s="41"/>
      <c r="Z81" s="41"/>
      <c r="AA81" s="41"/>
      <c r="AB81" s="41"/>
      <c r="AC81" s="42">
        <f t="shared" si="13"/>
        <v>8424</v>
      </c>
      <c r="AD81" s="43">
        <f t="shared" si="14"/>
        <v>4043.5199999999995</v>
      </c>
      <c r="AE81" s="43">
        <f t="shared" si="15"/>
        <v>2527.1999999999998</v>
      </c>
      <c r="AF81" s="43">
        <f t="shared" si="16"/>
        <v>3740.2559999999999</v>
      </c>
      <c r="AG81" s="43">
        <f t="shared" si="17"/>
        <v>3113.1397440000001</v>
      </c>
      <c r="AH81" s="32">
        <f t="shared" si="12"/>
        <v>21848.115744000002</v>
      </c>
    </row>
    <row r="82" spans="1:34" s="44" customFormat="1" ht="54.75" customHeight="1" x14ac:dyDescent="0.2">
      <c r="A82" s="50">
        <v>76</v>
      </c>
      <c r="B82" s="28" t="s">
        <v>44</v>
      </c>
      <c r="C82" s="29" t="s">
        <v>45</v>
      </c>
      <c r="D82" s="29" t="s">
        <v>46</v>
      </c>
      <c r="E82" s="29" t="s">
        <v>47</v>
      </c>
      <c r="F82" s="29" t="s">
        <v>48</v>
      </c>
      <c r="G82" s="29" t="s">
        <v>55</v>
      </c>
      <c r="H82" s="30" t="s">
        <v>56</v>
      </c>
      <c r="I82" s="33"/>
      <c r="J82" s="34">
        <v>18</v>
      </c>
      <c r="K82" s="34"/>
      <c r="L82" s="51" t="s">
        <v>57</v>
      </c>
      <c r="M82" s="35" t="s">
        <v>51</v>
      </c>
      <c r="N82" s="35" t="s">
        <v>52</v>
      </c>
      <c r="O82" s="52">
        <f>G82*J82</f>
        <v>5686.2</v>
      </c>
      <c r="P82" s="40"/>
      <c r="Q82" s="38">
        <f t="shared" si="10"/>
        <v>347.04</v>
      </c>
      <c r="R82" s="48"/>
      <c r="S82" s="39"/>
      <c r="T82" s="40">
        <f t="shared" si="0"/>
        <v>767.63700000000006</v>
      </c>
      <c r="U82" s="40">
        <f t="shared" si="1"/>
        <v>170.58599999999998</v>
      </c>
      <c r="V82" s="40">
        <f t="shared" si="2"/>
        <v>688.86891449999996</v>
      </c>
      <c r="W82" s="41">
        <f t="shared" si="3"/>
        <v>113.724</v>
      </c>
      <c r="X82" s="41">
        <f t="shared" si="11"/>
        <v>175.5</v>
      </c>
      <c r="Y82" s="41"/>
      <c r="Z82" s="41"/>
      <c r="AA82" s="41"/>
      <c r="AB82" s="41"/>
      <c r="AC82" s="42">
        <f t="shared" si="13"/>
        <v>9477</v>
      </c>
      <c r="AD82" s="43">
        <f t="shared" si="14"/>
        <v>4548.96</v>
      </c>
      <c r="AE82" s="43">
        <f t="shared" si="15"/>
        <v>2843.1</v>
      </c>
      <c r="AF82" s="43">
        <f t="shared" si="16"/>
        <v>4207.7879999999996</v>
      </c>
      <c r="AG82" s="43">
        <f t="shared" si="17"/>
        <v>3502.2822120000001</v>
      </c>
      <c r="AH82" s="32">
        <f t="shared" si="12"/>
        <v>24579.130211999996</v>
      </c>
    </row>
    <row r="83" spans="1:34" s="44" customFormat="1" ht="54.75" customHeight="1" x14ac:dyDescent="0.2">
      <c r="A83" s="50">
        <v>77</v>
      </c>
      <c r="B83" s="28" t="s">
        <v>44</v>
      </c>
      <c r="C83" s="29" t="s">
        <v>45</v>
      </c>
      <c r="D83" s="29" t="s">
        <v>46</v>
      </c>
      <c r="E83" s="29" t="s">
        <v>47</v>
      </c>
      <c r="F83" s="29" t="s">
        <v>48</v>
      </c>
      <c r="G83" s="29" t="s">
        <v>55</v>
      </c>
      <c r="H83" s="30" t="s">
        <v>56</v>
      </c>
      <c r="I83" s="33"/>
      <c r="J83" s="34">
        <v>20</v>
      </c>
      <c r="K83" s="34"/>
      <c r="L83" s="51" t="s">
        <v>57</v>
      </c>
      <c r="M83" s="35" t="s">
        <v>51</v>
      </c>
      <c r="N83" s="35" t="s">
        <v>52</v>
      </c>
      <c r="O83" s="52">
        <f>G83*J83</f>
        <v>6318</v>
      </c>
      <c r="P83" s="40"/>
      <c r="Q83" s="38">
        <f t="shared" si="10"/>
        <v>385.6</v>
      </c>
      <c r="R83" s="48"/>
      <c r="S83" s="39"/>
      <c r="T83" s="40">
        <f t="shared" si="0"/>
        <v>852.93000000000006</v>
      </c>
      <c r="U83" s="40">
        <f t="shared" si="1"/>
        <v>189.54</v>
      </c>
      <c r="V83" s="40">
        <f t="shared" si="2"/>
        <v>765.40990499999998</v>
      </c>
      <c r="W83" s="41">
        <f t="shared" si="3"/>
        <v>126.36</v>
      </c>
      <c r="X83" s="41">
        <f t="shared" si="11"/>
        <v>195</v>
      </c>
      <c r="Y83" s="41"/>
      <c r="Z83" s="41"/>
      <c r="AA83" s="41"/>
      <c r="AB83" s="41"/>
      <c r="AC83" s="42">
        <f t="shared" si="13"/>
        <v>10530</v>
      </c>
      <c r="AD83" s="43">
        <f t="shared" si="14"/>
        <v>5054.3999999999996</v>
      </c>
      <c r="AE83" s="43">
        <f t="shared" si="15"/>
        <v>3159</v>
      </c>
      <c r="AF83" s="43">
        <f t="shared" si="16"/>
        <v>4675.32</v>
      </c>
      <c r="AG83" s="43">
        <f t="shared" si="17"/>
        <v>3891.4246800000001</v>
      </c>
      <c r="AH83" s="32">
        <f t="shared" si="12"/>
        <v>27310.144680000001</v>
      </c>
    </row>
    <row r="84" spans="1:34" s="44" customFormat="1" ht="54.75" customHeight="1" x14ac:dyDescent="0.2">
      <c r="A84" s="50">
        <v>78</v>
      </c>
      <c r="B84" s="28" t="s">
        <v>44</v>
      </c>
      <c r="C84" s="29" t="s">
        <v>45</v>
      </c>
      <c r="D84" s="29" t="s">
        <v>46</v>
      </c>
      <c r="E84" s="29" t="s">
        <v>47</v>
      </c>
      <c r="F84" s="29" t="s">
        <v>48</v>
      </c>
      <c r="G84" s="29" t="s">
        <v>55</v>
      </c>
      <c r="H84" s="30" t="s">
        <v>56</v>
      </c>
      <c r="I84" s="33"/>
      <c r="J84" s="34">
        <v>4</v>
      </c>
      <c r="K84" s="34"/>
      <c r="L84" s="51" t="s">
        <v>57</v>
      </c>
      <c r="M84" s="35" t="s">
        <v>51</v>
      </c>
      <c r="N84" s="35" t="s">
        <v>52</v>
      </c>
      <c r="O84" s="52">
        <f>G84*J84</f>
        <v>1263.5999999999999</v>
      </c>
      <c r="P84" s="40"/>
      <c r="Q84" s="38">
        <f t="shared" si="10"/>
        <v>77.12</v>
      </c>
      <c r="R84" s="48"/>
      <c r="S84" s="39"/>
      <c r="T84" s="40">
        <f t="shared" ref="T84:T97" si="18">O84*13.5%</f>
        <v>170.58600000000001</v>
      </c>
      <c r="U84" s="40">
        <f t="shared" si="1"/>
        <v>37.907999999999994</v>
      </c>
      <c r="V84" s="40">
        <f t="shared" si="2"/>
        <v>153.08198099999998</v>
      </c>
      <c r="W84" s="41">
        <f t="shared" si="3"/>
        <v>25.271999999999998</v>
      </c>
      <c r="X84" s="41">
        <f t="shared" si="11"/>
        <v>39</v>
      </c>
      <c r="Y84" s="41"/>
      <c r="Z84" s="41"/>
      <c r="AA84" s="41"/>
      <c r="AB84" s="41"/>
      <c r="AC84" s="42">
        <f t="shared" si="13"/>
        <v>2106</v>
      </c>
      <c r="AD84" s="43">
        <f t="shared" si="14"/>
        <v>1010.8799999999999</v>
      </c>
      <c r="AE84" s="43">
        <f t="shared" si="15"/>
        <v>631.79999999999995</v>
      </c>
      <c r="AF84" s="43">
        <f t="shared" si="16"/>
        <v>935.06399999999996</v>
      </c>
      <c r="AG84" s="43">
        <f t="shared" si="17"/>
        <v>778.28493600000002</v>
      </c>
      <c r="AH84" s="32">
        <f t="shared" si="12"/>
        <v>5462.0289360000006</v>
      </c>
    </row>
    <row r="85" spans="1:34" s="44" customFormat="1" ht="54.75" customHeight="1" x14ac:dyDescent="0.2">
      <c r="A85" s="50">
        <v>79</v>
      </c>
      <c r="B85" s="28" t="s">
        <v>44</v>
      </c>
      <c r="C85" s="29" t="s">
        <v>45</v>
      </c>
      <c r="D85" s="29" t="s">
        <v>46</v>
      </c>
      <c r="E85" s="29" t="s">
        <v>47</v>
      </c>
      <c r="F85" s="29" t="s">
        <v>48</v>
      </c>
      <c r="G85" s="29" t="s">
        <v>55</v>
      </c>
      <c r="H85" s="30" t="s">
        <v>56</v>
      </c>
      <c r="I85" s="33"/>
      <c r="J85" s="34">
        <v>10</v>
      </c>
      <c r="K85" s="34"/>
      <c r="L85" s="51" t="s">
        <v>57</v>
      </c>
      <c r="M85" s="35" t="s">
        <v>51</v>
      </c>
      <c r="N85" s="35" t="s">
        <v>52</v>
      </c>
      <c r="O85" s="52">
        <f>G85*J85</f>
        <v>3159</v>
      </c>
      <c r="P85" s="40"/>
      <c r="Q85" s="38">
        <f t="shared" si="10"/>
        <v>192.8</v>
      </c>
      <c r="R85" s="48"/>
      <c r="S85" s="39"/>
      <c r="T85" s="40">
        <f t="shared" si="18"/>
        <v>426.46500000000003</v>
      </c>
      <c r="U85" s="40">
        <f t="shared" si="1"/>
        <v>94.77</v>
      </c>
      <c r="V85" s="40">
        <f t="shared" si="2"/>
        <v>382.70495249999999</v>
      </c>
      <c r="W85" s="41">
        <f t="shared" si="3"/>
        <v>63.18</v>
      </c>
      <c r="X85" s="41">
        <f t="shared" si="11"/>
        <v>97.5</v>
      </c>
      <c r="Y85" s="41"/>
      <c r="Z85" s="41"/>
      <c r="AA85" s="41"/>
      <c r="AB85" s="41"/>
      <c r="AC85" s="42">
        <f t="shared" si="13"/>
        <v>5265</v>
      </c>
      <c r="AD85" s="43">
        <f t="shared" si="14"/>
        <v>2527.1999999999998</v>
      </c>
      <c r="AE85" s="43">
        <f t="shared" si="15"/>
        <v>1579.5</v>
      </c>
      <c r="AF85" s="43">
        <f t="shared" si="16"/>
        <v>2337.66</v>
      </c>
      <c r="AG85" s="43">
        <f t="shared" si="17"/>
        <v>1945.71234</v>
      </c>
      <c r="AH85" s="32">
        <f t="shared" si="12"/>
        <v>13655.072340000001</v>
      </c>
    </row>
    <row r="86" spans="1:34" s="44" customFormat="1" ht="54.75" customHeight="1" x14ac:dyDescent="0.2">
      <c r="A86" s="50">
        <v>80</v>
      </c>
      <c r="B86" s="28" t="s">
        <v>44</v>
      </c>
      <c r="C86" s="29" t="s">
        <v>45</v>
      </c>
      <c r="D86" s="29" t="s">
        <v>46</v>
      </c>
      <c r="E86" s="29" t="s">
        <v>47</v>
      </c>
      <c r="F86" s="29" t="s">
        <v>48</v>
      </c>
      <c r="G86" s="29" t="s">
        <v>55</v>
      </c>
      <c r="H86" s="30" t="s">
        <v>56</v>
      </c>
      <c r="I86" s="33"/>
      <c r="J86" s="34">
        <v>14</v>
      </c>
      <c r="K86" s="34"/>
      <c r="L86" s="51" t="s">
        <v>57</v>
      </c>
      <c r="M86" s="35" t="s">
        <v>51</v>
      </c>
      <c r="N86" s="35" t="s">
        <v>52</v>
      </c>
      <c r="O86" s="52">
        <f>G86*J86</f>
        <v>4422.5999999999995</v>
      </c>
      <c r="P86" s="40"/>
      <c r="Q86" s="38">
        <f t="shared" ref="Q86:Q97" si="19">(J86*4)*4.82</f>
        <v>269.92</v>
      </c>
      <c r="R86" s="48"/>
      <c r="S86" s="39"/>
      <c r="T86" s="40">
        <f t="shared" si="18"/>
        <v>597.05099999999993</v>
      </c>
      <c r="U86" s="40">
        <f t="shared" ref="U86:U97" si="20">O86*3%</f>
        <v>132.67799999999997</v>
      </c>
      <c r="V86" s="40">
        <f t="shared" ref="V86:V97" si="21">O86*12.11475%</f>
        <v>535.78693349999992</v>
      </c>
      <c r="W86" s="41">
        <f t="shared" ref="W86:W97" si="22">O86*2%</f>
        <v>88.451999999999984</v>
      </c>
      <c r="X86" s="41">
        <f t="shared" ref="X86:X97" si="23">J86*9.75</f>
        <v>136.5</v>
      </c>
      <c r="Y86" s="41"/>
      <c r="Z86" s="41"/>
      <c r="AA86" s="41"/>
      <c r="AB86" s="41"/>
      <c r="AC86" s="42">
        <f t="shared" si="13"/>
        <v>7370.9999999999991</v>
      </c>
      <c r="AD86" s="43">
        <f t="shared" si="14"/>
        <v>3538.08</v>
      </c>
      <c r="AE86" s="43">
        <f t="shared" si="15"/>
        <v>2211.2999999999997</v>
      </c>
      <c r="AF86" s="43">
        <f t="shared" si="16"/>
        <v>3272.7239999999993</v>
      </c>
      <c r="AG86" s="43">
        <f t="shared" si="17"/>
        <v>2723.9972759999996</v>
      </c>
      <c r="AH86" s="32">
        <f t="shared" si="12"/>
        <v>19117.101275999994</v>
      </c>
    </row>
    <row r="87" spans="1:34" s="44" customFormat="1" ht="54.75" customHeight="1" x14ac:dyDescent="0.2">
      <c r="A87" s="50">
        <v>81</v>
      </c>
      <c r="B87" s="28" t="s">
        <v>44</v>
      </c>
      <c r="C87" s="29" t="s">
        <v>45</v>
      </c>
      <c r="D87" s="29" t="s">
        <v>46</v>
      </c>
      <c r="E87" s="29" t="s">
        <v>47</v>
      </c>
      <c r="F87" s="29" t="s">
        <v>48</v>
      </c>
      <c r="G87" s="29" t="s">
        <v>55</v>
      </c>
      <c r="H87" s="30" t="s">
        <v>56</v>
      </c>
      <c r="I87" s="33"/>
      <c r="J87" s="34">
        <v>15</v>
      </c>
      <c r="K87" s="34"/>
      <c r="L87" s="51" t="s">
        <v>57</v>
      </c>
      <c r="M87" s="35" t="s">
        <v>51</v>
      </c>
      <c r="N87" s="35" t="s">
        <v>52</v>
      </c>
      <c r="O87" s="52">
        <f>G87*J87</f>
        <v>4738.5</v>
      </c>
      <c r="P87" s="40"/>
      <c r="Q87" s="38">
        <f t="shared" si="19"/>
        <v>289.20000000000005</v>
      </c>
      <c r="R87" s="48"/>
      <c r="S87" s="39"/>
      <c r="T87" s="40">
        <f t="shared" si="18"/>
        <v>639.69749999999999</v>
      </c>
      <c r="U87" s="40">
        <f t="shared" si="20"/>
        <v>142.155</v>
      </c>
      <c r="V87" s="40">
        <f t="shared" si="21"/>
        <v>574.05742874999999</v>
      </c>
      <c r="W87" s="41">
        <f t="shared" si="22"/>
        <v>94.77</v>
      </c>
      <c r="X87" s="41">
        <f t="shared" si="23"/>
        <v>146.25</v>
      </c>
      <c r="Y87" s="41"/>
      <c r="Z87" s="41"/>
      <c r="AA87" s="41"/>
      <c r="AB87" s="41"/>
      <c r="AC87" s="42">
        <f t="shared" si="13"/>
        <v>7897.4999999999991</v>
      </c>
      <c r="AD87" s="43">
        <f t="shared" si="14"/>
        <v>3790.7999999999997</v>
      </c>
      <c r="AE87" s="43">
        <f t="shared" si="15"/>
        <v>2369.25</v>
      </c>
      <c r="AF87" s="43">
        <f t="shared" si="16"/>
        <v>3506.49</v>
      </c>
      <c r="AG87" s="43">
        <f t="shared" si="17"/>
        <v>2918.5685100000001</v>
      </c>
      <c r="AH87" s="32">
        <f t="shared" si="12"/>
        <v>20482.608510000002</v>
      </c>
    </row>
    <row r="88" spans="1:34" s="44" customFormat="1" ht="54.75" customHeight="1" x14ac:dyDescent="0.2">
      <c r="A88" s="50">
        <v>82</v>
      </c>
      <c r="B88" s="28" t="s">
        <v>44</v>
      </c>
      <c r="C88" s="29" t="s">
        <v>45</v>
      </c>
      <c r="D88" s="29" t="s">
        <v>46</v>
      </c>
      <c r="E88" s="29" t="s">
        <v>47</v>
      </c>
      <c r="F88" s="29" t="s">
        <v>48</v>
      </c>
      <c r="G88" s="29" t="s">
        <v>55</v>
      </c>
      <c r="H88" s="30" t="s">
        <v>56</v>
      </c>
      <c r="I88" s="33"/>
      <c r="J88" s="34">
        <v>9</v>
      </c>
      <c r="K88" s="34"/>
      <c r="L88" s="51" t="s">
        <v>57</v>
      </c>
      <c r="M88" s="35" t="s">
        <v>51</v>
      </c>
      <c r="N88" s="35" t="s">
        <v>52</v>
      </c>
      <c r="O88" s="52">
        <f>G88*J88</f>
        <v>2843.1</v>
      </c>
      <c r="P88" s="40"/>
      <c r="Q88" s="38">
        <f t="shared" si="19"/>
        <v>173.52</v>
      </c>
      <c r="R88" s="48"/>
      <c r="S88" s="39"/>
      <c r="T88" s="40">
        <f t="shared" si="18"/>
        <v>383.81850000000003</v>
      </c>
      <c r="U88" s="40">
        <f t="shared" si="20"/>
        <v>85.292999999999992</v>
      </c>
      <c r="V88" s="40">
        <f t="shared" si="21"/>
        <v>344.43445724999998</v>
      </c>
      <c r="W88" s="41">
        <f t="shared" si="22"/>
        <v>56.862000000000002</v>
      </c>
      <c r="X88" s="41">
        <f t="shared" si="23"/>
        <v>87.75</v>
      </c>
      <c r="Y88" s="41"/>
      <c r="Z88" s="41"/>
      <c r="AA88" s="41"/>
      <c r="AB88" s="41"/>
      <c r="AC88" s="42">
        <f t="shared" si="13"/>
        <v>4738.5</v>
      </c>
      <c r="AD88" s="43">
        <f t="shared" si="14"/>
        <v>2274.48</v>
      </c>
      <c r="AE88" s="43">
        <f t="shared" si="15"/>
        <v>1421.55</v>
      </c>
      <c r="AF88" s="43">
        <f t="shared" si="16"/>
        <v>2103.8939999999998</v>
      </c>
      <c r="AG88" s="43">
        <f t="shared" si="17"/>
        <v>1751.141106</v>
      </c>
      <c r="AH88" s="32">
        <f t="shared" si="12"/>
        <v>12289.565105999998</v>
      </c>
    </row>
    <row r="89" spans="1:34" s="44" customFormat="1" ht="54.75" customHeight="1" x14ac:dyDescent="0.2">
      <c r="A89" s="50">
        <v>83</v>
      </c>
      <c r="B89" s="28" t="s">
        <v>44</v>
      </c>
      <c r="C89" s="29" t="s">
        <v>45</v>
      </c>
      <c r="D89" s="29" t="s">
        <v>46</v>
      </c>
      <c r="E89" s="29" t="s">
        <v>47</v>
      </c>
      <c r="F89" s="29" t="s">
        <v>48</v>
      </c>
      <c r="G89" s="29" t="s">
        <v>55</v>
      </c>
      <c r="H89" s="30" t="s">
        <v>56</v>
      </c>
      <c r="I89" s="33"/>
      <c r="J89" s="34">
        <v>17</v>
      </c>
      <c r="K89" s="34"/>
      <c r="L89" s="51" t="s">
        <v>57</v>
      </c>
      <c r="M89" s="35" t="s">
        <v>51</v>
      </c>
      <c r="N89" s="35" t="s">
        <v>52</v>
      </c>
      <c r="O89" s="52">
        <f>G89*J89</f>
        <v>5370.2999999999993</v>
      </c>
      <c r="P89" s="40"/>
      <c r="Q89" s="38">
        <f t="shared" si="19"/>
        <v>327.76</v>
      </c>
      <c r="R89" s="48"/>
      <c r="S89" s="39"/>
      <c r="T89" s="40">
        <f t="shared" si="18"/>
        <v>724.9905</v>
      </c>
      <c r="U89" s="40">
        <f t="shared" si="20"/>
        <v>161.10899999999998</v>
      </c>
      <c r="V89" s="40">
        <f t="shared" si="21"/>
        <v>650.59841924999989</v>
      </c>
      <c r="W89" s="41">
        <f t="shared" si="22"/>
        <v>107.40599999999999</v>
      </c>
      <c r="X89" s="41">
        <f t="shared" si="23"/>
        <v>165.75</v>
      </c>
      <c r="Y89" s="41"/>
      <c r="Z89" s="41"/>
      <c r="AA89" s="41"/>
      <c r="AB89" s="41"/>
      <c r="AC89" s="42">
        <f t="shared" si="13"/>
        <v>8950.4999999999982</v>
      </c>
      <c r="AD89" s="43">
        <f t="shared" si="14"/>
        <v>4296.2399999999989</v>
      </c>
      <c r="AE89" s="43">
        <f t="shared" si="15"/>
        <v>2685.1499999999996</v>
      </c>
      <c r="AF89" s="43">
        <f t="shared" si="16"/>
        <v>3974.021999999999</v>
      </c>
      <c r="AG89" s="43">
        <f t="shared" si="17"/>
        <v>3307.7109779999996</v>
      </c>
      <c r="AH89" s="32">
        <f t="shared" si="12"/>
        <v>23213.622977999996</v>
      </c>
    </row>
    <row r="90" spans="1:34" s="44" customFormat="1" ht="54.75" customHeight="1" x14ac:dyDescent="0.2">
      <c r="A90" s="50">
        <v>84</v>
      </c>
      <c r="B90" s="28" t="s">
        <v>44</v>
      </c>
      <c r="C90" s="29" t="s">
        <v>45</v>
      </c>
      <c r="D90" s="29" t="s">
        <v>46</v>
      </c>
      <c r="E90" s="29" t="s">
        <v>47</v>
      </c>
      <c r="F90" s="29" t="s">
        <v>48</v>
      </c>
      <c r="G90" s="29" t="s">
        <v>55</v>
      </c>
      <c r="H90" s="30" t="s">
        <v>56</v>
      </c>
      <c r="I90" s="33"/>
      <c r="J90" s="34">
        <v>20</v>
      </c>
      <c r="K90" s="34"/>
      <c r="L90" s="51" t="s">
        <v>57</v>
      </c>
      <c r="M90" s="35" t="s">
        <v>51</v>
      </c>
      <c r="N90" s="35" t="s">
        <v>52</v>
      </c>
      <c r="O90" s="52">
        <f>G90*J90</f>
        <v>6318</v>
      </c>
      <c r="P90" s="40"/>
      <c r="Q90" s="38">
        <f t="shared" si="19"/>
        <v>385.6</v>
      </c>
      <c r="R90" s="48"/>
      <c r="S90" s="39"/>
      <c r="T90" s="40">
        <f t="shared" si="18"/>
        <v>852.93000000000006</v>
      </c>
      <c r="U90" s="40">
        <f t="shared" si="20"/>
        <v>189.54</v>
      </c>
      <c r="V90" s="40">
        <f t="shared" si="21"/>
        <v>765.40990499999998</v>
      </c>
      <c r="W90" s="41">
        <f t="shared" si="22"/>
        <v>126.36</v>
      </c>
      <c r="X90" s="41">
        <f t="shared" si="23"/>
        <v>195</v>
      </c>
      <c r="Y90" s="41"/>
      <c r="Z90" s="41"/>
      <c r="AA90" s="41"/>
      <c r="AB90" s="41"/>
      <c r="AC90" s="42">
        <f t="shared" si="13"/>
        <v>10530</v>
      </c>
      <c r="AD90" s="43">
        <f t="shared" si="14"/>
        <v>5054.3999999999996</v>
      </c>
      <c r="AE90" s="43">
        <f t="shared" si="15"/>
        <v>3159</v>
      </c>
      <c r="AF90" s="43">
        <f t="shared" si="16"/>
        <v>4675.32</v>
      </c>
      <c r="AG90" s="43">
        <f t="shared" si="17"/>
        <v>3891.4246800000001</v>
      </c>
      <c r="AH90" s="32">
        <f t="shared" si="12"/>
        <v>27310.144680000001</v>
      </c>
    </row>
    <row r="91" spans="1:34" s="44" customFormat="1" ht="54.75" customHeight="1" x14ac:dyDescent="0.2">
      <c r="A91" s="50">
        <v>85</v>
      </c>
      <c r="B91" s="28" t="s">
        <v>44</v>
      </c>
      <c r="C91" s="29" t="s">
        <v>45</v>
      </c>
      <c r="D91" s="29" t="s">
        <v>46</v>
      </c>
      <c r="E91" s="29" t="s">
        <v>47</v>
      </c>
      <c r="F91" s="29" t="s">
        <v>48</v>
      </c>
      <c r="G91" s="29" t="s">
        <v>55</v>
      </c>
      <c r="H91" s="30" t="s">
        <v>56</v>
      </c>
      <c r="I91" s="33"/>
      <c r="J91" s="34">
        <v>10</v>
      </c>
      <c r="K91" s="34"/>
      <c r="L91" s="51" t="s">
        <v>57</v>
      </c>
      <c r="M91" s="35" t="s">
        <v>51</v>
      </c>
      <c r="N91" s="35" t="s">
        <v>52</v>
      </c>
      <c r="O91" s="52">
        <f>G91*J91</f>
        <v>3159</v>
      </c>
      <c r="P91" s="40"/>
      <c r="Q91" s="38">
        <f t="shared" si="19"/>
        <v>192.8</v>
      </c>
      <c r="R91" s="48"/>
      <c r="S91" s="39"/>
      <c r="T91" s="40">
        <f t="shared" si="18"/>
        <v>426.46500000000003</v>
      </c>
      <c r="U91" s="40">
        <f t="shared" si="20"/>
        <v>94.77</v>
      </c>
      <c r="V91" s="40">
        <f t="shared" si="21"/>
        <v>382.70495249999999</v>
      </c>
      <c r="W91" s="41">
        <f t="shared" si="22"/>
        <v>63.18</v>
      </c>
      <c r="X91" s="41">
        <f t="shared" si="23"/>
        <v>97.5</v>
      </c>
      <c r="Y91" s="41"/>
      <c r="Z91" s="41"/>
      <c r="AA91" s="41"/>
      <c r="AB91" s="41"/>
      <c r="AC91" s="42">
        <f t="shared" si="13"/>
        <v>5265</v>
      </c>
      <c r="AD91" s="43">
        <f t="shared" si="14"/>
        <v>2527.1999999999998</v>
      </c>
      <c r="AE91" s="43">
        <f t="shared" si="15"/>
        <v>1579.5</v>
      </c>
      <c r="AF91" s="43">
        <f t="shared" si="16"/>
        <v>2337.66</v>
      </c>
      <c r="AG91" s="43">
        <f t="shared" si="17"/>
        <v>1945.71234</v>
      </c>
      <c r="AH91" s="32">
        <f t="shared" si="12"/>
        <v>13655.072340000001</v>
      </c>
    </row>
    <row r="92" spans="1:34" s="44" customFormat="1" ht="54.75" customHeight="1" x14ac:dyDescent="0.2">
      <c r="A92" s="50">
        <v>86</v>
      </c>
      <c r="B92" s="28" t="s">
        <v>44</v>
      </c>
      <c r="C92" s="29" t="s">
        <v>45</v>
      </c>
      <c r="D92" s="29" t="s">
        <v>46</v>
      </c>
      <c r="E92" s="29" t="s">
        <v>47</v>
      </c>
      <c r="F92" s="29" t="s">
        <v>48</v>
      </c>
      <c r="G92" s="29" t="s">
        <v>55</v>
      </c>
      <c r="H92" s="30" t="s">
        <v>56</v>
      </c>
      <c r="I92" s="33"/>
      <c r="J92" s="34">
        <v>25</v>
      </c>
      <c r="K92" s="34"/>
      <c r="L92" s="51" t="s">
        <v>57</v>
      </c>
      <c r="M92" s="35" t="s">
        <v>51</v>
      </c>
      <c r="N92" s="35" t="s">
        <v>52</v>
      </c>
      <c r="O92" s="52">
        <f>G92*J92</f>
        <v>7897.4999999999991</v>
      </c>
      <c r="P92" s="40"/>
      <c r="Q92" s="38">
        <f t="shared" si="19"/>
        <v>482</v>
      </c>
      <c r="R92" s="48"/>
      <c r="S92" s="39">
        <f>((O92/100)*2)*1</f>
        <v>157.94999999999999</v>
      </c>
      <c r="T92" s="40">
        <f t="shared" si="18"/>
        <v>1066.1624999999999</v>
      </c>
      <c r="U92" s="40">
        <f t="shared" si="20"/>
        <v>236.92499999999995</v>
      </c>
      <c r="V92" s="40">
        <f t="shared" si="21"/>
        <v>956.76238124999998</v>
      </c>
      <c r="W92" s="41">
        <f t="shared" si="22"/>
        <v>157.94999999999999</v>
      </c>
      <c r="X92" s="41">
        <f t="shared" si="23"/>
        <v>243.75</v>
      </c>
      <c r="Y92" s="41"/>
      <c r="Z92" s="41"/>
      <c r="AA92" s="41"/>
      <c r="AB92" s="41"/>
      <c r="AC92" s="42">
        <f t="shared" si="13"/>
        <v>13162.499999999996</v>
      </c>
      <c r="AD92" s="43">
        <f t="shared" si="14"/>
        <v>6317.9999999999982</v>
      </c>
      <c r="AE92" s="43">
        <f t="shared" si="15"/>
        <v>3948.7499999999991</v>
      </c>
      <c r="AF92" s="43">
        <f t="shared" si="16"/>
        <v>5844.1499999999978</v>
      </c>
      <c r="AG92" s="43">
        <f t="shared" si="17"/>
        <v>4864.2808499999983</v>
      </c>
      <c r="AH92" s="32">
        <f t="shared" si="12"/>
        <v>34137.68084999999</v>
      </c>
    </row>
    <row r="93" spans="1:34" s="44" customFormat="1" ht="54.75" customHeight="1" x14ac:dyDescent="0.2">
      <c r="A93" s="50">
        <v>87</v>
      </c>
      <c r="B93" s="28" t="s">
        <v>44</v>
      </c>
      <c r="C93" s="29" t="s">
        <v>45</v>
      </c>
      <c r="D93" s="29" t="s">
        <v>46</v>
      </c>
      <c r="E93" s="29" t="s">
        <v>47</v>
      </c>
      <c r="F93" s="29" t="s">
        <v>48</v>
      </c>
      <c r="G93" s="29" t="s">
        <v>55</v>
      </c>
      <c r="H93" s="30" t="s">
        <v>56</v>
      </c>
      <c r="I93" s="33"/>
      <c r="J93" s="34">
        <v>5</v>
      </c>
      <c r="K93" s="34"/>
      <c r="L93" s="51" t="s">
        <v>57</v>
      </c>
      <c r="M93" s="35" t="s">
        <v>51</v>
      </c>
      <c r="N93" s="35" t="s">
        <v>52</v>
      </c>
      <c r="O93" s="52">
        <f>G93*J93</f>
        <v>1579.5</v>
      </c>
      <c r="P93" s="40"/>
      <c r="Q93" s="38">
        <f t="shared" si="19"/>
        <v>96.4</v>
      </c>
      <c r="R93" s="48"/>
      <c r="S93" s="39"/>
      <c r="T93" s="40">
        <f t="shared" si="18"/>
        <v>213.23250000000002</v>
      </c>
      <c r="U93" s="40">
        <f t="shared" si="20"/>
        <v>47.384999999999998</v>
      </c>
      <c r="V93" s="40">
        <f t="shared" si="21"/>
        <v>191.35247625</v>
      </c>
      <c r="W93" s="41">
        <f t="shared" si="22"/>
        <v>31.59</v>
      </c>
      <c r="X93" s="41">
        <f t="shared" si="23"/>
        <v>48.75</v>
      </c>
      <c r="Y93" s="41"/>
      <c r="Z93" s="41"/>
      <c r="AA93" s="41"/>
      <c r="AB93" s="41"/>
      <c r="AC93" s="42">
        <f t="shared" si="13"/>
        <v>2632.5</v>
      </c>
      <c r="AD93" s="43">
        <f t="shared" si="14"/>
        <v>1263.5999999999999</v>
      </c>
      <c r="AE93" s="43">
        <f t="shared" si="15"/>
        <v>789.75</v>
      </c>
      <c r="AF93" s="43">
        <f t="shared" si="16"/>
        <v>1168.83</v>
      </c>
      <c r="AG93" s="43">
        <f t="shared" si="17"/>
        <v>972.85617000000002</v>
      </c>
      <c r="AH93" s="32">
        <f t="shared" si="12"/>
        <v>6827.5361700000003</v>
      </c>
    </row>
    <row r="94" spans="1:34" s="44" customFormat="1" ht="54.75" customHeight="1" x14ac:dyDescent="0.2">
      <c r="A94" s="50">
        <v>88</v>
      </c>
      <c r="B94" s="28" t="s">
        <v>44</v>
      </c>
      <c r="C94" s="29" t="s">
        <v>45</v>
      </c>
      <c r="D94" s="29" t="s">
        <v>46</v>
      </c>
      <c r="E94" s="29" t="s">
        <v>47</v>
      </c>
      <c r="F94" s="29" t="s">
        <v>48</v>
      </c>
      <c r="G94" s="29" t="s">
        <v>55</v>
      </c>
      <c r="H94" s="30" t="s">
        <v>56</v>
      </c>
      <c r="I94" s="33"/>
      <c r="J94" s="34">
        <v>28</v>
      </c>
      <c r="K94" s="34"/>
      <c r="L94" s="51" t="s">
        <v>57</v>
      </c>
      <c r="M94" s="35" t="s">
        <v>51</v>
      </c>
      <c r="N94" s="35" t="s">
        <v>52</v>
      </c>
      <c r="O94" s="52">
        <f>G94*J94</f>
        <v>8845.1999999999989</v>
      </c>
      <c r="P94" s="40"/>
      <c r="Q94" s="38">
        <f t="shared" si="19"/>
        <v>539.84</v>
      </c>
      <c r="R94" s="48"/>
      <c r="S94" s="39">
        <f>((O94/100)*2)*1</f>
        <v>176.90399999999997</v>
      </c>
      <c r="T94" s="40">
        <f t="shared" si="18"/>
        <v>1194.1019999999999</v>
      </c>
      <c r="U94" s="40">
        <f t="shared" si="20"/>
        <v>265.35599999999994</v>
      </c>
      <c r="V94" s="40">
        <f t="shared" si="21"/>
        <v>1071.5738669999998</v>
      </c>
      <c r="W94" s="41">
        <f t="shared" si="22"/>
        <v>176.90399999999997</v>
      </c>
      <c r="X94" s="41">
        <f t="shared" si="23"/>
        <v>273</v>
      </c>
      <c r="Y94" s="41"/>
      <c r="Z94" s="41"/>
      <c r="AA94" s="41"/>
      <c r="AB94" s="41"/>
      <c r="AC94" s="42">
        <f t="shared" si="13"/>
        <v>14741.999999999998</v>
      </c>
      <c r="AD94" s="43">
        <f t="shared" si="14"/>
        <v>7076.16</v>
      </c>
      <c r="AE94" s="43">
        <f t="shared" si="15"/>
        <v>4422.5999999999995</v>
      </c>
      <c r="AF94" s="43">
        <f t="shared" si="16"/>
        <v>6545.4479999999985</v>
      </c>
      <c r="AG94" s="43">
        <f t="shared" si="17"/>
        <v>5447.9945519999992</v>
      </c>
      <c r="AH94" s="32">
        <f t="shared" si="12"/>
        <v>38234.202551999988</v>
      </c>
    </row>
    <row r="95" spans="1:34" s="44" customFormat="1" ht="54.75" customHeight="1" x14ac:dyDescent="0.2">
      <c r="A95" s="50">
        <v>89</v>
      </c>
      <c r="B95" s="28" t="s">
        <v>44</v>
      </c>
      <c r="C95" s="29" t="s">
        <v>45</v>
      </c>
      <c r="D95" s="29" t="s">
        <v>46</v>
      </c>
      <c r="E95" s="29" t="s">
        <v>47</v>
      </c>
      <c r="F95" s="29" t="s">
        <v>48</v>
      </c>
      <c r="G95" s="29" t="s">
        <v>55</v>
      </c>
      <c r="H95" s="30" t="s">
        <v>56</v>
      </c>
      <c r="I95" s="33"/>
      <c r="J95" s="34">
        <v>25</v>
      </c>
      <c r="K95" s="34"/>
      <c r="L95" s="51" t="s">
        <v>57</v>
      </c>
      <c r="M95" s="35" t="s">
        <v>51</v>
      </c>
      <c r="N95" s="35" t="s">
        <v>52</v>
      </c>
      <c r="O95" s="52">
        <f>G95*J95</f>
        <v>7897.4999999999991</v>
      </c>
      <c r="P95" s="40"/>
      <c r="Q95" s="38">
        <f t="shared" si="19"/>
        <v>482</v>
      </c>
      <c r="R95" s="48"/>
      <c r="S95" s="39"/>
      <c r="T95" s="40">
        <f t="shared" si="18"/>
        <v>1066.1624999999999</v>
      </c>
      <c r="U95" s="40">
        <f t="shared" si="20"/>
        <v>236.92499999999995</v>
      </c>
      <c r="V95" s="40">
        <f t="shared" si="21"/>
        <v>956.76238124999998</v>
      </c>
      <c r="W95" s="41">
        <f t="shared" si="22"/>
        <v>157.94999999999999</v>
      </c>
      <c r="X95" s="41">
        <f t="shared" si="23"/>
        <v>243.75</v>
      </c>
      <c r="Y95" s="41"/>
      <c r="Z95" s="41"/>
      <c r="AA95" s="41"/>
      <c r="AB95" s="41"/>
      <c r="AC95" s="42">
        <f t="shared" si="13"/>
        <v>13162.499999999996</v>
      </c>
      <c r="AD95" s="43">
        <f t="shared" si="14"/>
        <v>6317.9999999999982</v>
      </c>
      <c r="AE95" s="43">
        <f t="shared" si="15"/>
        <v>3948.7499999999991</v>
      </c>
      <c r="AF95" s="43">
        <f t="shared" si="16"/>
        <v>5844.1499999999978</v>
      </c>
      <c r="AG95" s="43">
        <f t="shared" si="17"/>
        <v>4864.2808499999983</v>
      </c>
      <c r="AH95" s="32">
        <f t="shared" si="12"/>
        <v>34137.68084999999</v>
      </c>
    </row>
    <row r="96" spans="1:34" s="44" customFormat="1" ht="54.75" customHeight="1" x14ac:dyDescent="0.2">
      <c r="A96" s="50">
        <v>90</v>
      </c>
      <c r="B96" s="28" t="s">
        <v>44</v>
      </c>
      <c r="C96" s="29" t="s">
        <v>45</v>
      </c>
      <c r="D96" s="29" t="s">
        <v>46</v>
      </c>
      <c r="E96" s="29" t="s">
        <v>47</v>
      </c>
      <c r="F96" s="29" t="s">
        <v>48</v>
      </c>
      <c r="G96" s="29" t="s">
        <v>55</v>
      </c>
      <c r="H96" s="30" t="s">
        <v>56</v>
      </c>
      <c r="I96" s="33"/>
      <c r="J96" s="34">
        <v>20</v>
      </c>
      <c r="K96" s="34"/>
      <c r="L96" s="51" t="s">
        <v>57</v>
      </c>
      <c r="M96" s="35" t="s">
        <v>51</v>
      </c>
      <c r="N96" s="35" t="s">
        <v>52</v>
      </c>
      <c r="O96" s="52">
        <f>G96*J96</f>
        <v>6318</v>
      </c>
      <c r="P96" s="40"/>
      <c r="Q96" s="38">
        <f t="shared" si="19"/>
        <v>385.6</v>
      </c>
      <c r="R96" s="48"/>
      <c r="S96" s="39"/>
      <c r="T96" s="40">
        <f t="shared" si="18"/>
        <v>852.93000000000006</v>
      </c>
      <c r="U96" s="40">
        <f t="shared" si="20"/>
        <v>189.54</v>
      </c>
      <c r="V96" s="40">
        <f t="shared" si="21"/>
        <v>765.40990499999998</v>
      </c>
      <c r="W96" s="41">
        <f t="shared" si="22"/>
        <v>126.36</v>
      </c>
      <c r="X96" s="41">
        <f t="shared" si="23"/>
        <v>195</v>
      </c>
      <c r="Y96" s="41"/>
      <c r="Z96" s="41"/>
      <c r="AA96" s="41"/>
      <c r="AB96" s="41"/>
      <c r="AC96" s="42">
        <f t="shared" si="13"/>
        <v>10530</v>
      </c>
      <c r="AD96" s="43">
        <f t="shared" si="14"/>
        <v>5054.3999999999996</v>
      </c>
      <c r="AE96" s="43">
        <f t="shared" si="15"/>
        <v>3159</v>
      </c>
      <c r="AF96" s="43">
        <f t="shared" si="16"/>
        <v>4675.32</v>
      </c>
      <c r="AG96" s="43">
        <f t="shared" si="17"/>
        <v>3891.4246800000001</v>
      </c>
      <c r="AH96" s="32">
        <f t="shared" si="12"/>
        <v>27310.144680000001</v>
      </c>
    </row>
    <row r="97" spans="1:34" s="44" customFormat="1" ht="54.75" customHeight="1" x14ac:dyDescent="0.2">
      <c r="A97" s="50">
        <v>91</v>
      </c>
      <c r="B97" s="28" t="s">
        <v>44</v>
      </c>
      <c r="C97" s="29" t="s">
        <v>45</v>
      </c>
      <c r="D97" s="29" t="s">
        <v>46</v>
      </c>
      <c r="E97" s="29" t="s">
        <v>47</v>
      </c>
      <c r="F97" s="29" t="s">
        <v>48</v>
      </c>
      <c r="G97" s="29" t="s">
        <v>55</v>
      </c>
      <c r="H97" s="30" t="s">
        <v>56</v>
      </c>
      <c r="I97" s="33"/>
      <c r="J97" s="34">
        <v>13</v>
      </c>
      <c r="K97" s="34"/>
      <c r="L97" s="51" t="s">
        <v>57</v>
      </c>
      <c r="M97" s="35" t="s">
        <v>51</v>
      </c>
      <c r="N97" s="35" t="s">
        <v>52</v>
      </c>
      <c r="O97" s="52">
        <f>G97*J97</f>
        <v>4106.7</v>
      </c>
      <c r="P97" s="40"/>
      <c r="Q97" s="38">
        <f t="shared" si="19"/>
        <v>250.64000000000001</v>
      </c>
      <c r="R97" s="48"/>
      <c r="S97" s="39"/>
      <c r="T97" s="40">
        <f t="shared" si="18"/>
        <v>554.40449999999998</v>
      </c>
      <c r="U97" s="40">
        <f t="shared" si="20"/>
        <v>123.20099999999999</v>
      </c>
      <c r="V97" s="40">
        <f t="shared" si="21"/>
        <v>497.51643825000002</v>
      </c>
      <c r="W97" s="41">
        <f t="shared" si="22"/>
        <v>82.134</v>
      </c>
      <c r="X97" s="41">
        <f t="shared" si="23"/>
        <v>126.75</v>
      </c>
      <c r="Y97" s="41"/>
      <c r="Z97" s="41"/>
      <c r="AA97" s="41"/>
      <c r="AB97" s="41"/>
      <c r="AC97" s="42">
        <f t="shared" si="13"/>
        <v>6844.4999999999991</v>
      </c>
      <c r="AD97" s="43">
        <f t="shared" si="14"/>
        <v>3285.3599999999997</v>
      </c>
      <c r="AE97" s="43">
        <f t="shared" si="15"/>
        <v>2053.35</v>
      </c>
      <c r="AF97" s="43">
        <f t="shared" si="16"/>
        <v>3038.9579999999996</v>
      </c>
      <c r="AG97" s="43">
        <f t="shared" si="17"/>
        <v>2529.4260419999996</v>
      </c>
      <c r="AH97" s="32">
        <f t="shared" si="12"/>
        <v>17751.594041999997</v>
      </c>
    </row>
    <row r="98" spans="1:34" s="44" customFormat="1" ht="24" customHeight="1" x14ac:dyDescent="0.2">
      <c r="A98" s="50">
        <f>A97</f>
        <v>91</v>
      </c>
      <c r="B98" s="94" t="s">
        <v>59</v>
      </c>
      <c r="C98" s="94"/>
      <c r="D98" s="94"/>
      <c r="E98" s="94"/>
      <c r="F98" s="95"/>
      <c r="G98" s="53"/>
      <c r="H98" s="54"/>
      <c r="I98" s="56"/>
      <c r="J98" s="56">
        <f>SUM(J18:J97)</f>
        <v>1161</v>
      </c>
      <c r="K98" s="57"/>
      <c r="L98" s="58"/>
      <c r="M98" s="59" t="s">
        <v>60</v>
      </c>
      <c r="N98" s="59"/>
      <c r="O98" s="60">
        <f t="shared" ref="O98:AA98" si="24">SUM(O7:O96)</f>
        <v>527726.94999999995</v>
      </c>
      <c r="P98" s="60">
        <f t="shared" si="24"/>
        <v>0</v>
      </c>
      <c r="Q98" s="60">
        <f t="shared" si="24"/>
        <v>30614.440000000002</v>
      </c>
      <c r="R98" s="60">
        <f t="shared" si="24"/>
        <v>0</v>
      </c>
      <c r="S98" s="60">
        <f t="shared" si="24"/>
        <v>2746.1899999999996</v>
      </c>
      <c r="T98" s="60">
        <f t="shared" si="24"/>
        <v>71243.138249999989</v>
      </c>
      <c r="U98" s="60">
        <f t="shared" si="24"/>
        <v>15831.808499999997</v>
      </c>
      <c r="V98" s="60">
        <f t="shared" si="24"/>
        <v>63932.800675125007</v>
      </c>
      <c r="W98" s="60">
        <f t="shared" si="24"/>
        <v>10554.53900000001</v>
      </c>
      <c r="X98" s="60">
        <f t="shared" si="24"/>
        <v>17104.850000000002</v>
      </c>
      <c r="Y98" s="60">
        <f t="shared" si="24"/>
        <v>0</v>
      </c>
      <c r="Z98" s="60">
        <f t="shared" si="24"/>
        <v>0</v>
      </c>
      <c r="AA98" s="60">
        <f t="shared" si="24"/>
        <v>0</v>
      </c>
      <c r="AB98" s="60"/>
      <c r="AC98" s="60">
        <f>SUM(AC7:AC96)</f>
        <v>879544.91666666663</v>
      </c>
      <c r="AD98" s="60">
        <f>SUM(AD7:AD96)</f>
        <v>422181.56</v>
      </c>
      <c r="AE98" s="60">
        <f>SUM(AE7:AE96)</f>
        <v>263863.47499999998</v>
      </c>
      <c r="AF98" s="60">
        <f>SUM(AF7:AF96)</f>
        <v>390517.94299999997</v>
      </c>
      <c r="AG98" s="60">
        <f>SUM(AG7:AG96)</f>
        <v>325041.10122366674</v>
      </c>
    </row>
    <row r="99" spans="1:34" ht="27" customHeight="1" x14ac:dyDescent="0.2">
      <c r="H99" s="61"/>
      <c r="I99" s="8"/>
      <c r="J99" s="8"/>
      <c r="K99" s="8"/>
      <c r="L99" s="62"/>
      <c r="M99" s="62" t="s">
        <v>61</v>
      </c>
      <c r="N99" s="62"/>
      <c r="O99" s="63">
        <f t="shared" ref="O99:X99" si="25">O98*12</f>
        <v>6332723.3999999994</v>
      </c>
      <c r="P99" s="63">
        <f t="shared" si="25"/>
        <v>0</v>
      </c>
      <c r="Q99" s="63">
        <f t="shared" si="25"/>
        <v>367373.28</v>
      </c>
      <c r="R99" s="63">
        <f t="shared" si="25"/>
        <v>0</v>
      </c>
      <c r="S99" s="63">
        <f t="shared" si="25"/>
        <v>32954.28</v>
      </c>
      <c r="T99" s="63">
        <f t="shared" si="25"/>
        <v>854917.65899999987</v>
      </c>
      <c r="U99" s="63">
        <f t="shared" si="25"/>
        <v>189981.70199999996</v>
      </c>
      <c r="V99" s="63">
        <f t="shared" si="25"/>
        <v>767193.60810150008</v>
      </c>
      <c r="W99" s="63">
        <f t="shared" si="25"/>
        <v>126654.46800000011</v>
      </c>
      <c r="X99" s="63">
        <f t="shared" si="25"/>
        <v>205258.2</v>
      </c>
      <c r="Y99" s="7"/>
      <c r="Z99" s="7"/>
      <c r="AA99" s="7"/>
      <c r="AB99" s="7"/>
    </row>
    <row r="100" spans="1:34" ht="27" customHeight="1" x14ac:dyDescent="0.2">
      <c r="A100" s="64"/>
      <c r="B100" s="65"/>
      <c r="C100" s="66"/>
      <c r="D100" s="65"/>
      <c r="E100" s="65"/>
      <c r="H100" s="61"/>
      <c r="I100" s="8"/>
      <c r="J100" s="8"/>
      <c r="K100" s="8"/>
      <c r="L100" s="67"/>
      <c r="M100" s="67"/>
      <c r="N100" s="67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7"/>
      <c r="Z100" s="7"/>
      <c r="AA100" s="7"/>
      <c r="AB100" s="69"/>
    </row>
    <row r="101" spans="1:34" s="4" customFormat="1" ht="15" x14ac:dyDescent="0.2">
      <c r="A101" s="3" t="s">
        <v>59</v>
      </c>
      <c r="B101" s="65"/>
      <c r="C101" s="65"/>
      <c r="D101" s="15"/>
      <c r="E101" s="15"/>
      <c r="F101" s="1"/>
      <c r="G101" s="1"/>
      <c r="H101" s="1"/>
      <c r="K101" s="1"/>
      <c r="L101" s="1"/>
      <c r="M101" s="1"/>
      <c r="N101" s="1"/>
      <c r="O101" s="9"/>
      <c r="P101" s="10"/>
      <c r="Q101" s="10"/>
      <c r="R101" s="10"/>
      <c r="S101" s="10"/>
      <c r="T101" s="10"/>
      <c r="U101" s="10"/>
      <c r="V101" s="10"/>
      <c r="W101" s="1"/>
      <c r="X101" s="1"/>
      <c r="Y101" s="1"/>
      <c r="Z101" s="1"/>
      <c r="AA101" s="1"/>
      <c r="AB101" s="2"/>
      <c r="AC101" s="1"/>
      <c r="AD101" s="9"/>
      <c r="AE101" s="9"/>
      <c r="AF101" s="9"/>
    </row>
    <row r="102" spans="1:34" s="4" customFormat="1" x14ac:dyDescent="0.2">
      <c r="A102" s="70" t="s">
        <v>62</v>
      </c>
      <c r="B102" s="71"/>
      <c r="C102" s="6"/>
      <c r="D102" s="5"/>
      <c r="E102" s="5"/>
      <c r="F102" s="71"/>
      <c r="G102" s="71"/>
      <c r="H102" s="71"/>
      <c r="I102" s="6"/>
      <c r="J102" s="6"/>
      <c r="K102" s="1"/>
      <c r="L102" s="1"/>
      <c r="M102" s="1"/>
      <c r="N102" s="1"/>
      <c r="O102" s="9"/>
      <c r="P102" s="10"/>
      <c r="Q102" s="10"/>
      <c r="R102" s="10"/>
      <c r="S102" s="10"/>
      <c r="T102" s="10"/>
      <c r="U102" s="10">
        <f>T98+U98</f>
        <v>87074.946749999988</v>
      </c>
      <c r="V102" s="10"/>
      <c r="W102" s="1"/>
      <c r="X102" s="1"/>
      <c r="Y102" s="1"/>
      <c r="Z102" s="1"/>
      <c r="AA102" s="1"/>
      <c r="AB102" s="1"/>
      <c r="AC102" s="1"/>
      <c r="AD102" s="9"/>
      <c r="AE102" s="9"/>
      <c r="AF102" s="9"/>
    </row>
    <row r="103" spans="1:34" s="4" customFormat="1" x14ac:dyDescent="0.2">
      <c r="A103" s="72" t="s">
        <v>63</v>
      </c>
      <c r="B103" s="73"/>
      <c r="C103" s="8"/>
      <c r="D103" s="61"/>
      <c r="E103" s="61"/>
      <c r="F103" s="7"/>
      <c r="G103" s="7"/>
      <c r="H103" s="7"/>
      <c r="I103" s="8"/>
      <c r="J103" s="8"/>
      <c r="K103" s="1"/>
      <c r="L103" s="1"/>
      <c r="M103" s="1"/>
      <c r="N103" s="1"/>
      <c r="O103" s="9"/>
      <c r="P103" s="10"/>
      <c r="Q103" s="10"/>
      <c r="R103" s="10"/>
      <c r="S103" s="10"/>
      <c r="T103" s="10"/>
      <c r="U103" s="10"/>
      <c r="V103" s="10"/>
      <c r="W103" s="1"/>
      <c r="X103" s="1"/>
      <c r="Y103" s="1"/>
      <c r="Z103" s="1"/>
      <c r="AA103" s="1"/>
      <c r="AB103" s="74"/>
      <c r="AC103" s="1"/>
      <c r="AD103" s="9"/>
      <c r="AE103" s="9"/>
      <c r="AF103" s="9"/>
    </row>
    <row r="104" spans="1:34" s="4" customFormat="1" x14ac:dyDescent="0.2">
      <c r="A104" s="75" t="s">
        <v>11</v>
      </c>
      <c r="B104" s="75"/>
      <c r="C104" s="75"/>
      <c r="D104" s="76"/>
      <c r="E104" s="76"/>
      <c r="F104" s="75" t="s">
        <v>3</v>
      </c>
      <c r="G104" s="75"/>
      <c r="H104" s="77"/>
      <c r="K104" s="1"/>
      <c r="L104" s="1"/>
      <c r="M104" s="1"/>
      <c r="N104" s="1"/>
      <c r="O104" s="9"/>
      <c r="P104" s="10"/>
      <c r="Q104" s="10"/>
      <c r="R104" s="10"/>
      <c r="S104" s="10"/>
      <c r="T104" s="10"/>
      <c r="U104" s="10">
        <f>U102+'[1]PLANTILLA DOC 30 SEPT 2015'!Y106</f>
        <v>186133.5316499999</v>
      </c>
      <c r="V104" s="10">
        <f>U104/2</f>
        <v>93066.765824999951</v>
      </c>
      <c r="W104" s="1"/>
      <c r="X104" s="1"/>
      <c r="Y104" s="1"/>
      <c r="Z104" s="1"/>
      <c r="AA104" s="1"/>
      <c r="AB104" s="1"/>
      <c r="AC104" s="1"/>
      <c r="AD104" s="9"/>
      <c r="AE104" s="9"/>
      <c r="AF104" s="9"/>
    </row>
    <row r="105" spans="1:34" s="4" customFormat="1" x14ac:dyDescent="0.2">
      <c r="A105" s="75" t="s">
        <v>64</v>
      </c>
      <c r="B105" s="75"/>
      <c r="C105" s="75"/>
      <c r="D105" s="76"/>
      <c r="E105" s="76"/>
      <c r="F105" s="75" t="s">
        <v>65</v>
      </c>
      <c r="G105" s="75"/>
      <c r="H105" s="77"/>
      <c r="K105" s="1"/>
      <c r="L105" s="1"/>
      <c r="M105" s="1"/>
      <c r="N105" s="1"/>
      <c r="O105" s="9"/>
      <c r="P105" s="10"/>
      <c r="Q105" s="10"/>
      <c r="R105" s="10"/>
      <c r="S105" s="10"/>
      <c r="T105" s="10"/>
      <c r="U105" s="10"/>
      <c r="V105" s="10"/>
      <c r="W105" s="1"/>
      <c r="X105" s="1"/>
      <c r="Y105" s="1"/>
      <c r="Z105" s="1"/>
      <c r="AA105" s="1"/>
      <c r="AB105" s="1"/>
      <c r="AC105" s="1"/>
      <c r="AD105" s="9"/>
      <c r="AE105" s="9"/>
      <c r="AF105" s="9"/>
    </row>
    <row r="106" spans="1:34" s="4" customFormat="1" x14ac:dyDescent="0.2">
      <c r="A106" s="75" t="s">
        <v>13</v>
      </c>
      <c r="B106" s="75"/>
      <c r="C106" s="75"/>
      <c r="D106" s="76"/>
      <c r="E106" s="76"/>
      <c r="F106" s="75" t="s">
        <v>66</v>
      </c>
      <c r="G106" s="75"/>
      <c r="H106" s="77"/>
      <c r="K106" s="1"/>
      <c r="L106" s="1"/>
      <c r="M106" s="1"/>
      <c r="N106" s="1"/>
      <c r="O106" s="9"/>
      <c r="P106" s="10"/>
      <c r="Q106" s="10"/>
      <c r="R106" s="10"/>
      <c r="S106" s="10"/>
      <c r="T106" s="10"/>
      <c r="U106" s="10"/>
      <c r="V106" s="10"/>
      <c r="W106" s="1"/>
      <c r="X106" s="1"/>
      <c r="Y106" s="1"/>
      <c r="Z106" s="1"/>
      <c r="AA106" s="1"/>
      <c r="AB106" s="1"/>
      <c r="AC106" s="1"/>
      <c r="AD106" s="9"/>
      <c r="AE106" s="9"/>
      <c r="AF106" s="9"/>
    </row>
    <row r="107" spans="1:34" s="4" customFormat="1" x14ac:dyDescent="0.2">
      <c r="A107" s="75" t="s">
        <v>14</v>
      </c>
      <c r="B107" s="75"/>
      <c r="C107" s="75"/>
      <c r="D107" s="76"/>
      <c r="E107" s="76"/>
      <c r="F107" s="75" t="s">
        <v>67</v>
      </c>
      <c r="G107" s="75"/>
      <c r="H107" s="77"/>
      <c r="K107" s="1"/>
      <c r="L107" s="1"/>
      <c r="M107" s="1"/>
      <c r="N107" s="1"/>
      <c r="O107" s="9"/>
      <c r="P107" s="10"/>
      <c r="Q107" s="10"/>
      <c r="R107" s="10"/>
      <c r="S107" s="10"/>
      <c r="T107" s="10"/>
      <c r="U107" s="10"/>
      <c r="V107" s="10"/>
      <c r="W107" s="1"/>
      <c r="X107" s="1"/>
      <c r="Y107" s="1"/>
      <c r="Z107" s="1"/>
      <c r="AA107" s="1"/>
      <c r="AB107" s="1"/>
      <c r="AC107" s="1"/>
      <c r="AD107" s="9"/>
      <c r="AE107" s="9"/>
      <c r="AF107" s="9"/>
    </row>
    <row r="108" spans="1:34" s="4" customFormat="1" x14ac:dyDescent="0.2">
      <c r="A108" s="75" t="s">
        <v>15</v>
      </c>
      <c r="B108" s="75"/>
      <c r="C108" s="75"/>
      <c r="D108" s="76"/>
      <c r="E108" s="76"/>
      <c r="F108" s="75" t="s">
        <v>68</v>
      </c>
      <c r="G108" s="75"/>
      <c r="H108" s="77"/>
      <c r="K108" s="1"/>
      <c r="L108" s="1"/>
      <c r="M108" s="1"/>
      <c r="N108" s="1"/>
      <c r="O108" s="9"/>
      <c r="P108" s="10"/>
      <c r="Q108" s="10"/>
      <c r="R108" s="10"/>
      <c r="S108" s="10"/>
      <c r="T108" s="10"/>
      <c r="U108" s="10"/>
      <c r="V108" s="10"/>
      <c r="W108" s="1"/>
      <c r="X108" s="1"/>
      <c r="Y108" s="1"/>
      <c r="Z108" s="1"/>
      <c r="AA108" s="1"/>
      <c r="AB108" s="1"/>
      <c r="AC108" s="1"/>
      <c r="AD108" s="9"/>
      <c r="AE108" s="9"/>
      <c r="AF108" s="9"/>
    </row>
    <row r="109" spans="1:34" s="4" customFormat="1" x14ac:dyDescent="0.2">
      <c r="A109" s="78" t="s">
        <v>69</v>
      </c>
      <c r="B109" s="75"/>
      <c r="C109" s="75"/>
      <c r="D109" s="76"/>
      <c r="E109" s="76"/>
      <c r="F109" s="75" t="s">
        <v>70</v>
      </c>
      <c r="G109" s="75"/>
      <c r="H109" s="77"/>
      <c r="K109" s="1"/>
      <c r="L109" s="1"/>
      <c r="M109" s="1"/>
      <c r="N109" s="1"/>
      <c r="O109" s="9"/>
      <c r="P109" s="10"/>
      <c r="Q109" s="10"/>
      <c r="R109" s="10"/>
      <c r="S109" s="10"/>
      <c r="T109" s="10"/>
      <c r="U109" s="10"/>
      <c r="V109" s="10"/>
      <c r="W109" s="1"/>
      <c r="X109" s="1"/>
      <c r="Y109" s="1"/>
      <c r="Z109" s="1"/>
      <c r="AA109" s="1"/>
      <c r="AB109" s="1"/>
      <c r="AC109" s="1"/>
      <c r="AD109" s="9"/>
      <c r="AE109" s="9"/>
      <c r="AF109" s="9"/>
    </row>
    <row r="110" spans="1:34" s="4" customFormat="1" x14ac:dyDescent="0.2">
      <c r="A110" s="75" t="s">
        <v>17</v>
      </c>
      <c r="B110" s="75"/>
      <c r="C110" s="75"/>
      <c r="D110" s="76"/>
      <c r="E110" s="76"/>
      <c r="F110" s="75" t="s">
        <v>71</v>
      </c>
      <c r="G110" s="75"/>
      <c r="H110" s="77"/>
      <c r="K110" s="1"/>
      <c r="L110" s="1"/>
      <c r="M110" s="1"/>
      <c r="N110" s="1"/>
      <c r="O110" s="9"/>
      <c r="P110" s="10"/>
      <c r="Q110" s="10"/>
      <c r="R110" s="10"/>
      <c r="S110" s="10"/>
      <c r="T110" s="10"/>
      <c r="U110" s="10"/>
      <c r="V110" s="10"/>
      <c r="W110" s="1"/>
      <c r="X110" s="1"/>
      <c r="Y110" s="1"/>
      <c r="Z110" s="1"/>
      <c r="AA110" s="1"/>
      <c r="AB110" s="1"/>
      <c r="AC110" s="1"/>
      <c r="AD110" s="9"/>
      <c r="AE110" s="9"/>
      <c r="AF110" s="9"/>
    </row>
    <row r="111" spans="1:34" s="4" customFormat="1" x14ac:dyDescent="0.2">
      <c r="A111" s="75" t="s">
        <v>18</v>
      </c>
      <c r="B111" s="75"/>
      <c r="C111" s="75"/>
      <c r="D111" s="76"/>
      <c r="E111" s="76"/>
      <c r="F111" s="75" t="s">
        <v>72</v>
      </c>
      <c r="G111" s="75"/>
      <c r="H111" s="75"/>
      <c r="K111" s="1"/>
      <c r="L111" s="1"/>
      <c r="M111" s="1"/>
      <c r="N111" s="1"/>
      <c r="O111" s="9"/>
      <c r="P111" s="10"/>
      <c r="Q111" s="10"/>
      <c r="R111" s="10"/>
      <c r="S111" s="10"/>
      <c r="T111" s="10"/>
      <c r="U111" s="10"/>
      <c r="V111" s="10"/>
      <c r="W111" s="1"/>
      <c r="X111" s="1"/>
      <c r="Y111" s="1"/>
      <c r="Z111" s="1"/>
      <c r="AA111" s="1"/>
      <c r="AB111" s="1"/>
      <c r="AC111" s="1"/>
      <c r="AD111" s="9"/>
      <c r="AE111" s="9"/>
      <c r="AF111" s="9"/>
    </row>
    <row r="112" spans="1:34" s="4" customFormat="1" x14ac:dyDescent="0.2">
      <c r="A112" s="72" t="s">
        <v>19</v>
      </c>
      <c r="B112" s="72"/>
      <c r="C112" s="75"/>
      <c r="D112" s="76"/>
      <c r="E112" s="76"/>
      <c r="F112" s="75" t="s">
        <v>73</v>
      </c>
      <c r="G112" s="75"/>
      <c r="H112" s="75"/>
      <c r="K112" s="1"/>
      <c r="L112" s="1"/>
      <c r="M112" s="1"/>
      <c r="N112" s="1"/>
      <c r="O112" s="9"/>
      <c r="P112" s="10"/>
      <c r="Q112" s="10"/>
      <c r="R112" s="10"/>
      <c r="S112" s="10"/>
      <c r="T112" s="10"/>
      <c r="U112" s="10"/>
      <c r="V112" s="10"/>
      <c r="W112" s="1"/>
      <c r="X112" s="1"/>
      <c r="Y112" s="1"/>
      <c r="Z112" s="1"/>
      <c r="AA112" s="1"/>
      <c r="AB112" s="1"/>
      <c r="AC112" s="1"/>
      <c r="AD112" s="9"/>
      <c r="AE112" s="9"/>
      <c r="AF112" s="9"/>
    </row>
    <row r="113" spans="1:32" s="4" customFormat="1" x14ac:dyDescent="0.2">
      <c r="A113" s="75" t="s">
        <v>74</v>
      </c>
      <c r="B113" s="75"/>
      <c r="C113" s="75"/>
      <c r="D113" s="76"/>
      <c r="E113" s="76"/>
      <c r="F113" s="75" t="s">
        <v>75</v>
      </c>
      <c r="G113" s="75"/>
      <c r="H113" s="75"/>
      <c r="K113" s="1"/>
      <c r="L113" s="1"/>
      <c r="M113" s="1"/>
      <c r="N113" s="1"/>
      <c r="O113" s="9"/>
      <c r="P113" s="10"/>
      <c r="Q113" s="10"/>
      <c r="R113" s="10"/>
      <c r="S113" s="10"/>
      <c r="T113" s="10"/>
      <c r="U113" s="10"/>
      <c r="V113" s="10"/>
      <c r="W113" s="1"/>
      <c r="X113" s="1"/>
      <c r="Y113" s="1"/>
      <c r="Z113" s="1"/>
      <c r="AA113" s="1"/>
      <c r="AB113" s="1"/>
      <c r="AC113" s="1"/>
      <c r="AD113" s="9"/>
      <c r="AE113" s="9"/>
      <c r="AF113" s="9"/>
    </row>
    <row r="114" spans="1:32" s="4" customFormat="1" x14ac:dyDescent="0.2">
      <c r="A114" s="75" t="s">
        <v>20</v>
      </c>
      <c r="B114" s="75"/>
      <c r="C114" s="75"/>
      <c r="D114" s="76"/>
      <c r="E114" s="76"/>
      <c r="F114" s="75" t="s">
        <v>76</v>
      </c>
      <c r="G114" s="75"/>
      <c r="H114" s="75"/>
      <c r="K114" s="1"/>
      <c r="L114" s="1"/>
      <c r="M114" s="1"/>
      <c r="N114" s="1"/>
      <c r="O114" s="9"/>
      <c r="P114" s="10"/>
      <c r="Q114" s="10"/>
      <c r="R114" s="10"/>
      <c r="S114" s="10"/>
      <c r="T114" s="10"/>
      <c r="U114" s="10"/>
      <c r="V114" s="10"/>
      <c r="W114" s="1"/>
      <c r="X114" s="1"/>
      <c r="Y114" s="1"/>
      <c r="Z114" s="1"/>
      <c r="AA114" s="1"/>
      <c r="AB114" s="1"/>
      <c r="AC114" s="1"/>
      <c r="AD114" s="9"/>
      <c r="AE114" s="9"/>
      <c r="AF114" s="9"/>
    </row>
    <row r="115" spans="1:32" s="4" customFormat="1" x14ac:dyDescent="0.2">
      <c r="A115" s="75" t="s">
        <v>77</v>
      </c>
      <c r="B115" s="75"/>
      <c r="C115" s="75"/>
      <c r="D115" s="76"/>
      <c r="E115" s="76"/>
      <c r="F115" s="75" t="s">
        <v>78</v>
      </c>
      <c r="G115" s="75"/>
      <c r="H115" s="75"/>
      <c r="K115" s="1"/>
      <c r="L115" s="1"/>
      <c r="M115" s="1"/>
      <c r="N115" s="1"/>
      <c r="O115" s="9"/>
      <c r="P115" s="10"/>
      <c r="Q115" s="10"/>
      <c r="R115" s="10"/>
      <c r="S115" s="10"/>
      <c r="T115" s="10"/>
      <c r="U115" s="10"/>
      <c r="V115" s="10"/>
      <c r="W115" s="1"/>
      <c r="X115" s="1"/>
      <c r="Y115" s="1"/>
      <c r="Z115" s="1"/>
      <c r="AA115" s="1"/>
      <c r="AB115" s="1"/>
      <c r="AC115" s="1"/>
      <c r="AD115" s="9"/>
      <c r="AE115" s="9"/>
      <c r="AF115" s="9"/>
    </row>
    <row r="116" spans="1:32" s="4" customFormat="1" x14ac:dyDescent="0.2">
      <c r="A116" s="75" t="s">
        <v>79</v>
      </c>
      <c r="B116" s="75"/>
      <c r="C116" s="75"/>
      <c r="D116" s="76"/>
      <c r="E116" s="76"/>
      <c r="F116" s="75" t="s">
        <v>80</v>
      </c>
      <c r="G116" s="75"/>
      <c r="H116" s="75"/>
      <c r="K116" s="1"/>
      <c r="L116" s="1"/>
      <c r="M116" s="1"/>
      <c r="N116" s="1"/>
      <c r="O116" s="9"/>
      <c r="P116" s="10"/>
      <c r="Q116" s="10"/>
      <c r="R116" s="10"/>
      <c r="S116" s="10"/>
      <c r="T116" s="10"/>
      <c r="U116" s="10"/>
      <c r="V116" s="10"/>
      <c r="W116" s="1"/>
      <c r="X116" s="1"/>
      <c r="Y116" s="1"/>
      <c r="Z116" s="1"/>
      <c r="AA116" s="1"/>
      <c r="AB116" s="1"/>
      <c r="AC116" s="1"/>
      <c r="AD116" s="9"/>
      <c r="AE116" s="9"/>
      <c r="AF116" s="9"/>
    </row>
    <row r="117" spans="1:32" s="4" customFormat="1" x14ac:dyDescent="0.2">
      <c r="A117" s="75" t="s">
        <v>23</v>
      </c>
      <c r="B117" s="75"/>
      <c r="C117" s="75"/>
      <c r="D117" s="76"/>
      <c r="E117" s="76"/>
      <c r="F117" s="75" t="s">
        <v>81</v>
      </c>
      <c r="G117" s="75"/>
      <c r="H117" s="75"/>
      <c r="K117" s="1"/>
      <c r="L117" s="1"/>
      <c r="M117" s="1"/>
      <c r="N117" s="1"/>
      <c r="O117" s="9"/>
      <c r="P117" s="10"/>
      <c r="Q117" s="10"/>
      <c r="R117" s="10"/>
      <c r="S117" s="10"/>
      <c r="T117" s="10"/>
      <c r="U117" s="10"/>
      <c r="V117" s="10"/>
      <c r="W117" s="1"/>
      <c r="X117" s="1"/>
      <c r="Y117" s="1"/>
      <c r="Z117" s="1"/>
      <c r="AA117" s="1"/>
      <c r="AB117" s="1"/>
      <c r="AC117" s="1"/>
      <c r="AD117" s="9"/>
      <c r="AE117" s="9"/>
      <c r="AF117" s="9"/>
    </row>
    <row r="118" spans="1:32" s="4" customFormat="1" x14ac:dyDescent="0.2">
      <c r="A118" s="96" t="s">
        <v>82</v>
      </c>
      <c r="B118" s="96"/>
      <c r="C118" s="96"/>
      <c r="D118" s="96"/>
      <c r="E118" s="96"/>
      <c r="F118" s="75" t="s">
        <v>83</v>
      </c>
      <c r="G118" s="75"/>
      <c r="H118" s="75"/>
      <c r="K118" s="1"/>
      <c r="L118" s="1"/>
      <c r="M118" s="1"/>
      <c r="N118" s="1"/>
      <c r="O118" s="9"/>
      <c r="P118" s="10"/>
      <c r="Q118" s="10"/>
      <c r="R118" s="10"/>
      <c r="S118" s="10"/>
      <c r="T118" s="10"/>
      <c r="U118" s="10"/>
      <c r="V118" s="10"/>
      <c r="W118" s="1"/>
      <c r="X118" s="1"/>
      <c r="Y118" s="1"/>
      <c r="Z118" s="1"/>
      <c r="AA118" s="1"/>
      <c r="AB118" s="1"/>
      <c r="AC118" s="1"/>
      <c r="AD118" s="9"/>
      <c r="AE118" s="9"/>
      <c r="AF118" s="9"/>
    </row>
    <row r="119" spans="1:32" s="4" customFormat="1" x14ac:dyDescent="0.2">
      <c r="A119" s="97" t="s">
        <v>84</v>
      </c>
      <c r="B119" s="97"/>
      <c r="C119" s="97"/>
      <c r="D119" s="97"/>
      <c r="E119" s="97"/>
      <c r="F119" s="75" t="s">
        <v>85</v>
      </c>
      <c r="G119" s="75"/>
      <c r="H119" s="75"/>
      <c r="K119" s="1"/>
      <c r="L119" s="1"/>
      <c r="M119" s="1"/>
      <c r="N119" s="1"/>
      <c r="O119" s="9"/>
      <c r="P119" s="10"/>
      <c r="Q119" s="10"/>
      <c r="R119" s="10"/>
      <c r="S119" s="10"/>
      <c r="T119" s="10"/>
      <c r="U119" s="10"/>
      <c r="V119" s="10"/>
      <c r="W119" s="1"/>
      <c r="X119" s="1"/>
      <c r="Y119" s="1"/>
      <c r="Z119" s="1"/>
      <c r="AA119" s="1"/>
      <c r="AB119" s="1"/>
      <c r="AC119" s="1"/>
      <c r="AD119" s="9"/>
      <c r="AE119" s="9"/>
      <c r="AF119" s="9"/>
    </row>
    <row r="120" spans="1:32" s="4" customFormat="1" x14ac:dyDescent="0.2">
      <c r="A120" s="75" t="s">
        <v>86</v>
      </c>
      <c r="B120" s="75"/>
      <c r="C120" s="75"/>
      <c r="D120" s="76"/>
      <c r="E120" s="76"/>
      <c r="F120" s="75" t="s">
        <v>87</v>
      </c>
      <c r="G120" s="75"/>
      <c r="H120" s="75"/>
      <c r="K120" s="1"/>
      <c r="L120" s="1"/>
      <c r="M120" s="1"/>
      <c r="N120" s="1"/>
      <c r="O120" s="9"/>
      <c r="P120" s="10"/>
      <c r="Q120" s="10"/>
      <c r="R120" s="10"/>
      <c r="S120" s="10"/>
      <c r="T120" s="10"/>
      <c r="U120" s="10"/>
      <c r="V120" s="10"/>
      <c r="W120" s="1"/>
      <c r="X120" s="1"/>
      <c r="Y120" s="1"/>
      <c r="Z120" s="1"/>
      <c r="AA120" s="1"/>
      <c r="AB120" s="1"/>
      <c r="AC120" s="1"/>
      <c r="AD120" s="9"/>
      <c r="AE120" s="9"/>
      <c r="AF120" s="9"/>
    </row>
    <row r="121" spans="1:32" s="4" customFormat="1" x14ac:dyDescent="0.2">
      <c r="A121" s="75" t="s">
        <v>88</v>
      </c>
      <c r="B121" s="75"/>
      <c r="C121" s="75"/>
      <c r="D121" s="76"/>
      <c r="E121" s="76"/>
      <c r="F121" s="75" t="s">
        <v>89</v>
      </c>
      <c r="G121" s="75"/>
      <c r="H121" s="75"/>
      <c r="K121" s="1"/>
      <c r="L121" s="1"/>
      <c r="M121" s="1"/>
      <c r="N121" s="1"/>
      <c r="O121" s="9"/>
      <c r="P121" s="10"/>
      <c r="Q121" s="10"/>
      <c r="R121" s="10"/>
      <c r="S121" s="10"/>
      <c r="T121" s="10"/>
      <c r="U121" s="10"/>
      <c r="V121" s="10"/>
      <c r="W121" s="1"/>
      <c r="X121" s="1"/>
      <c r="Y121" s="1"/>
      <c r="Z121" s="1"/>
      <c r="AA121" s="1"/>
      <c r="AB121" s="1"/>
      <c r="AC121" s="1"/>
      <c r="AD121" s="9"/>
      <c r="AE121" s="9"/>
      <c r="AF121" s="9"/>
    </row>
    <row r="122" spans="1:32" s="4" customFormat="1" x14ac:dyDescent="0.2">
      <c r="A122" s="75" t="s">
        <v>90</v>
      </c>
      <c r="B122" s="75"/>
      <c r="C122" s="75"/>
      <c r="D122" s="76"/>
      <c r="E122" s="76"/>
      <c r="F122" s="75" t="s">
        <v>91</v>
      </c>
      <c r="G122" s="75"/>
      <c r="H122" s="75"/>
      <c r="K122" s="1"/>
      <c r="L122" s="1"/>
      <c r="M122" s="1"/>
      <c r="N122" s="1"/>
      <c r="O122" s="9"/>
      <c r="P122" s="10"/>
      <c r="Q122" s="10"/>
      <c r="R122" s="10"/>
      <c r="S122" s="10"/>
      <c r="T122" s="10"/>
      <c r="U122" s="10"/>
      <c r="V122" s="10"/>
      <c r="W122" s="1"/>
      <c r="X122" s="1"/>
      <c r="Y122" s="1"/>
      <c r="Z122" s="1"/>
      <c r="AA122" s="1"/>
      <c r="AB122" s="1"/>
      <c r="AC122" s="1"/>
      <c r="AD122" s="9"/>
      <c r="AE122" s="9"/>
      <c r="AF122" s="9"/>
    </row>
    <row r="123" spans="1:32" s="4" customFormat="1" x14ac:dyDescent="0.2">
      <c r="A123" s="75" t="s">
        <v>92</v>
      </c>
      <c r="B123" s="75"/>
      <c r="C123" s="75"/>
      <c r="D123" s="76"/>
      <c r="E123" s="76"/>
      <c r="F123" s="75" t="s">
        <v>93</v>
      </c>
      <c r="G123" s="75"/>
      <c r="H123" s="75"/>
      <c r="K123" s="1"/>
      <c r="L123" s="1"/>
      <c r="M123" s="1"/>
      <c r="N123" s="1"/>
      <c r="O123" s="9"/>
      <c r="P123" s="10"/>
      <c r="Q123" s="10"/>
      <c r="R123" s="10"/>
      <c r="S123" s="10"/>
      <c r="T123" s="10"/>
      <c r="U123" s="10"/>
      <c r="V123" s="10"/>
      <c r="W123" s="1"/>
      <c r="X123" s="1"/>
      <c r="Y123" s="1"/>
      <c r="Z123" s="1"/>
      <c r="AA123" s="1"/>
      <c r="AB123" s="1"/>
      <c r="AC123" s="1"/>
      <c r="AD123" s="9"/>
      <c r="AE123" s="9"/>
      <c r="AF123" s="9"/>
    </row>
    <row r="124" spans="1:32" s="4" customFormat="1" x14ac:dyDescent="0.2">
      <c r="A124" s="75" t="s">
        <v>94</v>
      </c>
      <c r="B124" s="75"/>
      <c r="C124" s="75"/>
      <c r="D124" s="76"/>
      <c r="E124" s="76"/>
      <c r="F124" s="75" t="s">
        <v>95</v>
      </c>
      <c r="G124" s="75"/>
      <c r="H124" s="75"/>
      <c r="K124" s="1"/>
      <c r="L124" s="1"/>
      <c r="M124" s="1"/>
      <c r="N124" s="1"/>
      <c r="O124" s="9"/>
      <c r="P124" s="10"/>
      <c r="Q124" s="10"/>
      <c r="R124" s="10"/>
      <c r="S124" s="10"/>
      <c r="T124" s="10"/>
      <c r="U124" s="10"/>
      <c r="V124" s="10"/>
      <c r="W124" s="1"/>
      <c r="X124" s="1"/>
      <c r="Y124" s="1"/>
      <c r="Z124" s="1"/>
      <c r="AA124" s="1"/>
      <c r="AB124" s="1"/>
      <c r="AC124" s="1"/>
      <c r="AD124" s="9"/>
      <c r="AE124" s="9"/>
      <c r="AF124" s="9"/>
    </row>
    <row r="125" spans="1:32" s="4" customFormat="1" x14ac:dyDescent="0.2">
      <c r="A125" s="75" t="s">
        <v>96</v>
      </c>
      <c r="B125" s="75"/>
      <c r="C125" s="75"/>
      <c r="D125" s="76"/>
      <c r="E125" s="76"/>
      <c r="F125" s="75" t="s">
        <v>97</v>
      </c>
      <c r="G125" s="75"/>
      <c r="H125" s="75"/>
      <c r="K125" s="1"/>
      <c r="L125" s="1"/>
      <c r="M125" s="1"/>
      <c r="N125" s="1"/>
      <c r="O125" s="9"/>
      <c r="P125" s="10"/>
      <c r="Q125" s="10"/>
      <c r="R125" s="10"/>
      <c r="S125" s="10"/>
      <c r="T125" s="10"/>
      <c r="U125" s="10"/>
      <c r="V125" s="10"/>
      <c r="W125" s="1"/>
      <c r="X125" s="1"/>
      <c r="Y125" s="1"/>
      <c r="Z125" s="1"/>
      <c r="AA125" s="1"/>
      <c r="AB125" s="1"/>
      <c r="AC125" s="1"/>
      <c r="AD125" s="9"/>
      <c r="AE125" s="9"/>
      <c r="AF125" s="9"/>
    </row>
    <row r="126" spans="1:32" s="4" customFormat="1" x14ac:dyDescent="0.2">
      <c r="A126" s="75" t="s">
        <v>98</v>
      </c>
      <c r="B126" s="75"/>
      <c r="C126" s="75"/>
      <c r="D126" s="76"/>
      <c r="E126" s="76"/>
      <c r="F126" s="75" t="s">
        <v>99</v>
      </c>
      <c r="G126" s="75"/>
      <c r="H126" s="75"/>
      <c r="K126" s="1"/>
      <c r="L126" s="1"/>
      <c r="M126" s="1"/>
      <c r="N126" s="1"/>
      <c r="O126" s="9"/>
      <c r="P126" s="10"/>
      <c r="Q126" s="10"/>
      <c r="R126" s="10"/>
      <c r="S126" s="10"/>
      <c r="T126" s="10"/>
      <c r="U126" s="10"/>
      <c r="V126" s="10"/>
      <c r="W126" s="1"/>
      <c r="X126" s="1"/>
      <c r="Y126" s="1"/>
      <c r="Z126" s="1"/>
      <c r="AA126" s="1"/>
      <c r="AB126" s="1"/>
      <c r="AC126" s="1"/>
      <c r="AD126" s="9"/>
      <c r="AE126" s="9"/>
      <c r="AF126" s="9"/>
    </row>
    <row r="127" spans="1:32" s="4" customFormat="1" x14ac:dyDescent="0.2">
      <c r="A127" s="75" t="s">
        <v>100</v>
      </c>
      <c r="B127" s="75"/>
      <c r="C127" s="75"/>
      <c r="D127" s="76"/>
      <c r="E127" s="76"/>
      <c r="F127" s="75" t="s">
        <v>101</v>
      </c>
      <c r="G127" s="75"/>
      <c r="H127" s="75"/>
      <c r="K127" s="1"/>
      <c r="L127" s="1"/>
      <c r="M127" s="1"/>
      <c r="N127" s="1"/>
      <c r="O127" s="9"/>
      <c r="P127" s="10"/>
      <c r="Q127" s="10"/>
      <c r="R127" s="10"/>
      <c r="S127" s="10"/>
      <c r="T127" s="10"/>
      <c r="U127" s="10"/>
      <c r="V127" s="10"/>
      <c r="W127" s="1"/>
      <c r="X127" s="1"/>
      <c r="Y127" s="1"/>
      <c r="Z127" s="1"/>
      <c r="AA127" s="1"/>
      <c r="AB127" s="1"/>
      <c r="AC127" s="1"/>
      <c r="AD127" s="9"/>
      <c r="AE127" s="9"/>
      <c r="AF127" s="9"/>
    </row>
    <row r="128" spans="1:32" s="4" customFormat="1" x14ac:dyDescent="0.2">
      <c r="A128" s="75" t="s">
        <v>102</v>
      </c>
      <c r="B128" s="75"/>
      <c r="C128" s="75"/>
      <c r="D128" s="76"/>
      <c r="E128" s="76"/>
      <c r="F128" s="75" t="s">
        <v>103</v>
      </c>
      <c r="G128" s="75"/>
      <c r="H128" s="75"/>
      <c r="K128" s="1"/>
      <c r="L128" s="1"/>
      <c r="M128" s="1"/>
      <c r="N128" s="1"/>
      <c r="O128" s="9"/>
      <c r="P128" s="10"/>
      <c r="Q128" s="10"/>
      <c r="R128" s="10"/>
      <c r="S128" s="10"/>
      <c r="T128" s="10"/>
      <c r="U128" s="10"/>
      <c r="V128" s="10"/>
      <c r="W128" s="1"/>
      <c r="X128" s="1"/>
      <c r="Y128" s="1"/>
      <c r="Z128" s="1"/>
      <c r="AA128" s="1"/>
      <c r="AB128" s="1"/>
      <c r="AC128" s="1"/>
      <c r="AD128" s="9"/>
      <c r="AE128" s="9"/>
      <c r="AF128" s="9"/>
    </row>
    <row r="129" spans="1:32" s="4" customFormat="1" x14ac:dyDescent="0.2">
      <c r="A129" s="75" t="s">
        <v>104</v>
      </c>
      <c r="B129" s="75"/>
      <c r="C129" s="75"/>
      <c r="D129" s="76"/>
      <c r="E129" s="76"/>
      <c r="F129" s="75" t="s">
        <v>105</v>
      </c>
      <c r="G129" s="75"/>
      <c r="H129" s="75"/>
      <c r="K129" s="1"/>
      <c r="L129" s="1"/>
      <c r="M129" s="1"/>
      <c r="N129" s="1"/>
      <c r="O129" s="9"/>
      <c r="P129" s="10"/>
      <c r="Q129" s="10"/>
      <c r="R129" s="10"/>
      <c r="S129" s="10"/>
      <c r="T129" s="10"/>
      <c r="U129" s="10"/>
      <c r="V129" s="10"/>
      <c r="W129" s="1"/>
      <c r="X129" s="1"/>
      <c r="Y129" s="1"/>
      <c r="Z129" s="1"/>
      <c r="AA129" s="1"/>
      <c r="AB129" s="1"/>
      <c r="AC129" s="1"/>
      <c r="AD129" s="9"/>
      <c r="AE129" s="9"/>
      <c r="AF129" s="9"/>
    </row>
    <row r="130" spans="1:32" s="4" customFormat="1" x14ac:dyDescent="0.2">
      <c r="A130" s="75" t="s">
        <v>106</v>
      </c>
      <c r="B130" s="75"/>
      <c r="C130" s="75"/>
      <c r="D130" s="76"/>
      <c r="E130" s="76"/>
      <c r="F130" s="75" t="s">
        <v>107</v>
      </c>
      <c r="G130" s="75"/>
      <c r="H130" s="75"/>
      <c r="K130" s="1"/>
      <c r="L130" s="1"/>
      <c r="M130" s="1"/>
      <c r="N130" s="1"/>
      <c r="O130" s="9"/>
      <c r="P130" s="10"/>
      <c r="Q130" s="10"/>
      <c r="R130" s="10"/>
      <c r="S130" s="10"/>
      <c r="T130" s="10"/>
      <c r="U130" s="10"/>
      <c r="V130" s="10"/>
      <c r="W130" s="1"/>
      <c r="X130" s="1"/>
      <c r="Y130" s="1"/>
      <c r="Z130" s="1"/>
      <c r="AA130" s="1"/>
      <c r="AB130" s="1"/>
      <c r="AC130" s="1"/>
      <c r="AD130" s="9"/>
      <c r="AE130" s="9"/>
      <c r="AF130" s="9"/>
    </row>
    <row r="131" spans="1:32" s="4" customFormat="1" x14ac:dyDescent="0.2">
      <c r="A131" s="75" t="s">
        <v>108</v>
      </c>
      <c r="B131" s="75"/>
      <c r="C131" s="75"/>
      <c r="D131" s="76"/>
      <c r="E131" s="76"/>
      <c r="F131" s="75" t="s">
        <v>109</v>
      </c>
      <c r="G131" s="75"/>
      <c r="H131" s="75"/>
      <c r="K131" s="1"/>
      <c r="L131" s="1"/>
      <c r="M131" s="1"/>
      <c r="N131" s="1"/>
      <c r="O131" s="9"/>
      <c r="P131" s="10"/>
      <c r="Q131" s="10"/>
      <c r="R131" s="10"/>
      <c r="S131" s="10"/>
      <c r="T131" s="10"/>
      <c r="U131" s="10"/>
      <c r="V131" s="10"/>
      <c r="W131" s="1"/>
      <c r="X131" s="1"/>
      <c r="Y131" s="1"/>
      <c r="Z131" s="1"/>
      <c r="AA131" s="1"/>
      <c r="AB131" s="1"/>
      <c r="AC131" s="1"/>
      <c r="AD131" s="9"/>
      <c r="AE131" s="9"/>
      <c r="AF131" s="9"/>
    </row>
    <row r="132" spans="1:32" s="4" customFormat="1" x14ac:dyDescent="0.2">
      <c r="A132" s="75" t="s">
        <v>110</v>
      </c>
      <c r="B132" s="75"/>
      <c r="C132" s="75"/>
      <c r="D132" s="76"/>
      <c r="E132" s="76"/>
      <c r="F132" s="75" t="s">
        <v>109</v>
      </c>
      <c r="G132" s="75"/>
      <c r="H132" s="75"/>
      <c r="K132" s="1"/>
      <c r="L132" s="1"/>
      <c r="M132" s="1"/>
      <c r="N132" s="1"/>
      <c r="O132" s="9"/>
      <c r="P132" s="10"/>
      <c r="Q132" s="10"/>
      <c r="R132" s="10"/>
      <c r="S132" s="10"/>
      <c r="T132" s="10"/>
      <c r="U132" s="10"/>
      <c r="V132" s="10"/>
      <c r="W132" s="1"/>
      <c r="X132" s="1"/>
      <c r="Y132" s="1"/>
      <c r="Z132" s="1"/>
      <c r="AA132" s="1"/>
      <c r="AB132" s="1"/>
      <c r="AC132" s="1"/>
      <c r="AD132" s="9"/>
      <c r="AE132" s="9"/>
      <c r="AF132" s="9"/>
    </row>
    <row r="133" spans="1:32" s="4" customFormat="1" x14ac:dyDescent="0.2">
      <c r="A133" s="75" t="s">
        <v>111</v>
      </c>
      <c r="B133" s="75"/>
      <c r="C133" s="75"/>
      <c r="D133" s="76"/>
      <c r="E133" s="76"/>
      <c r="F133" s="75" t="s">
        <v>112</v>
      </c>
      <c r="G133" s="75"/>
      <c r="H133" s="75"/>
      <c r="K133" s="1"/>
      <c r="L133" s="1"/>
      <c r="M133" s="1"/>
      <c r="N133" s="1"/>
      <c r="O133" s="9"/>
      <c r="P133" s="10"/>
      <c r="Q133" s="10"/>
      <c r="R133" s="10"/>
      <c r="S133" s="10"/>
      <c r="T133" s="10"/>
      <c r="U133" s="10"/>
      <c r="V133" s="10"/>
      <c r="W133" s="1"/>
      <c r="X133" s="1"/>
      <c r="Y133" s="1"/>
      <c r="Z133" s="1"/>
      <c r="AA133" s="1"/>
      <c r="AB133" s="1"/>
      <c r="AC133" s="1"/>
      <c r="AD133" s="9"/>
      <c r="AE133" s="9"/>
      <c r="AF133" s="9"/>
    </row>
    <row r="134" spans="1:32" s="4" customFormat="1" x14ac:dyDescent="0.2">
      <c r="A134" s="77" t="s">
        <v>113</v>
      </c>
      <c r="B134" s="77" t="s">
        <v>114</v>
      </c>
      <c r="C134" s="77"/>
      <c r="D134" s="77"/>
      <c r="E134" s="77"/>
      <c r="F134" s="77"/>
      <c r="G134" s="77"/>
      <c r="H134" s="75"/>
      <c r="K134" s="1"/>
      <c r="L134" s="1"/>
      <c r="M134" s="1"/>
      <c r="N134" s="1"/>
      <c r="O134" s="9"/>
      <c r="P134" s="10"/>
      <c r="Q134" s="10"/>
      <c r="R134" s="10"/>
      <c r="S134" s="10"/>
      <c r="T134" s="10"/>
      <c r="U134" s="10"/>
      <c r="V134" s="10"/>
      <c r="W134" s="1"/>
      <c r="X134" s="1"/>
      <c r="Y134" s="1"/>
      <c r="Z134" s="1"/>
      <c r="AA134" s="1"/>
      <c r="AB134" s="1"/>
      <c r="AC134" s="1"/>
      <c r="AD134" s="9"/>
      <c r="AE134" s="9"/>
      <c r="AF134" s="9"/>
    </row>
    <row r="135" spans="1:32" s="4" customFormat="1" x14ac:dyDescent="0.2">
      <c r="A135" s="79"/>
      <c r="B135" s="79"/>
      <c r="C135" s="79"/>
      <c r="D135" s="79"/>
      <c r="E135" s="79"/>
      <c r="F135" s="80"/>
      <c r="G135" s="80"/>
      <c r="H135" s="80"/>
      <c r="L135" s="1"/>
      <c r="M135" s="1"/>
      <c r="N135" s="1"/>
      <c r="O135" s="9"/>
      <c r="P135" s="10"/>
      <c r="Q135" s="10"/>
      <c r="R135" s="10"/>
      <c r="S135" s="10"/>
      <c r="T135" s="10"/>
      <c r="U135" s="10"/>
      <c r="V135" s="10"/>
      <c r="W135" s="1"/>
      <c r="X135" s="1"/>
      <c r="Y135" s="1"/>
      <c r="Z135" s="1"/>
      <c r="AA135" s="1"/>
      <c r="AB135" s="1"/>
      <c r="AC135" s="1"/>
      <c r="AD135" s="9"/>
      <c r="AE135" s="9"/>
      <c r="AF135" s="9"/>
    </row>
    <row r="136" spans="1:32" s="4" customFormat="1" x14ac:dyDescent="0.2">
      <c r="A136" s="79"/>
      <c r="B136" s="79"/>
      <c r="C136" s="79"/>
      <c r="D136" s="79"/>
      <c r="E136" s="79"/>
      <c r="F136" s="80"/>
      <c r="G136" s="80"/>
      <c r="H136" s="80"/>
      <c r="L136" s="1"/>
      <c r="M136" s="1"/>
      <c r="N136" s="1"/>
      <c r="O136" s="9"/>
      <c r="P136" s="10"/>
      <c r="Q136" s="10"/>
      <c r="R136" s="10"/>
      <c r="S136" s="10"/>
      <c r="T136" s="10"/>
      <c r="U136" s="10"/>
      <c r="V136" s="10"/>
      <c r="W136" s="1"/>
      <c r="X136" s="1"/>
      <c r="Y136" s="1"/>
      <c r="Z136" s="1"/>
      <c r="AA136" s="1"/>
      <c r="AB136" s="1"/>
      <c r="AC136" s="1"/>
      <c r="AD136" s="9"/>
      <c r="AE136" s="9"/>
      <c r="AF136" s="9"/>
    </row>
    <row r="137" spans="1:32" s="4" customFormat="1" x14ac:dyDescent="0.2">
      <c r="A137" s="79"/>
      <c r="B137" s="79"/>
      <c r="C137" s="79"/>
      <c r="D137" s="79"/>
      <c r="E137" s="79"/>
      <c r="F137" s="80"/>
      <c r="G137" s="80"/>
      <c r="H137" s="80"/>
      <c r="L137" s="1"/>
      <c r="M137" s="1"/>
      <c r="N137" s="1"/>
      <c r="O137" s="9"/>
      <c r="P137" s="10"/>
      <c r="Q137" s="10"/>
      <c r="R137" s="10"/>
      <c r="S137" s="10"/>
      <c r="T137" s="10"/>
      <c r="U137" s="10"/>
      <c r="V137" s="10"/>
      <c r="W137" s="1"/>
      <c r="X137" s="1"/>
      <c r="Y137" s="1"/>
      <c r="Z137" s="1"/>
      <c r="AA137" s="1"/>
      <c r="AB137" s="1"/>
      <c r="AC137" s="1"/>
      <c r="AD137" s="9"/>
      <c r="AE137" s="9"/>
      <c r="AF137" s="9"/>
    </row>
    <row r="138" spans="1:32" s="4" customFormat="1" x14ac:dyDescent="0.2">
      <c r="A138" s="79"/>
      <c r="B138" s="79"/>
      <c r="C138" s="79"/>
      <c r="D138" s="79"/>
      <c r="E138" s="79"/>
      <c r="F138" s="80"/>
      <c r="G138" s="80"/>
      <c r="H138" s="80"/>
      <c r="L138" s="1"/>
      <c r="M138" s="1"/>
      <c r="N138" s="1"/>
      <c r="O138" s="9"/>
      <c r="P138" s="10"/>
      <c r="Q138" s="10"/>
      <c r="R138" s="10"/>
      <c r="S138" s="10"/>
      <c r="T138" s="10"/>
      <c r="U138" s="10"/>
      <c r="V138" s="10"/>
      <c r="W138" s="1"/>
      <c r="X138" s="1"/>
      <c r="Y138" s="1"/>
      <c r="Z138" s="1"/>
      <c r="AA138" s="1"/>
      <c r="AB138" s="1"/>
      <c r="AC138" s="1"/>
      <c r="AD138" s="9"/>
      <c r="AE138" s="9"/>
      <c r="AF138" s="9"/>
    </row>
  </sheetData>
  <mergeCells count="9">
    <mergeCell ref="AC5:AF5"/>
    <mergeCell ref="AG5:AG6"/>
    <mergeCell ref="B98:F98"/>
    <mergeCell ref="A118:E118"/>
    <mergeCell ref="A119:E119"/>
    <mergeCell ref="A1:AB1"/>
    <mergeCell ref="O5:S5"/>
    <mergeCell ref="T5:X5"/>
    <mergeCell ref="Y5:AB5"/>
  </mergeCells>
  <printOptions horizontalCentered="1"/>
  <pageMargins left="0.70866141732283472" right="0.31496062992125984" top="0.19685039370078741" bottom="0" header="0.31496062992125984" footer="0.31496062992125984"/>
  <pageSetup paperSize="14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9"/>
  <sheetViews>
    <sheetView topLeftCell="D1" zoomScale="96" zoomScaleNormal="96" workbookViewId="0">
      <selection activeCell="J5" sqref="J5"/>
    </sheetView>
  </sheetViews>
  <sheetFormatPr baseColWidth="10" defaultColWidth="9.140625" defaultRowHeight="12.75" x14ac:dyDescent="0.2"/>
  <cols>
    <col min="1" max="1" width="5.5703125" style="1" customWidth="1"/>
    <col min="2" max="2" width="8.42578125" style="4" customWidth="1"/>
    <col min="3" max="3" width="4.5703125" style="4" customWidth="1"/>
    <col min="4" max="4" width="5.140625" style="4" customWidth="1"/>
    <col min="5" max="5" width="5.5703125" style="4" customWidth="1"/>
    <col min="6" max="6" width="5.28515625" style="4" customWidth="1"/>
    <col min="7" max="7" width="6.140625" style="15" customWidth="1"/>
    <col min="8" max="8" width="45.42578125" style="15" bestFit="1" customWidth="1"/>
    <col min="9" max="9" width="43.5703125" style="1" hidden="1" customWidth="1"/>
    <col min="10" max="12" width="2.7109375" style="4" bestFit="1" customWidth="1"/>
    <col min="13" max="13" width="20.42578125" style="1" bestFit="1" customWidth="1"/>
    <col min="14" max="14" width="32.7109375" style="1" hidden="1" customWidth="1"/>
    <col min="15" max="15" width="15.85546875" style="1" bestFit="1" customWidth="1"/>
    <col min="16" max="16" width="14.42578125" style="9" bestFit="1" customWidth="1"/>
    <col min="17" max="17" width="7.42578125" style="10" bestFit="1" customWidth="1"/>
    <col min="18" max="18" width="12.85546875" style="10" bestFit="1" customWidth="1"/>
    <col min="19" max="20" width="11.7109375" style="10" bestFit="1" customWidth="1"/>
    <col min="21" max="21" width="14.42578125" style="10" bestFit="1" customWidth="1"/>
    <col min="22" max="22" width="13.28515625" style="10" bestFit="1" customWidth="1"/>
    <col min="23" max="23" width="14.42578125" style="10" bestFit="1" customWidth="1"/>
    <col min="24" max="24" width="12.28515625" style="1" bestFit="1" customWidth="1"/>
    <col min="25" max="25" width="10" style="1" bestFit="1" customWidth="1"/>
    <col min="26" max="26" width="14.28515625" style="1" customWidth="1"/>
    <col min="27" max="27" width="12.7109375" style="1" customWidth="1"/>
    <col min="28" max="28" width="12.28515625" style="1" bestFit="1" customWidth="1"/>
    <col min="29" max="29" width="15.140625" style="1" customWidth="1"/>
    <col min="30" max="30" width="13.85546875" style="1" bestFit="1" customWidth="1"/>
    <col min="31" max="31" width="16.42578125" style="2" customWidth="1"/>
    <col min="32" max="33" width="16" style="2" customWidth="1"/>
    <col min="34" max="34" width="13.85546875" style="1" bestFit="1" customWidth="1"/>
    <col min="35" max="35" width="11.140625" style="1" bestFit="1" customWidth="1"/>
    <col min="36" max="16384" width="9.140625" style="1"/>
  </cols>
  <sheetData>
    <row r="1" spans="1:35" ht="23.25" x14ac:dyDescent="0.2"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</row>
    <row r="2" spans="1:35" ht="24" customHeight="1" x14ac:dyDescent="0.2">
      <c r="B2" s="3" t="s">
        <v>1</v>
      </c>
      <c r="C2" s="3"/>
      <c r="G2" s="5"/>
      <c r="H2" s="6" t="s">
        <v>2</v>
      </c>
      <c r="I2" s="7"/>
      <c r="J2" s="8"/>
      <c r="K2" s="8"/>
      <c r="L2" s="8"/>
    </row>
    <row r="3" spans="1:35" ht="24" customHeight="1" x14ac:dyDescent="0.2">
      <c r="B3" s="3" t="s">
        <v>3</v>
      </c>
      <c r="C3" s="3"/>
      <c r="F3" s="6"/>
      <c r="G3" s="5"/>
      <c r="H3" s="5"/>
      <c r="I3" s="7"/>
      <c r="J3" s="8"/>
      <c r="K3" s="8"/>
      <c r="L3" s="8"/>
    </row>
    <row r="4" spans="1:35" ht="24" customHeight="1" x14ac:dyDescent="0.2">
      <c r="B4" s="11" t="s">
        <v>4</v>
      </c>
      <c r="C4" s="12"/>
      <c r="E4" s="13"/>
      <c r="F4" s="14"/>
      <c r="G4" s="14"/>
      <c r="H4" s="14"/>
    </row>
    <row r="5" spans="1:35" ht="87.75" customHeight="1" x14ac:dyDescent="0.2">
      <c r="I5" s="3" t="s">
        <v>115</v>
      </c>
      <c r="P5" s="99" t="s">
        <v>5</v>
      </c>
      <c r="Q5" s="100"/>
      <c r="R5" s="100"/>
      <c r="S5" s="100"/>
      <c r="T5" s="101"/>
      <c r="U5" s="102" t="s">
        <v>6</v>
      </c>
      <c r="V5" s="103"/>
      <c r="W5" s="103"/>
      <c r="X5" s="103"/>
      <c r="Y5" s="103"/>
      <c r="Z5" s="102" t="s">
        <v>7</v>
      </c>
      <c r="AA5" s="104"/>
      <c r="AB5" s="104"/>
      <c r="AC5" s="105"/>
      <c r="AD5" s="99" t="s">
        <v>8</v>
      </c>
      <c r="AE5" s="100"/>
      <c r="AF5" s="100"/>
      <c r="AG5" s="100"/>
      <c r="AH5" s="106" t="s">
        <v>9</v>
      </c>
    </row>
    <row r="6" spans="1:35" s="26" customFormat="1" ht="54" customHeight="1" thickBot="1" x14ac:dyDescent="0.25">
      <c r="B6" s="16" t="s">
        <v>10</v>
      </c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8" t="s">
        <v>16</v>
      </c>
      <c r="I6" s="18" t="s">
        <v>18</v>
      </c>
      <c r="J6" s="19" t="s">
        <v>20</v>
      </c>
      <c r="K6" s="19" t="s">
        <v>21</v>
      </c>
      <c r="L6" s="19" t="s">
        <v>22</v>
      </c>
      <c r="M6" s="18" t="s">
        <v>23</v>
      </c>
      <c r="N6" s="18" t="s">
        <v>24</v>
      </c>
      <c r="O6" s="18" t="s">
        <v>25</v>
      </c>
      <c r="P6" s="24" t="s">
        <v>26</v>
      </c>
      <c r="Q6" s="21" t="s">
        <v>27</v>
      </c>
      <c r="R6" s="21" t="s">
        <v>28</v>
      </c>
      <c r="S6" s="21" t="s">
        <v>29</v>
      </c>
      <c r="T6" s="21" t="s">
        <v>30</v>
      </c>
      <c r="U6" s="21" t="s">
        <v>31</v>
      </c>
      <c r="V6" s="21" t="s">
        <v>32</v>
      </c>
      <c r="W6" s="21" t="s">
        <v>33</v>
      </c>
      <c r="X6" s="22" t="s">
        <v>34</v>
      </c>
      <c r="Y6" s="21" t="s">
        <v>35</v>
      </c>
      <c r="Z6" s="23" t="s">
        <v>36</v>
      </c>
      <c r="AA6" s="23" t="s">
        <v>37</v>
      </c>
      <c r="AB6" s="23" t="s">
        <v>38</v>
      </c>
      <c r="AC6" s="23" t="s">
        <v>39</v>
      </c>
      <c r="AD6" s="21" t="s">
        <v>40</v>
      </c>
      <c r="AE6" s="24" t="s">
        <v>41</v>
      </c>
      <c r="AF6" s="24" t="s">
        <v>42</v>
      </c>
      <c r="AG6" s="25" t="s">
        <v>43</v>
      </c>
      <c r="AH6" s="107"/>
    </row>
    <row r="7" spans="1:35" s="44" customFormat="1" ht="84" customHeight="1" x14ac:dyDescent="0.2">
      <c r="A7" s="108" t="s">
        <v>116</v>
      </c>
      <c r="B7" s="81">
        <v>1</v>
      </c>
      <c r="C7" s="28" t="s">
        <v>44</v>
      </c>
      <c r="D7" s="29" t="s">
        <v>45</v>
      </c>
      <c r="E7" s="29" t="s">
        <v>46</v>
      </c>
      <c r="F7" s="29" t="s">
        <v>47</v>
      </c>
      <c r="G7" s="29" t="s">
        <v>48</v>
      </c>
      <c r="H7" s="82" t="s">
        <v>117</v>
      </c>
      <c r="I7" s="32"/>
      <c r="J7" s="33"/>
      <c r="K7" s="34">
        <v>40</v>
      </c>
      <c r="L7" s="33" t="s">
        <v>118</v>
      </c>
      <c r="M7" s="83" t="s">
        <v>119</v>
      </c>
      <c r="N7" s="83" t="s">
        <v>120</v>
      </c>
      <c r="O7" s="84" t="s">
        <v>121</v>
      </c>
      <c r="P7" s="52">
        <v>35025.15</v>
      </c>
      <c r="Q7" s="37"/>
      <c r="R7" s="38">
        <v>1920</v>
      </c>
      <c r="S7" s="38">
        <v>1376</v>
      </c>
      <c r="T7" s="38"/>
      <c r="U7" s="40">
        <f>P7*13.5%</f>
        <v>4728.3952500000005</v>
      </c>
      <c r="V7" s="40">
        <f>P7*3%</f>
        <v>1050.7545</v>
      </c>
      <c r="W7" s="40">
        <f>P7*12.11475%</f>
        <v>4243.2093596250006</v>
      </c>
      <c r="X7" s="41">
        <f>P7*2%</f>
        <v>700.50300000000004</v>
      </c>
      <c r="Y7" s="41"/>
      <c r="Z7" s="41"/>
      <c r="AA7" s="41"/>
      <c r="AB7" s="41"/>
      <c r="AC7" s="41"/>
      <c r="AD7" s="42">
        <f>(P7/30)*50</f>
        <v>58375.250000000007</v>
      </c>
      <c r="AE7" s="43">
        <f>(P7/30)*24</f>
        <v>28020.120000000003</v>
      </c>
      <c r="AF7" s="43">
        <f>(P7/30)*15</f>
        <v>17512.575000000001</v>
      </c>
      <c r="AG7" s="43"/>
      <c r="AH7" s="43">
        <f>(AD7+AE7)*0.2497</f>
        <v>21572.923889000002</v>
      </c>
      <c r="AI7" s="32">
        <f>SUM(AD7:AH7)</f>
        <v>125480.868889</v>
      </c>
    </row>
    <row r="8" spans="1:35" s="44" customFormat="1" ht="84" customHeight="1" thickBot="1" x14ac:dyDescent="0.25">
      <c r="A8" s="109"/>
      <c r="B8" s="85">
        <v>2</v>
      </c>
      <c r="C8" s="28" t="s">
        <v>44</v>
      </c>
      <c r="D8" s="29" t="s">
        <v>45</v>
      </c>
      <c r="E8" s="29" t="s">
        <v>46</v>
      </c>
      <c r="F8" s="29" t="s">
        <v>47</v>
      </c>
      <c r="G8" s="29" t="s">
        <v>48</v>
      </c>
      <c r="H8" s="82" t="s">
        <v>122</v>
      </c>
      <c r="I8" s="32"/>
      <c r="J8" s="33"/>
      <c r="K8" s="34">
        <v>40</v>
      </c>
      <c r="L8" s="33" t="s">
        <v>118</v>
      </c>
      <c r="M8" s="83" t="s">
        <v>123</v>
      </c>
      <c r="N8" s="86" t="s">
        <v>124</v>
      </c>
      <c r="O8" s="84" t="s">
        <v>120</v>
      </c>
      <c r="P8" s="52">
        <v>30258.9</v>
      </c>
      <c r="Q8" s="37"/>
      <c r="R8" s="38">
        <v>931</v>
      </c>
      <c r="S8" s="38"/>
      <c r="T8" s="38"/>
      <c r="U8" s="40">
        <f t="shared" ref="U8:U75" si="0">P8*13.5%</f>
        <v>4084.9515000000006</v>
      </c>
      <c r="V8" s="40">
        <f t="shared" ref="V8:V75" si="1">P8*3%</f>
        <v>907.76700000000005</v>
      </c>
      <c r="W8" s="40">
        <f t="shared" ref="W8:W75" si="2">P8*12.11475%</f>
        <v>3665.7900877500001</v>
      </c>
      <c r="X8" s="41">
        <f t="shared" ref="X8:X75" si="3">P8*2%</f>
        <v>605.178</v>
      </c>
      <c r="Y8" s="41"/>
      <c r="Z8" s="41"/>
      <c r="AA8" s="41">
        <v>1085</v>
      </c>
      <c r="AB8" s="41"/>
      <c r="AC8" s="41"/>
      <c r="AD8" s="42">
        <f t="shared" ref="AD8:AD75" si="4">(P8/30)*50</f>
        <v>50431.5</v>
      </c>
      <c r="AE8" s="43">
        <f t="shared" ref="AE8:AE75" si="5">(P8/30)*24</f>
        <v>24207.119999999999</v>
      </c>
      <c r="AF8" s="43">
        <f t="shared" ref="AF8:AF75" si="6">(P8/30)*15</f>
        <v>15129.45</v>
      </c>
      <c r="AG8" s="43"/>
      <c r="AH8" s="43">
        <f t="shared" ref="AH8:AH75" si="7">(AD8+AE8)*0.2497</f>
        <v>18637.263414000001</v>
      </c>
      <c r="AI8" s="32">
        <f t="shared" ref="AI8:AI75" si="8">SUM(AD8:AH8)</f>
        <v>108405.33341399999</v>
      </c>
    </row>
    <row r="9" spans="1:35" s="44" customFormat="1" ht="54.75" customHeight="1" x14ac:dyDescent="0.2">
      <c r="B9" s="81">
        <v>3</v>
      </c>
      <c r="C9" s="28" t="s">
        <v>44</v>
      </c>
      <c r="D9" s="29" t="s">
        <v>45</v>
      </c>
      <c r="E9" s="29" t="s">
        <v>46</v>
      </c>
      <c r="F9" s="29" t="s">
        <v>47</v>
      </c>
      <c r="G9" s="29" t="s">
        <v>48</v>
      </c>
      <c r="H9" s="82" t="s">
        <v>122</v>
      </c>
      <c r="I9" s="31" t="s">
        <v>125</v>
      </c>
      <c r="J9" s="47"/>
      <c r="K9" s="34">
        <v>40</v>
      </c>
      <c r="L9" s="33" t="s">
        <v>118</v>
      </c>
      <c r="M9" s="83" t="s">
        <v>123</v>
      </c>
      <c r="N9" s="86" t="s">
        <v>126</v>
      </c>
      <c r="O9" s="83" t="s">
        <v>127</v>
      </c>
      <c r="P9" s="52">
        <v>30258.9</v>
      </c>
      <c r="Q9" s="40"/>
      <c r="R9" s="38">
        <v>931</v>
      </c>
      <c r="S9" s="48"/>
      <c r="T9" s="39"/>
      <c r="U9" s="40">
        <f t="shared" si="0"/>
        <v>4084.9515000000006</v>
      </c>
      <c r="V9" s="40">
        <f t="shared" si="1"/>
        <v>907.76700000000005</v>
      </c>
      <c r="W9" s="40">
        <f t="shared" si="2"/>
        <v>3665.7900877500001</v>
      </c>
      <c r="X9" s="41">
        <f t="shared" si="3"/>
        <v>605.178</v>
      </c>
      <c r="Y9" s="41"/>
      <c r="Z9" s="41"/>
      <c r="AA9" s="41"/>
      <c r="AB9" s="41"/>
      <c r="AC9" s="41"/>
      <c r="AD9" s="42">
        <f t="shared" si="4"/>
        <v>50431.5</v>
      </c>
      <c r="AE9" s="43">
        <f t="shared" si="5"/>
        <v>24207.119999999999</v>
      </c>
      <c r="AF9" s="43">
        <f t="shared" si="6"/>
        <v>15129.45</v>
      </c>
      <c r="AG9" s="43"/>
      <c r="AH9" s="43">
        <f t="shared" si="7"/>
        <v>18637.263414000001</v>
      </c>
      <c r="AI9" s="32">
        <f t="shared" si="8"/>
        <v>108405.33341399999</v>
      </c>
    </row>
    <row r="10" spans="1:35" s="44" customFormat="1" ht="54.75" customHeight="1" x14ac:dyDescent="0.2">
      <c r="B10" s="85">
        <v>4</v>
      </c>
      <c r="C10" s="28" t="s">
        <v>44</v>
      </c>
      <c r="D10" s="29" t="s">
        <v>45</v>
      </c>
      <c r="E10" s="29" t="s">
        <v>46</v>
      </c>
      <c r="F10" s="29" t="s">
        <v>47</v>
      </c>
      <c r="G10" s="29" t="s">
        <v>48</v>
      </c>
      <c r="H10" s="87" t="s">
        <v>128</v>
      </c>
      <c r="I10" s="31" t="s">
        <v>129</v>
      </c>
      <c r="J10" s="47"/>
      <c r="K10" s="34">
        <v>40</v>
      </c>
      <c r="L10" s="33" t="s">
        <v>118</v>
      </c>
      <c r="M10" s="83" t="s">
        <v>130</v>
      </c>
      <c r="N10" s="86" t="s">
        <v>126</v>
      </c>
      <c r="O10" s="83" t="s">
        <v>127</v>
      </c>
      <c r="P10" s="52">
        <v>27081.1</v>
      </c>
      <c r="Q10" s="40"/>
      <c r="R10" s="38">
        <v>931</v>
      </c>
      <c r="S10" s="48"/>
      <c r="T10" s="39">
        <f>((P10/100)*1.9)*1</f>
        <v>514.54089999999997</v>
      </c>
      <c r="U10" s="40">
        <f t="shared" si="0"/>
        <v>3655.9485</v>
      </c>
      <c r="V10" s="40">
        <f t="shared" si="1"/>
        <v>812.43299999999988</v>
      </c>
      <c r="W10" s="40">
        <f t="shared" si="2"/>
        <v>3280.80756225</v>
      </c>
      <c r="X10" s="41">
        <f t="shared" si="3"/>
        <v>541.62199999999996</v>
      </c>
      <c r="Y10" s="41"/>
      <c r="Z10" s="41"/>
      <c r="AA10" s="41"/>
      <c r="AB10" s="41"/>
      <c r="AC10" s="41"/>
      <c r="AD10" s="42">
        <f t="shared" si="4"/>
        <v>45135.166666666664</v>
      </c>
      <c r="AE10" s="43">
        <f t="shared" si="5"/>
        <v>21664.879999999997</v>
      </c>
      <c r="AF10" s="43">
        <f t="shared" si="6"/>
        <v>13540.55</v>
      </c>
      <c r="AG10" s="43"/>
      <c r="AH10" s="43">
        <f t="shared" si="7"/>
        <v>16679.971652666667</v>
      </c>
      <c r="AI10" s="32">
        <f t="shared" si="8"/>
        <v>97020.568319333339</v>
      </c>
    </row>
    <row r="11" spans="1:35" s="44" customFormat="1" ht="54.75" customHeight="1" x14ac:dyDescent="0.2">
      <c r="B11" s="81">
        <v>5</v>
      </c>
      <c r="C11" s="28" t="s">
        <v>44</v>
      </c>
      <c r="D11" s="29" t="s">
        <v>45</v>
      </c>
      <c r="E11" s="29" t="s">
        <v>46</v>
      </c>
      <c r="F11" s="29" t="s">
        <v>47</v>
      </c>
      <c r="G11" s="29" t="s">
        <v>48</v>
      </c>
      <c r="H11" s="87" t="s">
        <v>128</v>
      </c>
      <c r="I11" s="32"/>
      <c r="J11" s="47"/>
      <c r="K11" s="34">
        <v>40</v>
      </c>
      <c r="L11" s="33" t="s">
        <v>118</v>
      </c>
      <c r="M11" s="83" t="s">
        <v>130</v>
      </c>
      <c r="N11" s="86" t="s">
        <v>131</v>
      </c>
      <c r="O11" s="84" t="s">
        <v>120</v>
      </c>
      <c r="P11" s="52">
        <v>27081.1</v>
      </c>
      <c r="Q11" s="40"/>
      <c r="R11" s="38">
        <v>931</v>
      </c>
      <c r="S11" s="48"/>
      <c r="T11" s="39"/>
      <c r="U11" s="40">
        <f t="shared" si="0"/>
        <v>3655.9485</v>
      </c>
      <c r="V11" s="40">
        <f t="shared" si="1"/>
        <v>812.43299999999988</v>
      </c>
      <c r="W11" s="40">
        <f t="shared" si="2"/>
        <v>3280.80756225</v>
      </c>
      <c r="X11" s="41">
        <f t="shared" si="3"/>
        <v>541.62199999999996</v>
      </c>
      <c r="Y11" s="41"/>
      <c r="Z11" s="41"/>
      <c r="AA11" s="41"/>
      <c r="AB11" s="41"/>
      <c r="AC11" s="41"/>
      <c r="AD11" s="42">
        <f t="shared" si="4"/>
        <v>45135.166666666664</v>
      </c>
      <c r="AE11" s="43">
        <f t="shared" si="5"/>
        <v>21664.879999999997</v>
      </c>
      <c r="AF11" s="43">
        <f t="shared" si="6"/>
        <v>13540.55</v>
      </c>
      <c r="AG11" s="43"/>
      <c r="AH11" s="43">
        <f t="shared" si="7"/>
        <v>16679.971652666667</v>
      </c>
      <c r="AI11" s="32">
        <f t="shared" si="8"/>
        <v>97020.568319333339</v>
      </c>
    </row>
    <row r="12" spans="1:35" s="44" customFormat="1" ht="54.75" customHeight="1" x14ac:dyDescent="0.2">
      <c r="B12" s="85">
        <v>6</v>
      </c>
      <c r="C12" s="28" t="s">
        <v>44</v>
      </c>
      <c r="D12" s="29" t="s">
        <v>45</v>
      </c>
      <c r="E12" s="29" t="s">
        <v>46</v>
      </c>
      <c r="F12" s="29" t="s">
        <v>47</v>
      </c>
      <c r="G12" s="29" t="s">
        <v>48</v>
      </c>
      <c r="H12" s="87" t="s">
        <v>128</v>
      </c>
      <c r="I12" s="31"/>
      <c r="J12" s="47"/>
      <c r="K12" s="34">
        <v>40</v>
      </c>
      <c r="L12" s="33" t="s">
        <v>118</v>
      </c>
      <c r="M12" s="83" t="s">
        <v>130</v>
      </c>
      <c r="N12" s="86" t="s">
        <v>132</v>
      </c>
      <c r="O12" s="83" t="s">
        <v>127</v>
      </c>
      <c r="P12" s="52">
        <v>27081.1</v>
      </c>
      <c r="Q12" s="40"/>
      <c r="R12" s="38">
        <v>931</v>
      </c>
      <c r="S12" s="48"/>
      <c r="T12" s="39"/>
      <c r="U12" s="40">
        <f t="shared" si="0"/>
        <v>3655.9485</v>
      </c>
      <c r="V12" s="40">
        <f t="shared" si="1"/>
        <v>812.43299999999988</v>
      </c>
      <c r="W12" s="40">
        <f t="shared" si="2"/>
        <v>3280.80756225</v>
      </c>
      <c r="X12" s="41">
        <f t="shared" si="3"/>
        <v>541.62199999999996</v>
      </c>
      <c r="Y12" s="41"/>
      <c r="Z12" s="41"/>
      <c r="AA12" s="41"/>
      <c r="AB12" s="41"/>
      <c r="AC12" s="41"/>
      <c r="AD12" s="42">
        <f t="shared" si="4"/>
        <v>45135.166666666664</v>
      </c>
      <c r="AE12" s="43">
        <f t="shared" si="5"/>
        <v>21664.879999999997</v>
      </c>
      <c r="AF12" s="43">
        <f t="shared" si="6"/>
        <v>13540.55</v>
      </c>
      <c r="AG12" s="43"/>
      <c r="AH12" s="43">
        <f t="shared" si="7"/>
        <v>16679.971652666667</v>
      </c>
      <c r="AI12" s="32">
        <f t="shared" si="8"/>
        <v>97020.568319333339</v>
      </c>
    </row>
    <row r="13" spans="1:35" s="44" customFormat="1" ht="54.75" customHeight="1" x14ac:dyDescent="0.2">
      <c r="B13" s="81">
        <v>7</v>
      </c>
      <c r="C13" s="28" t="s">
        <v>44</v>
      </c>
      <c r="D13" s="29" t="s">
        <v>45</v>
      </c>
      <c r="E13" s="29" t="s">
        <v>46</v>
      </c>
      <c r="F13" s="29" t="s">
        <v>47</v>
      </c>
      <c r="G13" s="29" t="s">
        <v>48</v>
      </c>
      <c r="H13" s="87" t="s">
        <v>128</v>
      </c>
      <c r="I13" s="31" t="s">
        <v>133</v>
      </c>
      <c r="J13" s="47"/>
      <c r="K13" s="34">
        <v>40</v>
      </c>
      <c r="L13" s="33" t="s">
        <v>118</v>
      </c>
      <c r="M13" s="83" t="s">
        <v>130</v>
      </c>
      <c r="N13" s="86" t="s">
        <v>134</v>
      </c>
      <c r="O13" s="83" t="s">
        <v>127</v>
      </c>
      <c r="P13" s="52">
        <v>27081.1</v>
      </c>
      <c r="Q13" s="40"/>
      <c r="R13" s="38">
        <v>931</v>
      </c>
      <c r="S13" s="48"/>
      <c r="T13" s="39"/>
      <c r="U13" s="40">
        <f t="shared" si="0"/>
        <v>3655.9485</v>
      </c>
      <c r="V13" s="40">
        <f t="shared" si="1"/>
        <v>812.43299999999988</v>
      </c>
      <c r="W13" s="40">
        <f t="shared" si="2"/>
        <v>3280.80756225</v>
      </c>
      <c r="X13" s="41">
        <f t="shared" si="3"/>
        <v>541.62199999999996</v>
      </c>
      <c r="Y13" s="41"/>
      <c r="Z13" s="41"/>
      <c r="AA13" s="41"/>
      <c r="AB13" s="41"/>
      <c r="AC13" s="41"/>
      <c r="AD13" s="42">
        <f t="shared" si="4"/>
        <v>45135.166666666664</v>
      </c>
      <c r="AE13" s="43">
        <f t="shared" si="5"/>
        <v>21664.879999999997</v>
      </c>
      <c r="AF13" s="43">
        <f t="shared" si="6"/>
        <v>13540.55</v>
      </c>
      <c r="AG13" s="43"/>
      <c r="AH13" s="43">
        <f t="shared" si="7"/>
        <v>16679.971652666667</v>
      </c>
      <c r="AI13" s="32">
        <f t="shared" si="8"/>
        <v>97020.568319333339</v>
      </c>
    </row>
    <row r="14" spans="1:35" s="44" customFormat="1" ht="54.75" customHeight="1" x14ac:dyDescent="0.2">
      <c r="B14" s="85">
        <v>8</v>
      </c>
      <c r="C14" s="28" t="s">
        <v>44</v>
      </c>
      <c r="D14" s="29" t="s">
        <v>45</v>
      </c>
      <c r="E14" s="29" t="s">
        <v>46</v>
      </c>
      <c r="F14" s="29" t="s">
        <v>47</v>
      </c>
      <c r="G14" s="29" t="s">
        <v>48</v>
      </c>
      <c r="H14" s="87" t="s">
        <v>128</v>
      </c>
      <c r="I14" s="31" t="s">
        <v>135</v>
      </c>
      <c r="J14" s="33"/>
      <c r="K14" s="34">
        <v>40</v>
      </c>
      <c r="L14" s="33" t="s">
        <v>118</v>
      </c>
      <c r="M14" s="83" t="s">
        <v>130</v>
      </c>
      <c r="N14" s="86" t="s">
        <v>136</v>
      </c>
      <c r="O14" s="83" t="s">
        <v>127</v>
      </c>
      <c r="P14" s="52">
        <v>27081.1</v>
      </c>
      <c r="Q14" s="40"/>
      <c r="R14" s="38">
        <v>931</v>
      </c>
      <c r="S14" s="48"/>
      <c r="T14" s="39"/>
      <c r="U14" s="40">
        <f t="shared" si="0"/>
        <v>3655.9485</v>
      </c>
      <c r="V14" s="40">
        <f t="shared" si="1"/>
        <v>812.43299999999988</v>
      </c>
      <c r="W14" s="40">
        <f t="shared" si="2"/>
        <v>3280.80756225</v>
      </c>
      <c r="X14" s="41">
        <f t="shared" si="3"/>
        <v>541.62199999999996</v>
      </c>
      <c r="Y14" s="41"/>
      <c r="Z14" s="41"/>
      <c r="AA14" s="41"/>
      <c r="AB14" s="41"/>
      <c r="AC14" s="41"/>
      <c r="AD14" s="42">
        <f t="shared" si="4"/>
        <v>45135.166666666664</v>
      </c>
      <c r="AE14" s="43">
        <f t="shared" si="5"/>
        <v>21664.879999999997</v>
      </c>
      <c r="AF14" s="43">
        <f t="shared" si="6"/>
        <v>13540.55</v>
      </c>
      <c r="AG14" s="43"/>
      <c r="AH14" s="43">
        <f t="shared" si="7"/>
        <v>16679.971652666667</v>
      </c>
      <c r="AI14" s="32">
        <f t="shared" si="8"/>
        <v>97020.568319333339</v>
      </c>
    </row>
    <row r="15" spans="1:35" s="44" customFormat="1" ht="54.75" customHeight="1" x14ac:dyDescent="0.2">
      <c r="B15" s="81">
        <v>9</v>
      </c>
      <c r="C15" s="28" t="s">
        <v>44</v>
      </c>
      <c r="D15" s="29" t="s">
        <v>45</v>
      </c>
      <c r="E15" s="29" t="s">
        <v>46</v>
      </c>
      <c r="F15" s="29" t="s">
        <v>47</v>
      </c>
      <c r="G15" s="29" t="s">
        <v>48</v>
      </c>
      <c r="H15" s="87" t="s">
        <v>137</v>
      </c>
      <c r="I15" s="31" t="s">
        <v>138</v>
      </c>
      <c r="J15" s="33"/>
      <c r="K15" s="34">
        <v>40</v>
      </c>
      <c r="L15" s="33" t="s">
        <v>118</v>
      </c>
      <c r="M15" s="83" t="s">
        <v>139</v>
      </c>
      <c r="N15" s="86" t="s">
        <v>140</v>
      </c>
      <c r="O15" s="83" t="s">
        <v>127</v>
      </c>
      <c r="P15" s="52">
        <v>23406</v>
      </c>
      <c r="Q15" s="40"/>
      <c r="R15" s="38">
        <v>931</v>
      </c>
      <c r="S15" s="48"/>
      <c r="T15" s="39">
        <f>((P15/100)*1.9)*1</f>
        <v>444.714</v>
      </c>
      <c r="U15" s="40">
        <f t="shared" si="0"/>
        <v>3159.8100000000004</v>
      </c>
      <c r="V15" s="40">
        <f t="shared" si="1"/>
        <v>702.18</v>
      </c>
      <c r="W15" s="40">
        <f t="shared" si="2"/>
        <v>2835.5783850000003</v>
      </c>
      <c r="X15" s="41">
        <f t="shared" si="3"/>
        <v>468.12</v>
      </c>
      <c r="Y15" s="41"/>
      <c r="Z15" s="41"/>
      <c r="AA15" s="41"/>
      <c r="AB15" s="41"/>
      <c r="AC15" s="41"/>
      <c r="AD15" s="42">
        <f t="shared" si="4"/>
        <v>39010</v>
      </c>
      <c r="AE15" s="43">
        <f t="shared" si="5"/>
        <v>18724.800000000003</v>
      </c>
      <c r="AF15" s="43">
        <f t="shared" si="6"/>
        <v>11703</v>
      </c>
      <c r="AG15" s="43"/>
      <c r="AH15" s="43">
        <f t="shared" si="7"/>
        <v>14416.379560000001</v>
      </c>
      <c r="AI15" s="32">
        <f t="shared" si="8"/>
        <v>83854.179560000004</v>
      </c>
    </row>
    <row r="16" spans="1:35" s="44" customFormat="1" ht="54.75" customHeight="1" x14ac:dyDescent="0.2">
      <c r="B16" s="85">
        <v>10</v>
      </c>
      <c r="C16" s="28" t="s">
        <v>44</v>
      </c>
      <c r="D16" s="29" t="s">
        <v>45</v>
      </c>
      <c r="E16" s="29" t="s">
        <v>46</v>
      </c>
      <c r="F16" s="29" t="s">
        <v>47</v>
      </c>
      <c r="G16" s="29" t="s">
        <v>48</v>
      </c>
      <c r="H16" s="87" t="s">
        <v>137</v>
      </c>
      <c r="I16" s="31" t="s">
        <v>141</v>
      </c>
      <c r="J16" s="33"/>
      <c r="K16" s="34">
        <v>40</v>
      </c>
      <c r="L16" s="33" t="s">
        <v>118</v>
      </c>
      <c r="M16" s="83" t="s">
        <v>139</v>
      </c>
      <c r="N16" s="86" t="s">
        <v>140</v>
      </c>
      <c r="O16" s="83" t="s">
        <v>127</v>
      </c>
      <c r="P16" s="52">
        <v>23406</v>
      </c>
      <c r="Q16" s="40"/>
      <c r="R16" s="38">
        <v>931</v>
      </c>
      <c r="S16" s="48"/>
      <c r="T16" s="39"/>
      <c r="U16" s="40">
        <f t="shared" si="0"/>
        <v>3159.8100000000004</v>
      </c>
      <c r="V16" s="40">
        <f t="shared" si="1"/>
        <v>702.18</v>
      </c>
      <c r="W16" s="40">
        <f t="shared" si="2"/>
        <v>2835.5783850000003</v>
      </c>
      <c r="X16" s="41">
        <f t="shared" si="3"/>
        <v>468.12</v>
      </c>
      <c r="Y16" s="41"/>
      <c r="Z16" s="41"/>
      <c r="AA16" s="41"/>
      <c r="AB16" s="41"/>
      <c r="AC16" s="41"/>
      <c r="AD16" s="42">
        <f t="shared" si="4"/>
        <v>39010</v>
      </c>
      <c r="AE16" s="43">
        <f t="shared" si="5"/>
        <v>18724.800000000003</v>
      </c>
      <c r="AF16" s="43">
        <f t="shared" si="6"/>
        <v>11703</v>
      </c>
      <c r="AG16" s="43"/>
      <c r="AH16" s="43">
        <f t="shared" si="7"/>
        <v>14416.379560000001</v>
      </c>
      <c r="AI16" s="32">
        <f t="shared" si="8"/>
        <v>83854.179560000004</v>
      </c>
    </row>
    <row r="17" spans="2:35" s="44" customFormat="1" ht="54.75" customHeight="1" x14ac:dyDescent="0.2">
      <c r="B17" s="81">
        <v>11</v>
      </c>
      <c r="C17" s="28" t="s">
        <v>44</v>
      </c>
      <c r="D17" s="29" t="s">
        <v>45</v>
      </c>
      <c r="E17" s="29" t="s">
        <v>46</v>
      </c>
      <c r="F17" s="29" t="s">
        <v>47</v>
      </c>
      <c r="G17" s="29" t="s">
        <v>48</v>
      </c>
      <c r="H17" s="87" t="s">
        <v>137</v>
      </c>
      <c r="I17" s="31" t="s">
        <v>142</v>
      </c>
      <c r="J17" s="33"/>
      <c r="K17" s="34">
        <v>40</v>
      </c>
      <c r="L17" s="33" t="s">
        <v>118</v>
      </c>
      <c r="M17" s="83" t="s">
        <v>139</v>
      </c>
      <c r="N17" s="86" t="s">
        <v>140</v>
      </c>
      <c r="O17" s="83" t="s">
        <v>127</v>
      </c>
      <c r="P17" s="52">
        <v>23406</v>
      </c>
      <c r="Q17" s="40"/>
      <c r="R17" s="38">
        <v>931</v>
      </c>
      <c r="S17" s="48"/>
      <c r="T17" s="39"/>
      <c r="U17" s="40">
        <f t="shared" si="0"/>
        <v>3159.8100000000004</v>
      </c>
      <c r="V17" s="40">
        <f t="shared" si="1"/>
        <v>702.18</v>
      </c>
      <c r="W17" s="40">
        <f t="shared" si="2"/>
        <v>2835.5783850000003</v>
      </c>
      <c r="X17" s="41">
        <f t="shared" si="3"/>
        <v>468.12</v>
      </c>
      <c r="Y17" s="41"/>
      <c r="Z17" s="41"/>
      <c r="AA17" s="41"/>
      <c r="AB17" s="41"/>
      <c r="AC17" s="41"/>
      <c r="AD17" s="42">
        <f t="shared" si="4"/>
        <v>39010</v>
      </c>
      <c r="AE17" s="43">
        <f t="shared" si="5"/>
        <v>18724.800000000003</v>
      </c>
      <c r="AF17" s="43">
        <f t="shared" si="6"/>
        <v>11703</v>
      </c>
      <c r="AG17" s="43"/>
      <c r="AH17" s="43">
        <f t="shared" si="7"/>
        <v>14416.379560000001</v>
      </c>
      <c r="AI17" s="32">
        <f t="shared" si="8"/>
        <v>83854.179560000004</v>
      </c>
    </row>
    <row r="18" spans="2:35" s="44" customFormat="1" ht="54.75" customHeight="1" x14ac:dyDescent="0.2">
      <c r="B18" s="85">
        <v>12</v>
      </c>
      <c r="C18" s="28" t="s">
        <v>44</v>
      </c>
      <c r="D18" s="29" t="s">
        <v>45</v>
      </c>
      <c r="E18" s="29" t="s">
        <v>46</v>
      </c>
      <c r="F18" s="29" t="s">
        <v>47</v>
      </c>
      <c r="G18" s="29" t="s">
        <v>48</v>
      </c>
      <c r="H18" s="87" t="s">
        <v>137</v>
      </c>
      <c r="I18" s="31" t="s">
        <v>143</v>
      </c>
      <c r="J18" s="33"/>
      <c r="K18" s="34">
        <v>40</v>
      </c>
      <c r="L18" s="33" t="s">
        <v>118</v>
      </c>
      <c r="M18" s="83" t="s">
        <v>139</v>
      </c>
      <c r="N18" s="86" t="s">
        <v>140</v>
      </c>
      <c r="O18" s="83" t="s">
        <v>127</v>
      </c>
      <c r="P18" s="52">
        <v>23406</v>
      </c>
      <c r="Q18" s="40"/>
      <c r="R18" s="38">
        <v>931</v>
      </c>
      <c r="S18" s="48"/>
      <c r="T18" s="39">
        <f>((P18/100)*1.9)*1</f>
        <v>444.714</v>
      </c>
      <c r="U18" s="40">
        <f t="shared" si="0"/>
        <v>3159.8100000000004</v>
      </c>
      <c r="V18" s="40">
        <f t="shared" si="1"/>
        <v>702.18</v>
      </c>
      <c r="W18" s="40">
        <f t="shared" si="2"/>
        <v>2835.5783850000003</v>
      </c>
      <c r="X18" s="41">
        <f t="shared" si="3"/>
        <v>468.12</v>
      </c>
      <c r="Y18" s="41"/>
      <c r="Z18" s="41"/>
      <c r="AA18" s="41"/>
      <c r="AB18" s="41"/>
      <c r="AC18" s="41"/>
      <c r="AD18" s="42">
        <f t="shared" si="4"/>
        <v>39010</v>
      </c>
      <c r="AE18" s="43">
        <f t="shared" si="5"/>
        <v>18724.800000000003</v>
      </c>
      <c r="AF18" s="43">
        <f t="shared" si="6"/>
        <v>11703</v>
      </c>
      <c r="AG18" s="43"/>
      <c r="AH18" s="43">
        <f t="shared" si="7"/>
        <v>14416.379560000001</v>
      </c>
      <c r="AI18" s="32">
        <f t="shared" si="8"/>
        <v>83854.179560000004</v>
      </c>
    </row>
    <row r="19" spans="2:35" s="44" customFormat="1" ht="54.75" customHeight="1" x14ac:dyDescent="0.2">
      <c r="B19" s="81">
        <v>13</v>
      </c>
      <c r="C19" s="28" t="s">
        <v>44</v>
      </c>
      <c r="D19" s="29" t="s">
        <v>45</v>
      </c>
      <c r="E19" s="29" t="s">
        <v>46</v>
      </c>
      <c r="F19" s="29" t="s">
        <v>47</v>
      </c>
      <c r="G19" s="29" t="s">
        <v>48</v>
      </c>
      <c r="H19" s="87" t="s">
        <v>137</v>
      </c>
      <c r="I19" s="31"/>
      <c r="J19" s="33"/>
      <c r="K19" s="34">
        <v>40</v>
      </c>
      <c r="L19" s="33" t="s">
        <v>118</v>
      </c>
      <c r="M19" s="83" t="s">
        <v>139</v>
      </c>
      <c r="N19" s="86" t="s">
        <v>140</v>
      </c>
      <c r="O19" s="83" t="s">
        <v>127</v>
      </c>
      <c r="P19" s="52">
        <v>23406</v>
      </c>
      <c r="Q19" s="40"/>
      <c r="R19" s="38">
        <v>931</v>
      </c>
      <c r="S19" s="48"/>
      <c r="T19" s="39"/>
      <c r="U19" s="40">
        <f t="shared" si="0"/>
        <v>3159.8100000000004</v>
      </c>
      <c r="V19" s="40">
        <f t="shared" si="1"/>
        <v>702.18</v>
      </c>
      <c r="W19" s="40">
        <f t="shared" si="2"/>
        <v>2835.5783850000003</v>
      </c>
      <c r="X19" s="41">
        <f t="shared" si="3"/>
        <v>468.12</v>
      </c>
      <c r="Y19" s="41"/>
      <c r="Z19" s="41"/>
      <c r="AA19" s="41"/>
      <c r="AB19" s="41"/>
      <c r="AC19" s="41"/>
      <c r="AD19" s="42">
        <f t="shared" si="4"/>
        <v>39010</v>
      </c>
      <c r="AE19" s="43">
        <f t="shared" si="5"/>
        <v>18724.800000000003</v>
      </c>
      <c r="AF19" s="43">
        <f t="shared" si="6"/>
        <v>11703</v>
      </c>
      <c r="AG19" s="43"/>
      <c r="AH19" s="43">
        <f t="shared" si="7"/>
        <v>14416.379560000001</v>
      </c>
      <c r="AI19" s="32">
        <f t="shared" si="8"/>
        <v>83854.179560000004</v>
      </c>
    </row>
    <row r="20" spans="2:35" s="44" customFormat="1" ht="54.75" customHeight="1" x14ac:dyDescent="0.2">
      <c r="B20" s="85">
        <v>14</v>
      </c>
      <c r="C20" s="28" t="s">
        <v>44</v>
      </c>
      <c r="D20" s="29" t="s">
        <v>45</v>
      </c>
      <c r="E20" s="29" t="s">
        <v>46</v>
      </c>
      <c r="F20" s="29" t="s">
        <v>47</v>
      </c>
      <c r="G20" s="29" t="s">
        <v>48</v>
      </c>
      <c r="H20" s="87" t="s">
        <v>144</v>
      </c>
      <c r="I20" s="31" t="s">
        <v>145</v>
      </c>
      <c r="J20" s="33"/>
      <c r="K20" s="34">
        <v>40</v>
      </c>
      <c r="L20" s="33" t="s">
        <v>118</v>
      </c>
      <c r="M20" s="88" t="s">
        <v>146</v>
      </c>
      <c r="N20" s="86" t="s">
        <v>140</v>
      </c>
      <c r="O20" s="83" t="s">
        <v>127</v>
      </c>
      <c r="P20" s="52">
        <v>16593.95</v>
      </c>
      <c r="Q20" s="40"/>
      <c r="R20" s="38">
        <v>931</v>
      </c>
      <c r="S20" s="48"/>
      <c r="T20" s="39">
        <f>((P20/100)*1.9)*1</f>
        <v>315.28505000000001</v>
      </c>
      <c r="U20" s="40">
        <f t="shared" si="0"/>
        <v>2240.18325</v>
      </c>
      <c r="V20" s="40">
        <f t="shared" si="1"/>
        <v>497.81850000000003</v>
      </c>
      <c r="W20" s="40">
        <f t="shared" si="2"/>
        <v>2010.3155576250001</v>
      </c>
      <c r="X20" s="41">
        <f t="shared" si="3"/>
        <v>331.87900000000002</v>
      </c>
      <c r="Y20" s="41"/>
      <c r="Z20" s="41"/>
      <c r="AA20" s="41"/>
      <c r="AB20" s="41"/>
      <c r="AC20" s="41"/>
      <c r="AD20" s="42">
        <f t="shared" si="4"/>
        <v>27656.583333333332</v>
      </c>
      <c r="AE20" s="43">
        <f t="shared" si="5"/>
        <v>13275.16</v>
      </c>
      <c r="AF20" s="43">
        <f t="shared" si="6"/>
        <v>8296.9750000000004</v>
      </c>
      <c r="AG20" s="43"/>
      <c r="AH20" s="43">
        <f t="shared" si="7"/>
        <v>10220.656310333334</v>
      </c>
      <c r="AI20" s="32">
        <f t="shared" si="8"/>
        <v>59449.374643666662</v>
      </c>
    </row>
    <row r="21" spans="2:35" s="44" customFormat="1" ht="54.75" customHeight="1" x14ac:dyDescent="0.2">
      <c r="B21" s="81">
        <v>15</v>
      </c>
      <c r="C21" s="28" t="s">
        <v>44</v>
      </c>
      <c r="D21" s="29" t="s">
        <v>45</v>
      </c>
      <c r="E21" s="29" t="s">
        <v>46</v>
      </c>
      <c r="F21" s="29" t="s">
        <v>47</v>
      </c>
      <c r="G21" s="29" t="s">
        <v>48</v>
      </c>
      <c r="H21" s="87" t="s">
        <v>144</v>
      </c>
      <c r="I21" s="31" t="s">
        <v>147</v>
      </c>
      <c r="J21" s="33"/>
      <c r="K21" s="34">
        <v>40</v>
      </c>
      <c r="L21" s="33" t="s">
        <v>118</v>
      </c>
      <c r="M21" s="88" t="s">
        <v>148</v>
      </c>
      <c r="N21" s="86" t="s">
        <v>140</v>
      </c>
      <c r="O21" s="83" t="s">
        <v>127</v>
      </c>
      <c r="P21" s="52">
        <v>16593.95</v>
      </c>
      <c r="Q21" s="40"/>
      <c r="R21" s="38">
        <v>931</v>
      </c>
      <c r="S21" s="48"/>
      <c r="T21" s="39"/>
      <c r="U21" s="40">
        <f t="shared" si="0"/>
        <v>2240.18325</v>
      </c>
      <c r="V21" s="40">
        <f t="shared" si="1"/>
        <v>497.81850000000003</v>
      </c>
      <c r="W21" s="40">
        <f t="shared" si="2"/>
        <v>2010.3155576250001</v>
      </c>
      <c r="X21" s="41">
        <f t="shared" si="3"/>
        <v>331.87900000000002</v>
      </c>
      <c r="Y21" s="41"/>
      <c r="Z21" s="41"/>
      <c r="AA21" s="41"/>
      <c r="AB21" s="41"/>
      <c r="AC21" s="41"/>
      <c r="AD21" s="42">
        <f t="shared" si="4"/>
        <v>27656.583333333332</v>
      </c>
      <c r="AE21" s="43">
        <f t="shared" si="5"/>
        <v>13275.16</v>
      </c>
      <c r="AF21" s="43">
        <f t="shared" si="6"/>
        <v>8296.9750000000004</v>
      </c>
      <c r="AG21" s="43"/>
      <c r="AH21" s="43">
        <f t="shared" si="7"/>
        <v>10220.656310333334</v>
      </c>
      <c r="AI21" s="32">
        <f t="shared" si="8"/>
        <v>59449.374643666662</v>
      </c>
    </row>
    <row r="22" spans="2:35" s="44" customFormat="1" ht="54.75" customHeight="1" x14ac:dyDescent="0.2">
      <c r="B22" s="85">
        <v>16</v>
      </c>
      <c r="C22" s="28" t="s">
        <v>44</v>
      </c>
      <c r="D22" s="29" t="s">
        <v>45</v>
      </c>
      <c r="E22" s="29" t="s">
        <v>46</v>
      </c>
      <c r="F22" s="29" t="s">
        <v>47</v>
      </c>
      <c r="G22" s="29" t="s">
        <v>48</v>
      </c>
      <c r="H22" s="87" t="s">
        <v>144</v>
      </c>
      <c r="I22" s="31" t="s">
        <v>149</v>
      </c>
      <c r="J22" s="33"/>
      <c r="K22" s="34">
        <v>40</v>
      </c>
      <c r="L22" s="33" t="s">
        <v>118</v>
      </c>
      <c r="M22" s="88" t="s">
        <v>146</v>
      </c>
      <c r="N22" s="86" t="s">
        <v>150</v>
      </c>
      <c r="O22" s="84" t="s">
        <v>120</v>
      </c>
      <c r="P22" s="52">
        <v>16593.95</v>
      </c>
      <c r="Q22" s="40"/>
      <c r="R22" s="38">
        <v>931</v>
      </c>
      <c r="S22" s="48"/>
      <c r="T22" s="39">
        <f>((P22/100)*1.9)*1</f>
        <v>315.28505000000001</v>
      </c>
      <c r="U22" s="40">
        <f t="shared" si="0"/>
        <v>2240.18325</v>
      </c>
      <c r="V22" s="40">
        <f t="shared" si="1"/>
        <v>497.81850000000003</v>
      </c>
      <c r="W22" s="40">
        <f t="shared" si="2"/>
        <v>2010.3155576250001</v>
      </c>
      <c r="X22" s="41">
        <f t="shared" si="3"/>
        <v>331.87900000000002</v>
      </c>
      <c r="Y22" s="41"/>
      <c r="Z22" s="41"/>
      <c r="AA22" s="41"/>
      <c r="AB22" s="41"/>
      <c r="AC22" s="41"/>
      <c r="AD22" s="42">
        <f t="shared" si="4"/>
        <v>27656.583333333332</v>
      </c>
      <c r="AE22" s="43">
        <f t="shared" si="5"/>
        <v>13275.16</v>
      </c>
      <c r="AF22" s="43">
        <f t="shared" si="6"/>
        <v>8296.9750000000004</v>
      </c>
      <c r="AG22" s="43"/>
      <c r="AH22" s="43">
        <f t="shared" si="7"/>
        <v>10220.656310333334</v>
      </c>
      <c r="AI22" s="32">
        <f t="shared" si="8"/>
        <v>59449.374643666662</v>
      </c>
    </row>
    <row r="23" spans="2:35" s="44" customFormat="1" ht="54.75" customHeight="1" x14ac:dyDescent="0.2">
      <c r="B23" s="81">
        <v>17</v>
      </c>
      <c r="C23" s="28" t="s">
        <v>44</v>
      </c>
      <c r="D23" s="29" t="s">
        <v>45</v>
      </c>
      <c r="E23" s="29" t="s">
        <v>46</v>
      </c>
      <c r="F23" s="29" t="s">
        <v>47</v>
      </c>
      <c r="G23" s="29" t="s">
        <v>48</v>
      </c>
      <c r="H23" s="87" t="s">
        <v>144</v>
      </c>
      <c r="I23" s="31" t="s">
        <v>151</v>
      </c>
      <c r="J23" s="33"/>
      <c r="K23" s="34">
        <v>40</v>
      </c>
      <c r="L23" s="33" t="s">
        <v>118</v>
      </c>
      <c r="M23" s="88" t="s">
        <v>146</v>
      </c>
      <c r="N23" s="86" t="s">
        <v>140</v>
      </c>
      <c r="O23" s="83" t="s">
        <v>127</v>
      </c>
      <c r="P23" s="52">
        <v>16593.95</v>
      </c>
      <c r="Q23" s="40"/>
      <c r="R23" s="38">
        <v>931</v>
      </c>
      <c r="S23" s="48"/>
      <c r="T23" s="39"/>
      <c r="U23" s="40">
        <f t="shared" si="0"/>
        <v>2240.18325</v>
      </c>
      <c r="V23" s="40">
        <f t="shared" si="1"/>
        <v>497.81850000000003</v>
      </c>
      <c r="W23" s="40">
        <f t="shared" si="2"/>
        <v>2010.3155576250001</v>
      </c>
      <c r="X23" s="41">
        <f t="shared" si="3"/>
        <v>331.87900000000002</v>
      </c>
      <c r="Y23" s="41"/>
      <c r="Z23" s="41"/>
      <c r="AA23" s="41"/>
      <c r="AB23" s="41"/>
      <c r="AC23" s="41"/>
      <c r="AD23" s="42">
        <f t="shared" si="4"/>
        <v>27656.583333333332</v>
      </c>
      <c r="AE23" s="43">
        <f t="shared" si="5"/>
        <v>13275.16</v>
      </c>
      <c r="AF23" s="43">
        <f t="shared" si="6"/>
        <v>8296.9750000000004</v>
      </c>
      <c r="AG23" s="43"/>
      <c r="AH23" s="43">
        <f t="shared" si="7"/>
        <v>10220.656310333334</v>
      </c>
      <c r="AI23" s="32">
        <f t="shared" si="8"/>
        <v>59449.374643666662</v>
      </c>
    </row>
    <row r="24" spans="2:35" s="44" customFormat="1" ht="54.75" customHeight="1" x14ac:dyDescent="0.2">
      <c r="B24" s="85">
        <v>18</v>
      </c>
      <c r="C24" s="28" t="s">
        <v>44</v>
      </c>
      <c r="D24" s="29" t="s">
        <v>45</v>
      </c>
      <c r="E24" s="29" t="s">
        <v>46</v>
      </c>
      <c r="F24" s="29" t="s">
        <v>47</v>
      </c>
      <c r="G24" s="29" t="s">
        <v>48</v>
      </c>
      <c r="H24" s="87" t="s">
        <v>144</v>
      </c>
      <c r="I24" s="31" t="s">
        <v>152</v>
      </c>
      <c r="J24" s="33"/>
      <c r="K24" s="34">
        <v>40</v>
      </c>
      <c r="L24" s="33" t="s">
        <v>118</v>
      </c>
      <c r="M24" s="88" t="s">
        <v>146</v>
      </c>
      <c r="N24" s="86" t="s">
        <v>140</v>
      </c>
      <c r="O24" s="83" t="s">
        <v>127</v>
      </c>
      <c r="P24" s="52">
        <v>16593.95</v>
      </c>
      <c r="Q24" s="40"/>
      <c r="R24" s="38">
        <v>931</v>
      </c>
      <c r="S24" s="48"/>
      <c r="T24" s="39"/>
      <c r="U24" s="40">
        <f t="shared" si="0"/>
        <v>2240.18325</v>
      </c>
      <c r="V24" s="40">
        <f t="shared" si="1"/>
        <v>497.81850000000003</v>
      </c>
      <c r="W24" s="40">
        <f t="shared" si="2"/>
        <v>2010.3155576250001</v>
      </c>
      <c r="X24" s="41">
        <f t="shared" si="3"/>
        <v>331.87900000000002</v>
      </c>
      <c r="Y24" s="41"/>
      <c r="Z24" s="41"/>
      <c r="AA24" s="41"/>
      <c r="AB24" s="41"/>
      <c r="AC24" s="41"/>
      <c r="AD24" s="42">
        <f t="shared" si="4"/>
        <v>27656.583333333332</v>
      </c>
      <c r="AE24" s="43">
        <f t="shared" si="5"/>
        <v>13275.16</v>
      </c>
      <c r="AF24" s="43">
        <f t="shared" si="6"/>
        <v>8296.9750000000004</v>
      </c>
      <c r="AG24" s="43"/>
      <c r="AH24" s="43">
        <f t="shared" si="7"/>
        <v>10220.656310333334</v>
      </c>
      <c r="AI24" s="32">
        <f t="shared" si="8"/>
        <v>59449.374643666662</v>
      </c>
    </row>
    <row r="25" spans="2:35" s="44" customFormat="1" ht="54.75" customHeight="1" x14ac:dyDescent="0.2">
      <c r="B25" s="81">
        <v>19</v>
      </c>
      <c r="C25" s="28" t="s">
        <v>44</v>
      </c>
      <c r="D25" s="29" t="s">
        <v>45</v>
      </c>
      <c r="E25" s="29" t="s">
        <v>46</v>
      </c>
      <c r="F25" s="29" t="s">
        <v>47</v>
      </c>
      <c r="G25" s="29" t="s">
        <v>48</v>
      </c>
      <c r="H25" s="87" t="s">
        <v>144</v>
      </c>
      <c r="I25" s="31" t="s">
        <v>153</v>
      </c>
      <c r="J25" s="33"/>
      <c r="K25" s="34">
        <v>40</v>
      </c>
      <c r="L25" s="33" t="s">
        <v>118</v>
      </c>
      <c r="M25" s="88" t="s">
        <v>146</v>
      </c>
      <c r="N25" s="86" t="s">
        <v>134</v>
      </c>
      <c r="O25" s="83" t="s">
        <v>127</v>
      </c>
      <c r="P25" s="52">
        <v>16593.95</v>
      </c>
      <c r="Q25" s="40"/>
      <c r="R25" s="38">
        <v>931</v>
      </c>
      <c r="S25" s="48"/>
      <c r="T25" s="39">
        <f>((P25/100)*1.9)*1</f>
        <v>315.28505000000001</v>
      </c>
      <c r="U25" s="40">
        <f t="shared" si="0"/>
        <v>2240.18325</v>
      </c>
      <c r="V25" s="40">
        <f t="shared" si="1"/>
        <v>497.81850000000003</v>
      </c>
      <c r="W25" s="40">
        <f t="shared" si="2"/>
        <v>2010.3155576250001</v>
      </c>
      <c r="X25" s="41">
        <f t="shared" si="3"/>
        <v>331.87900000000002</v>
      </c>
      <c r="Y25" s="41"/>
      <c r="Z25" s="41"/>
      <c r="AA25" s="41"/>
      <c r="AB25" s="41"/>
      <c r="AC25" s="41"/>
      <c r="AD25" s="42">
        <f t="shared" si="4"/>
        <v>27656.583333333332</v>
      </c>
      <c r="AE25" s="43">
        <f t="shared" si="5"/>
        <v>13275.16</v>
      </c>
      <c r="AF25" s="43">
        <f t="shared" si="6"/>
        <v>8296.9750000000004</v>
      </c>
      <c r="AG25" s="43"/>
      <c r="AH25" s="43">
        <f t="shared" si="7"/>
        <v>10220.656310333334</v>
      </c>
      <c r="AI25" s="32">
        <f t="shared" si="8"/>
        <v>59449.374643666662</v>
      </c>
    </row>
    <row r="26" spans="2:35" s="44" customFormat="1" ht="54.75" customHeight="1" x14ac:dyDescent="0.2">
      <c r="B26" s="85">
        <v>20</v>
      </c>
      <c r="C26" s="28" t="s">
        <v>44</v>
      </c>
      <c r="D26" s="29" t="s">
        <v>45</v>
      </c>
      <c r="E26" s="29" t="s">
        <v>46</v>
      </c>
      <c r="F26" s="29" t="s">
        <v>47</v>
      </c>
      <c r="G26" s="29" t="s">
        <v>48</v>
      </c>
      <c r="H26" s="87" t="s">
        <v>144</v>
      </c>
      <c r="I26" s="31" t="s">
        <v>154</v>
      </c>
      <c r="J26" s="33"/>
      <c r="K26" s="34">
        <v>40</v>
      </c>
      <c r="L26" s="33" t="s">
        <v>118</v>
      </c>
      <c r="M26" s="88" t="s">
        <v>146</v>
      </c>
      <c r="N26" s="89" t="s">
        <v>150</v>
      </c>
      <c r="O26" s="84" t="s">
        <v>120</v>
      </c>
      <c r="P26" s="52">
        <v>16593.95</v>
      </c>
      <c r="Q26" s="40"/>
      <c r="R26" s="38">
        <v>931</v>
      </c>
      <c r="S26" s="48"/>
      <c r="T26" s="39"/>
      <c r="U26" s="40">
        <f t="shared" si="0"/>
        <v>2240.18325</v>
      </c>
      <c r="V26" s="40">
        <f t="shared" si="1"/>
        <v>497.81850000000003</v>
      </c>
      <c r="W26" s="40">
        <f t="shared" si="2"/>
        <v>2010.3155576250001</v>
      </c>
      <c r="X26" s="41">
        <f t="shared" si="3"/>
        <v>331.87900000000002</v>
      </c>
      <c r="Y26" s="41"/>
      <c r="Z26" s="41"/>
      <c r="AA26" s="41"/>
      <c r="AB26" s="41"/>
      <c r="AC26" s="41"/>
      <c r="AD26" s="42">
        <f t="shared" si="4"/>
        <v>27656.583333333332</v>
      </c>
      <c r="AE26" s="43">
        <f t="shared" si="5"/>
        <v>13275.16</v>
      </c>
      <c r="AF26" s="43">
        <f t="shared" si="6"/>
        <v>8296.9750000000004</v>
      </c>
      <c r="AG26" s="43"/>
      <c r="AH26" s="43">
        <f t="shared" si="7"/>
        <v>10220.656310333334</v>
      </c>
      <c r="AI26" s="32">
        <f t="shared" si="8"/>
        <v>59449.374643666662</v>
      </c>
    </row>
    <row r="27" spans="2:35" s="44" customFormat="1" ht="54.75" customHeight="1" x14ac:dyDescent="0.2">
      <c r="B27" s="81">
        <v>21</v>
      </c>
      <c r="C27" s="28" t="s">
        <v>44</v>
      </c>
      <c r="D27" s="29" t="s">
        <v>45</v>
      </c>
      <c r="E27" s="29" t="s">
        <v>46</v>
      </c>
      <c r="F27" s="29" t="s">
        <v>47</v>
      </c>
      <c r="G27" s="29" t="s">
        <v>48</v>
      </c>
      <c r="H27" s="87" t="s">
        <v>144</v>
      </c>
      <c r="I27" s="31" t="s">
        <v>155</v>
      </c>
      <c r="J27" s="33"/>
      <c r="K27" s="34">
        <v>40</v>
      </c>
      <c r="L27" s="33" t="s">
        <v>118</v>
      </c>
      <c r="M27" s="88" t="s">
        <v>146</v>
      </c>
      <c r="N27" s="86" t="s">
        <v>156</v>
      </c>
      <c r="O27" s="84" t="s">
        <v>120</v>
      </c>
      <c r="P27" s="52">
        <v>16593.95</v>
      </c>
      <c r="Q27" s="40"/>
      <c r="R27" s="38">
        <v>931</v>
      </c>
      <c r="S27" s="48"/>
      <c r="T27" s="39"/>
      <c r="U27" s="40">
        <f t="shared" si="0"/>
        <v>2240.18325</v>
      </c>
      <c r="V27" s="40">
        <f t="shared" si="1"/>
        <v>497.81850000000003</v>
      </c>
      <c r="W27" s="40">
        <f t="shared" si="2"/>
        <v>2010.3155576250001</v>
      </c>
      <c r="X27" s="41">
        <f t="shared" si="3"/>
        <v>331.87900000000002</v>
      </c>
      <c r="Y27" s="41"/>
      <c r="Z27" s="41"/>
      <c r="AA27" s="41"/>
      <c r="AB27" s="41"/>
      <c r="AC27" s="41"/>
      <c r="AD27" s="42">
        <f t="shared" si="4"/>
        <v>27656.583333333332</v>
      </c>
      <c r="AE27" s="43">
        <f t="shared" si="5"/>
        <v>13275.16</v>
      </c>
      <c r="AF27" s="43">
        <f t="shared" si="6"/>
        <v>8296.9750000000004</v>
      </c>
      <c r="AG27" s="43"/>
      <c r="AH27" s="43">
        <f t="shared" si="7"/>
        <v>10220.656310333334</v>
      </c>
      <c r="AI27" s="32">
        <f t="shared" si="8"/>
        <v>59449.374643666662</v>
      </c>
    </row>
    <row r="28" spans="2:35" s="44" customFormat="1" ht="54.75" customHeight="1" x14ac:dyDescent="0.2">
      <c r="B28" s="85">
        <v>22</v>
      </c>
      <c r="C28" s="28" t="s">
        <v>44</v>
      </c>
      <c r="D28" s="29" t="s">
        <v>45</v>
      </c>
      <c r="E28" s="29" t="s">
        <v>46</v>
      </c>
      <c r="F28" s="29" t="s">
        <v>47</v>
      </c>
      <c r="G28" s="29" t="s">
        <v>48</v>
      </c>
      <c r="H28" s="87" t="s">
        <v>144</v>
      </c>
      <c r="I28" s="31"/>
      <c r="J28" s="33"/>
      <c r="K28" s="34">
        <v>40</v>
      </c>
      <c r="L28" s="33" t="s">
        <v>118</v>
      </c>
      <c r="M28" s="88" t="s">
        <v>146</v>
      </c>
      <c r="N28" s="86" t="s">
        <v>157</v>
      </c>
      <c r="O28" s="83" t="s">
        <v>127</v>
      </c>
      <c r="P28" s="52">
        <v>16593.95</v>
      </c>
      <c r="Q28" s="40"/>
      <c r="R28" s="38">
        <v>931</v>
      </c>
      <c r="S28" s="48"/>
      <c r="T28" s="39"/>
      <c r="U28" s="40">
        <f t="shared" si="0"/>
        <v>2240.18325</v>
      </c>
      <c r="V28" s="40">
        <f t="shared" si="1"/>
        <v>497.81850000000003</v>
      </c>
      <c r="W28" s="40">
        <f t="shared" si="2"/>
        <v>2010.3155576250001</v>
      </c>
      <c r="X28" s="41">
        <f t="shared" si="3"/>
        <v>331.87900000000002</v>
      </c>
      <c r="Y28" s="41"/>
      <c r="Z28" s="41"/>
      <c r="AA28" s="41"/>
      <c r="AB28" s="41"/>
      <c r="AC28" s="41"/>
      <c r="AD28" s="42">
        <f t="shared" si="4"/>
        <v>27656.583333333332</v>
      </c>
      <c r="AE28" s="43">
        <f t="shared" si="5"/>
        <v>13275.16</v>
      </c>
      <c r="AF28" s="43">
        <f t="shared" si="6"/>
        <v>8296.9750000000004</v>
      </c>
      <c r="AG28" s="43"/>
      <c r="AH28" s="43">
        <f t="shared" si="7"/>
        <v>10220.656310333334</v>
      </c>
      <c r="AI28" s="32">
        <f t="shared" si="8"/>
        <v>59449.374643666662</v>
      </c>
    </row>
    <row r="29" spans="2:35" s="44" customFormat="1" ht="54.75" customHeight="1" x14ac:dyDescent="0.2">
      <c r="B29" s="81">
        <v>23</v>
      </c>
      <c r="C29" s="28" t="s">
        <v>44</v>
      </c>
      <c r="D29" s="29" t="s">
        <v>45</v>
      </c>
      <c r="E29" s="29" t="s">
        <v>46</v>
      </c>
      <c r="F29" s="29" t="s">
        <v>47</v>
      </c>
      <c r="G29" s="29" t="s">
        <v>48</v>
      </c>
      <c r="H29" s="87" t="s">
        <v>144</v>
      </c>
      <c r="I29" s="31" t="s">
        <v>158</v>
      </c>
      <c r="J29" s="33"/>
      <c r="K29" s="34">
        <v>40</v>
      </c>
      <c r="L29" s="33" t="s">
        <v>118</v>
      </c>
      <c r="M29" s="88" t="s">
        <v>146</v>
      </c>
      <c r="N29" s="89" t="s">
        <v>159</v>
      </c>
      <c r="O29" s="84" t="s">
        <v>120</v>
      </c>
      <c r="P29" s="52">
        <v>16593.95</v>
      </c>
      <c r="Q29" s="40"/>
      <c r="R29" s="38">
        <v>931</v>
      </c>
      <c r="S29" s="48"/>
      <c r="T29" s="39"/>
      <c r="U29" s="40">
        <f t="shared" si="0"/>
        <v>2240.18325</v>
      </c>
      <c r="V29" s="40">
        <f t="shared" si="1"/>
        <v>497.81850000000003</v>
      </c>
      <c r="W29" s="40">
        <f t="shared" si="2"/>
        <v>2010.3155576250001</v>
      </c>
      <c r="X29" s="41">
        <f t="shared" si="3"/>
        <v>331.87900000000002</v>
      </c>
      <c r="Y29" s="41"/>
      <c r="Z29" s="41"/>
      <c r="AA29" s="41"/>
      <c r="AB29" s="41"/>
      <c r="AC29" s="41"/>
      <c r="AD29" s="42">
        <f t="shared" si="4"/>
        <v>27656.583333333332</v>
      </c>
      <c r="AE29" s="43">
        <f t="shared" si="5"/>
        <v>13275.16</v>
      </c>
      <c r="AF29" s="43">
        <f t="shared" si="6"/>
        <v>8296.9750000000004</v>
      </c>
      <c r="AG29" s="43"/>
      <c r="AH29" s="43">
        <f t="shared" si="7"/>
        <v>10220.656310333334</v>
      </c>
      <c r="AI29" s="32">
        <f t="shared" si="8"/>
        <v>59449.374643666662</v>
      </c>
    </row>
    <row r="30" spans="2:35" s="44" customFormat="1" ht="54.75" customHeight="1" x14ac:dyDescent="0.2">
      <c r="B30" s="85">
        <v>24</v>
      </c>
      <c r="C30" s="28" t="s">
        <v>44</v>
      </c>
      <c r="D30" s="29" t="s">
        <v>45</v>
      </c>
      <c r="E30" s="29" t="s">
        <v>46</v>
      </c>
      <c r="F30" s="29" t="s">
        <v>47</v>
      </c>
      <c r="G30" s="29" t="s">
        <v>48</v>
      </c>
      <c r="H30" s="87" t="s">
        <v>144</v>
      </c>
      <c r="I30" s="31"/>
      <c r="J30" s="33"/>
      <c r="K30" s="34">
        <v>40</v>
      </c>
      <c r="L30" s="33" t="s">
        <v>118</v>
      </c>
      <c r="M30" s="88" t="s">
        <v>146</v>
      </c>
      <c r="N30" s="86" t="s">
        <v>160</v>
      </c>
      <c r="O30" s="83" t="s">
        <v>127</v>
      </c>
      <c r="P30" s="52">
        <v>16593.95</v>
      </c>
      <c r="Q30" s="40"/>
      <c r="R30" s="38">
        <v>931</v>
      </c>
      <c r="S30" s="48"/>
      <c r="T30" s="39"/>
      <c r="U30" s="40">
        <f t="shared" si="0"/>
        <v>2240.18325</v>
      </c>
      <c r="V30" s="40">
        <f t="shared" si="1"/>
        <v>497.81850000000003</v>
      </c>
      <c r="W30" s="40">
        <f t="shared" si="2"/>
        <v>2010.3155576250001</v>
      </c>
      <c r="X30" s="41">
        <f t="shared" si="3"/>
        <v>331.87900000000002</v>
      </c>
      <c r="Y30" s="41"/>
      <c r="Z30" s="41"/>
      <c r="AA30" s="41"/>
      <c r="AB30" s="41"/>
      <c r="AC30" s="41"/>
      <c r="AD30" s="42">
        <f t="shared" si="4"/>
        <v>27656.583333333332</v>
      </c>
      <c r="AE30" s="43">
        <f t="shared" si="5"/>
        <v>13275.16</v>
      </c>
      <c r="AF30" s="43">
        <f t="shared" si="6"/>
        <v>8296.9750000000004</v>
      </c>
      <c r="AG30" s="43"/>
      <c r="AH30" s="43">
        <f t="shared" si="7"/>
        <v>10220.656310333334</v>
      </c>
      <c r="AI30" s="32">
        <f t="shared" si="8"/>
        <v>59449.374643666662</v>
      </c>
    </row>
    <row r="31" spans="2:35" s="44" customFormat="1" ht="54.75" customHeight="1" x14ac:dyDescent="0.2">
      <c r="B31" s="81">
        <v>25</v>
      </c>
      <c r="C31" s="28" t="s">
        <v>44</v>
      </c>
      <c r="D31" s="29" t="s">
        <v>45</v>
      </c>
      <c r="E31" s="29" t="s">
        <v>46</v>
      </c>
      <c r="F31" s="29" t="s">
        <v>47</v>
      </c>
      <c r="G31" s="29" t="s">
        <v>48</v>
      </c>
      <c r="H31" s="87" t="s">
        <v>144</v>
      </c>
      <c r="I31" s="32"/>
      <c r="J31" s="33"/>
      <c r="K31" s="34">
        <v>40</v>
      </c>
      <c r="L31" s="33" t="s">
        <v>118</v>
      </c>
      <c r="M31" s="88" t="s">
        <v>146</v>
      </c>
      <c r="N31" s="86" t="s">
        <v>161</v>
      </c>
      <c r="O31" s="83" t="s">
        <v>127</v>
      </c>
      <c r="P31" s="52">
        <v>16593.95</v>
      </c>
      <c r="Q31" s="40"/>
      <c r="R31" s="38">
        <v>931</v>
      </c>
      <c r="S31" s="48"/>
      <c r="T31" s="39"/>
      <c r="U31" s="40">
        <f t="shared" si="0"/>
        <v>2240.18325</v>
      </c>
      <c r="V31" s="40">
        <f t="shared" si="1"/>
        <v>497.81850000000003</v>
      </c>
      <c r="W31" s="40">
        <f t="shared" si="2"/>
        <v>2010.3155576250001</v>
      </c>
      <c r="X31" s="41">
        <f t="shared" si="3"/>
        <v>331.87900000000002</v>
      </c>
      <c r="Y31" s="41"/>
      <c r="Z31" s="41"/>
      <c r="AA31" s="41"/>
      <c r="AB31" s="41"/>
      <c r="AC31" s="41"/>
      <c r="AD31" s="42">
        <f t="shared" si="4"/>
        <v>27656.583333333332</v>
      </c>
      <c r="AE31" s="43">
        <f t="shared" si="5"/>
        <v>13275.16</v>
      </c>
      <c r="AF31" s="43">
        <f t="shared" si="6"/>
        <v>8296.9750000000004</v>
      </c>
      <c r="AG31" s="43"/>
      <c r="AH31" s="43">
        <f t="shared" si="7"/>
        <v>10220.656310333334</v>
      </c>
      <c r="AI31" s="32">
        <f t="shared" si="8"/>
        <v>59449.374643666662</v>
      </c>
    </row>
    <row r="32" spans="2:35" s="44" customFormat="1" ht="54.75" customHeight="1" x14ac:dyDescent="0.2">
      <c r="B32" s="85">
        <v>26</v>
      </c>
      <c r="C32" s="28" t="s">
        <v>44</v>
      </c>
      <c r="D32" s="29" t="s">
        <v>45</v>
      </c>
      <c r="E32" s="29" t="s">
        <v>46</v>
      </c>
      <c r="F32" s="29" t="s">
        <v>47</v>
      </c>
      <c r="G32" s="29" t="s">
        <v>48</v>
      </c>
      <c r="H32" s="87" t="s">
        <v>162</v>
      </c>
      <c r="I32" s="31" t="s">
        <v>163</v>
      </c>
      <c r="J32" s="33">
        <v>16</v>
      </c>
      <c r="K32" s="34">
        <v>40</v>
      </c>
      <c r="L32" s="34" t="s">
        <v>164</v>
      </c>
      <c r="M32" s="83" t="s">
        <v>165</v>
      </c>
      <c r="N32" s="86" t="s">
        <v>166</v>
      </c>
      <c r="O32" s="84" t="s">
        <v>120</v>
      </c>
      <c r="P32" s="52">
        <v>8293.5499999999993</v>
      </c>
      <c r="Q32" s="40"/>
      <c r="R32" s="38">
        <v>931</v>
      </c>
      <c r="S32" s="48"/>
      <c r="T32" s="39">
        <f>((P32/100)*1.9)*1</f>
        <v>157.57744999999997</v>
      </c>
      <c r="U32" s="40">
        <f t="shared" si="0"/>
        <v>1119.62925</v>
      </c>
      <c r="V32" s="40">
        <f t="shared" si="1"/>
        <v>248.80649999999997</v>
      </c>
      <c r="W32" s="40">
        <f t="shared" si="2"/>
        <v>1004.742848625</v>
      </c>
      <c r="X32" s="41">
        <f t="shared" si="3"/>
        <v>165.87099999999998</v>
      </c>
      <c r="Y32" s="41"/>
      <c r="Z32" s="41"/>
      <c r="AA32" s="41"/>
      <c r="AB32" s="41">
        <v>2500</v>
      </c>
      <c r="AC32" s="41"/>
      <c r="AD32" s="42">
        <f t="shared" si="4"/>
        <v>13822.583333333332</v>
      </c>
      <c r="AE32" s="43">
        <f t="shared" si="5"/>
        <v>6634.84</v>
      </c>
      <c r="AF32" s="43">
        <f t="shared" si="6"/>
        <v>4146.7749999999996</v>
      </c>
      <c r="AG32" s="43">
        <f t="shared" ref="AG32:AG87" si="9">(P32/30)*15</f>
        <v>4146.7749999999996</v>
      </c>
      <c r="AH32" s="43">
        <f t="shared" si="7"/>
        <v>5108.2186063333329</v>
      </c>
      <c r="AI32" s="32">
        <f t="shared" si="8"/>
        <v>33859.191939666671</v>
      </c>
    </row>
    <row r="33" spans="2:35" s="44" customFormat="1" ht="54.75" customHeight="1" x14ac:dyDescent="0.2">
      <c r="B33" s="85"/>
      <c r="C33" s="28" t="s">
        <v>44</v>
      </c>
      <c r="D33" s="29" t="s">
        <v>45</v>
      </c>
      <c r="E33" s="29" t="s">
        <v>46</v>
      </c>
      <c r="F33" s="29" t="s">
        <v>47</v>
      </c>
      <c r="G33" s="29" t="s">
        <v>48</v>
      </c>
      <c r="H33" s="87" t="s">
        <v>162</v>
      </c>
      <c r="I33" s="31"/>
      <c r="J33" s="33">
        <v>16</v>
      </c>
      <c r="K33" s="34">
        <v>40</v>
      </c>
      <c r="L33" s="34" t="s">
        <v>164</v>
      </c>
      <c r="M33" s="83" t="s">
        <v>165</v>
      </c>
      <c r="N33" s="86" t="s">
        <v>166</v>
      </c>
      <c r="O33" s="84" t="s">
        <v>120</v>
      </c>
      <c r="P33" s="52">
        <v>8293.5499999999993</v>
      </c>
      <c r="Q33" s="40"/>
      <c r="R33" s="38">
        <v>931</v>
      </c>
      <c r="S33" s="48"/>
      <c r="T33" s="39"/>
      <c r="U33" s="40">
        <f t="shared" si="0"/>
        <v>1119.62925</v>
      </c>
      <c r="V33" s="40">
        <f t="shared" si="1"/>
        <v>248.80649999999997</v>
      </c>
      <c r="W33" s="40">
        <f t="shared" si="2"/>
        <v>1004.742848625</v>
      </c>
      <c r="X33" s="41">
        <f t="shared" si="3"/>
        <v>165.87099999999998</v>
      </c>
      <c r="Y33" s="41"/>
      <c r="Z33" s="41"/>
      <c r="AA33" s="41"/>
      <c r="AB33" s="41">
        <v>2500</v>
      </c>
      <c r="AC33" s="41"/>
      <c r="AD33" s="42">
        <f t="shared" si="4"/>
        <v>13822.583333333332</v>
      </c>
      <c r="AE33" s="43">
        <f t="shared" si="5"/>
        <v>6634.84</v>
      </c>
      <c r="AF33" s="43">
        <f t="shared" si="6"/>
        <v>4146.7749999999996</v>
      </c>
      <c r="AG33" s="43">
        <f t="shared" si="9"/>
        <v>4146.7749999999996</v>
      </c>
      <c r="AH33" s="43">
        <f t="shared" si="7"/>
        <v>5108.2186063333329</v>
      </c>
      <c r="AI33" s="32">
        <f t="shared" si="8"/>
        <v>33859.191939666671</v>
      </c>
    </row>
    <row r="34" spans="2:35" s="44" customFormat="1" ht="54.75" customHeight="1" x14ac:dyDescent="0.2">
      <c r="B34" s="81">
        <v>27</v>
      </c>
      <c r="C34" s="28" t="s">
        <v>44</v>
      </c>
      <c r="D34" s="29" t="s">
        <v>45</v>
      </c>
      <c r="E34" s="29" t="s">
        <v>46</v>
      </c>
      <c r="F34" s="29" t="s">
        <v>47</v>
      </c>
      <c r="G34" s="29" t="s">
        <v>48</v>
      </c>
      <c r="H34" s="87" t="s">
        <v>167</v>
      </c>
      <c r="I34" s="31" t="s">
        <v>168</v>
      </c>
      <c r="J34" s="33">
        <v>14</v>
      </c>
      <c r="K34" s="34">
        <v>40</v>
      </c>
      <c r="L34" s="34" t="s">
        <v>164</v>
      </c>
      <c r="M34" s="83" t="s">
        <v>169</v>
      </c>
      <c r="N34" s="86" t="s">
        <v>170</v>
      </c>
      <c r="O34" s="84" t="s">
        <v>120</v>
      </c>
      <c r="P34" s="52">
        <v>7509.8</v>
      </c>
      <c r="Q34" s="40"/>
      <c r="R34" s="38">
        <v>931</v>
      </c>
      <c r="S34" s="48"/>
      <c r="T34" s="39">
        <f>((P34/100)*1.9)*1</f>
        <v>142.68619999999999</v>
      </c>
      <c r="U34" s="40">
        <f t="shared" si="0"/>
        <v>1013.8230000000001</v>
      </c>
      <c r="V34" s="40">
        <f t="shared" si="1"/>
        <v>225.29400000000001</v>
      </c>
      <c r="W34" s="40">
        <f t="shared" si="2"/>
        <v>909.79349550000006</v>
      </c>
      <c r="X34" s="41">
        <f t="shared" si="3"/>
        <v>150.196</v>
      </c>
      <c r="Y34" s="41"/>
      <c r="Z34" s="41"/>
      <c r="AA34" s="41">
        <v>1085</v>
      </c>
      <c r="AB34" s="41">
        <v>2500</v>
      </c>
      <c r="AC34" s="41"/>
      <c r="AD34" s="42">
        <f t="shared" si="4"/>
        <v>12516.333333333334</v>
      </c>
      <c r="AE34" s="43">
        <f t="shared" si="5"/>
        <v>6007.84</v>
      </c>
      <c r="AF34" s="43">
        <f t="shared" si="6"/>
        <v>3754.9</v>
      </c>
      <c r="AG34" s="43">
        <f t="shared" si="9"/>
        <v>3754.9</v>
      </c>
      <c r="AH34" s="43">
        <f t="shared" si="7"/>
        <v>4625.4860813333335</v>
      </c>
      <c r="AI34" s="32">
        <f t="shared" si="8"/>
        <v>30659.459414666668</v>
      </c>
    </row>
    <row r="35" spans="2:35" s="44" customFormat="1" ht="54.75" customHeight="1" x14ac:dyDescent="0.2">
      <c r="B35" s="85">
        <v>28</v>
      </c>
      <c r="C35" s="28" t="s">
        <v>44</v>
      </c>
      <c r="D35" s="29" t="s">
        <v>45</v>
      </c>
      <c r="E35" s="29" t="s">
        <v>46</v>
      </c>
      <c r="F35" s="29" t="s">
        <v>47</v>
      </c>
      <c r="G35" s="29" t="s">
        <v>48</v>
      </c>
      <c r="H35" s="87" t="s">
        <v>167</v>
      </c>
      <c r="I35" s="31" t="s">
        <v>171</v>
      </c>
      <c r="J35" s="33">
        <v>14</v>
      </c>
      <c r="K35" s="34">
        <v>40</v>
      </c>
      <c r="L35" s="34" t="s">
        <v>164</v>
      </c>
      <c r="M35" s="83" t="s">
        <v>169</v>
      </c>
      <c r="N35" s="86" t="s">
        <v>157</v>
      </c>
      <c r="O35" s="84" t="s">
        <v>120</v>
      </c>
      <c r="P35" s="52">
        <v>7509.8</v>
      </c>
      <c r="Q35" s="40"/>
      <c r="R35" s="38">
        <v>931</v>
      </c>
      <c r="S35" s="48"/>
      <c r="T35" s="39"/>
      <c r="U35" s="40">
        <f t="shared" si="0"/>
        <v>1013.8230000000001</v>
      </c>
      <c r="V35" s="40">
        <f t="shared" si="1"/>
        <v>225.29400000000001</v>
      </c>
      <c r="W35" s="40">
        <f t="shared" si="2"/>
        <v>909.79349550000006</v>
      </c>
      <c r="X35" s="41">
        <f t="shared" si="3"/>
        <v>150.196</v>
      </c>
      <c r="Y35" s="41"/>
      <c r="Z35" s="41"/>
      <c r="AA35" s="41">
        <v>1085</v>
      </c>
      <c r="AB35" s="41">
        <v>2500</v>
      </c>
      <c r="AC35" s="41"/>
      <c r="AD35" s="42">
        <f t="shared" si="4"/>
        <v>12516.333333333334</v>
      </c>
      <c r="AE35" s="43">
        <f t="shared" si="5"/>
        <v>6007.84</v>
      </c>
      <c r="AF35" s="43">
        <f t="shared" si="6"/>
        <v>3754.9</v>
      </c>
      <c r="AG35" s="43">
        <f t="shared" si="9"/>
        <v>3754.9</v>
      </c>
      <c r="AH35" s="43">
        <f t="shared" si="7"/>
        <v>4625.4860813333335</v>
      </c>
      <c r="AI35" s="32">
        <f t="shared" si="8"/>
        <v>30659.459414666668</v>
      </c>
    </row>
    <row r="36" spans="2:35" s="44" customFormat="1" ht="54.75" customHeight="1" x14ac:dyDescent="0.2">
      <c r="B36" s="85"/>
      <c r="C36" s="28"/>
      <c r="D36" s="29" t="s">
        <v>45</v>
      </c>
      <c r="E36" s="29" t="s">
        <v>46</v>
      </c>
      <c r="F36" s="29" t="s">
        <v>47</v>
      </c>
      <c r="G36" s="29" t="s">
        <v>48</v>
      </c>
      <c r="H36" s="87" t="s">
        <v>167</v>
      </c>
      <c r="I36" s="31"/>
      <c r="J36" s="33">
        <v>14</v>
      </c>
      <c r="K36" s="34">
        <v>40</v>
      </c>
      <c r="L36" s="34" t="s">
        <v>164</v>
      </c>
      <c r="M36" s="83" t="s">
        <v>169</v>
      </c>
      <c r="N36" s="86"/>
      <c r="O36" s="84" t="s">
        <v>120</v>
      </c>
      <c r="P36" s="52">
        <v>7509.8</v>
      </c>
      <c r="Q36" s="40"/>
      <c r="R36" s="38">
        <v>931</v>
      </c>
      <c r="S36" s="48"/>
      <c r="T36" s="39"/>
      <c r="U36" s="40">
        <f t="shared" si="0"/>
        <v>1013.8230000000001</v>
      </c>
      <c r="V36" s="40">
        <f t="shared" si="1"/>
        <v>225.29400000000001</v>
      </c>
      <c r="W36" s="40">
        <f t="shared" si="2"/>
        <v>909.79349550000006</v>
      </c>
      <c r="X36" s="41">
        <f t="shared" si="3"/>
        <v>150.196</v>
      </c>
      <c r="Y36" s="41"/>
      <c r="Z36" s="41"/>
      <c r="AA36" s="41"/>
      <c r="AB36" s="41">
        <v>2500</v>
      </c>
      <c r="AC36" s="41"/>
      <c r="AD36" s="42">
        <f t="shared" si="4"/>
        <v>12516.333333333334</v>
      </c>
      <c r="AE36" s="43">
        <f t="shared" si="5"/>
        <v>6007.84</v>
      </c>
      <c r="AF36" s="43">
        <f t="shared" si="6"/>
        <v>3754.9</v>
      </c>
      <c r="AG36" s="43">
        <f t="shared" si="9"/>
        <v>3754.9</v>
      </c>
      <c r="AH36" s="43">
        <f t="shared" si="7"/>
        <v>4625.4860813333335</v>
      </c>
      <c r="AI36" s="32">
        <f t="shared" si="8"/>
        <v>30659.459414666668</v>
      </c>
    </row>
    <row r="37" spans="2:35" s="44" customFormat="1" ht="54.75" customHeight="1" x14ac:dyDescent="0.2">
      <c r="B37" s="81">
        <v>29</v>
      </c>
      <c r="C37" s="28" t="s">
        <v>44</v>
      </c>
      <c r="D37" s="29" t="s">
        <v>45</v>
      </c>
      <c r="E37" s="29" t="s">
        <v>46</v>
      </c>
      <c r="F37" s="29" t="s">
        <v>47</v>
      </c>
      <c r="G37" s="29" t="s">
        <v>48</v>
      </c>
      <c r="H37" s="87" t="s">
        <v>172</v>
      </c>
      <c r="I37" s="31" t="s">
        <v>173</v>
      </c>
      <c r="J37" s="33">
        <v>13</v>
      </c>
      <c r="K37" s="34">
        <v>40</v>
      </c>
      <c r="L37" s="34" t="s">
        <v>164</v>
      </c>
      <c r="M37" s="83" t="s">
        <v>174</v>
      </c>
      <c r="N37" s="86" t="s">
        <v>170</v>
      </c>
      <c r="O37" s="84" t="s">
        <v>120</v>
      </c>
      <c r="P37" s="52">
        <v>7145.45</v>
      </c>
      <c r="Q37" s="40"/>
      <c r="R37" s="38">
        <v>931</v>
      </c>
      <c r="S37" s="48"/>
      <c r="T37" s="39"/>
      <c r="U37" s="40">
        <f t="shared" si="0"/>
        <v>964.63575000000003</v>
      </c>
      <c r="V37" s="40">
        <f t="shared" si="1"/>
        <v>214.36349999999999</v>
      </c>
      <c r="W37" s="40">
        <f t="shared" si="2"/>
        <v>865.65340387499998</v>
      </c>
      <c r="X37" s="41">
        <f t="shared" si="3"/>
        <v>142.90899999999999</v>
      </c>
      <c r="Y37" s="41"/>
      <c r="Z37" s="41"/>
      <c r="AA37" s="41"/>
      <c r="AB37" s="41">
        <v>2500</v>
      </c>
      <c r="AC37" s="41"/>
      <c r="AD37" s="42">
        <f t="shared" si="4"/>
        <v>11909.083333333334</v>
      </c>
      <c r="AE37" s="43">
        <f t="shared" si="5"/>
        <v>5716.3600000000006</v>
      </c>
      <c r="AF37" s="43">
        <f t="shared" si="6"/>
        <v>3572.7249999999999</v>
      </c>
      <c r="AG37" s="43">
        <f t="shared" si="9"/>
        <v>3572.7249999999999</v>
      </c>
      <c r="AH37" s="43">
        <f t="shared" si="7"/>
        <v>4401.0732003333342</v>
      </c>
      <c r="AI37" s="32">
        <f t="shared" si="8"/>
        <v>29171.966533666666</v>
      </c>
    </row>
    <row r="38" spans="2:35" s="44" customFormat="1" ht="54.75" customHeight="1" x14ac:dyDescent="0.2">
      <c r="B38" s="85">
        <v>30</v>
      </c>
      <c r="C38" s="28" t="s">
        <v>44</v>
      </c>
      <c r="D38" s="29" t="s">
        <v>45</v>
      </c>
      <c r="E38" s="29" t="s">
        <v>46</v>
      </c>
      <c r="F38" s="29" t="s">
        <v>47</v>
      </c>
      <c r="G38" s="29" t="s">
        <v>48</v>
      </c>
      <c r="H38" s="87" t="s">
        <v>172</v>
      </c>
      <c r="I38" s="46" t="s">
        <v>175</v>
      </c>
      <c r="J38" s="33">
        <v>13</v>
      </c>
      <c r="K38" s="34">
        <v>40</v>
      </c>
      <c r="L38" s="34" t="s">
        <v>164</v>
      </c>
      <c r="M38" s="88" t="s">
        <v>174</v>
      </c>
      <c r="N38" s="86" t="s">
        <v>157</v>
      </c>
      <c r="O38" s="84" t="s">
        <v>120</v>
      </c>
      <c r="P38" s="52">
        <v>7145.45</v>
      </c>
      <c r="Q38" s="40"/>
      <c r="R38" s="38">
        <v>931</v>
      </c>
      <c r="S38" s="48"/>
      <c r="T38" s="39">
        <f>((P38/100)*1.9)*1</f>
        <v>135.76354999999998</v>
      </c>
      <c r="U38" s="40">
        <f t="shared" si="0"/>
        <v>964.63575000000003</v>
      </c>
      <c r="V38" s="40">
        <f t="shared" si="1"/>
        <v>214.36349999999999</v>
      </c>
      <c r="W38" s="40">
        <f t="shared" si="2"/>
        <v>865.65340387499998</v>
      </c>
      <c r="X38" s="41">
        <f t="shared" si="3"/>
        <v>142.90899999999999</v>
      </c>
      <c r="Y38" s="41"/>
      <c r="Z38" s="41"/>
      <c r="AA38" s="41">
        <v>1085</v>
      </c>
      <c r="AB38" s="41">
        <v>2500</v>
      </c>
      <c r="AC38" s="41"/>
      <c r="AD38" s="42">
        <f t="shared" si="4"/>
        <v>11909.083333333334</v>
      </c>
      <c r="AE38" s="43">
        <f t="shared" si="5"/>
        <v>5716.3600000000006</v>
      </c>
      <c r="AF38" s="43">
        <f t="shared" si="6"/>
        <v>3572.7249999999999</v>
      </c>
      <c r="AG38" s="43">
        <f t="shared" si="9"/>
        <v>3572.7249999999999</v>
      </c>
      <c r="AH38" s="43">
        <f t="shared" si="7"/>
        <v>4401.0732003333342</v>
      </c>
      <c r="AI38" s="32">
        <f t="shared" si="8"/>
        <v>29171.966533666666</v>
      </c>
    </row>
    <row r="39" spans="2:35" s="44" customFormat="1" ht="54.75" customHeight="1" x14ac:dyDescent="0.2">
      <c r="B39" s="81">
        <v>31</v>
      </c>
      <c r="C39" s="28" t="s">
        <v>44</v>
      </c>
      <c r="D39" s="29" t="s">
        <v>45</v>
      </c>
      <c r="E39" s="29" t="s">
        <v>46</v>
      </c>
      <c r="F39" s="29" t="s">
        <v>47</v>
      </c>
      <c r="G39" s="29" t="s">
        <v>48</v>
      </c>
      <c r="H39" s="87" t="s">
        <v>176</v>
      </c>
      <c r="I39" s="31"/>
      <c r="J39" s="33">
        <v>13</v>
      </c>
      <c r="K39" s="34">
        <v>40</v>
      </c>
      <c r="L39" s="34" t="s">
        <v>164</v>
      </c>
      <c r="M39" s="83" t="s">
        <v>177</v>
      </c>
      <c r="N39" s="86" t="s">
        <v>166</v>
      </c>
      <c r="O39" s="84" t="s">
        <v>120</v>
      </c>
      <c r="P39" s="52">
        <v>7145.45</v>
      </c>
      <c r="Q39" s="40"/>
      <c r="R39" s="38">
        <v>931</v>
      </c>
      <c r="S39" s="48"/>
      <c r="T39" s="39"/>
      <c r="U39" s="40">
        <f t="shared" si="0"/>
        <v>964.63575000000003</v>
      </c>
      <c r="V39" s="40">
        <f t="shared" si="1"/>
        <v>214.36349999999999</v>
      </c>
      <c r="W39" s="40">
        <f t="shared" si="2"/>
        <v>865.65340387499998</v>
      </c>
      <c r="X39" s="41">
        <f t="shared" si="3"/>
        <v>142.90899999999999</v>
      </c>
      <c r="Y39" s="41"/>
      <c r="Z39" s="41"/>
      <c r="AA39" s="41">
        <v>1085</v>
      </c>
      <c r="AB39" s="41">
        <v>2500</v>
      </c>
      <c r="AC39" s="41"/>
      <c r="AD39" s="42">
        <f t="shared" si="4"/>
        <v>11909.083333333334</v>
      </c>
      <c r="AE39" s="43">
        <f t="shared" si="5"/>
        <v>5716.3600000000006</v>
      </c>
      <c r="AF39" s="43">
        <f t="shared" si="6"/>
        <v>3572.7249999999999</v>
      </c>
      <c r="AG39" s="43">
        <f t="shared" si="9"/>
        <v>3572.7249999999999</v>
      </c>
      <c r="AH39" s="43">
        <f t="shared" si="7"/>
        <v>4401.0732003333342</v>
      </c>
      <c r="AI39" s="32">
        <f t="shared" si="8"/>
        <v>29171.966533666666</v>
      </c>
    </row>
    <row r="40" spans="2:35" s="44" customFormat="1" ht="54.75" customHeight="1" x14ac:dyDescent="0.2">
      <c r="B40" s="81">
        <v>31</v>
      </c>
      <c r="C40" s="28" t="s">
        <v>44</v>
      </c>
      <c r="D40" s="29" t="s">
        <v>45</v>
      </c>
      <c r="E40" s="29" t="s">
        <v>46</v>
      </c>
      <c r="F40" s="29" t="s">
        <v>47</v>
      </c>
      <c r="G40" s="29" t="s">
        <v>48</v>
      </c>
      <c r="H40" s="87" t="s">
        <v>176</v>
      </c>
      <c r="I40" s="32"/>
      <c r="J40" s="33">
        <v>13</v>
      </c>
      <c r="K40" s="34">
        <v>40</v>
      </c>
      <c r="L40" s="34" t="s">
        <v>164</v>
      </c>
      <c r="M40" s="83" t="s">
        <v>177</v>
      </c>
      <c r="N40" s="86" t="s">
        <v>166</v>
      </c>
      <c r="O40" s="84" t="s">
        <v>120</v>
      </c>
      <c r="P40" s="52">
        <v>7145.45</v>
      </c>
      <c r="Q40" s="40"/>
      <c r="R40" s="38">
        <v>931</v>
      </c>
      <c r="S40" s="48"/>
      <c r="T40" s="39"/>
      <c r="U40" s="40">
        <f t="shared" si="0"/>
        <v>964.63575000000003</v>
      </c>
      <c r="V40" s="40">
        <f t="shared" si="1"/>
        <v>214.36349999999999</v>
      </c>
      <c r="W40" s="40">
        <f t="shared" si="2"/>
        <v>865.65340387499998</v>
      </c>
      <c r="X40" s="41">
        <f t="shared" si="3"/>
        <v>142.90899999999999</v>
      </c>
      <c r="Y40" s="41"/>
      <c r="Z40" s="41"/>
      <c r="AA40" s="41"/>
      <c r="AB40" s="41">
        <v>2500</v>
      </c>
      <c r="AC40" s="41"/>
      <c r="AD40" s="42">
        <f t="shared" si="4"/>
        <v>11909.083333333334</v>
      </c>
      <c r="AE40" s="43">
        <f t="shared" si="5"/>
        <v>5716.3600000000006</v>
      </c>
      <c r="AF40" s="43">
        <f t="shared" si="6"/>
        <v>3572.7249999999999</v>
      </c>
      <c r="AG40" s="43">
        <f t="shared" si="9"/>
        <v>3572.7249999999999</v>
      </c>
      <c r="AH40" s="43">
        <f t="shared" si="7"/>
        <v>4401.0732003333342</v>
      </c>
      <c r="AI40" s="32">
        <f t="shared" si="8"/>
        <v>29171.966533666666</v>
      </c>
    </row>
    <row r="41" spans="2:35" s="44" customFormat="1" ht="54.75" customHeight="1" x14ac:dyDescent="0.2">
      <c r="B41" s="85">
        <v>32</v>
      </c>
      <c r="C41" s="28" t="s">
        <v>44</v>
      </c>
      <c r="D41" s="29" t="s">
        <v>45</v>
      </c>
      <c r="E41" s="29" t="s">
        <v>46</v>
      </c>
      <c r="F41" s="29" t="s">
        <v>47</v>
      </c>
      <c r="G41" s="29" t="s">
        <v>48</v>
      </c>
      <c r="H41" s="87" t="s">
        <v>178</v>
      </c>
      <c r="I41" s="31"/>
      <c r="J41" s="33">
        <v>13</v>
      </c>
      <c r="K41" s="34">
        <v>40</v>
      </c>
      <c r="L41" s="34" t="s">
        <v>164</v>
      </c>
      <c r="M41" s="83" t="s">
        <v>179</v>
      </c>
      <c r="N41" s="86" t="s">
        <v>180</v>
      </c>
      <c r="O41" s="83" t="s">
        <v>127</v>
      </c>
      <c r="P41" s="52">
        <v>7145.45</v>
      </c>
      <c r="Q41" s="40"/>
      <c r="R41" s="38">
        <v>931</v>
      </c>
      <c r="S41" s="48"/>
      <c r="T41" s="39">
        <f>((P41/100)*1.9)*1</f>
        <v>135.76354999999998</v>
      </c>
      <c r="U41" s="40">
        <f t="shared" si="0"/>
        <v>964.63575000000003</v>
      </c>
      <c r="V41" s="40">
        <f t="shared" si="1"/>
        <v>214.36349999999999</v>
      </c>
      <c r="W41" s="40">
        <f t="shared" si="2"/>
        <v>865.65340387499998</v>
      </c>
      <c r="X41" s="41">
        <f t="shared" si="3"/>
        <v>142.90899999999999</v>
      </c>
      <c r="Y41" s="41"/>
      <c r="Z41" s="41"/>
      <c r="AA41" s="41"/>
      <c r="AB41" s="41">
        <v>2500</v>
      </c>
      <c r="AC41" s="41"/>
      <c r="AD41" s="42">
        <f t="shared" si="4"/>
        <v>11909.083333333334</v>
      </c>
      <c r="AE41" s="43">
        <f t="shared" si="5"/>
        <v>5716.3600000000006</v>
      </c>
      <c r="AF41" s="43">
        <f t="shared" si="6"/>
        <v>3572.7249999999999</v>
      </c>
      <c r="AG41" s="43">
        <f t="shared" si="9"/>
        <v>3572.7249999999999</v>
      </c>
      <c r="AH41" s="43">
        <f t="shared" si="7"/>
        <v>4401.0732003333342</v>
      </c>
      <c r="AI41" s="32">
        <f t="shared" si="8"/>
        <v>29171.966533666666</v>
      </c>
    </row>
    <row r="42" spans="2:35" s="44" customFormat="1" ht="54.75" customHeight="1" x14ac:dyDescent="0.2">
      <c r="B42" s="81">
        <v>33</v>
      </c>
      <c r="C42" s="28" t="s">
        <v>44</v>
      </c>
      <c r="D42" s="29" t="s">
        <v>45</v>
      </c>
      <c r="E42" s="29" t="s">
        <v>46</v>
      </c>
      <c r="F42" s="29" t="s">
        <v>47</v>
      </c>
      <c r="G42" s="29" t="s">
        <v>48</v>
      </c>
      <c r="H42" s="87" t="s">
        <v>181</v>
      </c>
      <c r="I42" s="31" t="s">
        <v>182</v>
      </c>
      <c r="J42" s="33">
        <v>12</v>
      </c>
      <c r="K42" s="34">
        <v>40</v>
      </c>
      <c r="L42" s="34" t="s">
        <v>164</v>
      </c>
      <c r="M42" s="83" t="s">
        <v>183</v>
      </c>
      <c r="N42" s="86" t="s">
        <v>140</v>
      </c>
      <c r="O42" s="83" t="s">
        <v>127</v>
      </c>
      <c r="P42" s="52">
        <v>6800.5</v>
      </c>
      <c r="Q42" s="40"/>
      <c r="R42" s="38">
        <v>931</v>
      </c>
      <c r="S42" s="48"/>
      <c r="T42" s="39">
        <f>((P42/100)*1.9)*1</f>
        <v>129.20949999999999</v>
      </c>
      <c r="U42" s="40">
        <f t="shared" si="0"/>
        <v>918.06750000000011</v>
      </c>
      <c r="V42" s="40">
        <f t="shared" si="1"/>
        <v>204.01499999999999</v>
      </c>
      <c r="W42" s="40">
        <f t="shared" si="2"/>
        <v>823.86357375</v>
      </c>
      <c r="X42" s="41">
        <f t="shared" si="3"/>
        <v>136.01</v>
      </c>
      <c r="Y42" s="41"/>
      <c r="Z42" s="41"/>
      <c r="AA42" s="41">
        <v>1085</v>
      </c>
      <c r="AB42" s="41">
        <v>2500</v>
      </c>
      <c r="AC42" s="41"/>
      <c r="AD42" s="42">
        <f t="shared" si="4"/>
        <v>11334.166666666666</v>
      </c>
      <c r="AE42" s="43">
        <f t="shared" si="5"/>
        <v>5440.4</v>
      </c>
      <c r="AF42" s="43">
        <f t="shared" si="6"/>
        <v>3400.25</v>
      </c>
      <c r="AG42" s="43">
        <f t="shared" si="9"/>
        <v>3400.25</v>
      </c>
      <c r="AH42" s="43">
        <f t="shared" si="7"/>
        <v>4188.6092966666665</v>
      </c>
      <c r="AI42" s="32">
        <f t="shared" si="8"/>
        <v>27763.675963333331</v>
      </c>
    </row>
    <row r="43" spans="2:35" s="44" customFormat="1" ht="54.75" customHeight="1" x14ac:dyDescent="0.2">
      <c r="B43" s="85">
        <v>34</v>
      </c>
      <c r="C43" s="28" t="s">
        <v>44</v>
      </c>
      <c r="D43" s="29" t="s">
        <v>45</v>
      </c>
      <c r="E43" s="29" t="s">
        <v>46</v>
      </c>
      <c r="F43" s="29" t="s">
        <v>47</v>
      </c>
      <c r="G43" s="29" t="s">
        <v>48</v>
      </c>
      <c r="H43" s="87" t="s">
        <v>184</v>
      </c>
      <c r="I43" s="31" t="s">
        <v>185</v>
      </c>
      <c r="J43" s="33">
        <v>12</v>
      </c>
      <c r="K43" s="34">
        <v>40</v>
      </c>
      <c r="L43" s="34" t="s">
        <v>164</v>
      </c>
      <c r="M43" s="83" t="s">
        <v>186</v>
      </c>
      <c r="N43" s="83" t="s">
        <v>187</v>
      </c>
      <c r="O43" s="84" t="s">
        <v>120</v>
      </c>
      <c r="P43" s="52">
        <v>6800.5</v>
      </c>
      <c r="Q43" s="40"/>
      <c r="R43" s="38">
        <v>931</v>
      </c>
      <c r="S43" s="48"/>
      <c r="T43" s="39"/>
      <c r="U43" s="40">
        <f t="shared" si="0"/>
        <v>918.06750000000011</v>
      </c>
      <c r="V43" s="40">
        <f t="shared" si="1"/>
        <v>204.01499999999999</v>
      </c>
      <c r="W43" s="40">
        <f t="shared" si="2"/>
        <v>823.86357375</v>
      </c>
      <c r="X43" s="41">
        <f t="shared" si="3"/>
        <v>136.01</v>
      </c>
      <c r="Y43" s="41"/>
      <c r="Z43" s="41"/>
      <c r="AA43" s="41"/>
      <c r="AB43" s="41">
        <v>2500</v>
      </c>
      <c r="AC43" s="41"/>
      <c r="AD43" s="42">
        <f t="shared" si="4"/>
        <v>11334.166666666666</v>
      </c>
      <c r="AE43" s="43">
        <f t="shared" si="5"/>
        <v>5440.4</v>
      </c>
      <c r="AF43" s="43">
        <f t="shared" si="6"/>
        <v>3400.25</v>
      </c>
      <c r="AG43" s="43">
        <f t="shared" si="9"/>
        <v>3400.25</v>
      </c>
      <c r="AH43" s="43">
        <f t="shared" si="7"/>
        <v>4188.6092966666665</v>
      </c>
      <c r="AI43" s="32">
        <f t="shared" si="8"/>
        <v>27763.675963333331</v>
      </c>
    </row>
    <row r="44" spans="2:35" s="44" customFormat="1" ht="54.75" customHeight="1" x14ac:dyDescent="0.2">
      <c r="B44" s="85">
        <v>34</v>
      </c>
      <c r="C44" s="28" t="s">
        <v>44</v>
      </c>
      <c r="D44" s="29" t="s">
        <v>45</v>
      </c>
      <c r="E44" s="29" t="s">
        <v>46</v>
      </c>
      <c r="F44" s="29" t="s">
        <v>47</v>
      </c>
      <c r="G44" s="29" t="s">
        <v>48</v>
      </c>
      <c r="H44" s="87" t="s">
        <v>184</v>
      </c>
      <c r="I44" s="31" t="s">
        <v>188</v>
      </c>
      <c r="J44" s="33">
        <v>12</v>
      </c>
      <c r="K44" s="34">
        <v>40</v>
      </c>
      <c r="L44" s="34" t="s">
        <v>164</v>
      </c>
      <c r="M44" s="83" t="s">
        <v>186</v>
      </c>
      <c r="N44" s="83" t="s">
        <v>187</v>
      </c>
      <c r="O44" s="84" t="s">
        <v>120</v>
      </c>
      <c r="P44" s="52">
        <v>6800.5</v>
      </c>
      <c r="Q44" s="40"/>
      <c r="R44" s="38">
        <v>931</v>
      </c>
      <c r="S44" s="48"/>
      <c r="T44" s="39"/>
      <c r="U44" s="40">
        <f t="shared" si="0"/>
        <v>918.06750000000011</v>
      </c>
      <c r="V44" s="40">
        <f t="shared" si="1"/>
        <v>204.01499999999999</v>
      </c>
      <c r="W44" s="40">
        <f t="shared" si="2"/>
        <v>823.86357375</v>
      </c>
      <c r="X44" s="41">
        <f t="shared" si="3"/>
        <v>136.01</v>
      </c>
      <c r="Y44" s="41"/>
      <c r="Z44" s="41"/>
      <c r="AA44" s="41"/>
      <c r="AB44" s="41">
        <v>2500</v>
      </c>
      <c r="AC44" s="41"/>
      <c r="AD44" s="42">
        <f t="shared" si="4"/>
        <v>11334.166666666666</v>
      </c>
      <c r="AE44" s="43">
        <f t="shared" si="5"/>
        <v>5440.4</v>
      </c>
      <c r="AF44" s="43">
        <f t="shared" si="6"/>
        <v>3400.25</v>
      </c>
      <c r="AG44" s="43">
        <f t="shared" si="9"/>
        <v>3400.25</v>
      </c>
      <c r="AH44" s="43">
        <f t="shared" si="7"/>
        <v>4188.6092966666665</v>
      </c>
      <c r="AI44" s="32">
        <f t="shared" si="8"/>
        <v>27763.675963333331</v>
      </c>
    </row>
    <row r="45" spans="2:35" s="44" customFormat="1" ht="54.75" customHeight="1" x14ac:dyDescent="0.2">
      <c r="B45" s="81">
        <v>35</v>
      </c>
      <c r="C45" s="28" t="s">
        <v>44</v>
      </c>
      <c r="D45" s="29" t="s">
        <v>45</v>
      </c>
      <c r="E45" s="29" t="s">
        <v>46</v>
      </c>
      <c r="F45" s="29" t="s">
        <v>47</v>
      </c>
      <c r="G45" s="29" t="s">
        <v>48</v>
      </c>
      <c r="H45" s="87" t="s">
        <v>189</v>
      </c>
      <c r="I45" s="31" t="s">
        <v>190</v>
      </c>
      <c r="J45" s="33">
        <v>12</v>
      </c>
      <c r="K45" s="34">
        <v>40</v>
      </c>
      <c r="L45" s="34" t="s">
        <v>164</v>
      </c>
      <c r="M45" s="88" t="s">
        <v>191</v>
      </c>
      <c r="N45" s="86" t="s">
        <v>192</v>
      </c>
      <c r="O45" s="84" t="s">
        <v>120</v>
      </c>
      <c r="P45" s="52">
        <v>6800.5</v>
      </c>
      <c r="Q45" s="40"/>
      <c r="R45" s="38">
        <v>931</v>
      </c>
      <c r="S45" s="48"/>
      <c r="T45" s="39"/>
      <c r="U45" s="40">
        <f t="shared" si="0"/>
        <v>918.06750000000011</v>
      </c>
      <c r="V45" s="40">
        <f t="shared" si="1"/>
        <v>204.01499999999999</v>
      </c>
      <c r="W45" s="40">
        <f t="shared" si="2"/>
        <v>823.86357375</v>
      </c>
      <c r="X45" s="41">
        <f t="shared" si="3"/>
        <v>136.01</v>
      </c>
      <c r="Y45" s="41"/>
      <c r="Z45" s="41"/>
      <c r="AA45" s="41"/>
      <c r="AB45" s="41">
        <v>2500</v>
      </c>
      <c r="AC45" s="41"/>
      <c r="AD45" s="42">
        <f t="shared" si="4"/>
        <v>11334.166666666666</v>
      </c>
      <c r="AE45" s="43">
        <f t="shared" si="5"/>
        <v>5440.4</v>
      </c>
      <c r="AF45" s="43">
        <f t="shared" si="6"/>
        <v>3400.25</v>
      </c>
      <c r="AG45" s="43">
        <f t="shared" si="9"/>
        <v>3400.25</v>
      </c>
      <c r="AH45" s="43">
        <f t="shared" si="7"/>
        <v>4188.6092966666665</v>
      </c>
      <c r="AI45" s="32">
        <f t="shared" si="8"/>
        <v>27763.675963333331</v>
      </c>
    </row>
    <row r="46" spans="2:35" s="44" customFormat="1" ht="54.75" customHeight="1" x14ac:dyDescent="0.2">
      <c r="B46" s="90"/>
      <c r="C46" s="28" t="s">
        <v>44</v>
      </c>
      <c r="D46" s="29" t="s">
        <v>45</v>
      </c>
      <c r="E46" s="29" t="s">
        <v>46</v>
      </c>
      <c r="F46" s="29" t="s">
        <v>47</v>
      </c>
      <c r="G46" s="29" t="s">
        <v>48</v>
      </c>
      <c r="H46" s="87" t="s">
        <v>193</v>
      </c>
      <c r="I46" s="31"/>
      <c r="J46" s="33"/>
      <c r="K46" s="34"/>
      <c r="L46" s="34"/>
      <c r="M46" s="88" t="s">
        <v>194</v>
      </c>
      <c r="N46" s="86"/>
      <c r="O46" s="84" t="s">
        <v>120</v>
      </c>
      <c r="P46" s="52">
        <v>6475.5</v>
      </c>
      <c r="Q46" s="40"/>
      <c r="R46" s="38">
        <v>931</v>
      </c>
      <c r="S46" s="48"/>
      <c r="T46" s="39"/>
      <c r="U46" s="40">
        <f>P46*13.5%</f>
        <v>874.19250000000011</v>
      </c>
      <c r="V46" s="40">
        <f>P46*3%</f>
        <v>194.26499999999999</v>
      </c>
      <c r="W46" s="40">
        <f t="shared" si="2"/>
        <v>784.49063625000008</v>
      </c>
      <c r="X46" s="41">
        <f t="shared" si="3"/>
        <v>129.51</v>
      </c>
      <c r="Y46" s="41"/>
      <c r="Z46" s="41"/>
      <c r="AA46" s="41"/>
      <c r="AB46" s="41">
        <v>2500</v>
      </c>
      <c r="AC46" s="41"/>
      <c r="AD46" s="42">
        <f t="shared" si="4"/>
        <v>10792.5</v>
      </c>
      <c r="AE46" s="43">
        <f t="shared" si="5"/>
        <v>5180.3999999999996</v>
      </c>
      <c r="AF46" s="43">
        <f t="shared" si="6"/>
        <v>3237.75</v>
      </c>
      <c r="AG46" s="43">
        <f t="shared" si="9"/>
        <v>3237.75</v>
      </c>
      <c r="AH46" s="43">
        <f t="shared" si="7"/>
        <v>3988.4331299999999</v>
      </c>
      <c r="AI46" s="32">
        <f t="shared" si="8"/>
        <v>26436.833130000003</v>
      </c>
    </row>
    <row r="47" spans="2:35" s="44" customFormat="1" ht="54.75" customHeight="1" x14ac:dyDescent="0.2">
      <c r="B47" s="90"/>
      <c r="C47" s="28" t="s">
        <v>44</v>
      </c>
      <c r="D47" s="29" t="s">
        <v>45</v>
      </c>
      <c r="E47" s="29" t="s">
        <v>46</v>
      </c>
      <c r="F47" s="29" t="s">
        <v>47</v>
      </c>
      <c r="G47" s="29" t="s">
        <v>48</v>
      </c>
      <c r="H47" s="87" t="s">
        <v>193</v>
      </c>
      <c r="I47" s="31"/>
      <c r="J47" s="33"/>
      <c r="K47" s="34"/>
      <c r="L47" s="34"/>
      <c r="M47" s="88" t="s">
        <v>194</v>
      </c>
      <c r="N47" s="86"/>
      <c r="O47" s="84" t="s">
        <v>120</v>
      </c>
      <c r="P47" s="52">
        <v>6475.5</v>
      </c>
      <c r="Q47" s="40"/>
      <c r="R47" s="38">
        <v>931</v>
      </c>
      <c r="S47" s="48"/>
      <c r="T47" s="39"/>
      <c r="U47" s="40">
        <f t="shared" si="0"/>
        <v>874.19250000000011</v>
      </c>
      <c r="V47" s="40">
        <f t="shared" si="1"/>
        <v>194.26499999999999</v>
      </c>
      <c r="W47" s="40">
        <f t="shared" si="2"/>
        <v>784.49063625000008</v>
      </c>
      <c r="X47" s="41">
        <f t="shared" si="3"/>
        <v>129.51</v>
      </c>
      <c r="Y47" s="41"/>
      <c r="Z47" s="41"/>
      <c r="AA47" s="41"/>
      <c r="AB47" s="41">
        <v>2500</v>
      </c>
      <c r="AC47" s="41"/>
      <c r="AD47" s="42">
        <f t="shared" si="4"/>
        <v>10792.5</v>
      </c>
      <c r="AE47" s="43">
        <f t="shared" si="5"/>
        <v>5180.3999999999996</v>
      </c>
      <c r="AF47" s="43">
        <f t="shared" si="6"/>
        <v>3237.75</v>
      </c>
      <c r="AG47" s="43">
        <f t="shared" si="9"/>
        <v>3237.75</v>
      </c>
      <c r="AH47" s="43">
        <f t="shared" si="7"/>
        <v>3988.4331299999999</v>
      </c>
      <c r="AI47" s="32">
        <f t="shared" si="8"/>
        <v>26436.833130000003</v>
      </c>
    </row>
    <row r="48" spans="2:35" s="44" customFormat="1" ht="54.75" customHeight="1" x14ac:dyDescent="0.2">
      <c r="B48" s="85">
        <v>36</v>
      </c>
      <c r="C48" s="28" t="s">
        <v>44</v>
      </c>
      <c r="D48" s="29" t="s">
        <v>45</v>
      </c>
      <c r="E48" s="29" t="s">
        <v>46</v>
      </c>
      <c r="F48" s="29" t="s">
        <v>47</v>
      </c>
      <c r="G48" s="29" t="s">
        <v>48</v>
      </c>
      <c r="H48" s="87" t="s">
        <v>195</v>
      </c>
      <c r="I48" s="31" t="s">
        <v>196</v>
      </c>
      <c r="J48" s="33">
        <v>10</v>
      </c>
      <c r="K48" s="34">
        <v>40</v>
      </c>
      <c r="L48" s="34" t="s">
        <v>164</v>
      </c>
      <c r="M48" s="83" t="s">
        <v>197</v>
      </c>
      <c r="N48" s="86" t="s">
        <v>198</v>
      </c>
      <c r="O48" s="84" t="s">
        <v>120</v>
      </c>
      <c r="P48" s="52">
        <v>6168.3</v>
      </c>
      <c r="Q48" s="40"/>
      <c r="R48" s="38">
        <v>931</v>
      </c>
      <c r="S48" s="48"/>
      <c r="T48" s="39"/>
      <c r="U48" s="40">
        <f t="shared" si="0"/>
        <v>832.72050000000013</v>
      </c>
      <c r="V48" s="40">
        <f t="shared" si="1"/>
        <v>185.04900000000001</v>
      </c>
      <c r="W48" s="40">
        <f t="shared" si="2"/>
        <v>747.27412425</v>
      </c>
      <c r="X48" s="41">
        <f t="shared" si="3"/>
        <v>123.366</v>
      </c>
      <c r="Y48" s="41"/>
      <c r="Z48" s="41"/>
      <c r="AA48" s="41">
        <v>1085</v>
      </c>
      <c r="AB48" s="41">
        <v>2500</v>
      </c>
      <c r="AC48" s="41"/>
      <c r="AD48" s="42">
        <f t="shared" si="4"/>
        <v>10280.5</v>
      </c>
      <c r="AE48" s="43">
        <f t="shared" si="5"/>
        <v>4934.6400000000003</v>
      </c>
      <c r="AF48" s="43">
        <f t="shared" si="6"/>
        <v>3084.15</v>
      </c>
      <c r="AG48" s="43">
        <f t="shared" si="9"/>
        <v>3084.15</v>
      </c>
      <c r="AH48" s="43">
        <f t="shared" si="7"/>
        <v>3799.2204579999998</v>
      </c>
      <c r="AI48" s="32">
        <f t="shared" si="8"/>
        <v>25182.660458000002</v>
      </c>
    </row>
    <row r="49" spans="2:35" s="44" customFormat="1" ht="54.75" customHeight="1" x14ac:dyDescent="0.2">
      <c r="B49" s="81">
        <v>37</v>
      </c>
      <c r="C49" s="28" t="s">
        <v>44</v>
      </c>
      <c r="D49" s="29" t="s">
        <v>45</v>
      </c>
      <c r="E49" s="29" t="s">
        <v>46</v>
      </c>
      <c r="F49" s="29" t="s">
        <v>47</v>
      </c>
      <c r="G49" s="29" t="s">
        <v>48</v>
      </c>
      <c r="H49" s="87" t="s">
        <v>195</v>
      </c>
      <c r="I49" s="31" t="s">
        <v>199</v>
      </c>
      <c r="J49" s="33">
        <v>10</v>
      </c>
      <c r="K49" s="34">
        <v>40</v>
      </c>
      <c r="L49" s="34" t="s">
        <v>164</v>
      </c>
      <c r="M49" s="83" t="s">
        <v>197</v>
      </c>
      <c r="N49" s="86" t="s">
        <v>198</v>
      </c>
      <c r="O49" s="84" t="s">
        <v>120</v>
      </c>
      <c r="P49" s="52">
        <v>6168.3</v>
      </c>
      <c r="Q49" s="40"/>
      <c r="R49" s="38">
        <v>931</v>
      </c>
      <c r="S49" s="48"/>
      <c r="T49" s="39">
        <f>((P49/100)*1.9)*1</f>
        <v>117.1977</v>
      </c>
      <c r="U49" s="40">
        <f t="shared" si="0"/>
        <v>832.72050000000013</v>
      </c>
      <c r="V49" s="40">
        <f t="shared" si="1"/>
        <v>185.04900000000001</v>
      </c>
      <c r="W49" s="40">
        <f t="shared" si="2"/>
        <v>747.27412425</v>
      </c>
      <c r="X49" s="41">
        <f t="shared" si="3"/>
        <v>123.366</v>
      </c>
      <c r="Y49" s="41"/>
      <c r="Z49" s="41"/>
      <c r="AA49" s="41">
        <v>1085</v>
      </c>
      <c r="AB49" s="41">
        <v>2500</v>
      </c>
      <c r="AC49" s="41"/>
      <c r="AD49" s="42">
        <f t="shared" si="4"/>
        <v>10280.5</v>
      </c>
      <c r="AE49" s="43">
        <f t="shared" si="5"/>
        <v>4934.6400000000003</v>
      </c>
      <c r="AF49" s="43">
        <f t="shared" si="6"/>
        <v>3084.15</v>
      </c>
      <c r="AG49" s="43">
        <f t="shared" si="9"/>
        <v>3084.15</v>
      </c>
      <c r="AH49" s="43">
        <f t="shared" si="7"/>
        <v>3799.2204579999998</v>
      </c>
      <c r="AI49" s="32">
        <f t="shared" si="8"/>
        <v>25182.660458000002</v>
      </c>
    </row>
    <row r="50" spans="2:35" s="44" customFormat="1" ht="54.75" customHeight="1" x14ac:dyDescent="0.2">
      <c r="B50" s="85">
        <v>38</v>
      </c>
      <c r="C50" s="28" t="s">
        <v>44</v>
      </c>
      <c r="D50" s="29" t="s">
        <v>45</v>
      </c>
      <c r="E50" s="29" t="s">
        <v>46</v>
      </c>
      <c r="F50" s="29" t="s">
        <v>47</v>
      </c>
      <c r="G50" s="29" t="s">
        <v>48</v>
      </c>
      <c r="H50" s="87" t="s">
        <v>195</v>
      </c>
      <c r="I50" s="31" t="s">
        <v>200</v>
      </c>
      <c r="J50" s="33">
        <v>10</v>
      </c>
      <c r="K50" s="34">
        <v>40</v>
      </c>
      <c r="L50" s="34" t="s">
        <v>164</v>
      </c>
      <c r="M50" s="83" t="s">
        <v>197</v>
      </c>
      <c r="N50" s="86" t="s">
        <v>198</v>
      </c>
      <c r="O50" s="84" t="s">
        <v>120</v>
      </c>
      <c r="P50" s="52">
        <v>6168.3</v>
      </c>
      <c r="Q50" s="40"/>
      <c r="R50" s="38">
        <v>931</v>
      </c>
      <c r="S50" s="48"/>
      <c r="T50" s="39"/>
      <c r="U50" s="40">
        <f t="shared" si="0"/>
        <v>832.72050000000013</v>
      </c>
      <c r="V50" s="40">
        <f t="shared" si="1"/>
        <v>185.04900000000001</v>
      </c>
      <c r="W50" s="40">
        <f t="shared" si="2"/>
        <v>747.27412425</v>
      </c>
      <c r="X50" s="41">
        <f t="shared" si="3"/>
        <v>123.366</v>
      </c>
      <c r="Y50" s="41"/>
      <c r="Z50" s="41"/>
      <c r="AA50" s="41">
        <v>1085</v>
      </c>
      <c r="AB50" s="41">
        <v>2500</v>
      </c>
      <c r="AC50" s="41"/>
      <c r="AD50" s="42">
        <f t="shared" si="4"/>
        <v>10280.5</v>
      </c>
      <c r="AE50" s="43">
        <f t="shared" si="5"/>
        <v>4934.6400000000003</v>
      </c>
      <c r="AF50" s="43">
        <f t="shared" si="6"/>
        <v>3084.15</v>
      </c>
      <c r="AG50" s="43">
        <f t="shared" si="9"/>
        <v>3084.15</v>
      </c>
      <c r="AH50" s="43">
        <f t="shared" si="7"/>
        <v>3799.2204579999998</v>
      </c>
      <c r="AI50" s="32">
        <f t="shared" si="8"/>
        <v>25182.660458000002</v>
      </c>
    </row>
    <row r="51" spans="2:35" s="44" customFormat="1" ht="54.75" customHeight="1" x14ac:dyDescent="0.2">
      <c r="B51" s="81">
        <v>39</v>
      </c>
      <c r="C51" s="28" t="s">
        <v>44</v>
      </c>
      <c r="D51" s="29" t="s">
        <v>45</v>
      </c>
      <c r="E51" s="29" t="s">
        <v>46</v>
      </c>
      <c r="F51" s="29" t="s">
        <v>47</v>
      </c>
      <c r="G51" s="29" t="s">
        <v>48</v>
      </c>
      <c r="H51" s="87" t="s">
        <v>201</v>
      </c>
      <c r="I51" s="31" t="s">
        <v>202</v>
      </c>
      <c r="J51" s="33">
        <v>8</v>
      </c>
      <c r="K51" s="34">
        <v>40</v>
      </c>
      <c r="L51" s="34" t="s">
        <v>164</v>
      </c>
      <c r="M51" s="86" t="s">
        <v>203</v>
      </c>
      <c r="N51" s="83" t="s">
        <v>127</v>
      </c>
      <c r="O51" s="83" t="s">
        <v>127</v>
      </c>
      <c r="P51" s="52">
        <v>5587.3</v>
      </c>
      <c r="Q51" s="40"/>
      <c r="R51" s="38">
        <v>931</v>
      </c>
      <c r="S51" s="48"/>
      <c r="T51" s="39"/>
      <c r="U51" s="40">
        <f t="shared" si="0"/>
        <v>754.28550000000007</v>
      </c>
      <c r="V51" s="40">
        <f t="shared" si="1"/>
        <v>167.619</v>
      </c>
      <c r="W51" s="40">
        <f t="shared" si="2"/>
        <v>676.88742675000003</v>
      </c>
      <c r="X51" s="41">
        <f t="shared" si="3"/>
        <v>111.74600000000001</v>
      </c>
      <c r="Y51" s="41"/>
      <c r="Z51" s="41"/>
      <c r="AA51" s="41">
        <v>1085</v>
      </c>
      <c r="AB51" s="41">
        <v>2500</v>
      </c>
      <c r="AC51" s="41"/>
      <c r="AD51" s="42">
        <f t="shared" si="4"/>
        <v>9312.1666666666679</v>
      </c>
      <c r="AE51" s="43">
        <f t="shared" si="5"/>
        <v>4469.84</v>
      </c>
      <c r="AF51" s="43">
        <f t="shared" si="6"/>
        <v>2793.65</v>
      </c>
      <c r="AG51" s="43">
        <f t="shared" si="9"/>
        <v>2793.65</v>
      </c>
      <c r="AH51" s="43">
        <f t="shared" si="7"/>
        <v>3441.3670646666669</v>
      </c>
      <c r="AI51" s="32">
        <f t="shared" si="8"/>
        <v>22810.673731333336</v>
      </c>
    </row>
    <row r="52" spans="2:35" s="44" customFormat="1" ht="54.75" customHeight="1" x14ac:dyDescent="0.2">
      <c r="B52" s="85">
        <v>40</v>
      </c>
      <c r="C52" s="28" t="s">
        <v>44</v>
      </c>
      <c r="D52" s="29" t="s">
        <v>45</v>
      </c>
      <c r="E52" s="29" t="s">
        <v>46</v>
      </c>
      <c r="F52" s="29" t="s">
        <v>47</v>
      </c>
      <c r="G52" s="29" t="s">
        <v>48</v>
      </c>
      <c r="H52" s="87" t="s">
        <v>201</v>
      </c>
      <c r="I52" s="31" t="s">
        <v>204</v>
      </c>
      <c r="J52" s="33">
        <v>8</v>
      </c>
      <c r="K52" s="34">
        <v>40</v>
      </c>
      <c r="L52" s="34" t="s">
        <v>164</v>
      </c>
      <c r="M52" s="86" t="s">
        <v>203</v>
      </c>
      <c r="N52" s="86" t="s">
        <v>131</v>
      </c>
      <c r="O52" s="84" t="s">
        <v>120</v>
      </c>
      <c r="P52" s="52">
        <v>5587.3</v>
      </c>
      <c r="Q52" s="40"/>
      <c r="R52" s="38">
        <v>931</v>
      </c>
      <c r="S52" s="48"/>
      <c r="T52" s="39">
        <f>((P52/100)*1.9)*1</f>
        <v>106.15870000000001</v>
      </c>
      <c r="U52" s="40">
        <f t="shared" si="0"/>
        <v>754.28550000000007</v>
      </c>
      <c r="V52" s="40">
        <f t="shared" si="1"/>
        <v>167.619</v>
      </c>
      <c r="W52" s="40">
        <f t="shared" si="2"/>
        <v>676.88742675000003</v>
      </c>
      <c r="X52" s="41">
        <f t="shared" si="3"/>
        <v>111.74600000000001</v>
      </c>
      <c r="Y52" s="41"/>
      <c r="Z52" s="41"/>
      <c r="AA52" s="41">
        <v>1085</v>
      </c>
      <c r="AB52" s="41">
        <v>2500</v>
      </c>
      <c r="AC52" s="41"/>
      <c r="AD52" s="42">
        <f t="shared" si="4"/>
        <v>9312.1666666666679</v>
      </c>
      <c r="AE52" s="43">
        <f t="shared" si="5"/>
        <v>4469.84</v>
      </c>
      <c r="AF52" s="43">
        <f t="shared" si="6"/>
        <v>2793.65</v>
      </c>
      <c r="AG52" s="43">
        <f t="shared" si="9"/>
        <v>2793.65</v>
      </c>
      <c r="AH52" s="43">
        <f t="shared" si="7"/>
        <v>3441.3670646666669</v>
      </c>
      <c r="AI52" s="32">
        <f t="shared" si="8"/>
        <v>22810.673731333336</v>
      </c>
    </row>
    <row r="53" spans="2:35" s="44" customFormat="1" ht="54.75" customHeight="1" x14ac:dyDescent="0.2">
      <c r="B53" s="81">
        <v>41</v>
      </c>
      <c r="C53" s="28" t="s">
        <v>44</v>
      </c>
      <c r="D53" s="29" t="s">
        <v>45</v>
      </c>
      <c r="E53" s="29" t="s">
        <v>46</v>
      </c>
      <c r="F53" s="29" t="s">
        <v>47</v>
      </c>
      <c r="G53" s="29" t="s">
        <v>48</v>
      </c>
      <c r="H53" s="87" t="s">
        <v>205</v>
      </c>
      <c r="I53" s="32"/>
      <c r="J53" s="33">
        <v>7</v>
      </c>
      <c r="K53" s="34">
        <v>40</v>
      </c>
      <c r="L53" s="34" t="s">
        <v>164</v>
      </c>
      <c r="M53" s="83" t="s">
        <v>206</v>
      </c>
      <c r="N53" s="86" t="s">
        <v>131</v>
      </c>
      <c r="O53" s="84" t="s">
        <v>120</v>
      </c>
      <c r="P53" s="52">
        <v>5314.95</v>
      </c>
      <c r="Q53" s="40"/>
      <c r="R53" s="38">
        <v>931</v>
      </c>
      <c r="S53" s="48"/>
      <c r="T53" s="39"/>
      <c r="U53" s="40">
        <f t="shared" si="0"/>
        <v>717.51824999999997</v>
      </c>
      <c r="V53" s="40">
        <f t="shared" si="1"/>
        <v>159.4485</v>
      </c>
      <c r="W53" s="40">
        <f t="shared" si="2"/>
        <v>643.89290512499997</v>
      </c>
      <c r="X53" s="41">
        <f t="shared" si="3"/>
        <v>106.29899999999999</v>
      </c>
      <c r="Y53" s="41"/>
      <c r="Z53" s="41"/>
      <c r="AA53" s="41"/>
      <c r="AB53" s="41">
        <v>2500</v>
      </c>
      <c r="AC53" s="41"/>
      <c r="AD53" s="42">
        <f t="shared" si="4"/>
        <v>8858.25</v>
      </c>
      <c r="AE53" s="43">
        <f t="shared" si="5"/>
        <v>4251.96</v>
      </c>
      <c r="AF53" s="43">
        <f t="shared" si="6"/>
        <v>2657.4749999999999</v>
      </c>
      <c r="AG53" s="43">
        <f t="shared" si="9"/>
        <v>2657.4749999999999</v>
      </c>
      <c r="AH53" s="43">
        <f t="shared" si="7"/>
        <v>3273.6194369999998</v>
      </c>
      <c r="AI53" s="32">
        <f t="shared" si="8"/>
        <v>21698.779437000001</v>
      </c>
    </row>
    <row r="54" spans="2:35" s="44" customFormat="1" ht="54.75" customHeight="1" x14ac:dyDescent="0.2">
      <c r="B54" s="85">
        <v>42</v>
      </c>
      <c r="C54" s="28" t="s">
        <v>44</v>
      </c>
      <c r="D54" s="29" t="s">
        <v>45</v>
      </c>
      <c r="E54" s="29" t="s">
        <v>46</v>
      </c>
      <c r="F54" s="29" t="s">
        <v>47</v>
      </c>
      <c r="G54" s="29" t="s">
        <v>48</v>
      </c>
      <c r="H54" s="87" t="s">
        <v>205</v>
      </c>
      <c r="I54" s="31"/>
      <c r="J54" s="33">
        <v>7</v>
      </c>
      <c r="K54" s="34">
        <v>40</v>
      </c>
      <c r="L54" s="34" t="s">
        <v>164</v>
      </c>
      <c r="M54" s="83" t="s">
        <v>206</v>
      </c>
      <c r="N54" s="86" t="s">
        <v>131</v>
      </c>
      <c r="O54" s="84" t="s">
        <v>120</v>
      </c>
      <c r="P54" s="52">
        <v>5314.95</v>
      </c>
      <c r="Q54" s="40"/>
      <c r="R54" s="38">
        <v>931</v>
      </c>
      <c r="S54" s="48"/>
      <c r="T54" s="39"/>
      <c r="U54" s="40">
        <f t="shared" si="0"/>
        <v>717.51824999999997</v>
      </c>
      <c r="V54" s="40">
        <f t="shared" si="1"/>
        <v>159.4485</v>
      </c>
      <c r="W54" s="40">
        <f t="shared" si="2"/>
        <v>643.89290512499997</v>
      </c>
      <c r="X54" s="41">
        <f t="shared" si="3"/>
        <v>106.29899999999999</v>
      </c>
      <c r="Y54" s="41"/>
      <c r="Z54" s="41"/>
      <c r="AA54" s="41"/>
      <c r="AB54" s="41">
        <v>2500</v>
      </c>
      <c r="AC54" s="41"/>
      <c r="AD54" s="42">
        <f t="shared" si="4"/>
        <v>8858.25</v>
      </c>
      <c r="AE54" s="43">
        <f t="shared" si="5"/>
        <v>4251.96</v>
      </c>
      <c r="AF54" s="43">
        <f t="shared" si="6"/>
        <v>2657.4749999999999</v>
      </c>
      <c r="AG54" s="43">
        <f t="shared" si="9"/>
        <v>2657.4749999999999</v>
      </c>
      <c r="AH54" s="43">
        <f t="shared" si="7"/>
        <v>3273.6194369999998</v>
      </c>
      <c r="AI54" s="32">
        <f t="shared" si="8"/>
        <v>21698.779437000001</v>
      </c>
    </row>
    <row r="55" spans="2:35" s="44" customFormat="1" ht="54.75" customHeight="1" x14ac:dyDescent="0.2">
      <c r="B55" s="81">
        <v>43</v>
      </c>
      <c r="C55" s="28" t="s">
        <v>44</v>
      </c>
      <c r="D55" s="29" t="s">
        <v>45</v>
      </c>
      <c r="E55" s="29" t="s">
        <v>46</v>
      </c>
      <c r="F55" s="29" t="s">
        <v>47</v>
      </c>
      <c r="G55" s="29" t="s">
        <v>48</v>
      </c>
      <c r="H55" s="87" t="s">
        <v>205</v>
      </c>
      <c r="I55" s="31" t="s">
        <v>207</v>
      </c>
      <c r="J55" s="33">
        <v>7</v>
      </c>
      <c r="K55" s="34">
        <v>40</v>
      </c>
      <c r="L55" s="34" t="s">
        <v>164</v>
      </c>
      <c r="M55" s="83" t="s">
        <v>206</v>
      </c>
      <c r="N55" s="86" t="s">
        <v>150</v>
      </c>
      <c r="O55" s="84" t="s">
        <v>120</v>
      </c>
      <c r="P55" s="52">
        <v>5314.95</v>
      </c>
      <c r="Q55" s="40"/>
      <c r="R55" s="38">
        <v>931</v>
      </c>
      <c r="S55" s="48"/>
      <c r="T55" s="39"/>
      <c r="U55" s="40">
        <f t="shared" si="0"/>
        <v>717.51824999999997</v>
      </c>
      <c r="V55" s="40">
        <f t="shared" si="1"/>
        <v>159.4485</v>
      </c>
      <c r="W55" s="40">
        <f t="shared" si="2"/>
        <v>643.89290512499997</v>
      </c>
      <c r="X55" s="41">
        <f t="shared" si="3"/>
        <v>106.29899999999999</v>
      </c>
      <c r="Y55" s="41"/>
      <c r="Z55" s="41"/>
      <c r="AA55" s="41"/>
      <c r="AB55" s="41">
        <v>2500</v>
      </c>
      <c r="AC55" s="41"/>
      <c r="AD55" s="42">
        <f t="shared" si="4"/>
        <v>8858.25</v>
      </c>
      <c r="AE55" s="43">
        <f t="shared" si="5"/>
        <v>4251.96</v>
      </c>
      <c r="AF55" s="43">
        <f t="shared" si="6"/>
        <v>2657.4749999999999</v>
      </c>
      <c r="AG55" s="43">
        <f t="shared" si="9"/>
        <v>2657.4749999999999</v>
      </c>
      <c r="AH55" s="43">
        <f t="shared" si="7"/>
        <v>3273.6194369999998</v>
      </c>
      <c r="AI55" s="32">
        <f t="shared" si="8"/>
        <v>21698.779437000001</v>
      </c>
    </row>
    <row r="56" spans="2:35" s="44" customFormat="1" ht="54.75" customHeight="1" x14ac:dyDescent="0.2">
      <c r="B56" s="85">
        <v>44</v>
      </c>
      <c r="C56" s="28" t="s">
        <v>44</v>
      </c>
      <c r="D56" s="29" t="s">
        <v>45</v>
      </c>
      <c r="E56" s="29" t="s">
        <v>46</v>
      </c>
      <c r="F56" s="29" t="s">
        <v>47</v>
      </c>
      <c r="G56" s="29" t="s">
        <v>48</v>
      </c>
      <c r="H56" s="87" t="s">
        <v>205</v>
      </c>
      <c r="I56" s="31"/>
      <c r="J56" s="33">
        <v>7</v>
      </c>
      <c r="K56" s="34">
        <v>40</v>
      </c>
      <c r="L56" s="34" t="s">
        <v>164</v>
      </c>
      <c r="M56" s="83" t="s">
        <v>206</v>
      </c>
      <c r="N56" s="86" t="s">
        <v>150</v>
      </c>
      <c r="O56" s="83" t="s">
        <v>127</v>
      </c>
      <c r="P56" s="52">
        <v>5314.95</v>
      </c>
      <c r="Q56" s="40"/>
      <c r="R56" s="38">
        <v>931</v>
      </c>
      <c r="S56" s="48"/>
      <c r="T56" s="39"/>
      <c r="U56" s="40">
        <f t="shared" si="0"/>
        <v>717.51824999999997</v>
      </c>
      <c r="V56" s="40">
        <f t="shared" si="1"/>
        <v>159.4485</v>
      </c>
      <c r="W56" s="40">
        <f t="shared" si="2"/>
        <v>643.89290512499997</v>
      </c>
      <c r="X56" s="41">
        <f t="shared" si="3"/>
        <v>106.29899999999999</v>
      </c>
      <c r="Y56" s="41"/>
      <c r="Z56" s="41"/>
      <c r="AA56" s="41"/>
      <c r="AB56" s="41">
        <v>2500</v>
      </c>
      <c r="AC56" s="41"/>
      <c r="AD56" s="42">
        <f t="shared" si="4"/>
        <v>8858.25</v>
      </c>
      <c r="AE56" s="43">
        <f t="shared" si="5"/>
        <v>4251.96</v>
      </c>
      <c r="AF56" s="43">
        <f t="shared" si="6"/>
        <v>2657.4749999999999</v>
      </c>
      <c r="AG56" s="43">
        <f t="shared" si="9"/>
        <v>2657.4749999999999</v>
      </c>
      <c r="AH56" s="43">
        <f t="shared" si="7"/>
        <v>3273.6194369999998</v>
      </c>
      <c r="AI56" s="32">
        <f t="shared" si="8"/>
        <v>21698.779437000001</v>
      </c>
    </row>
    <row r="57" spans="2:35" s="44" customFormat="1" ht="54.75" customHeight="1" x14ac:dyDescent="0.2">
      <c r="B57" s="85">
        <v>44</v>
      </c>
      <c r="C57" s="28" t="s">
        <v>44</v>
      </c>
      <c r="D57" s="29" t="s">
        <v>45</v>
      </c>
      <c r="E57" s="29" t="s">
        <v>46</v>
      </c>
      <c r="F57" s="29" t="s">
        <v>47</v>
      </c>
      <c r="G57" s="29" t="s">
        <v>48</v>
      </c>
      <c r="H57" s="87" t="s">
        <v>205</v>
      </c>
      <c r="I57" s="31"/>
      <c r="J57" s="33">
        <v>7</v>
      </c>
      <c r="K57" s="34">
        <v>40</v>
      </c>
      <c r="L57" s="34" t="s">
        <v>164</v>
      </c>
      <c r="M57" s="83" t="s">
        <v>206</v>
      </c>
      <c r="N57" s="86" t="s">
        <v>150</v>
      </c>
      <c r="O57" s="83" t="s">
        <v>127</v>
      </c>
      <c r="P57" s="52">
        <v>5314.95</v>
      </c>
      <c r="Q57" s="40"/>
      <c r="R57" s="38">
        <v>931</v>
      </c>
      <c r="S57" s="48"/>
      <c r="T57" s="39"/>
      <c r="U57" s="40">
        <f t="shared" si="0"/>
        <v>717.51824999999997</v>
      </c>
      <c r="V57" s="40">
        <f t="shared" si="1"/>
        <v>159.4485</v>
      </c>
      <c r="W57" s="40">
        <f t="shared" si="2"/>
        <v>643.89290512499997</v>
      </c>
      <c r="X57" s="41">
        <f t="shared" si="3"/>
        <v>106.29899999999999</v>
      </c>
      <c r="Y57" s="41"/>
      <c r="Z57" s="41"/>
      <c r="AA57" s="41"/>
      <c r="AB57" s="41">
        <v>2500</v>
      </c>
      <c r="AC57" s="41"/>
      <c r="AD57" s="42">
        <f t="shared" si="4"/>
        <v>8858.25</v>
      </c>
      <c r="AE57" s="43">
        <f t="shared" si="5"/>
        <v>4251.96</v>
      </c>
      <c r="AF57" s="43">
        <f t="shared" si="6"/>
        <v>2657.4749999999999</v>
      </c>
      <c r="AG57" s="43">
        <f t="shared" si="9"/>
        <v>2657.4749999999999</v>
      </c>
      <c r="AH57" s="43">
        <f t="shared" si="7"/>
        <v>3273.6194369999998</v>
      </c>
      <c r="AI57" s="32">
        <f t="shared" si="8"/>
        <v>21698.779437000001</v>
      </c>
    </row>
    <row r="58" spans="2:35" s="44" customFormat="1" ht="54.75" customHeight="1" x14ac:dyDescent="0.2">
      <c r="B58" s="81">
        <v>45</v>
      </c>
      <c r="C58" s="28" t="s">
        <v>44</v>
      </c>
      <c r="D58" s="29" t="s">
        <v>45</v>
      </c>
      <c r="E58" s="29" t="s">
        <v>46</v>
      </c>
      <c r="F58" s="29" t="s">
        <v>47</v>
      </c>
      <c r="G58" s="29" t="s">
        <v>48</v>
      </c>
      <c r="H58" s="87" t="s">
        <v>208</v>
      </c>
      <c r="I58" s="32"/>
      <c r="J58" s="33">
        <v>7</v>
      </c>
      <c r="K58" s="34">
        <v>40</v>
      </c>
      <c r="L58" s="34" t="s">
        <v>164</v>
      </c>
      <c r="M58" s="83" t="s">
        <v>209</v>
      </c>
      <c r="N58" s="83" t="s">
        <v>187</v>
      </c>
      <c r="O58" s="83" t="s">
        <v>127</v>
      </c>
      <c r="P58" s="52">
        <v>5059.6000000000004</v>
      </c>
      <c r="Q58" s="40"/>
      <c r="R58" s="38">
        <v>931</v>
      </c>
      <c r="S58" s="48"/>
      <c r="T58" s="39"/>
      <c r="U58" s="40">
        <f t="shared" si="0"/>
        <v>683.04600000000005</v>
      </c>
      <c r="V58" s="40">
        <f t="shared" si="1"/>
        <v>151.78800000000001</v>
      </c>
      <c r="W58" s="40">
        <f t="shared" si="2"/>
        <v>612.95789100000002</v>
      </c>
      <c r="X58" s="41">
        <f t="shared" si="3"/>
        <v>101.19200000000001</v>
      </c>
      <c r="Y58" s="41"/>
      <c r="Z58" s="41"/>
      <c r="AA58" s="41"/>
      <c r="AB58" s="41">
        <v>2500</v>
      </c>
      <c r="AC58" s="41"/>
      <c r="AD58" s="42">
        <f t="shared" si="4"/>
        <v>8432.6666666666661</v>
      </c>
      <c r="AE58" s="43">
        <f t="shared" si="5"/>
        <v>4047.6800000000003</v>
      </c>
      <c r="AF58" s="43">
        <f t="shared" si="6"/>
        <v>2529.8000000000002</v>
      </c>
      <c r="AG58" s="43">
        <f t="shared" si="9"/>
        <v>2529.8000000000002</v>
      </c>
      <c r="AH58" s="43">
        <f t="shared" si="7"/>
        <v>3116.3425626666667</v>
      </c>
      <c r="AI58" s="32">
        <f t="shared" si="8"/>
        <v>20656.289229333335</v>
      </c>
    </row>
    <row r="59" spans="2:35" s="44" customFormat="1" ht="54.75" customHeight="1" x14ac:dyDescent="0.2">
      <c r="B59" s="85">
        <v>46</v>
      </c>
      <c r="C59" s="28" t="s">
        <v>44</v>
      </c>
      <c r="D59" s="29" t="s">
        <v>45</v>
      </c>
      <c r="E59" s="29" t="s">
        <v>46</v>
      </c>
      <c r="F59" s="29" t="s">
        <v>47</v>
      </c>
      <c r="G59" s="29" t="s">
        <v>48</v>
      </c>
      <c r="H59" s="87" t="s">
        <v>210</v>
      </c>
      <c r="I59" s="31" t="s">
        <v>211</v>
      </c>
      <c r="J59" s="33">
        <v>6</v>
      </c>
      <c r="K59" s="34">
        <v>40</v>
      </c>
      <c r="L59" s="34" t="s">
        <v>164</v>
      </c>
      <c r="M59" s="83" t="s">
        <v>212</v>
      </c>
      <c r="N59" s="86" t="s">
        <v>213</v>
      </c>
      <c r="O59" s="83" t="s">
        <v>127</v>
      </c>
      <c r="P59" s="52">
        <v>5059.6000000000004</v>
      </c>
      <c r="Q59" s="40"/>
      <c r="R59" s="38">
        <v>931</v>
      </c>
      <c r="S59" s="48"/>
      <c r="T59" s="39"/>
      <c r="U59" s="40">
        <f t="shared" si="0"/>
        <v>683.04600000000005</v>
      </c>
      <c r="V59" s="40">
        <f t="shared" si="1"/>
        <v>151.78800000000001</v>
      </c>
      <c r="W59" s="40">
        <f t="shared" si="2"/>
        <v>612.95789100000002</v>
      </c>
      <c r="X59" s="41">
        <f t="shared" si="3"/>
        <v>101.19200000000001</v>
      </c>
      <c r="Y59" s="41"/>
      <c r="Z59" s="41"/>
      <c r="AA59" s="41"/>
      <c r="AB59" s="41">
        <v>2500</v>
      </c>
      <c r="AC59" s="41"/>
      <c r="AD59" s="42">
        <f t="shared" si="4"/>
        <v>8432.6666666666661</v>
      </c>
      <c r="AE59" s="43">
        <f t="shared" si="5"/>
        <v>4047.6800000000003</v>
      </c>
      <c r="AF59" s="43">
        <f t="shared" si="6"/>
        <v>2529.8000000000002</v>
      </c>
      <c r="AG59" s="43">
        <f t="shared" si="9"/>
        <v>2529.8000000000002</v>
      </c>
      <c r="AH59" s="43">
        <f t="shared" si="7"/>
        <v>3116.3425626666667</v>
      </c>
      <c r="AI59" s="32">
        <f t="shared" si="8"/>
        <v>20656.289229333335</v>
      </c>
    </row>
    <row r="60" spans="2:35" s="44" customFormat="1" ht="54.75" customHeight="1" x14ac:dyDescent="0.2">
      <c r="B60" s="81">
        <v>47</v>
      </c>
      <c r="C60" s="28" t="s">
        <v>44</v>
      </c>
      <c r="D60" s="29" t="s">
        <v>45</v>
      </c>
      <c r="E60" s="29" t="s">
        <v>46</v>
      </c>
      <c r="F60" s="29" t="s">
        <v>47</v>
      </c>
      <c r="G60" s="29" t="s">
        <v>48</v>
      </c>
      <c r="H60" s="87" t="s">
        <v>214</v>
      </c>
      <c r="I60" s="31" t="s">
        <v>215</v>
      </c>
      <c r="J60" s="33">
        <v>6</v>
      </c>
      <c r="K60" s="34">
        <v>40</v>
      </c>
      <c r="L60" s="34" t="s">
        <v>164</v>
      </c>
      <c r="M60" s="83" t="s">
        <v>212</v>
      </c>
      <c r="N60" s="86" t="s">
        <v>156</v>
      </c>
      <c r="O60" s="83" t="s">
        <v>127</v>
      </c>
      <c r="P60" s="52">
        <v>5059.6000000000004</v>
      </c>
      <c r="Q60" s="40"/>
      <c r="R60" s="38">
        <v>931</v>
      </c>
      <c r="S60" s="48"/>
      <c r="T60" s="39"/>
      <c r="U60" s="40">
        <f t="shared" si="0"/>
        <v>683.04600000000005</v>
      </c>
      <c r="V60" s="40">
        <f t="shared" si="1"/>
        <v>151.78800000000001</v>
      </c>
      <c r="W60" s="40">
        <f t="shared" si="2"/>
        <v>612.95789100000002</v>
      </c>
      <c r="X60" s="41">
        <f t="shared" si="3"/>
        <v>101.19200000000001</v>
      </c>
      <c r="Y60" s="41"/>
      <c r="Z60" s="41"/>
      <c r="AA60" s="41">
        <v>1085</v>
      </c>
      <c r="AB60" s="41">
        <v>2500</v>
      </c>
      <c r="AC60" s="41"/>
      <c r="AD60" s="42">
        <f t="shared" si="4"/>
        <v>8432.6666666666661</v>
      </c>
      <c r="AE60" s="43">
        <f t="shared" si="5"/>
        <v>4047.6800000000003</v>
      </c>
      <c r="AF60" s="43">
        <f t="shared" si="6"/>
        <v>2529.8000000000002</v>
      </c>
      <c r="AG60" s="43">
        <f t="shared" si="9"/>
        <v>2529.8000000000002</v>
      </c>
      <c r="AH60" s="43">
        <f t="shared" si="7"/>
        <v>3116.3425626666667</v>
      </c>
      <c r="AI60" s="32">
        <f t="shared" si="8"/>
        <v>20656.289229333335</v>
      </c>
    </row>
    <row r="61" spans="2:35" s="44" customFormat="1" ht="54.75" customHeight="1" x14ac:dyDescent="0.2">
      <c r="B61" s="85">
        <v>48</v>
      </c>
      <c r="C61" s="28" t="s">
        <v>44</v>
      </c>
      <c r="D61" s="29" t="s">
        <v>45</v>
      </c>
      <c r="E61" s="29" t="s">
        <v>46</v>
      </c>
      <c r="F61" s="29" t="s">
        <v>47</v>
      </c>
      <c r="G61" s="29" t="s">
        <v>48</v>
      </c>
      <c r="H61" s="87" t="s">
        <v>210</v>
      </c>
      <c r="I61" s="31" t="s">
        <v>216</v>
      </c>
      <c r="J61" s="33">
        <v>6</v>
      </c>
      <c r="K61" s="34">
        <v>40</v>
      </c>
      <c r="L61" s="34" t="s">
        <v>164</v>
      </c>
      <c r="M61" s="83" t="s">
        <v>212</v>
      </c>
      <c r="N61" s="86" t="s">
        <v>150</v>
      </c>
      <c r="O61" s="83" t="s">
        <v>127</v>
      </c>
      <c r="P61" s="52">
        <v>5059.6000000000004</v>
      </c>
      <c r="Q61" s="40"/>
      <c r="R61" s="38">
        <v>931</v>
      </c>
      <c r="S61" s="48"/>
      <c r="T61" s="39"/>
      <c r="U61" s="40">
        <f t="shared" si="0"/>
        <v>683.04600000000005</v>
      </c>
      <c r="V61" s="40">
        <f t="shared" si="1"/>
        <v>151.78800000000001</v>
      </c>
      <c r="W61" s="40">
        <f t="shared" si="2"/>
        <v>612.95789100000002</v>
      </c>
      <c r="X61" s="41">
        <f t="shared" si="3"/>
        <v>101.19200000000001</v>
      </c>
      <c r="Y61" s="41"/>
      <c r="Z61" s="41"/>
      <c r="AA61" s="41">
        <v>1085</v>
      </c>
      <c r="AB61" s="41">
        <v>2500</v>
      </c>
      <c r="AC61" s="41"/>
      <c r="AD61" s="42">
        <f t="shared" si="4"/>
        <v>8432.6666666666661</v>
      </c>
      <c r="AE61" s="43">
        <f t="shared" si="5"/>
        <v>4047.6800000000003</v>
      </c>
      <c r="AF61" s="43">
        <f t="shared" si="6"/>
        <v>2529.8000000000002</v>
      </c>
      <c r="AG61" s="43">
        <f t="shared" si="9"/>
        <v>2529.8000000000002</v>
      </c>
      <c r="AH61" s="43">
        <f t="shared" si="7"/>
        <v>3116.3425626666667</v>
      </c>
      <c r="AI61" s="32">
        <f t="shared" si="8"/>
        <v>20656.289229333335</v>
      </c>
    </row>
    <row r="62" spans="2:35" s="44" customFormat="1" ht="54.75" customHeight="1" x14ac:dyDescent="0.2">
      <c r="B62" s="81">
        <v>49</v>
      </c>
      <c r="C62" s="28" t="s">
        <v>44</v>
      </c>
      <c r="D62" s="29" t="s">
        <v>45</v>
      </c>
      <c r="E62" s="29" t="s">
        <v>46</v>
      </c>
      <c r="F62" s="29" t="s">
        <v>47</v>
      </c>
      <c r="G62" s="29" t="s">
        <v>48</v>
      </c>
      <c r="H62" s="87" t="s">
        <v>210</v>
      </c>
      <c r="I62" s="31" t="s">
        <v>217</v>
      </c>
      <c r="J62" s="33">
        <v>6</v>
      </c>
      <c r="K62" s="34">
        <v>40</v>
      </c>
      <c r="L62" s="34" t="s">
        <v>164</v>
      </c>
      <c r="M62" s="83" t="s">
        <v>212</v>
      </c>
      <c r="N62" s="86" t="s">
        <v>218</v>
      </c>
      <c r="O62" s="83" t="s">
        <v>127</v>
      </c>
      <c r="P62" s="52">
        <v>4821.1000000000004</v>
      </c>
      <c r="Q62" s="40"/>
      <c r="R62" s="38">
        <v>931</v>
      </c>
      <c r="S62" s="48"/>
      <c r="T62" s="39"/>
      <c r="U62" s="40">
        <f t="shared" si="0"/>
        <v>650.84850000000006</v>
      </c>
      <c r="V62" s="40">
        <f t="shared" si="1"/>
        <v>144.63300000000001</v>
      </c>
      <c r="W62" s="40">
        <f t="shared" si="2"/>
        <v>584.06421225000008</v>
      </c>
      <c r="X62" s="41">
        <f t="shared" si="3"/>
        <v>96.422000000000011</v>
      </c>
      <c r="Y62" s="41"/>
      <c r="Z62" s="41"/>
      <c r="AA62" s="41"/>
      <c r="AB62" s="41">
        <v>2500</v>
      </c>
      <c r="AC62" s="41"/>
      <c r="AD62" s="42">
        <f t="shared" si="4"/>
        <v>8035.166666666667</v>
      </c>
      <c r="AE62" s="43">
        <f t="shared" si="5"/>
        <v>3856.88</v>
      </c>
      <c r="AF62" s="43">
        <f t="shared" si="6"/>
        <v>2410.5500000000002</v>
      </c>
      <c r="AG62" s="43">
        <f t="shared" si="9"/>
        <v>2410.5500000000002</v>
      </c>
      <c r="AH62" s="43">
        <f t="shared" si="7"/>
        <v>2969.4440526666667</v>
      </c>
      <c r="AI62" s="32">
        <f t="shared" si="8"/>
        <v>19682.590719333333</v>
      </c>
    </row>
    <row r="63" spans="2:35" s="44" customFormat="1" ht="54.75" customHeight="1" x14ac:dyDescent="0.2">
      <c r="B63" s="85">
        <v>50</v>
      </c>
      <c r="C63" s="28" t="s">
        <v>44</v>
      </c>
      <c r="D63" s="29" t="s">
        <v>45</v>
      </c>
      <c r="E63" s="29" t="s">
        <v>46</v>
      </c>
      <c r="F63" s="29" t="s">
        <v>47</v>
      </c>
      <c r="G63" s="29" t="s">
        <v>48</v>
      </c>
      <c r="H63" s="87" t="s">
        <v>219</v>
      </c>
      <c r="I63" s="32"/>
      <c r="J63" s="33">
        <v>5</v>
      </c>
      <c r="K63" s="34">
        <v>40</v>
      </c>
      <c r="L63" s="34" t="s">
        <v>164</v>
      </c>
      <c r="M63" s="83" t="s">
        <v>220</v>
      </c>
      <c r="N63" s="86" t="s">
        <v>213</v>
      </c>
      <c r="O63" s="83" t="s">
        <v>127</v>
      </c>
      <c r="P63" s="52">
        <v>4821.1000000000004</v>
      </c>
      <c r="Q63" s="40"/>
      <c r="R63" s="38">
        <v>931</v>
      </c>
      <c r="S63" s="48"/>
      <c r="T63" s="39"/>
      <c r="U63" s="40">
        <f t="shared" si="0"/>
        <v>650.84850000000006</v>
      </c>
      <c r="V63" s="40">
        <f t="shared" si="1"/>
        <v>144.63300000000001</v>
      </c>
      <c r="W63" s="40">
        <f t="shared" si="2"/>
        <v>584.06421225000008</v>
      </c>
      <c r="X63" s="41">
        <f t="shared" si="3"/>
        <v>96.422000000000011</v>
      </c>
      <c r="Y63" s="41"/>
      <c r="Z63" s="41"/>
      <c r="AA63" s="41">
        <v>1085</v>
      </c>
      <c r="AB63" s="41">
        <v>2500</v>
      </c>
      <c r="AC63" s="41"/>
      <c r="AD63" s="42">
        <f t="shared" si="4"/>
        <v>8035.166666666667</v>
      </c>
      <c r="AE63" s="43">
        <f t="shared" si="5"/>
        <v>3856.88</v>
      </c>
      <c r="AF63" s="43">
        <f t="shared" si="6"/>
        <v>2410.5500000000002</v>
      </c>
      <c r="AG63" s="43">
        <f t="shared" si="9"/>
        <v>2410.5500000000002</v>
      </c>
      <c r="AH63" s="43">
        <f t="shared" si="7"/>
        <v>2969.4440526666667</v>
      </c>
      <c r="AI63" s="32">
        <f t="shared" si="8"/>
        <v>19682.590719333333</v>
      </c>
    </row>
    <row r="64" spans="2:35" s="44" customFormat="1" ht="54.75" customHeight="1" x14ac:dyDescent="0.2">
      <c r="B64" s="81">
        <v>51</v>
      </c>
      <c r="C64" s="28" t="s">
        <v>44</v>
      </c>
      <c r="D64" s="29" t="s">
        <v>45</v>
      </c>
      <c r="E64" s="29" t="s">
        <v>46</v>
      </c>
      <c r="F64" s="29" t="s">
        <v>47</v>
      </c>
      <c r="G64" s="29" t="s">
        <v>48</v>
      </c>
      <c r="H64" s="87" t="s">
        <v>219</v>
      </c>
      <c r="I64" s="31" t="s">
        <v>221</v>
      </c>
      <c r="J64" s="33">
        <v>5</v>
      </c>
      <c r="K64" s="34">
        <v>40</v>
      </c>
      <c r="L64" s="34" t="s">
        <v>164</v>
      </c>
      <c r="M64" s="83" t="s">
        <v>220</v>
      </c>
      <c r="N64" s="86" t="s">
        <v>222</v>
      </c>
      <c r="O64" s="83" t="s">
        <v>127</v>
      </c>
      <c r="P64" s="52">
        <v>4821.1000000000004</v>
      </c>
      <c r="Q64" s="40"/>
      <c r="R64" s="38">
        <v>931</v>
      </c>
      <c r="S64" s="48"/>
      <c r="T64" s="39">
        <f>((P64/100)*1.9)*1</f>
        <v>91.60090000000001</v>
      </c>
      <c r="U64" s="40">
        <f t="shared" si="0"/>
        <v>650.84850000000006</v>
      </c>
      <c r="V64" s="40">
        <f t="shared" si="1"/>
        <v>144.63300000000001</v>
      </c>
      <c r="W64" s="40">
        <f t="shared" si="2"/>
        <v>584.06421225000008</v>
      </c>
      <c r="X64" s="41">
        <f t="shared" si="3"/>
        <v>96.422000000000011</v>
      </c>
      <c r="Y64" s="41"/>
      <c r="Z64" s="41"/>
      <c r="AA64" s="41"/>
      <c r="AB64" s="41">
        <v>2500</v>
      </c>
      <c r="AC64" s="41"/>
      <c r="AD64" s="42">
        <f t="shared" si="4"/>
        <v>8035.166666666667</v>
      </c>
      <c r="AE64" s="43">
        <f t="shared" si="5"/>
        <v>3856.88</v>
      </c>
      <c r="AF64" s="43">
        <f t="shared" si="6"/>
        <v>2410.5500000000002</v>
      </c>
      <c r="AG64" s="43">
        <f t="shared" si="9"/>
        <v>2410.5500000000002</v>
      </c>
      <c r="AH64" s="43">
        <f t="shared" si="7"/>
        <v>2969.4440526666667</v>
      </c>
      <c r="AI64" s="32">
        <f t="shared" si="8"/>
        <v>19682.590719333333</v>
      </c>
    </row>
    <row r="65" spans="2:35" s="44" customFormat="1" ht="54.75" customHeight="1" x14ac:dyDescent="0.2">
      <c r="B65" s="85">
        <v>52</v>
      </c>
      <c r="C65" s="28" t="s">
        <v>44</v>
      </c>
      <c r="D65" s="29" t="s">
        <v>45</v>
      </c>
      <c r="E65" s="29" t="s">
        <v>46</v>
      </c>
      <c r="F65" s="29" t="s">
        <v>47</v>
      </c>
      <c r="G65" s="29" t="s">
        <v>48</v>
      </c>
      <c r="H65" s="87" t="s">
        <v>219</v>
      </c>
      <c r="I65" s="31" t="s">
        <v>223</v>
      </c>
      <c r="J65" s="33">
        <v>5</v>
      </c>
      <c r="K65" s="34">
        <v>40</v>
      </c>
      <c r="L65" s="34" t="s">
        <v>164</v>
      </c>
      <c r="M65" s="83" t="s">
        <v>220</v>
      </c>
      <c r="N65" s="86" t="s">
        <v>224</v>
      </c>
      <c r="O65" s="83" t="s">
        <v>127</v>
      </c>
      <c r="P65" s="52">
        <v>4821.1000000000004</v>
      </c>
      <c r="Q65" s="40"/>
      <c r="R65" s="38">
        <v>931</v>
      </c>
      <c r="S65" s="48"/>
      <c r="T65" s="39"/>
      <c r="U65" s="40">
        <f t="shared" si="0"/>
        <v>650.84850000000006</v>
      </c>
      <c r="V65" s="40">
        <f t="shared" si="1"/>
        <v>144.63300000000001</v>
      </c>
      <c r="W65" s="40">
        <f t="shared" si="2"/>
        <v>584.06421225000008</v>
      </c>
      <c r="X65" s="41">
        <f t="shared" si="3"/>
        <v>96.422000000000011</v>
      </c>
      <c r="Y65" s="41"/>
      <c r="Z65" s="41"/>
      <c r="AA65" s="41"/>
      <c r="AB65" s="41">
        <v>2500</v>
      </c>
      <c r="AC65" s="41"/>
      <c r="AD65" s="42">
        <f t="shared" si="4"/>
        <v>8035.166666666667</v>
      </c>
      <c r="AE65" s="43">
        <f t="shared" si="5"/>
        <v>3856.88</v>
      </c>
      <c r="AF65" s="43">
        <f t="shared" si="6"/>
        <v>2410.5500000000002</v>
      </c>
      <c r="AG65" s="43">
        <f t="shared" si="9"/>
        <v>2410.5500000000002</v>
      </c>
      <c r="AH65" s="43">
        <f t="shared" si="7"/>
        <v>2969.4440526666667</v>
      </c>
      <c r="AI65" s="32">
        <f t="shared" si="8"/>
        <v>19682.590719333333</v>
      </c>
    </row>
    <row r="66" spans="2:35" s="44" customFormat="1" ht="54.75" customHeight="1" x14ac:dyDescent="0.2">
      <c r="B66" s="81">
        <v>53</v>
      </c>
      <c r="C66" s="28" t="s">
        <v>44</v>
      </c>
      <c r="D66" s="29" t="s">
        <v>45</v>
      </c>
      <c r="E66" s="29" t="s">
        <v>46</v>
      </c>
      <c r="F66" s="29" t="s">
        <v>47</v>
      </c>
      <c r="G66" s="29" t="s">
        <v>48</v>
      </c>
      <c r="H66" s="87" t="s">
        <v>219</v>
      </c>
      <c r="I66" s="31" t="s">
        <v>225</v>
      </c>
      <c r="J66" s="33">
        <v>5</v>
      </c>
      <c r="K66" s="34">
        <v>40</v>
      </c>
      <c r="L66" s="34" t="s">
        <v>164</v>
      </c>
      <c r="M66" s="83" t="s">
        <v>220</v>
      </c>
      <c r="N66" s="86" t="s">
        <v>226</v>
      </c>
      <c r="O66" s="83" t="s">
        <v>127</v>
      </c>
      <c r="P66" s="52">
        <v>4821.1000000000004</v>
      </c>
      <c r="Q66" s="40"/>
      <c r="R66" s="38">
        <v>931</v>
      </c>
      <c r="S66" s="48"/>
      <c r="T66" s="39"/>
      <c r="U66" s="40">
        <f t="shared" si="0"/>
        <v>650.84850000000006</v>
      </c>
      <c r="V66" s="40">
        <f t="shared" si="1"/>
        <v>144.63300000000001</v>
      </c>
      <c r="W66" s="40">
        <f t="shared" si="2"/>
        <v>584.06421225000008</v>
      </c>
      <c r="X66" s="41">
        <f t="shared" si="3"/>
        <v>96.422000000000011</v>
      </c>
      <c r="Y66" s="41"/>
      <c r="Z66" s="41"/>
      <c r="AA66" s="41"/>
      <c r="AB66" s="41">
        <v>2500</v>
      </c>
      <c r="AC66" s="41"/>
      <c r="AD66" s="42">
        <f t="shared" si="4"/>
        <v>8035.166666666667</v>
      </c>
      <c r="AE66" s="43">
        <f t="shared" si="5"/>
        <v>3856.88</v>
      </c>
      <c r="AF66" s="43">
        <f t="shared" si="6"/>
        <v>2410.5500000000002</v>
      </c>
      <c r="AG66" s="43">
        <f t="shared" si="9"/>
        <v>2410.5500000000002</v>
      </c>
      <c r="AH66" s="43">
        <f t="shared" si="7"/>
        <v>2969.4440526666667</v>
      </c>
      <c r="AI66" s="32">
        <f t="shared" si="8"/>
        <v>19682.590719333333</v>
      </c>
    </row>
    <row r="67" spans="2:35" s="44" customFormat="1" ht="54.75" customHeight="1" x14ac:dyDescent="0.2">
      <c r="B67" s="85">
        <v>54</v>
      </c>
      <c r="C67" s="28" t="s">
        <v>44</v>
      </c>
      <c r="D67" s="29" t="s">
        <v>45</v>
      </c>
      <c r="E67" s="29" t="s">
        <v>46</v>
      </c>
      <c r="F67" s="29" t="s">
        <v>47</v>
      </c>
      <c r="G67" s="29" t="s">
        <v>48</v>
      </c>
      <c r="H67" s="87" t="s">
        <v>219</v>
      </c>
      <c r="I67" s="31"/>
      <c r="J67" s="33">
        <v>5</v>
      </c>
      <c r="K67" s="34">
        <v>40</v>
      </c>
      <c r="L67" s="34" t="s">
        <v>164</v>
      </c>
      <c r="M67" s="83" t="s">
        <v>220</v>
      </c>
      <c r="N67" s="86" t="s">
        <v>213</v>
      </c>
      <c r="O67" s="83" t="s">
        <v>127</v>
      </c>
      <c r="P67" s="52">
        <v>4594.8500000000004</v>
      </c>
      <c r="Q67" s="40"/>
      <c r="R67" s="38">
        <v>931</v>
      </c>
      <c r="S67" s="48"/>
      <c r="T67" s="39"/>
      <c r="U67" s="40">
        <f t="shared" si="0"/>
        <v>620.30475000000013</v>
      </c>
      <c r="V67" s="40">
        <f t="shared" si="1"/>
        <v>137.84550000000002</v>
      </c>
      <c r="W67" s="40">
        <f t="shared" si="2"/>
        <v>556.65459037500011</v>
      </c>
      <c r="X67" s="41">
        <f t="shared" si="3"/>
        <v>91.897000000000006</v>
      </c>
      <c r="Y67" s="41"/>
      <c r="Z67" s="41"/>
      <c r="AA67" s="41"/>
      <c r="AB67" s="41">
        <v>2500</v>
      </c>
      <c r="AC67" s="41"/>
      <c r="AD67" s="42">
        <f t="shared" si="4"/>
        <v>7658.0833333333348</v>
      </c>
      <c r="AE67" s="43">
        <f t="shared" si="5"/>
        <v>3675.8800000000006</v>
      </c>
      <c r="AF67" s="43">
        <f t="shared" si="6"/>
        <v>2297.4250000000002</v>
      </c>
      <c r="AG67" s="43">
        <f t="shared" si="9"/>
        <v>2297.4250000000002</v>
      </c>
      <c r="AH67" s="43">
        <f t="shared" si="7"/>
        <v>2830.0906443333338</v>
      </c>
      <c r="AI67" s="32">
        <f t="shared" si="8"/>
        <v>18758.903977666669</v>
      </c>
    </row>
    <row r="68" spans="2:35" s="44" customFormat="1" ht="54.75" customHeight="1" x14ac:dyDescent="0.2">
      <c r="B68" s="81">
        <v>55</v>
      </c>
      <c r="C68" s="28" t="s">
        <v>44</v>
      </c>
      <c r="D68" s="29" t="s">
        <v>45</v>
      </c>
      <c r="E68" s="29" t="s">
        <v>46</v>
      </c>
      <c r="F68" s="29" t="s">
        <v>47</v>
      </c>
      <c r="G68" s="29" t="s">
        <v>48</v>
      </c>
      <c r="H68" s="87" t="s">
        <v>227</v>
      </c>
      <c r="I68" s="91" t="s">
        <v>228</v>
      </c>
      <c r="J68" s="33">
        <v>4</v>
      </c>
      <c r="K68" s="34">
        <v>40</v>
      </c>
      <c r="L68" s="34" t="s">
        <v>164</v>
      </c>
      <c r="M68" s="83" t="s">
        <v>229</v>
      </c>
      <c r="N68" s="86" t="s">
        <v>180</v>
      </c>
      <c r="O68" s="83" t="s">
        <v>127</v>
      </c>
      <c r="P68" s="52">
        <v>4594.8500000000004</v>
      </c>
      <c r="Q68" s="40"/>
      <c r="R68" s="38">
        <v>931</v>
      </c>
      <c r="S68" s="48"/>
      <c r="T68" s="39"/>
      <c r="U68" s="40">
        <f t="shared" si="0"/>
        <v>620.30475000000013</v>
      </c>
      <c r="V68" s="40">
        <f t="shared" si="1"/>
        <v>137.84550000000002</v>
      </c>
      <c r="W68" s="40">
        <f t="shared" si="2"/>
        <v>556.65459037500011</v>
      </c>
      <c r="X68" s="41">
        <f t="shared" si="3"/>
        <v>91.897000000000006</v>
      </c>
      <c r="Y68" s="41"/>
      <c r="Z68" s="41"/>
      <c r="AA68" s="41">
        <v>1085</v>
      </c>
      <c r="AB68" s="41">
        <v>2500</v>
      </c>
      <c r="AC68" s="41"/>
      <c r="AD68" s="42">
        <f t="shared" si="4"/>
        <v>7658.0833333333348</v>
      </c>
      <c r="AE68" s="43">
        <f t="shared" si="5"/>
        <v>3675.8800000000006</v>
      </c>
      <c r="AF68" s="43">
        <f t="shared" si="6"/>
        <v>2297.4250000000002</v>
      </c>
      <c r="AG68" s="43">
        <f t="shared" si="9"/>
        <v>2297.4250000000002</v>
      </c>
      <c r="AH68" s="43">
        <f t="shared" si="7"/>
        <v>2830.0906443333338</v>
      </c>
      <c r="AI68" s="32">
        <f t="shared" si="8"/>
        <v>18758.903977666669</v>
      </c>
    </row>
    <row r="69" spans="2:35" s="44" customFormat="1" ht="54.75" customHeight="1" x14ac:dyDescent="0.2">
      <c r="B69" s="85">
        <v>56</v>
      </c>
      <c r="C69" s="28" t="s">
        <v>44</v>
      </c>
      <c r="D69" s="29" t="s">
        <v>45</v>
      </c>
      <c r="E69" s="29" t="s">
        <v>46</v>
      </c>
      <c r="F69" s="29" t="s">
        <v>47</v>
      </c>
      <c r="G69" s="29" t="s">
        <v>48</v>
      </c>
      <c r="H69" s="87" t="s">
        <v>227</v>
      </c>
      <c r="I69" s="31" t="s">
        <v>230</v>
      </c>
      <c r="J69" s="33">
        <v>4</v>
      </c>
      <c r="K69" s="34">
        <v>40</v>
      </c>
      <c r="L69" s="34" t="s">
        <v>164</v>
      </c>
      <c r="M69" s="88" t="s">
        <v>229</v>
      </c>
      <c r="N69" s="86" t="s">
        <v>180</v>
      </c>
      <c r="O69" s="83" t="s">
        <v>127</v>
      </c>
      <c r="P69" s="52">
        <v>4594.8500000000004</v>
      </c>
      <c r="Q69" s="40"/>
      <c r="R69" s="38">
        <v>931</v>
      </c>
      <c r="S69" s="48"/>
      <c r="T69" s="39"/>
      <c r="U69" s="40">
        <f t="shared" si="0"/>
        <v>620.30475000000013</v>
      </c>
      <c r="V69" s="40">
        <f t="shared" si="1"/>
        <v>137.84550000000002</v>
      </c>
      <c r="W69" s="40">
        <f t="shared" si="2"/>
        <v>556.65459037500011</v>
      </c>
      <c r="X69" s="41">
        <f t="shared" si="3"/>
        <v>91.897000000000006</v>
      </c>
      <c r="Y69" s="41"/>
      <c r="Z69" s="41"/>
      <c r="AA69" s="41">
        <v>1085</v>
      </c>
      <c r="AB69" s="41">
        <v>2500</v>
      </c>
      <c r="AC69" s="41"/>
      <c r="AD69" s="42">
        <f t="shared" si="4"/>
        <v>7658.0833333333348</v>
      </c>
      <c r="AE69" s="43">
        <f t="shared" si="5"/>
        <v>3675.8800000000006</v>
      </c>
      <c r="AF69" s="43">
        <f t="shared" si="6"/>
        <v>2297.4250000000002</v>
      </c>
      <c r="AG69" s="43">
        <f t="shared" si="9"/>
        <v>2297.4250000000002</v>
      </c>
      <c r="AH69" s="43">
        <f t="shared" si="7"/>
        <v>2830.0906443333338</v>
      </c>
      <c r="AI69" s="32">
        <f t="shared" si="8"/>
        <v>18758.903977666669</v>
      </c>
    </row>
    <row r="70" spans="2:35" s="44" customFormat="1" ht="54.75" customHeight="1" x14ac:dyDescent="0.2">
      <c r="B70" s="81">
        <v>57</v>
      </c>
      <c r="C70" s="28" t="s">
        <v>44</v>
      </c>
      <c r="D70" s="29" t="s">
        <v>45</v>
      </c>
      <c r="E70" s="29" t="s">
        <v>46</v>
      </c>
      <c r="F70" s="29" t="s">
        <v>47</v>
      </c>
      <c r="G70" s="29" t="s">
        <v>48</v>
      </c>
      <c r="H70" s="87" t="s">
        <v>231</v>
      </c>
      <c r="I70" s="31" t="s">
        <v>232</v>
      </c>
      <c r="J70" s="33">
        <v>4</v>
      </c>
      <c r="K70" s="34">
        <v>40</v>
      </c>
      <c r="L70" s="34" t="s">
        <v>164</v>
      </c>
      <c r="M70" s="86" t="s">
        <v>233</v>
      </c>
      <c r="N70" s="86" t="s">
        <v>150</v>
      </c>
      <c r="O70" s="83" t="s">
        <v>187</v>
      </c>
      <c r="P70" s="52">
        <v>4594.8500000000004</v>
      </c>
      <c r="Q70" s="40"/>
      <c r="R70" s="38">
        <v>931</v>
      </c>
      <c r="S70" s="48"/>
      <c r="T70" s="39"/>
      <c r="U70" s="40">
        <f t="shared" si="0"/>
        <v>620.30475000000013</v>
      </c>
      <c r="V70" s="40">
        <f t="shared" si="1"/>
        <v>137.84550000000002</v>
      </c>
      <c r="W70" s="40">
        <f t="shared" si="2"/>
        <v>556.65459037500011</v>
      </c>
      <c r="X70" s="41">
        <f t="shared" si="3"/>
        <v>91.897000000000006</v>
      </c>
      <c r="Y70" s="41"/>
      <c r="Z70" s="41"/>
      <c r="AA70" s="41">
        <v>1085</v>
      </c>
      <c r="AB70" s="41">
        <v>2500</v>
      </c>
      <c r="AC70" s="41"/>
      <c r="AD70" s="42">
        <f t="shared" si="4"/>
        <v>7658.0833333333348</v>
      </c>
      <c r="AE70" s="43">
        <f t="shared" si="5"/>
        <v>3675.8800000000006</v>
      </c>
      <c r="AF70" s="43">
        <f t="shared" si="6"/>
        <v>2297.4250000000002</v>
      </c>
      <c r="AG70" s="43">
        <f t="shared" si="9"/>
        <v>2297.4250000000002</v>
      </c>
      <c r="AH70" s="43">
        <f t="shared" si="7"/>
        <v>2830.0906443333338</v>
      </c>
      <c r="AI70" s="32">
        <f t="shared" si="8"/>
        <v>18758.903977666669</v>
      </c>
    </row>
    <row r="71" spans="2:35" s="44" customFormat="1" ht="54.75" customHeight="1" x14ac:dyDescent="0.2">
      <c r="B71" s="85">
        <v>58</v>
      </c>
      <c r="C71" s="28" t="s">
        <v>44</v>
      </c>
      <c r="D71" s="29" t="s">
        <v>45</v>
      </c>
      <c r="E71" s="29" t="s">
        <v>46</v>
      </c>
      <c r="F71" s="29" t="s">
        <v>47</v>
      </c>
      <c r="G71" s="29" t="s">
        <v>48</v>
      </c>
      <c r="H71" s="87" t="s">
        <v>231</v>
      </c>
      <c r="I71" s="31" t="s">
        <v>234</v>
      </c>
      <c r="J71" s="33">
        <v>4</v>
      </c>
      <c r="K71" s="34">
        <v>40</v>
      </c>
      <c r="L71" s="34" t="s">
        <v>164</v>
      </c>
      <c r="M71" s="86" t="s">
        <v>233</v>
      </c>
      <c r="N71" s="86" t="s">
        <v>150</v>
      </c>
      <c r="O71" s="83" t="s">
        <v>187</v>
      </c>
      <c r="P71" s="52">
        <v>4594.8500000000004</v>
      </c>
      <c r="Q71" s="40"/>
      <c r="R71" s="38">
        <v>931</v>
      </c>
      <c r="S71" s="48"/>
      <c r="T71" s="39"/>
      <c r="U71" s="40">
        <f t="shared" si="0"/>
        <v>620.30475000000013</v>
      </c>
      <c r="V71" s="40">
        <f t="shared" si="1"/>
        <v>137.84550000000002</v>
      </c>
      <c r="W71" s="40">
        <f t="shared" si="2"/>
        <v>556.65459037500011</v>
      </c>
      <c r="X71" s="41">
        <f t="shared" si="3"/>
        <v>91.897000000000006</v>
      </c>
      <c r="Y71" s="41"/>
      <c r="Z71" s="41"/>
      <c r="AA71" s="41">
        <v>1085</v>
      </c>
      <c r="AB71" s="41">
        <v>2500</v>
      </c>
      <c r="AC71" s="41"/>
      <c r="AD71" s="42">
        <f t="shared" si="4"/>
        <v>7658.0833333333348</v>
      </c>
      <c r="AE71" s="43">
        <f t="shared" si="5"/>
        <v>3675.8800000000006</v>
      </c>
      <c r="AF71" s="43">
        <f t="shared" si="6"/>
        <v>2297.4250000000002</v>
      </c>
      <c r="AG71" s="43">
        <f t="shared" si="9"/>
        <v>2297.4250000000002</v>
      </c>
      <c r="AH71" s="43">
        <f t="shared" si="7"/>
        <v>2830.0906443333338</v>
      </c>
      <c r="AI71" s="32">
        <f t="shared" si="8"/>
        <v>18758.903977666669</v>
      </c>
    </row>
    <row r="72" spans="2:35" s="44" customFormat="1" ht="54.75" customHeight="1" x14ac:dyDescent="0.2">
      <c r="B72" s="81">
        <v>59</v>
      </c>
      <c r="C72" s="28" t="s">
        <v>44</v>
      </c>
      <c r="D72" s="29" t="s">
        <v>45</v>
      </c>
      <c r="E72" s="29" t="s">
        <v>46</v>
      </c>
      <c r="F72" s="29" t="s">
        <v>47</v>
      </c>
      <c r="G72" s="29" t="s">
        <v>48</v>
      </c>
      <c r="H72" s="87" t="s">
        <v>231</v>
      </c>
      <c r="I72" s="31" t="s">
        <v>235</v>
      </c>
      <c r="J72" s="33">
        <v>4</v>
      </c>
      <c r="K72" s="34">
        <v>40</v>
      </c>
      <c r="L72" s="34" t="s">
        <v>164</v>
      </c>
      <c r="M72" s="86" t="s">
        <v>233</v>
      </c>
      <c r="N72" s="86" t="s">
        <v>150</v>
      </c>
      <c r="O72" s="83" t="s">
        <v>187</v>
      </c>
      <c r="P72" s="52">
        <v>4594.8500000000004</v>
      </c>
      <c r="Q72" s="40"/>
      <c r="R72" s="38">
        <v>931</v>
      </c>
      <c r="S72" s="48"/>
      <c r="T72" s="39">
        <f>((P72/100)*1.9)*1</f>
        <v>87.302149999999997</v>
      </c>
      <c r="U72" s="40">
        <f t="shared" si="0"/>
        <v>620.30475000000013</v>
      </c>
      <c r="V72" s="40">
        <f t="shared" si="1"/>
        <v>137.84550000000002</v>
      </c>
      <c r="W72" s="40">
        <f t="shared" si="2"/>
        <v>556.65459037500011</v>
      </c>
      <c r="X72" s="41">
        <f t="shared" si="3"/>
        <v>91.897000000000006</v>
      </c>
      <c r="Y72" s="41"/>
      <c r="Z72" s="41"/>
      <c r="AA72" s="41">
        <v>1085</v>
      </c>
      <c r="AB72" s="41">
        <v>2500</v>
      </c>
      <c r="AC72" s="41"/>
      <c r="AD72" s="42">
        <f t="shared" si="4"/>
        <v>7658.0833333333348</v>
      </c>
      <c r="AE72" s="43">
        <f t="shared" si="5"/>
        <v>3675.8800000000006</v>
      </c>
      <c r="AF72" s="43">
        <f t="shared" si="6"/>
        <v>2297.4250000000002</v>
      </c>
      <c r="AG72" s="43">
        <f t="shared" si="9"/>
        <v>2297.4250000000002</v>
      </c>
      <c r="AH72" s="43">
        <f t="shared" si="7"/>
        <v>2830.0906443333338</v>
      </c>
      <c r="AI72" s="32">
        <f t="shared" si="8"/>
        <v>18758.903977666669</v>
      </c>
    </row>
    <row r="73" spans="2:35" s="44" customFormat="1" ht="54.75" customHeight="1" x14ac:dyDescent="0.2">
      <c r="B73" s="81">
        <v>59</v>
      </c>
      <c r="C73" s="28" t="s">
        <v>44</v>
      </c>
      <c r="D73" s="29" t="s">
        <v>45</v>
      </c>
      <c r="E73" s="29" t="s">
        <v>46</v>
      </c>
      <c r="F73" s="29" t="s">
        <v>47</v>
      </c>
      <c r="G73" s="29" t="s">
        <v>48</v>
      </c>
      <c r="H73" s="87" t="s">
        <v>231</v>
      </c>
      <c r="I73" s="31"/>
      <c r="J73" s="33">
        <v>4</v>
      </c>
      <c r="K73" s="34">
        <v>40</v>
      </c>
      <c r="L73" s="34" t="s">
        <v>164</v>
      </c>
      <c r="M73" s="86" t="s">
        <v>233</v>
      </c>
      <c r="N73" s="86" t="s">
        <v>150</v>
      </c>
      <c r="O73" s="83" t="s">
        <v>187</v>
      </c>
      <c r="P73" s="52">
        <v>4391.8500000000004</v>
      </c>
      <c r="Q73" s="40"/>
      <c r="R73" s="38">
        <v>931</v>
      </c>
      <c r="S73" s="48"/>
      <c r="T73" s="39"/>
      <c r="U73" s="40">
        <f t="shared" si="0"/>
        <v>592.89975000000004</v>
      </c>
      <c r="V73" s="40">
        <f t="shared" si="1"/>
        <v>131.75550000000001</v>
      </c>
      <c r="W73" s="40">
        <f t="shared" si="2"/>
        <v>532.06164787500006</v>
      </c>
      <c r="X73" s="41">
        <f t="shared" si="3"/>
        <v>87.837000000000003</v>
      </c>
      <c r="Y73" s="41"/>
      <c r="Z73" s="41"/>
      <c r="AA73" s="41"/>
      <c r="AB73" s="41">
        <v>2500</v>
      </c>
      <c r="AC73" s="41"/>
      <c r="AD73" s="42">
        <f t="shared" si="4"/>
        <v>7319.7500000000009</v>
      </c>
      <c r="AE73" s="43">
        <f t="shared" si="5"/>
        <v>3513.4800000000005</v>
      </c>
      <c r="AF73" s="43">
        <f t="shared" si="6"/>
        <v>2195.9250000000002</v>
      </c>
      <c r="AG73" s="43">
        <f t="shared" si="9"/>
        <v>2195.9250000000002</v>
      </c>
      <c r="AH73" s="43">
        <f t="shared" si="7"/>
        <v>2705.0575310000004</v>
      </c>
      <c r="AI73" s="32">
        <f t="shared" si="8"/>
        <v>17930.137531</v>
      </c>
    </row>
    <row r="74" spans="2:35" s="44" customFormat="1" ht="54.75" customHeight="1" x14ac:dyDescent="0.2">
      <c r="B74" s="85">
        <v>60</v>
      </c>
      <c r="C74" s="28" t="s">
        <v>44</v>
      </c>
      <c r="D74" s="29" t="s">
        <v>45</v>
      </c>
      <c r="E74" s="29" t="s">
        <v>46</v>
      </c>
      <c r="F74" s="29" t="s">
        <v>47</v>
      </c>
      <c r="G74" s="29" t="s">
        <v>48</v>
      </c>
      <c r="H74" s="87" t="s">
        <v>236</v>
      </c>
      <c r="I74" s="31"/>
      <c r="J74" s="33">
        <v>3</v>
      </c>
      <c r="K74" s="34">
        <v>40</v>
      </c>
      <c r="L74" s="34" t="s">
        <v>164</v>
      </c>
      <c r="M74" s="83" t="s">
        <v>237</v>
      </c>
      <c r="N74" s="86" t="s">
        <v>150</v>
      </c>
      <c r="O74" s="83" t="s">
        <v>187</v>
      </c>
      <c r="P74" s="52">
        <v>4391.8500000000004</v>
      </c>
      <c r="Q74" s="40"/>
      <c r="R74" s="38">
        <v>931</v>
      </c>
      <c r="S74" s="48"/>
      <c r="T74" s="39"/>
      <c r="U74" s="40">
        <f t="shared" si="0"/>
        <v>592.89975000000004</v>
      </c>
      <c r="V74" s="40">
        <f t="shared" si="1"/>
        <v>131.75550000000001</v>
      </c>
      <c r="W74" s="40">
        <f t="shared" si="2"/>
        <v>532.06164787500006</v>
      </c>
      <c r="X74" s="41">
        <f t="shared" si="3"/>
        <v>87.837000000000003</v>
      </c>
      <c r="Y74" s="41"/>
      <c r="Z74" s="41"/>
      <c r="AA74" s="41">
        <v>1085</v>
      </c>
      <c r="AB74" s="41">
        <v>2500</v>
      </c>
      <c r="AC74" s="41"/>
      <c r="AD74" s="42">
        <f t="shared" si="4"/>
        <v>7319.7500000000009</v>
      </c>
      <c r="AE74" s="43">
        <f t="shared" si="5"/>
        <v>3513.4800000000005</v>
      </c>
      <c r="AF74" s="43">
        <f t="shared" si="6"/>
        <v>2195.9250000000002</v>
      </c>
      <c r="AG74" s="43">
        <f t="shared" si="9"/>
        <v>2195.9250000000002</v>
      </c>
      <c r="AH74" s="43">
        <f t="shared" si="7"/>
        <v>2705.0575310000004</v>
      </c>
      <c r="AI74" s="32">
        <f t="shared" si="8"/>
        <v>17930.137531</v>
      </c>
    </row>
    <row r="75" spans="2:35" s="44" customFormat="1" ht="54.75" customHeight="1" x14ac:dyDescent="0.2">
      <c r="B75" s="81">
        <v>61</v>
      </c>
      <c r="C75" s="28" t="s">
        <v>44</v>
      </c>
      <c r="D75" s="29" t="s">
        <v>45</v>
      </c>
      <c r="E75" s="29" t="s">
        <v>46</v>
      </c>
      <c r="F75" s="29" t="s">
        <v>47</v>
      </c>
      <c r="G75" s="29" t="s">
        <v>48</v>
      </c>
      <c r="H75" s="87" t="s">
        <v>238</v>
      </c>
      <c r="I75" s="31"/>
      <c r="J75" s="33">
        <v>3</v>
      </c>
      <c r="K75" s="34">
        <v>40</v>
      </c>
      <c r="L75" s="34" t="s">
        <v>164</v>
      </c>
      <c r="M75" s="88" t="s">
        <v>239</v>
      </c>
      <c r="N75" s="86" t="s">
        <v>150</v>
      </c>
      <c r="O75" s="83" t="s">
        <v>187</v>
      </c>
      <c r="P75" s="52">
        <v>4391.8500000000004</v>
      </c>
      <c r="Q75" s="40"/>
      <c r="R75" s="38">
        <v>931</v>
      </c>
      <c r="S75" s="48"/>
      <c r="T75" s="39"/>
      <c r="U75" s="40">
        <f t="shared" si="0"/>
        <v>592.89975000000004</v>
      </c>
      <c r="V75" s="40">
        <f t="shared" si="1"/>
        <v>131.75550000000001</v>
      </c>
      <c r="W75" s="40">
        <f t="shared" si="2"/>
        <v>532.06164787500006</v>
      </c>
      <c r="X75" s="41">
        <f t="shared" si="3"/>
        <v>87.837000000000003</v>
      </c>
      <c r="Y75" s="41"/>
      <c r="Z75" s="41"/>
      <c r="AA75" s="41">
        <v>1085</v>
      </c>
      <c r="AB75" s="41">
        <v>2500</v>
      </c>
      <c r="AC75" s="41"/>
      <c r="AD75" s="42">
        <f t="shared" si="4"/>
        <v>7319.7500000000009</v>
      </c>
      <c r="AE75" s="43">
        <f t="shared" si="5"/>
        <v>3513.4800000000005</v>
      </c>
      <c r="AF75" s="43">
        <f t="shared" si="6"/>
        <v>2195.9250000000002</v>
      </c>
      <c r="AG75" s="43">
        <f t="shared" si="9"/>
        <v>2195.9250000000002</v>
      </c>
      <c r="AH75" s="43">
        <f t="shared" si="7"/>
        <v>2705.0575310000004</v>
      </c>
      <c r="AI75" s="32">
        <f t="shared" si="8"/>
        <v>17930.137531</v>
      </c>
    </row>
    <row r="76" spans="2:35" s="44" customFormat="1" ht="54.75" customHeight="1" x14ac:dyDescent="0.2">
      <c r="B76" s="85">
        <v>62</v>
      </c>
      <c r="C76" s="28" t="s">
        <v>44</v>
      </c>
      <c r="D76" s="29" t="s">
        <v>45</v>
      </c>
      <c r="E76" s="29" t="s">
        <v>46</v>
      </c>
      <c r="F76" s="29" t="s">
        <v>47</v>
      </c>
      <c r="G76" s="29" t="s">
        <v>48</v>
      </c>
      <c r="H76" s="87" t="s">
        <v>238</v>
      </c>
      <c r="I76" s="31" t="s">
        <v>240</v>
      </c>
      <c r="J76" s="33">
        <v>3</v>
      </c>
      <c r="K76" s="34">
        <v>40</v>
      </c>
      <c r="L76" s="34" t="s">
        <v>164</v>
      </c>
      <c r="M76" s="83" t="s">
        <v>239</v>
      </c>
      <c r="N76" s="86" t="s">
        <v>150</v>
      </c>
      <c r="O76" s="83" t="s">
        <v>187</v>
      </c>
      <c r="P76" s="52">
        <v>4391.8500000000004</v>
      </c>
      <c r="Q76" s="40"/>
      <c r="R76" s="38">
        <v>931</v>
      </c>
      <c r="S76" s="48"/>
      <c r="T76" s="39"/>
      <c r="U76" s="40">
        <f t="shared" ref="U76:U86" si="10">P76*13.5%</f>
        <v>592.89975000000004</v>
      </c>
      <c r="V76" s="40">
        <f t="shared" ref="V76:V88" si="11">P76*3%</f>
        <v>131.75550000000001</v>
      </c>
      <c r="W76" s="40">
        <f t="shared" ref="W76:W88" si="12">P76*12.11475%</f>
        <v>532.06164787500006</v>
      </c>
      <c r="X76" s="41">
        <f t="shared" ref="X76:X88" si="13">P76*2%</f>
        <v>87.837000000000003</v>
      </c>
      <c r="Y76" s="41"/>
      <c r="Z76" s="41"/>
      <c r="AA76" s="41">
        <v>1085</v>
      </c>
      <c r="AB76" s="41">
        <v>2500</v>
      </c>
      <c r="AC76" s="41"/>
      <c r="AD76" s="42">
        <f t="shared" ref="AD76:AD88" si="14">(P76/30)*50</f>
        <v>7319.7500000000009</v>
      </c>
      <c r="AE76" s="43">
        <f t="shared" ref="AE76:AE88" si="15">(P76/30)*24</f>
        <v>3513.4800000000005</v>
      </c>
      <c r="AF76" s="43">
        <f t="shared" ref="AF76:AF88" si="16">(P76/30)*15</f>
        <v>2195.9250000000002</v>
      </c>
      <c r="AG76" s="43">
        <f t="shared" si="9"/>
        <v>2195.9250000000002</v>
      </c>
      <c r="AH76" s="43">
        <f t="shared" ref="AH76:AH87" si="17">(AD76+AE76)*0.2497</f>
        <v>2705.0575310000004</v>
      </c>
      <c r="AI76" s="32">
        <f t="shared" ref="AI76:AI87" si="18">SUM(AD76:AH76)</f>
        <v>17930.137531</v>
      </c>
    </row>
    <row r="77" spans="2:35" s="44" customFormat="1" ht="54.75" customHeight="1" x14ac:dyDescent="0.2">
      <c r="B77" s="81">
        <v>63</v>
      </c>
      <c r="C77" s="28" t="s">
        <v>44</v>
      </c>
      <c r="D77" s="29" t="s">
        <v>45</v>
      </c>
      <c r="E77" s="29" t="s">
        <v>46</v>
      </c>
      <c r="F77" s="29" t="s">
        <v>47</v>
      </c>
      <c r="G77" s="29" t="s">
        <v>48</v>
      </c>
      <c r="H77" s="87" t="s">
        <v>238</v>
      </c>
      <c r="I77" s="31" t="s">
        <v>241</v>
      </c>
      <c r="J77" s="33">
        <v>3</v>
      </c>
      <c r="K77" s="34">
        <v>40</v>
      </c>
      <c r="L77" s="34" t="s">
        <v>164</v>
      </c>
      <c r="M77" s="83" t="s">
        <v>239</v>
      </c>
      <c r="N77" s="86" t="s">
        <v>150</v>
      </c>
      <c r="O77" s="83" t="s">
        <v>187</v>
      </c>
      <c r="P77" s="52">
        <v>4391.8500000000004</v>
      </c>
      <c r="Q77" s="40"/>
      <c r="R77" s="38">
        <v>931</v>
      </c>
      <c r="S77" s="48"/>
      <c r="T77" s="39">
        <f>((P77/100)*1.9)*1</f>
        <v>83.445149999999998</v>
      </c>
      <c r="U77" s="40">
        <f t="shared" si="10"/>
        <v>592.89975000000004</v>
      </c>
      <c r="V77" s="40">
        <f t="shared" si="11"/>
        <v>131.75550000000001</v>
      </c>
      <c r="W77" s="40">
        <f t="shared" si="12"/>
        <v>532.06164787500006</v>
      </c>
      <c r="X77" s="41">
        <f t="shared" si="13"/>
        <v>87.837000000000003</v>
      </c>
      <c r="Y77" s="41"/>
      <c r="Z77" s="41"/>
      <c r="AA77" s="41"/>
      <c r="AB77" s="41">
        <v>2500</v>
      </c>
      <c r="AC77" s="41"/>
      <c r="AD77" s="42">
        <f t="shared" si="14"/>
        <v>7319.7500000000009</v>
      </c>
      <c r="AE77" s="43">
        <f t="shared" si="15"/>
        <v>3513.4800000000005</v>
      </c>
      <c r="AF77" s="43">
        <f t="shared" si="16"/>
        <v>2195.9250000000002</v>
      </c>
      <c r="AG77" s="43">
        <f t="shared" si="9"/>
        <v>2195.9250000000002</v>
      </c>
      <c r="AH77" s="43">
        <f t="shared" si="17"/>
        <v>2705.0575310000004</v>
      </c>
      <c r="AI77" s="32">
        <f t="shared" si="18"/>
        <v>17930.137531</v>
      </c>
    </row>
    <row r="78" spans="2:35" s="44" customFormat="1" ht="54.75" customHeight="1" x14ac:dyDescent="0.2">
      <c r="B78" s="85">
        <v>64</v>
      </c>
      <c r="C78" s="28" t="s">
        <v>44</v>
      </c>
      <c r="D78" s="29" t="s">
        <v>45</v>
      </c>
      <c r="E78" s="29" t="s">
        <v>46</v>
      </c>
      <c r="F78" s="29" t="s">
        <v>47</v>
      </c>
      <c r="G78" s="29" t="s">
        <v>48</v>
      </c>
      <c r="H78" s="87" t="s">
        <v>238</v>
      </c>
      <c r="I78" s="31"/>
      <c r="J78" s="33">
        <v>3</v>
      </c>
      <c r="K78" s="34">
        <v>40</v>
      </c>
      <c r="L78" s="34" t="s">
        <v>164</v>
      </c>
      <c r="M78" s="83" t="s">
        <v>239</v>
      </c>
      <c r="N78" s="86" t="s">
        <v>150</v>
      </c>
      <c r="O78" s="83" t="s">
        <v>127</v>
      </c>
      <c r="P78" s="52">
        <v>4391.8500000000004</v>
      </c>
      <c r="Q78" s="40"/>
      <c r="R78" s="38">
        <v>931</v>
      </c>
      <c r="S78" s="48"/>
      <c r="T78" s="39"/>
      <c r="U78" s="40">
        <f t="shared" si="10"/>
        <v>592.89975000000004</v>
      </c>
      <c r="V78" s="40">
        <f t="shared" si="11"/>
        <v>131.75550000000001</v>
      </c>
      <c r="W78" s="40">
        <f t="shared" si="12"/>
        <v>532.06164787500006</v>
      </c>
      <c r="X78" s="41">
        <f t="shared" si="13"/>
        <v>87.837000000000003</v>
      </c>
      <c r="Y78" s="41"/>
      <c r="Z78" s="41"/>
      <c r="AA78" s="41"/>
      <c r="AB78" s="41">
        <v>2500</v>
      </c>
      <c r="AC78" s="41"/>
      <c r="AD78" s="42">
        <f t="shared" si="14"/>
        <v>7319.7500000000009</v>
      </c>
      <c r="AE78" s="43">
        <f t="shared" si="15"/>
        <v>3513.4800000000005</v>
      </c>
      <c r="AF78" s="43">
        <f t="shared" si="16"/>
        <v>2195.9250000000002</v>
      </c>
      <c r="AG78" s="43">
        <f t="shared" si="9"/>
        <v>2195.9250000000002</v>
      </c>
      <c r="AH78" s="43">
        <f t="shared" si="17"/>
        <v>2705.0575310000004</v>
      </c>
      <c r="AI78" s="32">
        <f t="shared" si="18"/>
        <v>17930.137531</v>
      </c>
    </row>
    <row r="79" spans="2:35" s="44" customFormat="1" ht="54.75" customHeight="1" x14ac:dyDescent="0.2">
      <c r="B79" s="81">
        <v>65</v>
      </c>
      <c r="C79" s="28" t="s">
        <v>44</v>
      </c>
      <c r="D79" s="29" t="s">
        <v>45</v>
      </c>
      <c r="E79" s="29" t="s">
        <v>46</v>
      </c>
      <c r="F79" s="29" t="s">
        <v>47</v>
      </c>
      <c r="G79" s="29" t="s">
        <v>48</v>
      </c>
      <c r="H79" s="87" t="s">
        <v>238</v>
      </c>
      <c r="I79" s="31" t="s">
        <v>242</v>
      </c>
      <c r="J79" s="33">
        <v>3</v>
      </c>
      <c r="K79" s="34">
        <v>40</v>
      </c>
      <c r="L79" s="34" t="s">
        <v>164</v>
      </c>
      <c r="M79" s="83" t="s">
        <v>239</v>
      </c>
      <c r="N79" s="86" t="s">
        <v>150</v>
      </c>
      <c r="O79" s="83" t="s">
        <v>187</v>
      </c>
      <c r="P79" s="52">
        <v>4391.8500000000004</v>
      </c>
      <c r="Q79" s="40"/>
      <c r="R79" s="38">
        <v>931</v>
      </c>
      <c r="S79" s="48"/>
      <c r="T79" s="39"/>
      <c r="U79" s="40">
        <f t="shared" si="10"/>
        <v>592.89975000000004</v>
      </c>
      <c r="V79" s="40">
        <f t="shared" si="11"/>
        <v>131.75550000000001</v>
      </c>
      <c r="W79" s="40">
        <f t="shared" si="12"/>
        <v>532.06164787500006</v>
      </c>
      <c r="X79" s="41">
        <f t="shared" si="13"/>
        <v>87.837000000000003</v>
      </c>
      <c r="Y79" s="41"/>
      <c r="Z79" s="41"/>
      <c r="AA79" s="41"/>
      <c r="AB79" s="41">
        <v>2500</v>
      </c>
      <c r="AC79" s="41"/>
      <c r="AD79" s="42">
        <f t="shared" si="14"/>
        <v>7319.7500000000009</v>
      </c>
      <c r="AE79" s="43">
        <f t="shared" si="15"/>
        <v>3513.4800000000005</v>
      </c>
      <c r="AF79" s="43">
        <f t="shared" si="16"/>
        <v>2195.9250000000002</v>
      </c>
      <c r="AG79" s="43">
        <f t="shared" si="9"/>
        <v>2195.9250000000002</v>
      </c>
      <c r="AH79" s="43">
        <f t="shared" si="17"/>
        <v>2705.0575310000004</v>
      </c>
      <c r="AI79" s="32">
        <f t="shared" si="18"/>
        <v>17930.137531</v>
      </c>
    </row>
    <row r="80" spans="2:35" s="44" customFormat="1" ht="54.75" customHeight="1" x14ac:dyDescent="0.2">
      <c r="B80" s="85">
        <v>66</v>
      </c>
      <c r="C80" s="28" t="s">
        <v>44</v>
      </c>
      <c r="D80" s="29" t="s">
        <v>45</v>
      </c>
      <c r="E80" s="29" t="s">
        <v>46</v>
      </c>
      <c r="F80" s="29" t="s">
        <v>47</v>
      </c>
      <c r="G80" s="29" t="s">
        <v>48</v>
      </c>
      <c r="H80" s="87" t="s">
        <v>238</v>
      </c>
      <c r="I80" s="31"/>
      <c r="J80" s="33">
        <v>3</v>
      </c>
      <c r="K80" s="34">
        <v>40</v>
      </c>
      <c r="L80" s="34" t="s">
        <v>164</v>
      </c>
      <c r="M80" s="88" t="s">
        <v>239</v>
      </c>
      <c r="N80" s="86" t="s">
        <v>150</v>
      </c>
      <c r="O80" s="83" t="s">
        <v>187</v>
      </c>
      <c r="P80" s="52">
        <v>4391.8500000000004</v>
      </c>
      <c r="Q80" s="40"/>
      <c r="R80" s="38">
        <v>931</v>
      </c>
      <c r="S80" s="48"/>
      <c r="T80" s="39"/>
      <c r="U80" s="40">
        <f t="shared" si="10"/>
        <v>592.89975000000004</v>
      </c>
      <c r="V80" s="40">
        <f t="shared" si="11"/>
        <v>131.75550000000001</v>
      </c>
      <c r="W80" s="40">
        <f t="shared" si="12"/>
        <v>532.06164787500006</v>
      </c>
      <c r="X80" s="41">
        <f t="shared" si="13"/>
        <v>87.837000000000003</v>
      </c>
      <c r="Y80" s="41"/>
      <c r="Z80" s="41"/>
      <c r="AA80" s="41"/>
      <c r="AB80" s="41">
        <v>2500</v>
      </c>
      <c r="AC80" s="41"/>
      <c r="AD80" s="42">
        <f t="shared" si="14"/>
        <v>7319.7500000000009</v>
      </c>
      <c r="AE80" s="43">
        <f t="shared" si="15"/>
        <v>3513.4800000000005</v>
      </c>
      <c r="AF80" s="43">
        <f t="shared" si="16"/>
        <v>2195.9250000000002</v>
      </c>
      <c r="AG80" s="43">
        <f t="shared" si="9"/>
        <v>2195.9250000000002</v>
      </c>
      <c r="AH80" s="43">
        <f t="shared" si="17"/>
        <v>2705.0575310000004</v>
      </c>
      <c r="AI80" s="32">
        <f t="shared" si="18"/>
        <v>17930.137531</v>
      </c>
    </row>
    <row r="81" spans="2:35" s="44" customFormat="1" ht="54.75" customHeight="1" x14ac:dyDescent="0.2">
      <c r="B81" s="85">
        <v>66</v>
      </c>
      <c r="C81" s="28" t="s">
        <v>44</v>
      </c>
      <c r="D81" s="29" t="s">
        <v>45</v>
      </c>
      <c r="E81" s="29" t="s">
        <v>46</v>
      </c>
      <c r="F81" s="29" t="s">
        <v>47</v>
      </c>
      <c r="G81" s="29" t="s">
        <v>48</v>
      </c>
      <c r="H81" s="87" t="s">
        <v>238</v>
      </c>
      <c r="I81" s="31" t="s">
        <v>243</v>
      </c>
      <c r="J81" s="33">
        <v>3</v>
      </c>
      <c r="K81" s="34">
        <v>40</v>
      </c>
      <c r="L81" s="34" t="s">
        <v>164</v>
      </c>
      <c r="M81" s="88" t="s">
        <v>239</v>
      </c>
      <c r="N81" s="86" t="s">
        <v>150</v>
      </c>
      <c r="O81" s="83" t="s">
        <v>187</v>
      </c>
      <c r="P81" s="52">
        <v>4075.05</v>
      </c>
      <c r="Q81" s="40"/>
      <c r="R81" s="38">
        <v>931</v>
      </c>
      <c r="S81" s="48"/>
      <c r="T81" s="39"/>
      <c r="U81" s="40">
        <f t="shared" si="10"/>
        <v>550.13175000000001</v>
      </c>
      <c r="V81" s="40">
        <f t="shared" si="11"/>
        <v>122.25150000000001</v>
      </c>
      <c r="W81" s="40">
        <f t="shared" si="12"/>
        <v>493.68211987500007</v>
      </c>
      <c r="X81" s="41">
        <f t="shared" si="13"/>
        <v>81.501000000000005</v>
      </c>
      <c r="Y81" s="41"/>
      <c r="Z81" s="41"/>
      <c r="AA81" s="41"/>
      <c r="AB81" s="41">
        <v>2500</v>
      </c>
      <c r="AC81" s="41"/>
      <c r="AD81" s="42">
        <f t="shared" si="14"/>
        <v>6791.75</v>
      </c>
      <c r="AE81" s="43">
        <f t="shared" si="15"/>
        <v>3260.04</v>
      </c>
      <c r="AF81" s="43">
        <f t="shared" si="16"/>
        <v>2037.5250000000001</v>
      </c>
      <c r="AG81" s="43">
        <f t="shared" si="9"/>
        <v>2037.5250000000001</v>
      </c>
      <c r="AH81" s="43">
        <f t="shared" si="17"/>
        <v>2509.9319630000005</v>
      </c>
      <c r="AI81" s="32">
        <f t="shared" si="18"/>
        <v>16636.771962999999</v>
      </c>
    </row>
    <row r="82" spans="2:35" s="44" customFormat="1" ht="54.75" customHeight="1" x14ac:dyDescent="0.2">
      <c r="B82" s="81">
        <v>67</v>
      </c>
      <c r="C82" s="28" t="s">
        <v>44</v>
      </c>
      <c r="D82" s="29" t="s">
        <v>45</v>
      </c>
      <c r="E82" s="29" t="s">
        <v>46</v>
      </c>
      <c r="F82" s="29" t="s">
        <v>47</v>
      </c>
      <c r="G82" s="29" t="s">
        <v>48</v>
      </c>
      <c r="H82" s="87" t="s">
        <v>244</v>
      </c>
      <c r="I82" s="31"/>
      <c r="J82" s="33">
        <v>1</v>
      </c>
      <c r="K82" s="34">
        <v>40</v>
      </c>
      <c r="L82" s="34" t="s">
        <v>164</v>
      </c>
      <c r="M82" s="83" t="s">
        <v>245</v>
      </c>
      <c r="N82" s="86" t="s">
        <v>157</v>
      </c>
      <c r="O82" s="83" t="s">
        <v>187</v>
      </c>
      <c r="P82" s="52">
        <v>4075.05</v>
      </c>
      <c r="Q82" s="40"/>
      <c r="R82" s="38">
        <v>931</v>
      </c>
      <c r="S82" s="48"/>
      <c r="T82" s="39"/>
      <c r="U82" s="40">
        <f t="shared" si="10"/>
        <v>550.13175000000001</v>
      </c>
      <c r="V82" s="40">
        <f t="shared" si="11"/>
        <v>122.25150000000001</v>
      </c>
      <c r="W82" s="40">
        <f t="shared" si="12"/>
        <v>493.68211987500007</v>
      </c>
      <c r="X82" s="41">
        <f t="shared" si="13"/>
        <v>81.501000000000005</v>
      </c>
      <c r="Y82" s="41"/>
      <c r="Z82" s="41"/>
      <c r="AA82" s="41">
        <v>1085</v>
      </c>
      <c r="AB82" s="41">
        <v>2500</v>
      </c>
      <c r="AC82" s="41"/>
      <c r="AD82" s="42">
        <f t="shared" si="14"/>
        <v>6791.75</v>
      </c>
      <c r="AE82" s="43">
        <f t="shared" si="15"/>
        <v>3260.04</v>
      </c>
      <c r="AF82" s="43">
        <f t="shared" si="16"/>
        <v>2037.5250000000001</v>
      </c>
      <c r="AG82" s="43">
        <f t="shared" si="9"/>
        <v>2037.5250000000001</v>
      </c>
      <c r="AH82" s="43">
        <f t="shared" si="17"/>
        <v>2509.9319630000005</v>
      </c>
      <c r="AI82" s="32">
        <f t="shared" si="18"/>
        <v>16636.771962999999</v>
      </c>
    </row>
    <row r="83" spans="2:35" s="44" customFormat="1" ht="54.75" customHeight="1" x14ac:dyDescent="0.2">
      <c r="B83" s="85">
        <v>68</v>
      </c>
      <c r="C83" s="28" t="s">
        <v>44</v>
      </c>
      <c r="D83" s="29" t="s">
        <v>45</v>
      </c>
      <c r="E83" s="29" t="s">
        <v>46</v>
      </c>
      <c r="F83" s="29" t="s">
        <v>47</v>
      </c>
      <c r="G83" s="29" t="s">
        <v>48</v>
      </c>
      <c r="H83" s="87" t="s">
        <v>244</v>
      </c>
      <c r="I83" s="31"/>
      <c r="J83" s="33">
        <v>1</v>
      </c>
      <c r="K83" s="34">
        <v>40</v>
      </c>
      <c r="L83" s="34" t="s">
        <v>164</v>
      </c>
      <c r="M83" s="83" t="s">
        <v>245</v>
      </c>
      <c r="N83" s="89" t="s">
        <v>156</v>
      </c>
      <c r="O83" s="83" t="s">
        <v>127</v>
      </c>
      <c r="P83" s="52">
        <v>4075.05</v>
      </c>
      <c r="Q83" s="40"/>
      <c r="R83" s="38">
        <v>931</v>
      </c>
      <c r="S83" s="48"/>
      <c r="T83" s="39"/>
      <c r="U83" s="40">
        <f t="shared" si="10"/>
        <v>550.13175000000001</v>
      </c>
      <c r="V83" s="40">
        <f t="shared" si="11"/>
        <v>122.25150000000001</v>
      </c>
      <c r="W83" s="40">
        <f t="shared" si="12"/>
        <v>493.68211987500007</v>
      </c>
      <c r="X83" s="41">
        <f t="shared" si="13"/>
        <v>81.501000000000005</v>
      </c>
      <c r="Y83" s="41"/>
      <c r="Z83" s="41"/>
      <c r="AA83" s="41"/>
      <c r="AB83" s="41">
        <v>2500</v>
      </c>
      <c r="AC83" s="41"/>
      <c r="AD83" s="42">
        <f t="shared" si="14"/>
        <v>6791.75</v>
      </c>
      <c r="AE83" s="43">
        <f t="shared" si="15"/>
        <v>3260.04</v>
      </c>
      <c r="AF83" s="43">
        <f t="shared" si="16"/>
        <v>2037.5250000000001</v>
      </c>
      <c r="AG83" s="43">
        <f t="shared" si="9"/>
        <v>2037.5250000000001</v>
      </c>
      <c r="AH83" s="43">
        <f t="shared" si="17"/>
        <v>2509.9319630000005</v>
      </c>
      <c r="AI83" s="32">
        <f t="shared" si="18"/>
        <v>16636.771962999999</v>
      </c>
    </row>
    <row r="84" spans="2:35" s="44" customFormat="1" ht="54.75" customHeight="1" x14ac:dyDescent="0.2">
      <c r="B84" s="81">
        <v>69</v>
      </c>
      <c r="C84" s="28" t="s">
        <v>44</v>
      </c>
      <c r="D84" s="29" t="s">
        <v>45</v>
      </c>
      <c r="E84" s="29" t="s">
        <v>46</v>
      </c>
      <c r="F84" s="29" t="s">
        <v>47</v>
      </c>
      <c r="G84" s="29" t="s">
        <v>48</v>
      </c>
      <c r="H84" s="87" t="s">
        <v>244</v>
      </c>
      <c r="I84" s="31"/>
      <c r="J84" s="33">
        <v>1</v>
      </c>
      <c r="K84" s="34">
        <v>40</v>
      </c>
      <c r="L84" s="34" t="s">
        <v>164</v>
      </c>
      <c r="M84" s="83" t="s">
        <v>245</v>
      </c>
      <c r="N84" s="86" t="s">
        <v>150</v>
      </c>
      <c r="O84" s="83" t="s">
        <v>187</v>
      </c>
      <c r="P84" s="52">
        <v>4075.05</v>
      </c>
      <c r="Q84" s="40"/>
      <c r="R84" s="38">
        <v>931</v>
      </c>
      <c r="S84" s="48"/>
      <c r="T84" s="39"/>
      <c r="U84" s="40">
        <f t="shared" si="10"/>
        <v>550.13175000000001</v>
      </c>
      <c r="V84" s="40">
        <f t="shared" si="11"/>
        <v>122.25150000000001</v>
      </c>
      <c r="W84" s="40">
        <f t="shared" si="12"/>
        <v>493.68211987500007</v>
      </c>
      <c r="X84" s="41">
        <f t="shared" si="13"/>
        <v>81.501000000000005</v>
      </c>
      <c r="Y84" s="41"/>
      <c r="Z84" s="41"/>
      <c r="AA84" s="41"/>
      <c r="AB84" s="41">
        <v>2500</v>
      </c>
      <c r="AC84" s="41"/>
      <c r="AD84" s="42">
        <f t="shared" si="14"/>
        <v>6791.75</v>
      </c>
      <c r="AE84" s="43">
        <f t="shared" si="15"/>
        <v>3260.04</v>
      </c>
      <c r="AF84" s="43">
        <f t="shared" si="16"/>
        <v>2037.5250000000001</v>
      </c>
      <c r="AG84" s="43">
        <f t="shared" si="9"/>
        <v>2037.5250000000001</v>
      </c>
      <c r="AH84" s="43">
        <f t="shared" si="17"/>
        <v>2509.9319630000005</v>
      </c>
      <c r="AI84" s="32">
        <f t="shared" si="18"/>
        <v>16636.771962999999</v>
      </c>
    </row>
    <row r="85" spans="2:35" s="44" customFormat="1" ht="54.75" customHeight="1" x14ac:dyDescent="0.2">
      <c r="B85" s="85">
        <v>70</v>
      </c>
      <c r="C85" s="28" t="s">
        <v>44</v>
      </c>
      <c r="D85" s="29" t="s">
        <v>45</v>
      </c>
      <c r="E85" s="29" t="s">
        <v>46</v>
      </c>
      <c r="F85" s="29" t="s">
        <v>47</v>
      </c>
      <c r="G85" s="29" t="s">
        <v>48</v>
      </c>
      <c r="H85" s="87" t="s">
        <v>244</v>
      </c>
      <c r="I85" s="32"/>
      <c r="J85" s="33">
        <v>1</v>
      </c>
      <c r="K85" s="34">
        <v>40</v>
      </c>
      <c r="L85" s="34" t="s">
        <v>164</v>
      </c>
      <c r="M85" s="83" t="s">
        <v>245</v>
      </c>
      <c r="N85" s="86" t="s">
        <v>246</v>
      </c>
      <c r="O85" s="83" t="s">
        <v>187</v>
      </c>
      <c r="P85" s="52">
        <v>4075.05</v>
      </c>
      <c r="Q85" s="40"/>
      <c r="R85" s="38">
        <v>931</v>
      </c>
      <c r="S85" s="48"/>
      <c r="T85" s="39"/>
      <c r="U85" s="40">
        <f t="shared" si="10"/>
        <v>550.13175000000001</v>
      </c>
      <c r="V85" s="40">
        <f t="shared" si="11"/>
        <v>122.25150000000001</v>
      </c>
      <c r="W85" s="40">
        <f t="shared" si="12"/>
        <v>493.68211987500007</v>
      </c>
      <c r="X85" s="41">
        <f t="shared" si="13"/>
        <v>81.501000000000005</v>
      </c>
      <c r="Y85" s="41"/>
      <c r="Z85" s="41"/>
      <c r="AA85" s="41">
        <v>1085</v>
      </c>
      <c r="AB85" s="41">
        <v>2500</v>
      </c>
      <c r="AC85" s="41"/>
      <c r="AD85" s="42">
        <f t="shared" si="14"/>
        <v>6791.75</v>
      </c>
      <c r="AE85" s="43">
        <f t="shared" si="15"/>
        <v>3260.04</v>
      </c>
      <c r="AF85" s="43">
        <f t="shared" si="16"/>
        <v>2037.5250000000001</v>
      </c>
      <c r="AG85" s="43">
        <f t="shared" si="9"/>
        <v>2037.5250000000001</v>
      </c>
      <c r="AH85" s="43">
        <f t="shared" si="17"/>
        <v>2509.9319630000005</v>
      </c>
      <c r="AI85" s="32">
        <f t="shared" si="18"/>
        <v>16636.771962999999</v>
      </c>
    </row>
    <row r="86" spans="2:35" s="44" customFormat="1" ht="54.75" customHeight="1" x14ac:dyDescent="0.2">
      <c r="B86" s="81">
        <v>71</v>
      </c>
      <c r="C86" s="28" t="s">
        <v>44</v>
      </c>
      <c r="D86" s="29" t="s">
        <v>45</v>
      </c>
      <c r="E86" s="29" t="s">
        <v>46</v>
      </c>
      <c r="F86" s="29" t="s">
        <v>47</v>
      </c>
      <c r="G86" s="29" t="s">
        <v>48</v>
      </c>
      <c r="H86" s="87" t="s">
        <v>244</v>
      </c>
      <c r="I86" s="31" t="s">
        <v>247</v>
      </c>
      <c r="J86" s="33">
        <v>1</v>
      </c>
      <c r="K86" s="34">
        <v>40</v>
      </c>
      <c r="L86" s="34" t="s">
        <v>164</v>
      </c>
      <c r="M86" s="83" t="s">
        <v>245</v>
      </c>
      <c r="N86" s="86" t="s">
        <v>150</v>
      </c>
      <c r="O86" s="83" t="s">
        <v>187</v>
      </c>
      <c r="P86" s="52">
        <v>4075.05</v>
      </c>
      <c r="Q86" s="40"/>
      <c r="R86" s="38">
        <v>931</v>
      </c>
      <c r="S86" s="48"/>
      <c r="T86" s="39"/>
      <c r="U86" s="40">
        <f t="shared" si="10"/>
        <v>550.13175000000001</v>
      </c>
      <c r="V86" s="40">
        <f t="shared" si="11"/>
        <v>122.25150000000001</v>
      </c>
      <c r="W86" s="40">
        <f t="shared" si="12"/>
        <v>493.68211987500007</v>
      </c>
      <c r="X86" s="41">
        <f t="shared" si="13"/>
        <v>81.501000000000005</v>
      </c>
      <c r="Y86" s="41"/>
      <c r="Z86" s="41"/>
      <c r="AA86" s="41">
        <v>1085</v>
      </c>
      <c r="AB86" s="41">
        <v>2500</v>
      </c>
      <c r="AC86" s="41"/>
      <c r="AD86" s="42">
        <f t="shared" si="14"/>
        <v>6791.75</v>
      </c>
      <c r="AE86" s="43">
        <f t="shared" si="15"/>
        <v>3260.04</v>
      </c>
      <c r="AF86" s="43">
        <f t="shared" si="16"/>
        <v>2037.5250000000001</v>
      </c>
      <c r="AG86" s="43">
        <f t="shared" si="9"/>
        <v>2037.5250000000001</v>
      </c>
      <c r="AH86" s="43">
        <f t="shared" si="17"/>
        <v>2509.9319630000005</v>
      </c>
      <c r="AI86" s="32">
        <f t="shared" si="18"/>
        <v>16636.771962999999</v>
      </c>
    </row>
    <row r="87" spans="2:35" s="44" customFormat="1" ht="54.75" customHeight="1" x14ac:dyDescent="0.2">
      <c r="B87" s="81">
        <v>71</v>
      </c>
      <c r="C87" s="28" t="s">
        <v>44</v>
      </c>
      <c r="D87" s="29" t="s">
        <v>45</v>
      </c>
      <c r="E87" s="29" t="s">
        <v>46</v>
      </c>
      <c r="F87" s="29" t="s">
        <v>47</v>
      </c>
      <c r="G87" s="29" t="s">
        <v>48</v>
      </c>
      <c r="H87" s="87" t="s">
        <v>244</v>
      </c>
      <c r="I87" s="31"/>
      <c r="J87" s="33">
        <v>1</v>
      </c>
      <c r="K87" s="34">
        <v>40</v>
      </c>
      <c r="L87" s="34" t="s">
        <v>164</v>
      </c>
      <c r="M87" s="83" t="s">
        <v>245</v>
      </c>
      <c r="N87" s="86" t="s">
        <v>150</v>
      </c>
      <c r="O87" s="83" t="s">
        <v>187</v>
      </c>
      <c r="P87" s="52">
        <v>4075.05</v>
      </c>
      <c r="Q87" s="40"/>
      <c r="R87" s="38">
        <v>931</v>
      </c>
      <c r="S87" s="48"/>
      <c r="T87" s="39"/>
      <c r="U87" s="40">
        <f>P87*13.5%</f>
        <v>550.13175000000001</v>
      </c>
      <c r="V87" s="40">
        <f t="shared" si="11"/>
        <v>122.25150000000001</v>
      </c>
      <c r="W87" s="40">
        <f t="shared" si="12"/>
        <v>493.68211987500007</v>
      </c>
      <c r="X87" s="41">
        <f t="shared" si="13"/>
        <v>81.501000000000005</v>
      </c>
      <c r="Y87" s="41"/>
      <c r="Z87" s="41"/>
      <c r="AA87" s="41"/>
      <c r="AB87" s="41">
        <v>2500</v>
      </c>
      <c r="AC87" s="41"/>
      <c r="AD87" s="42">
        <f t="shared" si="14"/>
        <v>6791.75</v>
      </c>
      <c r="AE87" s="43">
        <f t="shared" si="15"/>
        <v>3260.04</v>
      </c>
      <c r="AF87" s="43">
        <f t="shared" si="16"/>
        <v>2037.5250000000001</v>
      </c>
      <c r="AG87" s="43">
        <f t="shared" si="9"/>
        <v>2037.5250000000001</v>
      </c>
      <c r="AH87" s="43">
        <f t="shared" si="17"/>
        <v>2509.9319630000005</v>
      </c>
      <c r="AI87" s="32">
        <f t="shared" si="18"/>
        <v>16636.771962999999</v>
      </c>
    </row>
    <row r="88" spans="2:35" s="44" customFormat="1" ht="54.75" customHeight="1" x14ac:dyDescent="0.2">
      <c r="B88" s="85">
        <v>72</v>
      </c>
      <c r="C88" s="28" t="s">
        <v>44</v>
      </c>
      <c r="D88" s="29" t="s">
        <v>45</v>
      </c>
      <c r="E88" s="29" t="s">
        <v>46</v>
      </c>
      <c r="F88" s="29" t="s">
        <v>47</v>
      </c>
      <c r="G88" s="29" t="s">
        <v>48</v>
      </c>
      <c r="H88" s="87" t="s">
        <v>244</v>
      </c>
      <c r="I88" s="31" t="s">
        <v>248</v>
      </c>
      <c r="J88" s="33">
        <v>1</v>
      </c>
      <c r="K88" s="34">
        <v>40</v>
      </c>
      <c r="L88" s="34" t="s">
        <v>164</v>
      </c>
      <c r="M88" s="83" t="s">
        <v>245</v>
      </c>
      <c r="N88" s="89" t="s">
        <v>156</v>
      </c>
      <c r="O88" s="83" t="s">
        <v>187</v>
      </c>
      <c r="P88">
        <v>3941.05</v>
      </c>
      <c r="Q88" s="40"/>
      <c r="R88" s="38">
        <v>931</v>
      </c>
      <c r="S88" s="48"/>
      <c r="T88" s="39"/>
      <c r="U88" s="40">
        <f t="shared" ref="U88" si="19">P88*13.5%</f>
        <v>532.04175000000009</v>
      </c>
      <c r="V88" s="40">
        <f t="shared" si="11"/>
        <v>118.2315</v>
      </c>
      <c r="W88" s="40">
        <f t="shared" si="12"/>
        <v>477.44835487500006</v>
      </c>
      <c r="X88" s="41">
        <f t="shared" si="13"/>
        <v>78.821000000000012</v>
      </c>
      <c r="Y88" s="41"/>
      <c r="Z88" s="41"/>
      <c r="AA88" s="41">
        <v>800</v>
      </c>
      <c r="AB88" s="41">
        <v>2000</v>
      </c>
      <c r="AC88" s="41"/>
      <c r="AD88" s="42">
        <f t="shared" si="14"/>
        <v>6568.416666666667</v>
      </c>
      <c r="AE88" s="43">
        <f t="shared" si="15"/>
        <v>3152.84</v>
      </c>
      <c r="AF88" s="43">
        <f t="shared" si="16"/>
        <v>1970.5250000000001</v>
      </c>
      <c r="AG88" s="43">
        <f t="shared" ref="AG88" si="20">(AD88+AE88)*0.2497</f>
        <v>2427.397789666667</v>
      </c>
      <c r="AH88" s="32">
        <f t="shared" ref="AH88" si="21">SUM(AD88:AG88)</f>
        <v>14119.179456333335</v>
      </c>
    </row>
    <row r="89" spans="2:35" s="44" customFormat="1" ht="24" customHeight="1" x14ac:dyDescent="0.2">
      <c r="B89" s="92">
        <f>COUNT(B7:B88)</f>
        <v>78</v>
      </c>
      <c r="C89" s="94" t="s">
        <v>59</v>
      </c>
      <c r="D89" s="94"/>
      <c r="E89" s="94"/>
      <c r="F89" s="94"/>
      <c r="G89" s="95"/>
      <c r="H89" s="93"/>
      <c r="I89" s="55"/>
      <c r="J89" s="56"/>
      <c r="K89" s="56"/>
      <c r="L89" s="57"/>
      <c r="M89" s="58"/>
      <c r="N89" s="59" t="s">
        <v>60</v>
      </c>
      <c r="O89" s="59"/>
      <c r="P89" s="60">
        <f t="shared" ref="P89:AB89" si="22">SUM(P7:P88)</f>
        <v>857871.04999999993</v>
      </c>
      <c r="Q89" s="60">
        <f t="shared" si="22"/>
        <v>0</v>
      </c>
      <c r="R89" s="60">
        <f t="shared" si="22"/>
        <v>77331</v>
      </c>
      <c r="S89" s="60">
        <f t="shared" si="22"/>
        <v>1376</v>
      </c>
      <c r="T89" s="60">
        <f t="shared" si="22"/>
        <v>3536.5288999999998</v>
      </c>
      <c r="U89" s="60">
        <f t="shared" si="22"/>
        <v>115812.59174999993</v>
      </c>
      <c r="V89" s="60">
        <f t="shared" si="22"/>
        <v>25736.13149999997</v>
      </c>
      <c r="W89" s="60">
        <f t="shared" si="22"/>
        <v>103928.93302987496</v>
      </c>
      <c r="X89" s="60">
        <f t="shared" si="22"/>
        <v>17157.421000000009</v>
      </c>
      <c r="Y89" s="60">
        <f t="shared" si="22"/>
        <v>0</v>
      </c>
      <c r="Z89" s="60">
        <f t="shared" si="22"/>
        <v>0</v>
      </c>
      <c r="AA89" s="60">
        <f t="shared" si="22"/>
        <v>27925</v>
      </c>
      <c r="AB89" s="60">
        <f t="shared" si="22"/>
        <v>142000</v>
      </c>
      <c r="AC89" s="60"/>
      <c r="AD89" s="60">
        <f>SUM(AD7:AD88)</f>
        <v>1429785.0833333349</v>
      </c>
      <c r="AE89" s="60">
        <f>SUM(AE7:AE88)</f>
        <v>686296.84</v>
      </c>
      <c r="AF89" s="60">
        <f>SUM(AF7:AF88)</f>
        <v>428935.52499999997</v>
      </c>
      <c r="AG89" s="60">
        <f>SUM(AG7:AG88)</f>
        <v>155839.47278966664</v>
      </c>
      <c r="AH89" s="60">
        <f>SUM(AH7:AH88)</f>
        <v>540077.43792300019</v>
      </c>
    </row>
    <row r="90" spans="2:35" ht="27" customHeight="1" x14ac:dyDescent="0.2">
      <c r="H90" s="61"/>
      <c r="I90" s="7"/>
      <c r="J90" s="8"/>
      <c r="K90" s="8"/>
      <c r="L90" s="8"/>
      <c r="M90" s="62"/>
      <c r="N90" s="62" t="s">
        <v>61</v>
      </c>
      <c r="O90" s="62"/>
      <c r="P90" s="63">
        <f t="shared" ref="P90:Y90" si="23">P89*12</f>
        <v>10294452.6</v>
      </c>
      <c r="Q90" s="63">
        <f t="shared" si="23"/>
        <v>0</v>
      </c>
      <c r="R90" s="63">
        <f t="shared" si="23"/>
        <v>927972</v>
      </c>
      <c r="S90" s="63">
        <f t="shared" si="23"/>
        <v>16512</v>
      </c>
      <c r="T90" s="63">
        <f t="shared" si="23"/>
        <v>42438.346799999999</v>
      </c>
      <c r="U90" s="63">
        <f t="shared" si="23"/>
        <v>1389751.1009999993</v>
      </c>
      <c r="V90" s="63">
        <f t="shared" si="23"/>
        <v>308833.57799999963</v>
      </c>
      <c r="W90" s="63">
        <f t="shared" si="23"/>
        <v>1247147.1963584996</v>
      </c>
      <c r="X90" s="63">
        <f t="shared" si="23"/>
        <v>205889.05200000011</v>
      </c>
      <c r="Y90" s="63">
        <f t="shared" si="23"/>
        <v>0</v>
      </c>
      <c r="Z90" s="7"/>
      <c r="AA90" s="7"/>
      <c r="AB90" s="7"/>
      <c r="AC90" s="7"/>
    </row>
    <row r="91" spans="2:35" ht="27" customHeight="1" x14ac:dyDescent="0.2">
      <c r="B91" s="64"/>
      <c r="C91" s="65"/>
      <c r="D91" s="66"/>
      <c r="E91" s="65"/>
      <c r="F91" s="65"/>
      <c r="H91" s="61"/>
      <c r="I91" s="7"/>
      <c r="J91" s="8"/>
      <c r="K91" s="8"/>
      <c r="L91" s="8"/>
      <c r="M91" s="67"/>
      <c r="N91" s="67"/>
      <c r="O91" s="67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7"/>
      <c r="AA91" s="7"/>
      <c r="AB91" s="7"/>
      <c r="AC91" s="69"/>
    </row>
    <row r="92" spans="2:35" s="4" customFormat="1" ht="15" x14ac:dyDescent="0.2">
      <c r="B92" s="3" t="s">
        <v>59</v>
      </c>
      <c r="C92" s="65"/>
      <c r="D92" s="65"/>
      <c r="E92" s="15"/>
      <c r="F92" s="15"/>
      <c r="G92" s="1"/>
      <c r="H92" s="1"/>
      <c r="L92" s="1"/>
      <c r="M92" s="1"/>
      <c r="N92" s="1"/>
      <c r="O92" s="1"/>
      <c r="P92" s="9"/>
      <c r="Q92" s="10"/>
      <c r="R92" s="10"/>
      <c r="S92" s="10"/>
      <c r="T92" s="10"/>
      <c r="U92" s="10"/>
      <c r="V92" s="10"/>
      <c r="W92" s="10"/>
      <c r="X92" s="1"/>
      <c r="Y92" s="1"/>
      <c r="Z92" s="1"/>
      <c r="AA92" s="1"/>
      <c r="AB92" s="1"/>
      <c r="AC92" s="2"/>
      <c r="AD92" s="1"/>
      <c r="AE92" s="9"/>
      <c r="AF92" s="9"/>
      <c r="AG92" s="9"/>
    </row>
    <row r="93" spans="2:35" s="4" customFormat="1" x14ac:dyDescent="0.2">
      <c r="B93" s="70" t="s">
        <v>62</v>
      </c>
      <c r="C93" s="71"/>
      <c r="D93" s="6"/>
      <c r="E93" s="5"/>
      <c r="F93" s="5"/>
      <c r="G93" s="71"/>
      <c r="H93" s="71"/>
      <c r="I93" s="6"/>
      <c r="J93" s="6"/>
      <c r="K93" s="6"/>
      <c r="L93" s="1"/>
      <c r="M93" s="1"/>
      <c r="N93" s="1"/>
      <c r="O93" s="1"/>
      <c r="P93" s="9"/>
      <c r="Q93" s="10"/>
      <c r="R93" s="10"/>
      <c r="S93" s="10"/>
      <c r="T93" s="10"/>
      <c r="U93" s="10"/>
      <c r="V93" s="10">
        <f>U89+V89</f>
        <v>141548.72324999989</v>
      </c>
      <c r="W93" s="10"/>
      <c r="X93" s="1"/>
      <c r="Y93" s="1"/>
      <c r="Z93" s="1"/>
      <c r="AA93" s="1"/>
      <c r="AB93" s="1"/>
      <c r="AC93" s="1"/>
      <c r="AD93" s="1"/>
      <c r="AE93" s="9"/>
      <c r="AF93" s="9"/>
      <c r="AG93" s="9"/>
    </row>
    <row r="94" spans="2:35" s="4" customFormat="1" x14ac:dyDescent="0.2">
      <c r="B94" s="72" t="s">
        <v>63</v>
      </c>
      <c r="C94" s="73"/>
      <c r="D94" s="8"/>
      <c r="E94" s="61"/>
      <c r="F94" s="61"/>
      <c r="G94" s="7"/>
      <c r="H94" s="7"/>
      <c r="I94" s="8"/>
      <c r="J94" s="8"/>
      <c r="K94" s="8"/>
      <c r="L94" s="1"/>
      <c r="M94" s="1"/>
      <c r="N94" s="1"/>
      <c r="O94" s="1"/>
      <c r="P94" s="9"/>
      <c r="Q94" s="10"/>
      <c r="R94" s="10"/>
      <c r="S94" s="10"/>
      <c r="T94" s="10"/>
      <c r="U94" s="10"/>
      <c r="V94" s="10"/>
      <c r="W94" s="10"/>
      <c r="X94" s="1"/>
      <c r="Y94" s="1"/>
      <c r="Z94" s="1"/>
      <c r="AA94" s="1"/>
      <c r="AB94" s="1"/>
      <c r="AC94" s="74"/>
      <c r="AD94" s="1"/>
      <c r="AE94" s="9"/>
      <c r="AF94" s="9"/>
      <c r="AG94" s="9"/>
    </row>
    <row r="95" spans="2:35" s="4" customFormat="1" x14ac:dyDescent="0.2">
      <c r="B95" s="75" t="s">
        <v>11</v>
      </c>
      <c r="C95" s="75"/>
      <c r="D95" s="75"/>
      <c r="E95" s="76"/>
      <c r="F95" s="76"/>
      <c r="G95" s="75" t="s">
        <v>3</v>
      </c>
      <c r="H95" s="77"/>
      <c r="L95" s="1"/>
      <c r="M95" s="1"/>
      <c r="N95" s="1"/>
      <c r="O95" s="1"/>
      <c r="P95" s="9"/>
      <c r="Q95" s="10"/>
      <c r="R95" s="10"/>
      <c r="S95" s="10"/>
      <c r="T95" s="10"/>
      <c r="U95" s="10"/>
      <c r="V95" s="10">
        <f>V93+'[1]PLANTILLA DOC 30 SEPT 2015'!Y106</f>
        <v>240607.30814999979</v>
      </c>
      <c r="W95" s="10">
        <f>V95/2</f>
        <v>120303.6540749999</v>
      </c>
      <c r="X95" s="1"/>
      <c r="Y95" s="1"/>
      <c r="Z95" s="1"/>
      <c r="AA95" s="1"/>
      <c r="AB95" s="1"/>
      <c r="AC95" s="1"/>
      <c r="AD95" s="1"/>
      <c r="AE95" s="9"/>
      <c r="AF95" s="9"/>
      <c r="AG95" s="9"/>
    </row>
    <row r="96" spans="2:35" s="4" customFormat="1" x14ac:dyDescent="0.2">
      <c r="B96" s="75" t="s">
        <v>64</v>
      </c>
      <c r="C96" s="75"/>
      <c r="D96" s="75"/>
      <c r="E96" s="76"/>
      <c r="F96" s="76"/>
      <c r="G96" s="75" t="s">
        <v>65</v>
      </c>
      <c r="H96" s="77"/>
      <c r="L96" s="1"/>
      <c r="M96" s="1"/>
      <c r="N96" s="1"/>
      <c r="O96" s="1"/>
      <c r="P96" s="9"/>
      <c r="Q96" s="10"/>
      <c r="R96" s="10"/>
      <c r="S96" s="10"/>
      <c r="T96" s="10"/>
      <c r="U96" s="10"/>
      <c r="V96" s="10"/>
      <c r="W96" s="10"/>
      <c r="X96" s="1"/>
      <c r="Y96" s="1"/>
      <c r="Z96" s="1"/>
      <c r="AA96" s="1"/>
      <c r="AB96" s="1"/>
      <c r="AC96" s="1"/>
      <c r="AD96" s="1"/>
      <c r="AE96" s="9"/>
      <c r="AF96" s="9"/>
      <c r="AG96" s="9"/>
    </row>
    <row r="97" spans="2:33" s="4" customFormat="1" x14ac:dyDescent="0.2">
      <c r="B97" s="75" t="s">
        <v>13</v>
      </c>
      <c r="C97" s="75"/>
      <c r="D97" s="75"/>
      <c r="E97" s="76"/>
      <c r="F97" s="76"/>
      <c r="G97" s="75" t="s">
        <v>66</v>
      </c>
      <c r="H97" s="77"/>
      <c r="L97" s="1"/>
      <c r="M97" s="1"/>
      <c r="N97" s="1"/>
      <c r="O97" s="1"/>
      <c r="P97" s="9"/>
      <c r="Q97" s="10"/>
      <c r="R97" s="10"/>
      <c r="S97" s="10"/>
      <c r="T97" s="10"/>
      <c r="U97" s="10"/>
      <c r="V97" s="10"/>
      <c r="W97" s="10"/>
      <c r="X97" s="1"/>
      <c r="Y97" s="1"/>
      <c r="Z97" s="1"/>
      <c r="AA97" s="1"/>
      <c r="AB97" s="1"/>
      <c r="AC97" s="1"/>
      <c r="AD97" s="1"/>
      <c r="AE97" s="9"/>
      <c r="AF97" s="9"/>
      <c r="AG97" s="9"/>
    </row>
    <row r="98" spans="2:33" s="4" customFormat="1" x14ac:dyDescent="0.2">
      <c r="B98" s="75" t="s">
        <v>14</v>
      </c>
      <c r="C98" s="75"/>
      <c r="D98" s="75"/>
      <c r="E98" s="76"/>
      <c r="F98" s="76"/>
      <c r="G98" s="75" t="s">
        <v>67</v>
      </c>
      <c r="H98" s="77"/>
      <c r="L98" s="1"/>
      <c r="M98" s="1"/>
      <c r="N98" s="1"/>
      <c r="O98" s="1"/>
      <c r="P98" s="9"/>
      <c r="Q98" s="10"/>
      <c r="R98" s="10"/>
      <c r="S98" s="10"/>
      <c r="T98" s="10"/>
      <c r="U98" s="10"/>
      <c r="V98" s="10"/>
      <c r="W98" s="10"/>
      <c r="X98" s="1"/>
      <c r="Y98" s="1"/>
      <c r="Z98" s="1"/>
      <c r="AA98" s="1"/>
      <c r="AB98" s="1"/>
      <c r="AC98" s="1"/>
      <c r="AD98" s="1"/>
      <c r="AE98" s="9"/>
      <c r="AF98" s="9"/>
      <c r="AG98" s="9"/>
    </row>
    <row r="99" spans="2:33" s="4" customFormat="1" x14ac:dyDescent="0.2">
      <c r="B99" s="75" t="s">
        <v>15</v>
      </c>
      <c r="C99" s="75"/>
      <c r="D99" s="75"/>
      <c r="E99" s="76"/>
      <c r="F99" s="76"/>
      <c r="G99" s="75" t="s">
        <v>68</v>
      </c>
      <c r="H99" s="77"/>
      <c r="L99" s="1"/>
      <c r="M99" s="1"/>
      <c r="N99" s="1"/>
      <c r="O99" s="1"/>
      <c r="P99" s="9"/>
      <c r="Q99" s="10"/>
      <c r="R99" s="10"/>
      <c r="S99" s="10"/>
      <c r="T99" s="10"/>
      <c r="U99" s="10"/>
      <c r="V99" s="10"/>
      <c r="W99" s="10"/>
      <c r="X99" s="1"/>
      <c r="Y99" s="1"/>
      <c r="Z99" s="1"/>
      <c r="AA99" s="1"/>
      <c r="AB99" s="1"/>
      <c r="AC99" s="1"/>
      <c r="AD99" s="1"/>
      <c r="AE99" s="9"/>
      <c r="AF99" s="9"/>
      <c r="AG99" s="9"/>
    </row>
    <row r="100" spans="2:33" s="4" customFormat="1" x14ac:dyDescent="0.2">
      <c r="B100" s="78" t="s">
        <v>69</v>
      </c>
      <c r="C100" s="75"/>
      <c r="D100" s="75"/>
      <c r="E100" s="76"/>
      <c r="F100" s="76"/>
      <c r="G100" s="75" t="s">
        <v>70</v>
      </c>
      <c r="H100" s="77"/>
      <c r="L100" s="1"/>
      <c r="M100" s="1"/>
      <c r="N100" s="1"/>
      <c r="O100" s="1"/>
      <c r="P100" s="9"/>
      <c r="Q100" s="10"/>
      <c r="R100" s="10"/>
      <c r="S100" s="10"/>
      <c r="T100" s="10"/>
      <c r="U100" s="10"/>
      <c r="V100" s="10"/>
      <c r="W100" s="10"/>
      <c r="X100" s="1"/>
      <c r="Y100" s="1"/>
      <c r="Z100" s="1"/>
      <c r="AA100" s="1"/>
      <c r="AB100" s="1"/>
      <c r="AC100" s="1"/>
      <c r="AD100" s="1"/>
      <c r="AE100" s="9"/>
      <c r="AF100" s="9"/>
      <c r="AG100" s="9"/>
    </row>
    <row r="101" spans="2:33" s="4" customFormat="1" x14ac:dyDescent="0.2">
      <c r="B101" s="75" t="s">
        <v>17</v>
      </c>
      <c r="C101" s="75"/>
      <c r="D101" s="75"/>
      <c r="E101" s="76"/>
      <c r="F101" s="76"/>
      <c r="G101" s="75" t="s">
        <v>71</v>
      </c>
      <c r="H101" s="77"/>
      <c r="L101" s="1"/>
      <c r="M101" s="1"/>
      <c r="N101" s="1"/>
      <c r="O101" s="1"/>
      <c r="P101" s="9"/>
      <c r="Q101" s="10"/>
      <c r="R101" s="10"/>
      <c r="S101" s="10"/>
      <c r="T101" s="10"/>
      <c r="U101" s="10"/>
      <c r="V101" s="10"/>
      <c r="W101" s="10"/>
      <c r="X101" s="1"/>
      <c r="Y101" s="1"/>
      <c r="Z101" s="1"/>
      <c r="AA101" s="1"/>
      <c r="AB101" s="1"/>
      <c r="AC101" s="1"/>
      <c r="AD101" s="1"/>
      <c r="AE101" s="9"/>
      <c r="AF101" s="9"/>
      <c r="AG101" s="9"/>
    </row>
    <row r="102" spans="2:33" s="4" customFormat="1" x14ac:dyDescent="0.2">
      <c r="B102" s="75" t="s">
        <v>18</v>
      </c>
      <c r="C102" s="75"/>
      <c r="D102" s="75"/>
      <c r="E102" s="76"/>
      <c r="F102" s="76"/>
      <c r="G102" s="75" t="s">
        <v>72</v>
      </c>
      <c r="H102" s="75"/>
      <c r="I102" s="79"/>
      <c r="L102" s="1"/>
      <c r="M102" s="1"/>
      <c r="N102" s="1"/>
      <c r="O102" s="1"/>
      <c r="P102" s="9"/>
      <c r="Q102" s="10"/>
      <c r="R102" s="10"/>
      <c r="S102" s="10"/>
      <c r="T102" s="10"/>
      <c r="U102" s="10"/>
      <c r="V102" s="10"/>
      <c r="W102" s="10"/>
      <c r="X102" s="1"/>
      <c r="Y102" s="1"/>
      <c r="Z102" s="1"/>
      <c r="AA102" s="1"/>
      <c r="AB102" s="1"/>
      <c r="AC102" s="1"/>
      <c r="AD102" s="1"/>
      <c r="AE102" s="9"/>
      <c r="AF102" s="9"/>
      <c r="AG102" s="9"/>
    </row>
    <row r="103" spans="2:33" s="4" customFormat="1" x14ac:dyDescent="0.2">
      <c r="B103" s="72" t="s">
        <v>19</v>
      </c>
      <c r="C103" s="72"/>
      <c r="D103" s="75"/>
      <c r="E103" s="76"/>
      <c r="F103" s="76"/>
      <c r="G103" s="75" t="s">
        <v>73</v>
      </c>
      <c r="H103" s="75"/>
      <c r="I103" s="79"/>
      <c r="L103" s="1"/>
      <c r="M103" s="1"/>
      <c r="N103" s="1"/>
      <c r="O103" s="1"/>
      <c r="P103" s="9"/>
      <c r="Q103" s="10"/>
      <c r="R103" s="10"/>
      <c r="S103" s="10"/>
      <c r="T103" s="10"/>
      <c r="U103" s="10"/>
      <c r="V103" s="10"/>
      <c r="W103" s="10"/>
      <c r="X103" s="1"/>
      <c r="Y103" s="1"/>
      <c r="Z103" s="1"/>
      <c r="AA103" s="1"/>
      <c r="AB103" s="1"/>
      <c r="AC103" s="1"/>
      <c r="AD103" s="1"/>
      <c r="AE103" s="9"/>
      <c r="AF103" s="9"/>
      <c r="AG103" s="9"/>
    </row>
    <row r="104" spans="2:33" s="4" customFormat="1" x14ac:dyDescent="0.2">
      <c r="B104" s="75" t="s">
        <v>74</v>
      </c>
      <c r="C104" s="75"/>
      <c r="D104" s="75"/>
      <c r="E104" s="76"/>
      <c r="F104" s="76"/>
      <c r="G104" s="75" t="s">
        <v>75</v>
      </c>
      <c r="H104" s="75"/>
      <c r="I104" s="79"/>
      <c r="L104" s="1"/>
      <c r="M104" s="1"/>
      <c r="N104" s="1"/>
      <c r="O104" s="1"/>
      <c r="P104" s="9"/>
      <c r="Q104" s="10"/>
      <c r="R104" s="10"/>
      <c r="S104" s="10"/>
      <c r="T104" s="10"/>
      <c r="U104" s="10"/>
      <c r="V104" s="10"/>
      <c r="W104" s="10"/>
      <c r="X104" s="1"/>
      <c r="Y104" s="1"/>
      <c r="Z104" s="1"/>
      <c r="AA104" s="1"/>
      <c r="AB104" s="1"/>
      <c r="AC104" s="1"/>
      <c r="AD104" s="1"/>
      <c r="AE104" s="9"/>
      <c r="AF104" s="9"/>
      <c r="AG104" s="9"/>
    </row>
    <row r="105" spans="2:33" s="4" customFormat="1" x14ac:dyDescent="0.2">
      <c r="B105" s="75" t="s">
        <v>20</v>
      </c>
      <c r="C105" s="75"/>
      <c r="D105" s="75"/>
      <c r="E105" s="76"/>
      <c r="F105" s="76"/>
      <c r="G105" s="75" t="s">
        <v>76</v>
      </c>
      <c r="H105" s="75"/>
      <c r="I105" s="79"/>
      <c r="L105" s="1"/>
      <c r="M105" s="1"/>
      <c r="N105" s="1"/>
      <c r="O105" s="1"/>
      <c r="P105" s="9"/>
      <c r="Q105" s="10"/>
      <c r="R105" s="10"/>
      <c r="S105" s="10"/>
      <c r="T105" s="10"/>
      <c r="U105" s="10"/>
      <c r="V105" s="10"/>
      <c r="W105" s="10"/>
      <c r="X105" s="1"/>
      <c r="Y105" s="1"/>
      <c r="Z105" s="1"/>
      <c r="AA105" s="1"/>
      <c r="AB105" s="1"/>
      <c r="AC105" s="1"/>
      <c r="AD105" s="1"/>
      <c r="AE105" s="9"/>
      <c r="AF105" s="9"/>
      <c r="AG105" s="9"/>
    </row>
    <row r="106" spans="2:33" s="4" customFormat="1" x14ac:dyDescent="0.2">
      <c r="B106" s="75" t="s">
        <v>77</v>
      </c>
      <c r="C106" s="75"/>
      <c r="D106" s="75"/>
      <c r="E106" s="76"/>
      <c r="F106" s="76"/>
      <c r="G106" s="75" t="s">
        <v>78</v>
      </c>
      <c r="H106" s="75"/>
      <c r="I106" s="79"/>
      <c r="L106" s="1"/>
      <c r="M106" s="1"/>
      <c r="N106" s="1"/>
      <c r="O106" s="1"/>
      <c r="P106" s="9"/>
      <c r="Q106" s="10"/>
      <c r="R106" s="10"/>
      <c r="S106" s="10"/>
      <c r="T106" s="10"/>
      <c r="U106" s="10"/>
      <c r="V106" s="10"/>
      <c r="W106" s="10"/>
      <c r="X106" s="1"/>
      <c r="Y106" s="1"/>
      <c r="Z106" s="1"/>
      <c r="AA106" s="1"/>
      <c r="AB106" s="1"/>
      <c r="AC106" s="1"/>
      <c r="AD106" s="1"/>
      <c r="AE106" s="9"/>
      <c r="AF106" s="9"/>
      <c r="AG106" s="9"/>
    </row>
    <row r="107" spans="2:33" s="4" customFormat="1" x14ac:dyDescent="0.2">
      <c r="B107" s="75" t="s">
        <v>79</v>
      </c>
      <c r="C107" s="75"/>
      <c r="D107" s="75"/>
      <c r="E107" s="76"/>
      <c r="F107" s="76"/>
      <c r="G107" s="75" t="s">
        <v>80</v>
      </c>
      <c r="H107" s="75"/>
      <c r="I107" s="79"/>
      <c r="L107" s="1"/>
      <c r="M107" s="1"/>
      <c r="N107" s="1"/>
      <c r="O107" s="1"/>
      <c r="P107" s="9"/>
      <c r="Q107" s="10"/>
      <c r="R107" s="10"/>
      <c r="S107" s="10"/>
      <c r="T107" s="10"/>
      <c r="U107" s="10"/>
      <c r="V107" s="10"/>
      <c r="W107" s="10"/>
      <c r="X107" s="1"/>
      <c r="Y107" s="1"/>
      <c r="Z107" s="1"/>
      <c r="AA107" s="1"/>
      <c r="AB107" s="1"/>
      <c r="AC107" s="1"/>
      <c r="AD107" s="1"/>
      <c r="AE107" s="9"/>
      <c r="AF107" s="9"/>
      <c r="AG107" s="9"/>
    </row>
    <row r="108" spans="2:33" s="4" customFormat="1" x14ac:dyDescent="0.2">
      <c r="B108" s="75" t="s">
        <v>23</v>
      </c>
      <c r="C108" s="75"/>
      <c r="D108" s="75"/>
      <c r="E108" s="76"/>
      <c r="F108" s="76"/>
      <c r="G108" s="75" t="s">
        <v>81</v>
      </c>
      <c r="H108" s="75"/>
      <c r="I108" s="79"/>
      <c r="L108" s="1"/>
      <c r="M108" s="1"/>
      <c r="N108" s="1"/>
      <c r="O108" s="1"/>
      <c r="P108" s="9"/>
      <c r="Q108" s="10"/>
      <c r="R108" s="10"/>
      <c r="S108" s="10"/>
      <c r="T108" s="10"/>
      <c r="U108" s="10"/>
      <c r="V108" s="10"/>
      <c r="W108" s="10"/>
      <c r="X108" s="1"/>
      <c r="Y108" s="1"/>
      <c r="Z108" s="1"/>
      <c r="AA108" s="1"/>
      <c r="AB108" s="1"/>
      <c r="AC108" s="1"/>
      <c r="AD108" s="1"/>
      <c r="AE108" s="9"/>
      <c r="AF108" s="9"/>
      <c r="AG108" s="9"/>
    </row>
    <row r="109" spans="2:33" s="4" customFormat="1" x14ac:dyDescent="0.2">
      <c r="B109" s="96" t="s">
        <v>82</v>
      </c>
      <c r="C109" s="96"/>
      <c r="D109" s="96"/>
      <c r="E109" s="96"/>
      <c r="F109" s="96"/>
      <c r="G109" s="75" t="s">
        <v>83</v>
      </c>
      <c r="H109" s="75"/>
      <c r="I109" s="79"/>
      <c r="L109" s="1"/>
      <c r="M109" s="1"/>
      <c r="N109" s="1"/>
      <c r="O109" s="1"/>
      <c r="P109" s="9"/>
      <c r="Q109" s="10"/>
      <c r="R109" s="10"/>
      <c r="S109" s="10"/>
      <c r="T109" s="10"/>
      <c r="U109" s="10"/>
      <c r="V109" s="10"/>
      <c r="W109" s="10"/>
      <c r="X109" s="1"/>
      <c r="Y109" s="1"/>
      <c r="Z109" s="1"/>
      <c r="AA109" s="1"/>
      <c r="AB109" s="1"/>
      <c r="AC109" s="1"/>
      <c r="AD109" s="1"/>
      <c r="AE109" s="9"/>
      <c r="AF109" s="9"/>
      <c r="AG109" s="9"/>
    </row>
    <row r="110" spans="2:33" s="4" customFormat="1" x14ac:dyDescent="0.2">
      <c r="B110" s="97" t="s">
        <v>84</v>
      </c>
      <c r="C110" s="97"/>
      <c r="D110" s="97"/>
      <c r="E110" s="97"/>
      <c r="F110" s="97"/>
      <c r="G110" s="75" t="s">
        <v>85</v>
      </c>
      <c r="H110" s="75"/>
      <c r="I110" s="79"/>
      <c r="L110" s="1"/>
      <c r="M110" s="1"/>
      <c r="N110" s="1"/>
      <c r="O110" s="1"/>
      <c r="P110" s="9"/>
      <c r="Q110" s="10"/>
      <c r="R110" s="10"/>
      <c r="S110" s="10"/>
      <c r="T110" s="10"/>
      <c r="U110" s="10"/>
      <c r="V110" s="10"/>
      <c r="W110" s="10"/>
      <c r="X110" s="1"/>
      <c r="Y110" s="1"/>
      <c r="Z110" s="1"/>
      <c r="AA110" s="1"/>
      <c r="AB110" s="1"/>
      <c r="AC110" s="1"/>
      <c r="AD110" s="1"/>
      <c r="AE110" s="9"/>
      <c r="AF110" s="9"/>
      <c r="AG110" s="9"/>
    </row>
    <row r="111" spans="2:33" s="4" customFormat="1" x14ac:dyDescent="0.2">
      <c r="B111" s="75" t="s">
        <v>86</v>
      </c>
      <c r="C111" s="75"/>
      <c r="D111" s="75"/>
      <c r="E111" s="76"/>
      <c r="F111" s="76"/>
      <c r="G111" s="75" t="s">
        <v>87</v>
      </c>
      <c r="H111" s="75"/>
      <c r="I111" s="79"/>
      <c r="L111" s="1"/>
      <c r="M111" s="1"/>
      <c r="N111" s="1"/>
      <c r="O111" s="1"/>
      <c r="P111" s="9"/>
      <c r="Q111" s="10"/>
      <c r="R111" s="10"/>
      <c r="S111" s="10"/>
      <c r="T111" s="10"/>
      <c r="U111" s="10"/>
      <c r="V111" s="10"/>
      <c r="W111" s="10"/>
      <c r="X111" s="1"/>
      <c r="Y111" s="1"/>
      <c r="Z111" s="1"/>
      <c r="AA111" s="1"/>
      <c r="AB111" s="1"/>
      <c r="AC111" s="1"/>
      <c r="AD111" s="1"/>
      <c r="AE111" s="9"/>
      <c r="AF111" s="9"/>
      <c r="AG111" s="9"/>
    </row>
    <row r="112" spans="2:33" s="4" customFormat="1" x14ac:dyDescent="0.2">
      <c r="B112" s="75" t="s">
        <v>88</v>
      </c>
      <c r="C112" s="75"/>
      <c r="D112" s="75"/>
      <c r="E112" s="76"/>
      <c r="F112" s="76"/>
      <c r="G112" s="75" t="s">
        <v>89</v>
      </c>
      <c r="H112" s="75"/>
      <c r="I112" s="79"/>
      <c r="L112" s="1"/>
      <c r="M112" s="1"/>
      <c r="N112" s="1"/>
      <c r="O112" s="1"/>
      <c r="P112" s="9"/>
      <c r="Q112" s="10"/>
      <c r="R112" s="10"/>
      <c r="S112" s="10"/>
      <c r="T112" s="10"/>
      <c r="U112" s="10"/>
      <c r="V112" s="10"/>
      <c r="W112" s="10"/>
      <c r="X112" s="1"/>
      <c r="Y112" s="1"/>
      <c r="Z112" s="1"/>
      <c r="AA112" s="1"/>
      <c r="AB112" s="1"/>
      <c r="AC112" s="1"/>
      <c r="AD112" s="1"/>
      <c r="AE112" s="9"/>
      <c r="AF112" s="9"/>
      <c r="AG112" s="9"/>
    </row>
    <row r="113" spans="2:33" s="4" customFormat="1" x14ac:dyDescent="0.2">
      <c r="B113" s="75" t="s">
        <v>90</v>
      </c>
      <c r="C113" s="75"/>
      <c r="D113" s="75"/>
      <c r="E113" s="76"/>
      <c r="F113" s="76"/>
      <c r="G113" s="75" t="s">
        <v>91</v>
      </c>
      <c r="H113" s="75"/>
      <c r="I113" s="79"/>
      <c r="L113" s="1"/>
      <c r="M113" s="1"/>
      <c r="N113" s="1"/>
      <c r="O113" s="1"/>
      <c r="P113" s="9"/>
      <c r="Q113" s="10"/>
      <c r="R113" s="10"/>
      <c r="S113" s="10"/>
      <c r="T113" s="10"/>
      <c r="U113" s="10"/>
      <c r="V113" s="10"/>
      <c r="W113" s="10"/>
      <c r="X113" s="1"/>
      <c r="Y113" s="1"/>
      <c r="Z113" s="1"/>
      <c r="AA113" s="1"/>
      <c r="AB113" s="1"/>
      <c r="AC113" s="1"/>
      <c r="AD113" s="1"/>
      <c r="AE113" s="9"/>
      <c r="AF113" s="9"/>
      <c r="AG113" s="9"/>
    </row>
    <row r="114" spans="2:33" s="4" customFormat="1" x14ac:dyDescent="0.2">
      <c r="B114" s="75" t="s">
        <v>92</v>
      </c>
      <c r="C114" s="75"/>
      <c r="D114" s="75"/>
      <c r="E114" s="76"/>
      <c r="F114" s="76"/>
      <c r="G114" s="75" t="s">
        <v>93</v>
      </c>
      <c r="H114" s="75"/>
      <c r="I114" s="79"/>
      <c r="L114" s="1"/>
      <c r="M114" s="1"/>
      <c r="N114" s="1"/>
      <c r="O114" s="1"/>
      <c r="P114" s="9"/>
      <c r="Q114" s="10"/>
      <c r="R114" s="10"/>
      <c r="S114" s="10"/>
      <c r="T114" s="10"/>
      <c r="U114" s="10"/>
      <c r="V114" s="10"/>
      <c r="W114" s="10"/>
      <c r="X114" s="1"/>
      <c r="Y114" s="1"/>
      <c r="Z114" s="1"/>
      <c r="AA114" s="1"/>
      <c r="AB114" s="1"/>
      <c r="AC114" s="1"/>
      <c r="AD114" s="1"/>
      <c r="AE114" s="9"/>
      <c r="AF114" s="9"/>
      <c r="AG114" s="9"/>
    </row>
    <row r="115" spans="2:33" s="4" customFormat="1" x14ac:dyDescent="0.2">
      <c r="B115" s="75" t="s">
        <v>94</v>
      </c>
      <c r="C115" s="75"/>
      <c r="D115" s="75"/>
      <c r="E115" s="76"/>
      <c r="F115" s="76"/>
      <c r="G115" s="75" t="s">
        <v>95</v>
      </c>
      <c r="H115" s="75"/>
      <c r="I115" s="79"/>
      <c r="L115" s="1"/>
      <c r="M115" s="1"/>
      <c r="N115" s="1"/>
      <c r="O115" s="1"/>
      <c r="P115" s="9"/>
      <c r="Q115" s="10"/>
      <c r="R115" s="10"/>
      <c r="S115" s="10"/>
      <c r="T115" s="10"/>
      <c r="U115" s="10"/>
      <c r="V115" s="10"/>
      <c r="W115" s="10"/>
      <c r="X115" s="1"/>
      <c r="Y115" s="1"/>
      <c r="Z115" s="1"/>
      <c r="AA115" s="1"/>
      <c r="AB115" s="1"/>
      <c r="AC115" s="1"/>
      <c r="AD115" s="1"/>
      <c r="AE115" s="9"/>
      <c r="AF115" s="9"/>
      <c r="AG115" s="9"/>
    </row>
    <row r="116" spans="2:33" s="4" customFormat="1" x14ac:dyDescent="0.2">
      <c r="B116" s="75" t="s">
        <v>96</v>
      </c>
      <c r="C116" s="75"/>
      <c r="D116" s="75"/>
      <c r="E116" s="76"/>
      <c r="F116" s="76"/>
      <c r="G116" s="75" t="s">
        <v>97</v>
      </c>
      <c r="H116" s="75"/>
      <c r="I116" s="79"/>
      <c r="L116" s="1"/>
      <c r="M116" s="1"/>
      <c r="N116" s="1"/>
      <c r="O116" s="1"/>
      <c r="P116" s="9"/>
      <c r="Q116" s="10"/>
      <c r="R116" s="10"/>
      <c r="S116" s="10"/>
      <c r="T116" s="10"/>
      <c r="U116" s="10"/>
      <c r="V116" s="10"/>
      <c r="W116" s="10"/>
      <c r="X116" s="1"/>
      <c r="Y116" s="1"/>
      <c r="Z116" s="1"/>
      <c r="AA116" s="1"/>
      <c r="AB116" s="1"/>
      <c r="AC116" s="1"/>
      <c r="AD116" s="1"/>
      <c r="AE116" s="9"/>
      <c r="AF116" s="9"/>
      <c r="AG116" s="9"/>
    </row>
    <row r="117" spans="2:33" s="4" customFormat="1" x14ac:dyDescent="0.2">
      <c r="B117" s="75" t="s">
        <v>98</v>
      </c>
      <c r="C117" s="75"/>
      <c r="D117" s="75"/>
      <c r="E117" s="76"/>
      <c r="F117" s="76"/>
      <c r="G117" s="75" t="s">
        <v>99</v>
      </c>
      <c r="H117" s="75"/>
      <c r="I117" s="79"/>
      <c r="L117" s="1"/>
      <c r="M117" s="1"/>
      <c r="N117" s="1"/>
      <c r="O117" s="1"/>
      <c r="P117" s="9"/>
      <c r="Q117" s="10"/>
      <c r="R117" s="10"/>
      <c r="S117" s="10"/>
      <c r="T117" s="10"/>
      <c r="U117" s="10"/>
      <c r="V117" s="10"/>
      <c r="W117" s="10"/>
      <c r="X117" s="1"/>
      <c r="Y117" s="1"/>
      <c r="Z117" s="1"/>
      <c r="AA117" s="1"/>
      <c r="AB117" s="1"/>
      <c r="AC117" s="1"/>
      <c r="AD117" s="1"/>
      <c r="AE117" s="9"/>
      <c r="AF117" s="9"/>
      <c r="AG117" s="9"/>
    </row>
    <row r="118" spans="2:33" s="4" customFormat="1" x14ac:dyDescent="0.2">
      <c r="B118" s="75" t="s">
        <v>100</v>
      </c>
      <c r="C118" s="75"/>
      <c r="D118" s="75"/>
      <c r="E118" s="76"/>
      <c r="F118" s="76"/>
      <c r="G118" s="75" t="s">
        <v>101</v>
      </c>
      <c r="H118" s="75"/>
      <c r="I118" s="79"/>
      <c r="L118" s="1"/>
      <c r="M118" s="1"/>
      <c r="N118" s="1"/>
      <c r="O118" s="1"/>
      <c r="P118" s="9"/>
      <c r="Q118" s="10"/>
      <c r="R118" s="10"/>
      <c r="S118" s="10"/>
      <c r="T118" s="10"/>
      <c r="U118" s="10"/>
      <c r="V118" s="10"/>
      <c r="W118" s="10"/>
      <c r="X118" s="1"/>
      <c r="Y118" s="1"/>
      <c r="Z118" s="1"/>
      <c r="AA118" s="1"/>
      <c r="AB118" s="1"/>
      <c r="AC118" s="1"/>
      <c r="AD118" s="1"/>
      <c r="AE118" s="9"/>
      <c r="AF118" s="9"/>
      <c r="AG118" s="9"/>
    </row>
    <row r="119" spans="2:33" s="4" customFormat="1" x14ac:dyDescent="0.2">
      <c r="B119" s="75" t="s">
        <v>102</v>
      </c>
      <c r="C119" s="75"/>
      <c r="D119" s="75"/>
      <c r="E119" s="76"/>
      <c r="F119" s="76"/>
      <c r="G119" s="75" t="s">
        <v>103</v>
      </c>
      <c r="H119" s="75"/>
      <c r="I119" s="79"/>
      <c r="L119" s="1"/>
      <c r="M119" s="1"/>
      <c r="N119" s="1"/>
      <c r="O119" s="1"/>
      <c r="P119" s="9"/>
      <c r="Q119" s="10"/>
      <c r="R119" s="10"/>
      <c r="S119" s="10"/>
      <c r="T119" s="10"/>
      <c r="U119" s="10"/>
      <c r="V119" s="10"/>
      <c r="W119" s="10"/>
      <c r="X119" s="1"/>
      <c r="Y119" s="1"/>
      <c r="Z119" s="1"/>
      <c r="AA119" s="1"/>
      <c r="AB119" s="1"/>
      <c r="AC119" s="1"/>
      <c r="AD119" s="1"/>
      <c r="AE119" s="9"/>
      <c r="AF119" s="9"/>
      <c r="AG119" s="9"/>
    </row>
    <row r="120" spans="2:33" s="4" customFormat="1" x14ac:dyDescent="0.2">
      <c r="B120" s="75" t="s">
        <v>104</v>
      </c>
      <c r="C120" s="75"/>
      <c r="D120" s="75"/>
      <c r="E120" s="76"/>
      <c r="F120" s="76"/>
      <c r="G120" s="75" t="s">
        <v>105</v>
      </c>
      <c r="H120" s="75"/>
      <c r="I120" s="79"/>
      <c r="L120" s="1"/>
      <c r="M120" s="1"/>
      <c r="N120" s="1"/>
      <c r="O120" s="1"/>
      <c r="P120" s="9"/>
      <c r="Q120" s="10"/>
      <c r="R120" s="10"/>
      <c r="S120" s="10"/>
      <c r="T120" s="10"/>
      <c r="U120" s="10"/>
      <c r="V120" s="10"/>
      <c r="W120" s="10"/>
      <c r="X120" s="1"/>
      <c r="Y120" s="1"/>
      <c r="Z120" s="1"/>
      <c r="AA120" s="1"/>
      <c r="AB120" s="1"/>
      <c r="AC120" s="1"/>
      <c r="AD120" s="1"/>
      <c r="AE120" s="9"/>
      <c r="AF120" s="9"/>
      <c r="AG120" s="9"/>
    </row>
    <row r="121" spans="2:33" s="4" customFormat="1" x14ac:dyDescent="0.2">
      <c r="B121" s="75" t="s">
        <v>106</v>
      </c>
      <c r="C121" s="75"/>
      <c r="D121" s="75"/>
      <c r="E121" s="76"/>
      <c r="F121" s="76"/>
      <c r="G121" s="75" t="s">
        <v>107</v>
      </c>
      <c r="H121" s="75"/>
      <c r="I121" s="79"/>
      <c r="L121" s="1"/>
      <c r="M121" s="1"/>
      <c r="N121" s="1"/>
      <c r="O121" s="1"/>
      <c r="P121" s="9"/>
      <c r="Q121" s="10"/>
      <c r="R121" s="10"/>
      <c r="S121" s="10"/>
      <c r="T121" s="10"/>
      <c r="U121" s="10"/>
      <c r="V121" s="10"/>
      <c r="W121" s="10"/>
      <c r="X121" s="1"/>
      <c r="Y121" s="1"/>
      <c r="Z121" s="1"/>
      <c r="AA121" s="1"/>
      <c r="AB121" s="1"/>
      <c r="AC121" s="1"/>
      <c r="AD121" s="1"/>
      <c r="AE121" s="9"/>
      <c r="AF121" s="9"/>
      <c r="AG121" s="9"/>
    </row>
    <row r="122" spans="2:33" s="4" customFormat="1" x14ac:dyDescent="0.2">
      <c r="B122" s="75" t="s">
        <v>108</v>
      </c>
      <c r="C122" s="75"/>
      <c r="D122" s="75"/>
      <c r="E122" s="76"/>
      <c r="F122" s="76"/>
      <c r="G122" s="75" t="s">
        <v>109</v>
      </c>
      <c r="H122" s="75"/>
      <c r="I122" s="79"/>
      <c r="L122" s="1"/>
      <c r="M122" s="1"/>
      <c r="N122" s="1"/>
      <c r="O122" s="1"/>
      <c r="P122" s="9"/>
      <c r="Q122" s="10"/>
      <c r="R122" s="10"/>
      <c r="S122" s="10"/>
      <c r="T122" s="10"/>
      <c r="U122" s="10"/>
      <c r="V122" s="10"/>
      <c r="W122" s="10"/>
      <c r="X122" s="1"/>
      <c r="Y122" s="1"/>
      <c r="Z122" s="1"/>
      <c r="AA122" s="1"/>
      <c r="AB122" s="1"/>
      <c r="AC122" s="1"/>
      <c r="AD122" s="1"/>
      <c r="AE122" s="9"/>
      <c r="AF122" s="9"/>
      <c r="AG122" s="9"/>
    </row>
    <row r="123" spans="2:33" s="4" customFormat="1" x14ac:dyDescent="0.2">
      <c r="B123" s="75" t="s">
        <v>110</v>
      </c>
      <c r="C123" s="75"/>
      <c r="D123" s="75"/>
      <c r="E123" s="76"/>
      <c r="F123" s="76"/>
      <c r="G123" s="75" t="s">
        <v>109</v>
      </c>
      <c r="H123" s="75"/>
      <c r="I123" s="79"/>
      <c r="L123" s="1"/>
      <c r="M123" s="1"/>
      <c r="N123" s="1"/>
      <c r="O123" s="1"/>
      <c r="P123" s="9"/>
      <c r="Q123" s="10"/>
      <c r="R123" s="10"/>
      <c r="S123" s="10"/>
      <c r="T123" s="10"/>
      <c r="U123" s="10"/>
      <c r="V123" s="10"/>
      <c r="W123" s="10"/>
      <c r="X123" s="1"/>
      <c r="Y123" s="1"/>
      <c r="Z123" s="1"/>
      <c r="AA123" s="1"/>
      <c r="AB123" s="1"/>
      <c r="AC123" s="1"/>
      <c r="AD123" s="1"/>
      <c r="AE123" s="9"/>
      <c r="AF123" s="9"/>
      <c r="AG123" s="9"/>
    </row>
    <row r="124" spans="2:33" s="4" customFormat="1" x14ac:dyDescent="0.2">
      <c r="B124" s="75" t="s">
        <v>111</v>
      </c>
      <c r="C124" s="75"/>
      <c r="D124" s="75"/>
      <c r="E124" s="76"/>
      <c r="F124" s="76"/>
      <c r="G124" s="75" t="s">
        <v>112</v>
      </c>
      <c r="H124" s="75"/>
      <c r="I124" s="79"/>
      <c r="L124" s="1"/>
      <c r="M124" s="1"/>
      <c r="N124" s="1"/>
      <c r="O124" s="1"/>
      <c r="P124" s="9"/>
      <c r="Q124" s="10"/>
      <c r="R124" s="10"/>
      <c r="S124" s="10"/>
      <c r="T124" s="10"/>
      <c r="U124" s="10"/>
      <c r="V124" s="10"/>
      <c r="W124" s="10"/>
      <c r="X124" s="1"/>
      <c r="Y124" s="1"/>
      <c r="Z124" s="1"/>
      <c r="AA124" s="1"/>
      <c r="AB124" s="1"/>
      <c r="AC124" s="1"/>
      <c r="AD124" s="1"/>
      <c r="AE124" s="9"/>
      <c r="AF124" s="9"/>
      <c r="AG124" s="9"/>
    </row>
    <row r="125" spans="2:33" s="4" customFormat="1" x14ac:dyDescent="0.2">
      <c r="B125" s="77" t="s">
        <v>113</v>
      </c>
      <c r="C125" s="77" t="s">
        <v>114</v>
      </c>
      <c r="D125" s="77"/>
      <c r="E125" s="77"/>
      <c r="F125" s="77"/>
      <c r="G125" s="77"/>
      <c r="H125" s="75"/>
      <c r="I125" s="79"/>
      <c r="L125" s="1"/>
      <c r="M125" s="1"/>
      <c r="N125" s="1"/>
      <c r="O125" s="1"/>
      <c r="P125" s="9"/>
      <c r="Q125" s="10"/>
      <c r="R125" s="10"/>
      <c r="S125" s="10"/>
      <c r="T125" s="10"/>
      <c r="U125" s="10"/>
      <c r="V125" s="10"/>
      <c r="W125" s="10"/>
      <c r="X125" s="1"/>
      <c r="Y125" s="1"/>
      <c r="Z125" s="1"/>
      <c r="AA125" s="1"/>
      <c r="AB125" s="1"/>
      <c r="AC125" s="1"/>
      <c r="AD125" s="1"/>
      <c r="AE125" s="9"/>
      <c r="AF125" s="9"/>
      <c r="AG125" s="9"/>
    </row>
    <row r="126" spans="2:33" s="4" customFormat="1" x14ac:dyDescent="0.2">
      <c r="B126" s="79"/>
      <c r="C126" s="79"/>
      <c r="D126" s="79"/>
      <c r="E126" s="79"/>
      <c r="F126" s="79"/>
      <c r="G126" s="80"/>
      <c r="H126" s="80"/>
      <c r="I126" s="79"/>
      <c r="M126" s="1"/>
      <c r="N126" s="1"/>
      <c r="O126" s="1"/>
      <c r="P126" s="9"/>
      <c r="Q126" s="10"/>
      <c r="R126" s="10"/>
      <c r="S126" s="10"/>
      <c r="T126" s="10"/>
      <c r="U126" s="10"/>
      <c r="V126" s="10"/>
      <c r="W126" s="10"/>
      <c r="X126" s="1"/>
      <c r="Y126" s="1"/>
      <c r="Z126" s="1"/>
      <c r="AA126" s="1"/>
      <c r="AB126" s="1"/>
      <c r="AC126" s="1"/>
      <c r="AD126" s="1"/>
      <c r="AE126" s="9"/>
      <c r="AF126" s="9"/>
      <c r="AG126" s="9"/>
    </row>
    <row r="127" spans="2:33" s="4" customFormat="1" x14ac:dyDescent="0.2">
      <c r="B127" s="79"/>
      <c r="C127" s="79"/>
      <c r="D127" s="79"/>
      <c r="E127" s="79"/>
      <c r="F127" s="79"/>
      <c r="G127" s="80"/>
      <c r="H127" s="80"/>
      <c r="I127" s="79"/>
      <c r="M127" s="1"/>
      <c r="N127" s="1"/>
      <c r="O127" s="1"/>
      <c r="P127" s="9"/>
      <c r="Q127" s="10"/>
      <c r="R127" s="10"/>
      <c r="S127" s="10"/>
      <c r="T127" s="10"/>
      <c r="U127" s="10"/>
      <c r="V127" s="10"/>
      <c r="W127" s="10"/>
      <c r="X127" s="1"/>
      <c r="Y127" s="1"/>
      <c r="Z127" s="1"/>
      <c r="AA127" s="1"/>
      <c r="AB127" s="1"/>
      <c r="AC127" s="1"/>
      <c r="AD127" s="1"/>
      <c r="AE127" s="9"/>
      <c r="AF127" s="9"/>
      <c r="AG127" s="9"/>
    </row>
    <row r="128" spans="2:33" s="4" customFormat="1" x14ac:dyDescent="0.2">
      <c r="B128" s="79"/>
      <c r="C128" s="79"/>
      <c r="D128" s="79"/>
      <c r="E128" s="79"/>
      <c r="F128" s="79"/>
      <c r="G128" s="80"/>
      <c r="H128" s="80"/>
      <c r="I128" s="79"/>
      <c r="M128" s="1"/>
      <c r="N128" s="1"/>
      <c r="O128" s="1"/>
      <c r="P128" s="9"/>
      <c r="Q128" s="10"/>
      <c r="R128" s="10"/>
      <c r="S128" s="10"/>
      <c r="T128" s="10"/>
      <c r="U128" s="10"/>
      <c r="V128" s="10"/>
      <c r="W128" s="10"/>
      <c r="X128" s="1"/>
      <c r="Y128" s="1"/>
      <c r="Z128" s="1"/>
      <c r="AA128" s="1"/>
      <c r="AB128" s="1"/>
      <c r="AC128" s="1"/>
      <c r="AD128" s="1"/>
      <c r="AE128" s="9"/>
      <c r="AF128" s="9"/>
      <c r="AG128" s="9"/>
    </row>
    <row r="129" spans="2:33" s="4" customFormat="1" x14ac:dyDescent="0.2">
      <c r="B129" s="79"/>
      <c r="C129" s="79"/>
      <c r="D129" s="79"/>
      <c r="E129" s="79"/>
      <c r="F129" s="79"/>
      <c r="G129" s="80"/>
      <c r="H129" s="80"/>
      <c r="I129" s="79"/>
      <c r="M129" s="1"/>
      <c r="N129" s="1"/>
      <c r="O129" s="1"/>
      <c r="P129" s="9"/>
      <c r="Q129" s="10"/>
      <c r="R129" s="10"/>
      <c r="S129" s="10"/>
      <c r="T129" s="10"/>
      <c r="U129" s="10"/>
      <c r="V129" s="10"/>
      <c r="W129" s="10"/>
      <c r="X129" s="1"/>
      <c r="Y129" s="1"/>
      <c r="Z129" s="1"/>
      <c r="AA129" s="1"/>
      <c r="AB129" s="1"/>
      <c r="AC129" s="1"/>
      <c r="AD129" s="1"/>
      <c r="AE129" s="9"/>
      <c r="AF129" s="9"/>
      <c r="AG129" s="9"/>
    </row>
  </sheetData>
  <mergeCells count="10">
    <mergeCell ref="AD5:AG5"/>
    <mergeCell ref="AH5:AH6"/>
    <mergeCell ref="A7:A8"/>
    <mergeCell ref="C89:G89"/>
    <mergeCell ref="B109:F109"/>
    <mergeCell ref="B110:F110"/>
    <mergeCell ref="B1:AC1"/>
    <mergeCell ref="P5:T5"/>
    <mergeCell ref="U5:Y5"/>
    <mergeCell ref="Z5:AC5"/>
  </mergeCells>
  <printOptions horizontalCentered="1"/>
  <pageMargins left="0.70866141732283472" right="0.31496062992125984" top="0.19685039370078741" bottom="0" header="0.31496062992125984" footer="0.31496062992125984"/>
  <pageSetup paperSize="14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DOC 31122015</vt:lpstr>
      <vt:lpstr>PLANTILLA ADM 2 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ITSDTALA</cp:lastModifiedBy>
  <dcterms:created xsi:type="dcterms:W3CDTF">2016-02-15T21:04:22Z</dcterms:created>
  <dcterms:modified xsi:type="dcterms:W3CDTF">2016-02-15T21:36:11Z</dcterms:modified>
</cp:coreProperties>
</file>