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 Humanos BLP\Desktop\01 CONTABILIDAD 2021\Transparencia\05 Mayo\"/>
    </mc:Choice>
  </mc:AlternateContent>
  <bookViews>
    <workbookView xWindow="0" yWindow="0" windowWidth="19815" windowHeight="8115"/>
  </bookViews>
  <sheets>
    <sheet name="2021" sheetId="1" r:id="rId1"/>
  </sheets>
  <externalReferences>
    <externalReference r:id="rId2"/>
  </externalReferences>
  <definedNames>
    <definedName name="_xlnm._FilterDatabase" localSheetId="0" hidden="1">'2021'!$A$6:$R$61</definedName>
    <definedName name="_xlnm.Print_Area" localSheetId="0">'2021'!#REF!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1" i="1" l="1"/>
  <c r="N61" i="1"/>
  <c r="G61" i="1"/>
  <c r="O60" i="1"/>
  <c r="N60" i="1"/>
  <c r="I60" i="1"/>
  <c r="I61" i="1" s="1"/>
  <c r="H60" i="1"/>
  <c r="H61" i="1" s="1"/>
  <c r="G60" i="1"/>
  <c r="F60" i="1"/>
  <c r="F61" i="1"/>
  <c r="Q102" i="1" l="1"/>
  <c r="Q101" i="1"/>
  <c r="Q100" i="1"/>
  <c r="Q99" i="1"/>
  <c r="Q98" i="1"/>
  <c r="Q93" i="1"/>
  <c r="Q92" i="1"/>
  <c r="Q91" i="1"/>
  <c r="Q90" i="1"/>
  <c r="Q89" i="1"/>
  <c r="K92" i="1"/>
  <c r="K101" i="1" s="1"/>
  <c r="I91" i="1"/>
  <c r="I100" i="1" s="1"/>
  <c r="M90" i="1"/>
  <c r="M99" i="1" s="1"/>
  <c r="K90" i="1"/>
  <c r="K99" i="1" s="1"/>
  <c r="H90" i="1"/>
  <c r="H99" i="1" s="1"/>
  <c r="M59" i="1"/>
  <c r="L59" i="1"/>
  <c r="K59" i="1"/>
  <c r="J59" i="1"/>
  <c r="M58" i="1"/>
  <c r="L58" i="1"/>
  <c r="K58" i="1"/>
  <c r="J58" i="1"/>
  <c r="M57" i="1"/>
  <c r="L57" i="1"/>
  <c r="K57" i="1"/>
  <c r="J57" i="1"/>
  <c r="M56" i="1"/>
  <c r="L56" i="1"/>
  <c r="K56" i="1"/>
  <c r="J56" i="1"/>
  <c r="M55" i="1"/>
  <c r="L55" i="1"/>
  <c r="K55" i="1"/>
  <c r="J55" i="1"/>
  <c r="M54" i="1"/>
  <c r="L54" i="1"/>
  <c r="K54" i="1"/>
  <c r="J54" i="1"/>
  <c r="M53" i="1"/>
  <c r="L53" i="1"/>
  <c r="K53" i="1"/>
  <c r="J53" i="1"/>
  <c r="M52" i="1"/>
  <c r="L52" i="1"/>
  <c r="K52" i="1"/>
  <c r="J52" i="1"/>
  <c r="M51" i="1"/>
  <c r="L51" i="1"/>
  <c r="K51" i="1"/>
  <c r="J51" i="1"/>
  <c r="M50" i="1"/>
  <c r="L50" i="1"/>
  <c r="K50" i="1"/>
  <c r="J50" i="1"/>
  <c r="M49" i="1"/>
  <c r="L49" i="1"/>
  <c r="K49" i="1"/>
  <c r="J49" i="1"/>
  <c r="M48" i="1"/>
  <c r="L48" i="1"/>
  <c r="K48" i="1"/>
  <c r="J48" i="1"/>
  <c r="M47" i="1"/>
  <c r="L47" i="1"/>
  <c r="K47" i="1"/>
  <c r="J47" i="1"/>
  <c r="M46" i="1"/>
  <c r="L46" i="1"/>
  <c r="K46" i="1"/>
  <c r="J46" i="1"/>
  <c r="M45" i="1"/>
  <c r="L45" i="1"/>
  <c r="K45" i="1"/>
  <c r="J45" i="1"/>
  <c r="M44" i="1"/>
  <c r="L44" i="1"/>
  <c r="K44" i="1"/>
  <c r="J44" i="1"/>
  <c r="M43" i="1"/>
  <c r="L43" i="1"/>
  <c r="K43" i="1"/>
  <c r="J43" i="1"/>
  <c r="M42" i="1"/>
  <c r="L42" i="1"/>
  <c r="K42" i="1"/>
  <c r="J42" i="1"/>
  <c r="M41" i="1"/>
  <c r="L41" i="1"/>
  <c r="K41" i="1"/>
  <c r="J41" i="1"/>
  <c r="M40" i="1"/>
  <c r="L40" i="1"/>
  <c r="K40" i="1"/>
  <c r="J40" i="1"/>
  <c r="M39" i="1"/>
  <c r="L39" i="1"/>
  <c r="K39" i="1"/>
  <c r="J39" i="1"/>
  <c r="M38" i="1"/>
  <c r="L38" i="1"/>
  <c r="K38" i="1"/>
  <c r="J38" i="1"/>
  <c r="M37" i="1"/>
  <c r="L37" i="1"/>
  <c r="K37" i="1"/>
  <c r="J37" i="1"/>
  <c r="M36" i="1"/>
  <c r="L36" i="1"/>
  <c r="K36" i="1"/>
  <c r="J36" i="1"/>
  <c r="M35" i="1"/>
  <c r="L35" i="1"/>
  <c r="K35" i="1"/>
  <c r="J35" i="1"/>
  <c r="M34" i="1"/>
  <c r="L34" i="1"/>
  <c r="K34" i="1"/>
  <c r="J34" i="1"/>
  <c r="M33" i="1"/>
  <c r="L33" i="1"/>
  <c r="K33" i="1"/>
  <c r="J33" i="1"/>
  <c r="M32" i="1"/>
  <c r="L32" i="1"/>
  <c r="K32" i="1"/>
  <c r="J32" i="1"/>
  <c r="M31" i="1"/>
  <c r="L31" i="1"/>
  <c r="K31" i="1"/>
  <c r="J31" i="1"/>
  <c r="M30" i="1"/>
  <c r="L30" i="1"/>
  <c r="K30" i="1"/>
  <c r="J30" i="1"/>
  <c r="M29" i="1"/>
  <c r="L29" i="1"/>
  <c r="K29" i="1"/>
  <c r="J29" i="1"/>
  <c r="M28" i="1"/>
  <c r="L28" i="1"/>
  <c r="K28" i="1"/>
  <c r="J28" i="1"/>
  <c r="M27" i="1"/>
  <c r="L27" i="1"/>
  <c r="K27" i="1"/>
  <c r="J27" i="1"/>
  <c r="M26" i="1"/>
  <c r="L26" i="1"/>
  <c r="K26" i="1"/>
  <c r="J26" i="1"/>
  <c r="M25" i="1"/>
  <c r="L25" i="1"/>
  <c r="K25" i="1"/>
  <c r="J25" i="1"/>
  <c r="M24" i="1"/>
  <c r="L24" i="1"/>
  <c r="K24" i="1"/>
  <c r="J24" i="1"/>
  <c r="M23" i="1"/>
  <c r="L23" i="1"/>
  <c r="K23" i="1"/>
  <c r="J23" i="1"/>
  <c r="M22" i="1"/>
  <c r="L22" i="1"/>
  <c r="K22" i="1"/>
  <c r="J22" i="1"/>
  <c r="M21" i="1"/>
  <c r="L21" i="1"/>
  <c r="K21" i="1"/>
  <c r="J21" i="1"/>
  <c r="M20" i="1"/>
  <c r="L20" i="1"/>
  <c r="K20" i="1"/>
  <c r="J20" i="1"/>
  <c r="M19" i="1"/>
  <c r="L19" i="1"/>
  <c r="K19" i="1"/>
  <c r="J19" i="1"/>
  <c r="M18" i="1"/>
  <c r="L18" i="1"/>
  <c r="K18" i="1"/>
  <c r="J18" i="1"/>
  <c r="M17" i="1"/>
  <c r="L17" i="1"/>
  <c r="K17" i="1"/>
  <c r="J17" i="1"/>
  <c r="M16" i="1"/>
  <c r="L16" i="1"/>
  <c r="K16" i="1"/>
  <c r="J16" i="1"/>
  <c r="M15" i="1"/>
  <c r="L15" i="1"/>
  <c r="K15" i="1"/>
  <c r="J15" i="1"/>
  <c r="M14" i="1"/>
  <c r="L14" i="1"/>
  <c r="K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M7" i="1"/>
  <c r="M60" i="1" s="1"/>
  <c r="M61" i="1" s="1"/>
  <c r="L7" i="1"/>
  <c r="L60" i="1" s="1"/>
  <c r="L61" i="1" s="1"/>
  <c r="K7" i="1"/>
  <c r="J7" i="1"/>
  <c r="J60" i="1" s="1"/>
  <c r="J61" i="1" s="1"/>
  <c r="K60" i="1" l="1"/>
  <c r="K61" i="1" s="1"/>
  <c r="P7" i="1"/>
  <c r="K91" i="1"/>
  <c r="K100" i="1" s="1"/>
  <c r="H89" i="1"/>
  <c r="H98" i="1" s="1"/>
  <c r="O93" i="1"/>
  <c r="O102" i="1" s="1"/>
  <c r="K93" i="1"/>
  <c r="K102" i="1" s="1"/>
  <c r="J90" i="1"/>
  <c r="J99" i="1" s="1"/>
  <c r="J89" i="1"/>
  <c r="J98" i="1" s="1"/>
  <c r="J92" i="1"/>
  <c r="J101" i="1" s="1"/>
  <c r="K89" i="1"/>
  <c r="K98" i="1" s="1"/>
  <c r="I90" i="1"/>
  <c r="I99" i="1" s="1"/>
  <c r="O90" i="1"/>
  <c r="O99" i="1" s="1"/>
  <c r="I92" i="1"/>
  <c r="I101" i="1" s="1"/>
  <c r="I89" i="1"/>
  <c r="I93" i="1"/>
  <c r="I102" i="1" s="1"/>
  <c r="M89" i="1"/>
  <c r="H91" i="1"/>
  <c r="H100" i="1" s="1"/>
  <c r="J91" i="1"/>
  <c r="J100" i="1" s="1"/>
  <c r="M91" i="1"/>
  <c r="M100" i="1" s="1"/>
  <c r="H93" i="1"/>
  <c r="H102" i="1" s="1"/>
  <c r="J93" i="1"/>
  <c r="J102" i="1" s="1"/>
  <c r="M93" i="1"/>
  <c r="M102" i="1" s="1"/>
  <c r="Q94" i="1"/>
  <c r="H92" i="1"/>
  <c r="H101" i="1" s="1"/>
  <c r="M92" i="1"/>
  <c r="M101" i="1" s="1"/>
  <c r="Q103" i="1"/>
  <c r="K103" i="1" l="1"/>
  <c r="K94" i="1"/>
  <c r="O89" i="1"/>
  <c r="O98" i="1" s="1"/>
  <c r="P37" i="1"/>
  <c r="Q37" i="1" s="1"/>
  <c r="H103" i="1"/>
  <c r="J103" i="1"/>
  <c r="L92" i="1"/>
  <c r="L101" i="1" s="1"/>
  <c r="N90" i="1"/>
  <c r="N99" i="1" s="1"/>
  <c r="L93" i="1"/>
  <c r="L102" i="1" s="1"/>
  <c r="N93" i="1"/>
  <c r="N102" i="1" s="1"/>
  <c r="O91" i="1"/>
  <c r="O100" i="1" s="1"/>
  <c r="N89" i="1"/>
  <c r="L89" i="1"/>
  <c r="J94" i="1"/>
  <c r="I98" i="1"/>
  <c r="I103" i="1" s="1"/>
  <c r="I94" i="1"/>
  <c r="N92" i="1"/>
  <c r="N101" i="1" s="1"/>
  <c r="M94" i="1"/>
  <c r="M98" i="1"/>
  <c r="M103" i="1" s="1"/>
  <c r="O92" i="1"/>
  <c r="O101" i="1" s="1"/>
  <c r="N91" i="1"/>
  <c r="N100" i="1" s="1"/>
  <c r="H94" i="1"/>
  <c r="L91" i="1"/>
  <c r="L100" i="1" s="1"/>
  <c r="L90" i="1"/>
  <c r="L99" i="1" s="1"/>
  <c r="P17" i="1" l="1"/>
  <c r="Q17" i="1" s="1"/>
  <c r="O94" i="1"/>
  <c r="L98" i="1"/>
  <c r="L103" i="1" s="1"/>
  <c r="L94" i="1"/>
  <c r="P51" i="1"/>
  <c r="Q51" i="1" s="1"/>
  <c r="P54" i="1"/>
  <c r="Q54" i="1" s="1"/>
  <c r="O103" i="1"/>
  <c r="N94" i="1"/>
  <c r="N98" i="1"/>
  <c r="N103" i="1" s="1"/>
  <c r="P13" i="1"/>
  <c r="Q13" i="1" s="1"/>
  <c r="P45" i="1"/>
  <c r="Q45" i="1" s="1"/>
  <c r="P58" i="1"/>
  <c r="Q58" i="1" s="1"/>
  <c r="P57" i="1" l="1"/>
  <c r="Q57" i="1" s="1"/>
  <c r="P55" i="1"/>
  <c r="Q55" i="1" s="1"/>
  <c r="P15" i="1"/>
  <c r="Q15" i="1" s="1"/>
  <c r="P26" i="1"/>
  <c r="Q26" i="1" s="1"/>
  <c r="P56" i="1"/>
  <c r="Q56" i="1" s="1"/>
  <c r="P31" i="1"/>
  <c r="Q31" i="1" s="1"/>
  <c r="P11" i="1"/>
  <c r="Q11" i="1" s="1"/>
  <c r="P19" i="1"/>
  <c r="Q19" i="1" s="1"/>
  <c r="P47" i="1"/>
  <c r="Q47" i="1" s="1"/>
  <c r="P41" i="1"/>
  <c r="Q41" i="1" s="1"/>
  <c r="P40" i="1"/>
  <c r="Q40" i="1" s="1"/>
  <c r="P33" i="1"/>
  <c r="Q33" i="1" s="1"/>
  <c r="P52" i="1"/>
  <c r="Q52" i="1" s="1"/>
  <c r="P18" i="1"/>
  <c r="Q18" i="1" s="1"/>
  <c r="P50" i="1"/>
  <c r="Q50" i="1" s="1"/>
  <c r="P53" i="1"/>
  <c r="Q53" i="1" s="1"/>
  <c r="P22" i="1"/>
  <c r="Q22" i="1" s="1"/>
  <c r="P24" i="1"/>
  <c r="Q24" i="1" s="1"/>
  <c r="P46" i="1"/>
  <c r="P10" i="1"/>
  <c r="Q10" i="1" s="1"/>
  <c r="P49" i="1"/>
  <c r="Q49" i="1" s="1"/>
  <c r="P9" i="1"/>
  <c r="Q9" i="1" s="1"/>
  <c r="P32" i="1"/>
  <c r="Q32" i="1" s="1"/>
  <c r="P16" i="1"/>
  <c r="P39" i="1"/>
  <c r="Q39" i="1" s="1"/>
  <c r="P25" i="1"/>
  <c r="Q25" i="1" s="1"/>
  <c r="P29" i="1"/>
  <c r="Q29" i="1" s="1"/>
  <c r="P20" i="1"/>
  <c r="Q20" i="1" s="1"/>
  <c r="P8" i="1" l="1"/>
  <c r="P91" i="1"/>
  <c r="P100" i="1" s="1"/>
  <c r="P14" i="1"/>
  <c r="Q14" i="1" s="1"/>
  <c r="P21" i="1"/>
  <c r="Q21" i="1" s="1"/>
  <c r="P28" i="1"/>
  <c r="Q28" i="1" s="1"/>
  <c r="P27" i="1"/>
  <c r="Q27" i="1" s="1"/>
  <c r="P42" i="1"/>
  <c r="Q42" i="1" s="1"/>
  <c r="P43" i="1"/>
  <c r="P35" i="1"/>
  <c r="Q35" i="1" s="1"/>
  <c r="P23" i="1"/>
  <c r="Q23" i="1" s="1"/>
  <c r="Q16" i="1"/>
  <c r="P44" i="1"/>
  <c r="Q44" i="1" s="1"/>
  <c r="P12" i="1"/>
  <c r="Q12" i="1" s="1"/>
  <c r="P34" i="1"/>
  <c r="Q34" i="1" s="1"/>
  <c r="P48" i="1"/>
  <c r="Q48" i="1" s="1"/>
  <c r="P59" i="1"/>
  <c r="P30" i="1"/>
  <c r="Q30" i="1" s="1"/>
  <c r="Q46" i="1"/>
  <c r="P36" i="1"/>
  <c r="Q36" i="1" s="1"/>
  <c r="P38" i="1"/>
  <c r="Q38" i="1" s="1"/>
  <c r="P60" i="1" l="1"/>
  <c r="P61" i="1" s="1"/>
  <c r="Q8" i="1"/>
  <c r="P92" i="1"/>
  <c r="P101" i="1" s="1"/>
  <c r="P89" i="1"/>
  <c r="P90" i="1"/>
  <c r="P99" i="1" s="1"/>
  <c r="P93" i="1"/>
  <c r="P102" i="1" s="1"/>
  <c r="Q43" i="1"/>
  <c r="Q7" i="1"/>
  <c r="Q60" i="1" s="1"/>
  <c r="Q59" i="1"/>
  <c r="P94" i="1" l="1"/>
  <c r="R94" i="1" s="1"/>
  <c r="P98" i="1"/>
  <c r="P103" i="1" s="1"/>
  <c r="R103" i="1" s="1"/>
</calcChain>
</file>

<file path=xl/sharedStrings.xml><?xml version="1.0" encoding="utf-8"?>
<sst xmlns="http://schemas.openxmlformats.org/spreadsheetml/2006/main" count="95" uniqueCount="74">
  <si>
    <t xml:space="preserve"> </t>
  </si>
  <si>
    <t>DIRECCION</t>
  </si>
  <si>
    <t>CONSEC</t>
  </si>
  <si>
    <t>NOMBRE DEL BENEFICIARIO</t>
  </si>
  <si>
    <t>NIVEL</t>
  </si>
  <si>
    <t>SUELDO</t>
  </si>
  <si>
    <t>DESPENSA</t>
  </si>
  <si>
    <t>PASAJE</t>
  </si>
  <si>
    <t>QUINQUENIO</t>
  </si>
  <si>
    <t>PRIMA
VACACIONAL
1311</t>
  </si>
  <si>
    <t>AGUINALDO
1312</t>
  </si>
  <si>
    <t>*ESTIMULO AL SERVICIO ADMINISTRATIVO</t>
  </si>
  <si>
    <t>PENSIONES</t>
  </si>
  <si>
    <t>VIVIENDA</t>
  </si>
  <si>
    <t>SEDAR</t>
  </si>
  <si>
    <t>IMSS</t>
  </si>
  <si>
    <t>IMPACTO AL
SALARIO
1801</t>
  </si>
  <si>
    <t>TOTAL MENSUAL</t>
  </si>
  <si>
    <t>TOTAL ANUAL</t>
  </si>
  <si>
    <t>VALTIERRA AZOTLA MARCIANO</t>
  </si>
  <si>
    <t>JUAREZ MURILLO ANA PAOLA</t>
  </si>
  <si>
    <t>AGUILERA JAIME PATRICIA MAGDALENA</t>
  </si>
  <si>
    <t>JIMÉNEZ RODRIGUEZ VICTORIA</t>
  </si>
  <si>
    <t>LOMELI DELGADO DALIA CITLHALY</t>
  </si>
  <si>
    <t>VACANTE</t>
  </si>
  <si>
    <t>SERRANO HERNANDEZ LUIS ARTURO</t>
  </si>
  <si>
    <t>ALVARADO GUZMAN ALEJANDRO CONCEPCION</t>
  </si>
  <si>
    <t>SANCHEZ ROMO CARLOS</t>
  </si>
  <si>
    <t>GÓMEZ SOLIS RAMÓN</t>
  </si>
  <si>
    <t>CALDERON FIGUEROA LEOPOLDO</t>
  </si>
  <si>
    <t>SALMERON MERCADO LUIS FERNANDO</t>
  </si>
  <si>
    <t>FLORES RAMIREZ MANUEL ARMANDO</t>
  </si>
  <si>
    <t>BAÑUELOS CASTAÑEDA OSCAR IVAN</t>
  </si>
  <si>
    <t>DE LA ROSA VAZQUEZ MARTÍN</t>
  </si>
  <si>
    <t>GONZÁLEZ ZUÑIGA JUAN PABLO</t>
  </si>
  <si>
    <t>PÉREZ HERNANDEZ JUAN GABRIEL</t>
  </si>
  <si>
    <t>URIBE CASAS LUIS ALBERTO</t>
  </si>
  <si>
    <t>RODRIGUEZ GARCIA RAMON ALEJANDRO</t>
  </si>
  <si>
    <t>SOLIS VILLANUEVA JOSÉ LUIS</t>
  </si>
  <si>
    <t>VALENTIN HERNANDEZ PEDRO</t>
  </si>
  <si>
    <t>OSNAYA PEREZ OSCAR ALEJANDRO</t>
  </si>
  <si>
    <t>GONZALEZ JUAREZ CESAR</t>
  </si>
  <si>
    <t>PELAYO PALOMARES JORGE</t>
  </si>
  <si>
    <t>ROSAS JIMENEZ OBDULIA MARÍA</t>
  </si>
  <si>
    <t>SÁNCHEZ PADILLA GUILLERMO</t>
  </si>
  <si>
    <t>GARCIA MARTINEZ SERGIO ISRAEL</t>
  </si>
  <si>
    <t>VÁZQUEZ ELIZARRARAZ JUAN PABLO</t>
  </si>
  <si>
    <t>SANCHEZ ROSALES JOSE</t>
  </si>
  <si>
    <t>RUIZ VILLALOBOS BIANCA BIBIANA</t>
  </si>
  <si>
    <t>ALCANTAR TORRES JOSÉ ALEJANDRO</t>
  </si>
  <si>
    <t>TOVAR GONZÁLEZ ALEJANDRO</t>
  </si>
  <si>
    <t>CALDERON CHAVARIN JUAN CARLOS</t>
  </si>
  <si>
    <t>GUTIERREZ CACIQUE JESUS</t>
  </si>
  <si>
    <t>RUIZ TELLEZ ROBERTO</t>
  </si>
  <si>
    <t>VÁLDEZ GAMBOA JUAN PABLO</t>
  </si>
  <si>
    <t>ALVARADO GUZMAN JOSUE OLIVERIO</t>
  </si>
  <si>
    <t>SANTIAGO CRUZ FABIAN</t>
  </si>
  <si>
    <t>CALDERÓN LARA MARIO ANTONIO</t>
  </si>
  <si>
    <t>ARANDA AVELAR RODOLFO</t>
  </si>
  <si>
    <t>RODRIGUEZ OLIVARES ISRAEL</t>
  </si>
  <si>
    <t>TORRES CARMONA FRANCISCO ALEJANDRO</t>
  </si>
  <si>
    <t>HUERTA MARTÍNEZ EFREN GERARDO</t>
  </si>
  <si>
    <t>LEMUS ARCIGA JOSÉ ALBERTO</t>
  </si>
  <si>
    <t>CORONA NAVARRO MARGARITO</t>
  </si>
  <si>
    <t>HUERTA CRUZ GERARDO</t>
  </si>
  <si>
    <t>CENDEJAS DUEÑAS JOSÉ LUIS</t>
  </si>
  <si>
    <t>CARRILLO RODRIGUEZ MA. CRUZ</t>
  </si>
  <si>
    <t>QUINTERO FELIX RAUL SAID</t>
  </si>
  <si>
    <t>DE LA CRUZ ORNELAS XOCHITL</t>
  </si>
  <si>
    <t>JORNADA</t>
  </si>
  <si>
    <t>MARIA ESTHER VARELA ENRIQUEZ</t>
  </si>
  <si>
    <t>MIGUEL RAMIREZ REYES</t>
  </si>
  <si>
    <t>OPD BOSQUE LA PRIMAVERA</t>
  </si>
  <si>
    <t>REMUNERACION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</si>
</sst>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9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Calibri"/>
      <family val="2"/>
    </font>
    <font>
      <sz val="10"/>
      <name val="Century Gothic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b/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6" fillId="0" borderId="0"/>
    <xf numFmtId="0" fontId="6" fillId="0" borderId="0"/>
    <xf numFmtId="0" fontId="9" fillId="0" borderId="0"/>
  </cellStyleXfs>
  <cellXfs count="96">
    <xf numFmtId="0" fontId="0" fillId="0" borderId="0" xfId="0"/>
    <xf numFmtId="0" fontId="0" fillId="0" borderId="0" xfId="0" applyAlignment="1"/>
    <xf numFmtId="4" fontId="0" fillId="0" borderId="0" xfId="0" applyNumberFormat="1"/>
    <xf numFmtId="4" fontId="0" fillId="0" borderId="0" xfId="0" applyNumberFormat="1" applyFill="1"/>
    <xf numFmtId="0" fontId="0" fillId="0" borderId="0" xfId="0" applyFill="1" applyBorder="1"/>
    <xf numFmtId="0" fontId="0" fillId="0" borderId="0" xfId="0" applyBorder="1"/>
    <xf numFmtId="0" fontId="2" fillId="0" borderId="0" xfId="0" applyFont="1"/>
    <xf numFmtId="4" fontId="4" fillId="2" borderId="3" xfId="2" applyNumberFormat="1" applyFont="1" applyFill="1" applyBorder="1" applyAlignment="1">
      <alignment horizontal="center" vertical="center" wrapText="1"/>
    </xf>
    <xf numFmtId="4" fontId="5" fillId="3" borderId="3" xfId="3" applyNumberFormat="1" applyFont="1" applyFill="1" applyBorder="1" applyAlignment="1">
      <alignment horizontal="center" vertical="center" wrapText="1"/>
    </xf>
    <xf numFmtId="0" fontId="0" fillId="0" borderId="3" xfId="0" applyFill="1" applyBorder="1"/>
    <xf numFmtId="0" fontId="2" fillId="0" borderId="3" xfId="0" applyFont="1" applyFill="1" applyBorder="1"/>
    <xf numFmtId="0" fontId="7" fillId="0" borderId="3" xfId="0" applyFont="1" applyFill="1" applyBorder="1" applyAlignment="1"/>
    <xf numFmtId="4" fontId="0" fillId="0" borderId="3" xfId="0" applyNumberFormat="1" applyFill="1" applyBorder="1"/>
    <xf numFmtId="4" fontId="8" fillId="0" borderId="3" xfId="0" applyNumberFormat="1" applyFont="1" applyFill="1" applyBorder="1" applyAlignment="1"/>
    <xf numFmtId="43" fontId="0" fillId="0" borderId="0" xfId="1" applyFont="1" applyFill="1"/>
    <xf numFmtId="4" fontId="0" fillId="0" borderId="0" xfId="0" applyNumberFormat="1" applyFill="1" applyBorder="1"/>
    <xf numFmtId="0" fontId="0" fillId="0" borderId="0" xfId="0" applyFill="1"/>
    <xf numFmtId="0" fontId="7" fillId="0" borderId="3" xfId="0" applyFont="1" applyFill="1" applyBorder="1" applyAlignment="1">
      <alignment wrapText="1"/>
    </xf>
    <xf numFmtId="0" fontId="10" fillId="0" borderId="0" xfId="0" applyFont="1" applyFill="1"/>
    <xf numFmtId="0" fontId="0" fillId="0" borderId="5" xfId="0" applyFill="1" applyBorder="1"/>
    <xf numFmtId="4" fontId="0" fillId="0" borderId="6" xfId="0" applyNumberFormat="1" applyFill="1" applyBorder="1"/>
    <xf numFmtId="0" fontId="0" fillId="0" borderId="0" xfId="0" applyFill="1" applyAlignment="1"/>
    <xf numFmtId="4" fontId="2" fillId="0" borderId="3" xfId="0" applyNumberFormat="1" applyFont="1" applyFill="1" applyBorder="1"/>
    <xf numFmtId="0" fontId="11" fillId="0" borderId="0" xfId="0" applyFont="1" applyFill="1"/>
    <xf numFmtId="0" fontId="11" fillId="0" borderId="0" xfId="0" applyFont="1" applyFill="1" applyBorder="1"/>
    <xf numFmtId="0" fontId="0" fillId="0" borderId="0" xfId="0" applyAlignment="1">
      <alignment horizontal="center"/>
    </xf>
    <xf numFmtId="43" fontId="2" fillId="0" borderId="3" xfId="1" applyFont="1" applyBorder="1"/>
    <xf numFmtId="0" fontId="2" fillId="0" borderId="0" xfId="0" applyFont="1" applyBorder="1"/>
    <xf numFmtId="4" fontId="0" fillId="0" borderId="0" xfId="0" applyNumberFormat="1" applyAlignment="1">
      <alignment horizontal="right"/>
    </xf>
    <xf numFmtId="0" fontId="12" fillId="0" borderId="0" xfId="0" applyFont="1" applyBorder="1" applyAlignment="1">
      <alignment horizontal="center"/>
    </xf>
    <xf numFmtId="0" fontId="0" fillId="4" borderId="0" xfId="0" applyFill="1"/>
    <xf numFmtId="0" fontId="0" fillId="4" borderId="0" xfId="0" applyFill="1" applyAlignment="1"/>
    <xf numFmtId="4" fontId="0" fillId="4" borderId="0" xfId="0" applyNumberFormat="1" applyFill="1"/>
    <xf numFmtId="4" fontId="2" fillId="4" borderId="0" xfId="0" applyNumberFormat="1" applyFont="1" applyFill="1"/>
    <xf numFmtId="4" fontId="0" fillId="4" borderId="3" xfId="0" applyNumberFormat="1" applyFill="1" applyBorder="1"/>
    <xf numFmtId="43" fontId="0" fillId="4" borderId="0" xfId="1" applyFont="1" applyFill="1"/>
    <xf numFmtId="0" fontId="0" fillId="4" borderId="0" xfId="0" applyFill="1" applyBorder="1"/>
    <xf numFmtId="0" fontId="0" fillId="0" borderId="3" xfId="0" applyFill="1" applyBorder="1" applyAlignment="1">
      <alignment horizontal="center"/>
    </xf>
    <xf numFmtId="0" fontId="0" fillId="4" borderId="3" xfId="0" applyFill="1" applyBorder="1"/>
    <xf numFmtId="0" fontId="2" fillId="4" borderId="3" xfId="0" applyFont="1" applyFill="1" applyBorder="1"/>
    <xf numFmtId="0" fontId="7" fillId="4" borderId="3" xfId="0" applyFont="1" applyFill="1" applyBorder="1" applyAlignment="1"/>
    <xf numFmtId="0" fontId="7" fillId="4" borderId="3" xfId="0" applyNumberFormat="1" applyFont="1" applyFill="1" applyBorder="1" applyAlignment="1" applyProtection="1">
      <alignment horizontal="center" vertical="center"/>
    </xf>
    <xf numFmtId="0" fontId="0" fillId="4" borderId="3" xfId="0" applyFill="1" applyBorder="1" applyAlignment="1">
      <alignment horizontal="center"/>
    </xf>
    <xf numFmtId="4" fontId="0" fillId="4" borderId="3" xfId="0" applyNumberFormat="1" applyFont="1" applyFill="1" applyBorder="1"/>
    <xf numFmtId="4" fontId="8" fillId="4" borderId="3" xfId="0" applyNumberFormat="1" applyFont="1" applyFill="1" applyBorder="1" applyAlignment="1"/>
    <xf numFmtId="4" fontId="0" fillId="4" borderId="0" xfId="0" applyNumberFormat="1" applyFill="1" applyBorder="1"/>
    <xf numFmtId="43" fontId="0" fillId="4" borderId="0" xfId="1" applyFont="1" applyFill="1" applyBorder="1"/>
    <xf numFmtId="0" fontId="7" fillId="4" borderId="3" xfId="0" applyFont="1" applyFill="1" applyBorder="1" applyAlignment="1">
      <alignment wrapText="1"/>
    </xf>
    <xf numFmtId="0" fontId="7" fillId="4" borderId="3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4" fontId="0" fillId="0" borderId="0" xfId="0" applyNumberFormat="1" applyBorder="1"/>
    <xf numFmtId="0" fontId="2" fillId="0" borderId="0" xfId="0" applyFont="1" applyBorder="1" applyAlignment="1">
      <alignment horizontal="center"/>
    </xf>
    <xf numFmtId="43" fontId="2" fillId="0" borderId="0" xfId="1" applyFont="1" applyBorder="1"/>
    <xf numFmtId="43" fontId="0" fillId="0" borderId="0" xfId="0" applyNumberFormat="1" applyBorder="1"/>
    <xf numFmtId="4" fontId="2" fillId="0" borderId="0" xfId="0" applyNumberFormat="1" applyFont="1" applyBorder="1"/>
    <xf numFmtId="4" fontId="4" fillId="4" borderId="0" xfId="2" applyNumberFormat="1" applyFont="1" applyFill="1" applyBorder="1" applyAlignment="1">
      <alignment horizontal="center" vertical="center" wrapText="1"/>
    </xf>
    <xf numFmtId="4" fontId="5" fillId="4" borderId="0" xfId="3" applyNumberFormat="1" applyFont="1" applyFill="1" applyBorder="1" applyAlignment="1">
      <alignment horizontal="center" vertical="center" wrapText="1"/>
    </xf>
    <xf numFmtId="4" fontId="2" fillId="4" borderId="0" xfId="0" applyNumberFormat="1" applyFont="1" applyFill="1" applyBorder="1"/>
    <xf numFmtId="0" fontId="0" fillId="4" borderId="0" xfId="0" applyFill="1" applyAlignment="1">
      <alignment horizontal="center"/>
    </xf>
    <xf numFmtId="0" fontId="0" fillId="4" borderId="0" xfId="0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wrapText="1"/>
    </xf>
    <xf numFmtId="0" fontId="12" fillId="4" borderId="0" xfId="0" applyFont="1" applyFill="1" applyBorder="1" applyAlignment="1">
      <alignment horizontal="center"/>
    </xf>
    <xf numFmtId="0" fontId="0" fillId="4" borderId="0" xfId="0" applyFont="1" applyFill="1" applyBorder="1"/>
    <xf numFmtId="0" fontId="0" fillId="4" borderId="0" xfId="0" applyFill="1" applyBorder="1" applyAlignment="1"/>
    <xf numFmtId="43" fontId="0" fillId="4" borderId="0" xfId="1" applyFont="1" applyFill="1" applyBorder="1" applyAlignment="1"/>
    <xf numFmtId="43" fontId="2" fillId="4" borderId="0" xfId="1" applyFont="1" applyFill="1" applyBorder="1" applyAlignment="1"/>
    <xf numFmtId="43" fontId="2" fillId="4" borderId="0" xfId="1" applyFont="1" applyFill="1" applyBorder="1"/>
    <xf numFmtId="43" fontId="0" fillId="4" borderId="0" xfId="0" applyNumberFormat="1" applyFill="1" applyBorder="1"/>
    <xf numFmtId="43" fontId="13" fillId="4" borderId="0" xfId="0" applyNumberFormat="1" applyFont="1" applyFill="1" applyBorder="1"/>
    <xf numFmtId="4" fontId="13" fillId="4" borderId="0" xfId="0" applyNumberFormat="1" applyFont="1" applyFill="1" applyBorder="1"/>
    <xf numFmtId="4" fontId="13" fillId="4" borderId="0" xfId="0" applyNumberFormat="1" applyFont="1" applyFill="1" applyBorder="1" applyAlignment="1"/>
    <xf numFmtId="43" fontId="0" fillId="4" borderId="0" xfId="0" applyNumberFormat="1" applyFill="1" applyBorder="1" applyAlignment="1"/>
    <xf numFmtId="0" fontId="0" fillId="4" borderId="4" xfId="0" applyFill="1" applyBorder="1"/>
    <xf numFmtId="0" fontId="7" fillId="4" borderId="4" xfId="0" applyNumberFormat="1" applyFont="1" applyFill="1" applyBorder="1" applyAlignment="1" applyProtection="1">
      <alignment horizontal="center" vertical="center"/>
    </xf>
    <xf numFmtId="4" fontId="2" fillId="0" borderId="1" xfId="0" applyNumberFormat="1" applyFont="1" applyBorder="1"/>
    <xf numFmtId="0" fontId="0" fillId="4" borderId="2" xfId="0" applyFill="1" applyBorder="1"/>
    <xf numFmtId="0" fontId="0" fillId="0" borderId="2" xfId="0" applyFill="1" applyBorder="1"/>
    <xf numFmtId="0" fontId="7" fillId="4" borderId="5" xfId="0" applyFont="1" applyFill="1" applyBorder="1" applyAlignment="1">
      <alignment horizontal="center"/>
    </xf>
    <xf numFmtId="0" fontId="11" fillId="4" borderId="0" xfId="0" applyFont="1" applyFill="1"/>
    <xf numFmtId="0" fontId="2" fillId="4" borderId="0" xfId="0" applyFont="1" applyFill="1"/>
    <xf numFmtId="0" fontId="4" fillId="5" borderId="3" xfId="2" applyNumberFormat="1" applyFont="1" applyFill="1" applyBorder="1" applyAlignment="1">
      <alignment horizontal="center" vertical="center" wrapText="1"/>
    </xf>
    <xf numFmtId="0" fontId="4" fillId="5" borderId="4" xfId="2" applyNumberFormat="1" applyFont="1" applyFill="1" applyBorder="1" applyAlignment="1">
      <alignment horizontal="center" vertical="center" wrapText="1"/>
    </xf>
    <xf numFmtId="4" fontId="4" fillId="5" borderId="4" xfId="2" applyNumberFormat="1" applyFont="1" applyFill="1" applyBorder="1" applyAlignment="1">
      <alignment horizontal="center" vertical="center" wrapText="1"/>
    </xf>
    <xf numFmtId="4" fontId="5" fillId="5" borderId="3" xfId="3" applyNumberFormat="1" applyFont="1" applyFill="1" applyBorder="1" applyAlignment="1">
      <alignment horizontal="center" vertical="center" wrapText="1"/>
    </xf>
    <xf numFmtId="4" fontId="0" fillId="0" borderId="3" xfId="1" applyNumberFormat="1" applyFont="1" applyFill="1" applyBorder="1"/>
    <xf numFmtId="4" fontId="0" fillId="4" borderId="3" xfId="1" applyNumberFormat="1" applyFont="1" applyFill="1" applyBorder="1"/>
    <xf numFmtId="4" fontId="0" fillId="0" borderId="0" xfId="0" applyNumberFormat="1" applyFill="1" applyBorder="1" applyAlignment="1"/>
    <xf numFmtId="4" fontId="0" fillId="0" borderId="7" xfId="0" applyNumberFormat="1" applyFill="1" applyBorder="1"/>
    <xf numFmtId="4" fontId="0" fillId="4" borderId="0" xfId="0" applyNumberFormat="1" applyFill="1" applyBorder="1" applyAlignment="1">
      <alignment horizontal="center"/>
    </xf>
    <xf numFmtId="4" fontId="2" fillId="4" borderId="0" xfId="0" applyNumberFormat="1" applyFont="1" applyFill="1" applyBorder="1" applyAlignment="1">
      <alignment horizontal="center"/>
    </xf>
    <xf numFmtId="4" fontId="14" fillId="0" borderId="0" xfId="0" applyNumberFormat="1" applyFont="1" applyAlignment="1">
      <alignment horizontal="center"/>
    </xf>
    <xf numFmtId="4" fontId="15" fillId="0" borderId="0" xfId="0" applyNumberFormat="1" applyFont="1" applyAlignment="1">
      <alignment horizontal="center"/>
    </xf>
    <xf numFmtId="4" fontId="14" fillId="0" borderId="0" xfId="0" applyNumberFormat="1" applyFont="1" applyAlignment="1"/>
    <xf numFmtId="4" fontId="15" fillId="0" borderId="0" xfId="0" applyNumberFormat="1" applyFont="1" applyAlignment="1"/>
  </cellXfs>
  <cellStyles count="7">
    <cellStyle name="Millares" xfId="1" builtinId="3"/>
    <cellStyle name="Normal" xfId="0" builtinId="0"/>
    <cellStyle name="Normal 2" xfId="5"/>
    <cellStyle name="Normal 3" xfId="6"/>
    <cellStyle name="Normal 4" xfId="4"/>
    <cellStyle name="Normal 5" xfId="3"/>
    <cellStyle name="Normal_~98851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%20BLP/Desktop/Recursos%20Humanos/EJERCICIO%202021/Incremento%20sueldo_Junio2021/Nomina%202021%20%20Version%20final%20new%2001%20mzo%202021%20Abo-Cont%20increm%20niv%201%20a%2013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F"/>
      <sheetName val="tablas "/>
      <sheetName val="Sueldo 2021 Sin Increm"/>
      <sheetName val="Sueldo 2021 con incremento"/>
      <sheetName val="HAS ..."/>
      <sheetName val="rh jur cont"/>
      <sheetName val="premisas"/>
      <sheetName val="resumen por partida (2)"/>
      <sheetName val="antes y despues"/>
      <sheetName val="shp"/>
      <sheetName val="Anteproy 2021"/>
      <sheetName val="codigo de plaza"/>
      <sheetName val="ficha biologo"/>
    </sheetNames>
    <sheetDataSet>
      <sheetData sheetId="0"/>
      <sheetData sheetId="1"/>
      <sheetData sheetId="2"/>
      <sheetData sheetId="3">
        <row r="72">
          <cell r="J72">
            <v>187487</v>
          </cell>
          <cell r="M72">
            <v>10054</v>
          </cell>
          <cell r="N72">
            <v>8537</v>
          </cell>
          <cell r="O72">
            <v>283.41000000000003</v>
          </cell>
          <cell r="Q72">
            <v>26039.861111111109</v>
          </cell>
          <cell r="R72">
            <v>0</v>
          </cell>
          <cell r="S72">
            <v>32810.225000000006</v>
          </cell>
          <cell r="T72">
            <v>5624.61</v>
          </cell>
          <cell r="V72">
            <v>11352.343274525441</v>
          </cell>
        </row>
        <row r="73">
          <cell r="J73">
            <v>62374</v>
          </cell>
          <cell r="M73">
            <v>3663</v>
          </cell>
          <cell r="N73">
            <v>3045</v>
          </cell>
          <cell r="O73">
            <v>0</v>
          </cell>
          <cell r="Q73">
            <v>8663.0555555555547</v>
          </cell>
          <cell r="R73">
            <v>0</v>
          </cell>
          <cell r="S73">
            <v>10915.45</v>
          </cell>
          <cell r="T73">
            <v>1871.2199999999998</v>
          </cell>
          <cell r="V73">
            <v>4029.0976987892968</v>
          </cell>
        </row>
        <row r="74">
          <cell r="J74">
            <v>173884</v>
          </cell>
          <cell r="M74">
            <v>11024</v>
          </cell>
          <cell r="N74">
            <v>10101</v>
          </cell>
          <cell r="O74">
            <v>2550.69</v>
          </cell>
          <cell r="Q74">
            <v>24150.555555555555</v>
          </cell>
          <cell r="R74">
            <v>0</v>
          </cell>
          <cell r="S74">
            <v>30429.699999999993</v>
          </cell>
          <cell r="T74">
            <v>5216.5199999999986</v>
          </cell>
          <cell r="V74">
            <v>13236.880990063373</v>
          </cell>
        </row>
        <row r="75">
          <cell r="J75">
            <v>378733</v>
          </cell>
          <cell r="M75">
            <v>24114</v>
          </cell>
          <cell r="N75">
            <v>21426</v>
          </cell>
          <cell r="O75">
            <v>5668.1999999999989</v>
          </cell>
          <cell r="Q75">
            <v>52601.805555555584</v>
          </cell>
          <cell r="R75">
            <v>0</v>
          </cell>
          <cell r="S75">
            <v>66278.27499999998</v>
          </cell>
          <cell r="T75">
            <v>11361.989999999993</v>
          </cell>
          <cell r="V75">
            <v>31712.123256069946</v>
          </cell>
        </row>
        <row r="76">
          <cell r="J76">
            <v>62374</v>
          </cell>
          <cell r="M76">
            <v>3663</v>
          </cell>
          <cell r="N76">
            <v>3045</v>
          </cell>
          <cell r="O76">
            <v>0</v>
          </cell>
          <cell r="Q76">
            <v>8663.0555555555547</v>
          </cell>
          <cell r="R76">
            <v>0</v>
          </cell>
          <cell r="S76">
            <v>10915.45</v>
          </cell>
          <cell r="T76">
            <v>1871.2199999999998</v>
          </cell>
          <cell r="V76">
            <v>4029.0976987892968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V167"/>
  <sheetViews>
    <sheetView showGridLines="0" tabSelected="1" zoomScaleNormal="100" workbookViewId="0">
      <selection activeCell="K22" sqref="K22:K23"/>
    </sheetView>
  </sheetViews>
  <sheetFormatPr baseColWidth="10" defaultRowHeight="15" x14ac:dyDescent="0.25"/>
  <cols>
    <col min="1" max="1" width="4.7109375" customWidth="1"/>
    <col min="2" max="2" width="4.85546875" customWidth="1"/>
    <col min="3" max="3" width="34" customWidth="1"/>
    <col min="4" max="4" width="9.85546875" style="30" customWidth="1"/>
    <col min="5" max="5" width="5.85546875" customWidth="1"/>
    <col min="6" max="6" width="19.42578125" style="1" customWidth="1"/>
    <col min="7" max="7" width="16.140625" style="1" customWidth="1"/>
    <col min="8" max="8" width="14.28515625" style="2" customWidth="1"/>
    <col min="9" max="9" width="15.140625" style="2" customWidth="1"/>
    <col min="10" max="10" width="14.140625" style="2" customWidth="1"/>
    <col min="11" max="11" width="14.7109375" style="2" customWidth="1"/>
    <col min="12" max="12" width="13.7109375" style="2" customWidth="1"/>
    <col min="13" max="13" width="14.28515625" style="2" customWidth="1"/>
    <col min="14" max="14" width="13.5703125" style="2" customWidth="1"/>
    <col min="15" max="15" width="14.42578125" style="2" customWidth="1"/>
    <col min="16" max="16" width="14.28515625" style="2" customWidth="1"/>
    <col min="17" max="17" width="13.7109375" style="2" bestFit="1" customWidth="1"/>
    <col min="18" max="18" width="17.140625" style="2" customWidth="1"/>
    <col min="19" max="125" width="11.42578125" style="5"/>
  </cols>
  <sheetData>
    <row r="1" spans="1:125" s="30" customFormat="1" x14ac:dyDescent="0.25">
      <c r="F1" s="31"/>
      <c r="G1" s="31"/>
      <c r="H1" s="32"/>
      <c r="I1" s="32"/>
      <c r="J1" s="32"/>
      <c r="K1" s="32"/>
      <c r="L1" s="32"/>
      <c r="M1" s="32"/>
      <c r="N1" s="45"/>
      <c r="O1" s="45"/>
      <c r="P1" s="45"/>
      <c r="Q1" s="90"/>
      <c r="R1" s="90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</row>
    <row r="2" spans="1:125" s="30" customFormat="1" x14ac:dyDescent="0.25">
      <c r="F2" s="31"/>
      <c r="G2" s="31"/>
      <c r="H2" s="32"/>
      <c r="I2" s="32"/>
      <c r="J2" s="32"/>
      <c r="K2" s="33"/>
      <c r="L2" s="32"/>
      <c r="M2" s="32"/>
      <c r="N2" s="45"/>
      <c r="O2" s="45"/>
      <c r="P2" s="91"/>
      <c r="Q2" s="45"/>
      <c r="R2" s="45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</row>
    <row r="3" spans="1:125" s="30" customFormat="1" ht="23.25" x14ac:dyDescent="0.35">
      <c r="A3" s="92" t="s">
        <v>72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4"/>
      <c r="S3" s="94"/>
      <c r="T3" s="94"/>
      <c r="U3" s="94"/>
      <c r="V3" s="94"/>
      <c r="W3" s="94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</row>
    <row r="4" spans="1:125" ht="21" x14ac:dyDescent="0.35">
      <c r="A4" s="93" t="s">
        <v>73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5"/>
      <c r="S4" s="95"/>
      <c r="T4" s="95"/>
      <c r="U4" s="95"/>
      <c r="V4" s="95"/>
      <c r="W4" s="95"/>
    </row>
    <row r="5" spans="1:125" x14ac:dyDescent="0.25">
      <c r="C5" s="6"/>
    </row>
    <row r="6" spans="1:125" ht="39" customHeight="1" x14ac:dyDescent="0.25">
      <c r="A6" s="82" t="s">
        <v>1</v>
      </c>
      <c r="B6" s="82" t="s">
        <v>2</v>
      </c>
      <c r="C6" s="82" t="s">
        <v>3</v>
      </c>
      <c r="D6" s="82" t="s">
        <v>4</v>
      </c>
      <c r="E6" s="83" t="s">
        <v>69</v>
      </c>
      <c r="F6" s="84" t="s">
        <v>5</v>
      </c>
      <c r="G6" s="84" t="s">
        <v>6</v>
      </c>
      <c r="H6" s="84" t="s">
        <v>7</v>
      </c>
      <c r="I6" s="84" t="s">
        <v>8</v>
      </c>
      <c r="J6" s="84" t="s">
        <v>9</v>
      </c>
      <c r="K6" s="84" t="s">
        <v>10</v>
      </c>
      <c r="L6" s="85" t="s">
        <v>12</v>
      </c>
      <c r="M6" s="85" t="s">
        <v>13</v>
      </c>
      <c r="N6" s="85" t="s">
        <v>14</v>
      </c>
      <c r="O6" s="85" t="s">
        <v>15</v>
      </c>
      <c r="P6" s="85" t="s">
        <v>17</v>
      </c>
      <c r="Q6" s="85" t="s">
        <v>18</v>
      </c>
    </row>
    <row r="7" spans="1:125" s="16" customFormat="1" x14ac:dyDescent="0.25">
      <c r="A7" s="9">
        <v>1</v>
      </c>
      <c r="B7" s="10">
        <v>1</v>
      </c>
      <c r="C7" s="11" t="s">
        <v>19</v>
      </c>
      <c r="D7" s="48">
        <v>25</v>
      </c>
      <c r="E7" s="37">
        <v>40</v>
      </c>
      <c r="F7" s="12">
        <v>62968</v>
      </c>
      <c r="G7" s="12">
        <v>2288</v>
      </c>
      <c r="H7" s="12">
        <v>1617</v>
      </c>
      <c r="I7" s="34">
        <v>283.41000000000003</v>
      </c>
      <c r="J7" s="13">
        <f>F7/30*5/12</f>
        <v>874.55555555555566</v>
      </c>
      <c r="K7" s="12">
        <f>+(F7/30)*50/12</f>
        <v>8745.5555555555566</v>
      </c>
      <c r="L7" s="12">
        <f>+F7*17.5%</f>
        <v>11019.4</v>
      </c>
      <c r="M7" s="12">
        <f>+F7*3%</f>
        <v>1889.04</v>
      </c>
      <c r="N7" s="12">
        <v>1259.3600000000001</v>
      </c>
      <c r="O7" s="12">
        <v>2525.1606468836412</v>
      </c>
      <c r="P7" s="12">
        <f>SUM(F7:O7)</f>
        <v>93469.481757994756</v>
      </c>
      <c r="Q7" s="12">
        <f>P7*12</f>
        <v>1121633.7810959371</v>
      </c>
      <c r="R7" s="1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</row>
    <row r="8" spans="1:125" s="16" customFormat="1" x14ac:dyDescent="0.25">
      <c r="A8" s="9">
        <v>1</v>
      </c>
      <c r="B8" s="10">
        <f>+B7+1</f>
        <v>2</v>
      </c>
      <c r="C8" s="11" t="s">
        <v>20</v>
      </c>
      <c r="D8" s="48">
        <v>10</v>
      </c>
      <c r="E8" s="37">
        <v>40</v>
      </c>
      <c r="F8" s="86">
        <v>14605</v>
      </c>
      <c r="G8" s="86">
        <v>1046</v>
      </c>
      <c r="H8" s="86">
        <v>886</v>
      </c>
      <c r="I8" s="34">
        <v>0</v>
      </c>
      <c r="J8" s="13">
        <f>F8/30*5/12</f>
        <v>202.8472222222222</v>
      </c>
      <c r="K8" s="12">
        <f>+(F8/30)*50/12</f>
        <v>2028.4722222222219</v>
      </c>
      <c r="L8" s="12">
        <f>+F8*17.5%</f>
        <v>2555.875</v>
      </c>
      <c r="M8" s="12">
        <f>+F8*3%</f>
        <v>438.15</v>
      </c>
      <c r="N8" s="12">
        <v>292.10000000000002</v>
      </c>
      <c r="O8" s="12">
        <v>1135.0585469693347</v>
      </c>
      <c r="P8" s="12">
        <f>SUM(F8:O8)</f>
        <v>23189.502991413781</v>
      </c>
      <c r="Q8" s="12">
        <f t="shared" ref="Q8:Q19" si="0">P8*12</f>
        <v>278274.03589696536</v>
      </c>
      <c r="R8" s="1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</row>
    <row r="9" spans="1:125" s="16" customFormat="1" x14ac:dyDescent="0.25">
      <c r="A9" s="9">
        <v>1</v>
      </c>
      <c r="B9" s="10">
        <f t="shared" ref="B9:B59" si="1">+B8+1</f>
        <v>3</v>
      </c>
      <c r="C9" s="11" t="s">
        <v>21</v>
      </c>
      <c r="D9" s="48">
        <v>18</v>
      </c>
      <c r="E9" s="37">
        <v>40</v>
      </c>
      <c r="F9" s="12">
        <v>29714</v>
      </c>
      <c r="G9" s="12">
        <v>1465</v>
      </c>
      <c r="H9" s="12">
        <v>1107</v>
      </c>
      <c r="I9" s="34">
        <v>0</v>
      </c>
      <c r="J9" s="13">
        <f>F9/30*5/12</f>
        <v>412.69444444444451</v>
      </c>
      <c r="K9" s="12">
        <f>+(F9/30)*50/12</f>
        <v>4126.9444444444443</v>
      </c>
      <c r="L9" s="12">
        <f>+F9*17.5%</f>
        <v>5199.95</v>
      </c>
      <c r="M9" s="12">
        <f>+F9*3%</f>
        <v>891.42</v>
      </c>
      <c r="N9" s="12">
        <v>594.28</v>
      </c>
      <c r="O9" s="12">
        <v>1567.7153348096449</v>
      </c>
      <c r="P9" s="12">
        <f>SUM(F9:O9)</f>
        <v>45079.004223698532</v>
      </c>
      <c r="Q9" s="12">
        <f t="shared" si="0"/>
        <v>540948.05068438244</v>
      </c>
      <c r="R9" s="1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</row>
    <row r="10" spans="1:125" s="16" customFormat="1" x14ac:dyDescent="0.25">
      <c r="A10" s="9">
        <v>1</v>
      </c>
      <c r="B10" s="10">
        <f t="shared" si="1"/>
        <v>4</v>
      </c>
      <c r="C10" s="11" t="s">
        <v>22</v>
      </c>
      <c r="D10" s="48">
        <v>11</v>
      </c>
      <c r="E10" s="37">
        <v>40</v>
      </c>
      <c r="F10" s="12">
        <v>15333</v>
      </c>
      <c r="G10" s="12">
        <v>1093</v>
      </c>
      <c r="H10" s="12">
        <v>899</v>
      </c>
      <c r="I10" s="34">
        <v>0</v>
      </c>
      <c r="J10" s="13">
        <f>F10/30*5/12</f>
        <v>212.95833333333334</v>
      </c>
      <c r="K10" s="12">
        <f>+(F10/30)*50/12</f>
        <v>2129.5833333333335</v>
      </c>
      <c r="L10" s="12">
        <f>+F10*17.5%</f>
        <v>2683.2749999999996</v>
      </c>
      <c r="M10" s="12">
        <f>+F10*3%</f>
        <v>459.99</v>
      </c>
      <c r="N10" s="12">
        <v>306.66000000000003</v>
      </c>
      <c r="O10" s="12">
        <v>1156.6074083973042</v>
      </c>
      <c r="P10" s="12">
        <f>SUM(F10:O10)</f>
        <v>24274.074075063971</v>
      </c>
      <c r="Q10" s="12">
        <f t="shared" si="0"/>
        <v>291288.88890076766</v>
      </c>
      <c r="R10" s="1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</row>
    <row r="11" spans="1:125" s="16" customFormat="1" x14ac:dyDescent="0.25">
      <c r="A11" s="9">
        <v>1</v>
      </c>
      <c r="B11" s="10">
        <f t="shared" si="1"/>
        <v>5</v>
      </c>
      <c r="C11" s="11" t="s">
        <v>23</v>
      </c>
      <c r="D11" s="48">
        <v>14</v>
      </c>
      <c r="E11" s="37">
        <v>40</v>
      </c>
      <c r="F11" s="12">
        <v>17654</v>
      </c>
      <c r="G11" s="12">
        <v>1163</v>
      </c>
      <c r="H11" s="12">
        <v>942</v>
      </c>
      <c r="I11" s="34">
        <v>0</v>
      </c>
      <c r="J11" s="13">
        <f>F11/30*5/12</f>
        <v>245.19444444444446</v>
      </c>
      <c r="K11" s="12">
        <f>+(F11/30)*50/12</f>
        <v>2451.9444444444448</v>
      </c>
      <c r="L11" s="12">
        <f>+F11*17.5%</f>
        <v>3089.45</v>
      </c>
      <c r="M11" s="12">
        <f>+F11*3%</f>
        <v>529.62</v>
      </c>
      <c r="N11" s="12">
        <v>353.08</v>
      </c>
      <c r="O11" s="12">
        <v>1223.4330424119826</v>
      </c>
      <c r="P11" s="12">
        <f>SUM(F11:O11)</f>
        <v>27651.721931300875</v>
      </c>
      <c r="Q11" s="12">
        <f>P11*12</f>
        <v>331820.66317561048</v>
      </c>
      <c r="R11" s="1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</row>
    <row r="12" spans="1:125" s="16" customFormat="1" x14ac:dyDescent="0.25">
      <c r="A12" s="9">
        <v>1</v>
      </c>
      <c r="B12" s="10">
        <f>+B11+1</f>
        <v>6</v>
      </c>
      <c r="C12" s="11" t="s">
        <v>70</v>
      </c>
      <c r="D12" s="48">
        <v>14</v>
      </c>
      <c r="E12" s="37">
        <v>40</v>
      </c>
      <c r="F12" s="12">
        <v>17654</v>
      </c>
      <c r="G12" s="12">
        <v>1163</v>
      </c>
      <c r="H12" s="12">
        <v>942</v>
      </c>
      <c r="I12" s="34">
        <v>0</v>
      </c>
      <c r="J12" s="13">
        <f>F12/30*5/12</f>
        <v>245.19444444444446</v>
      </c>
      <c r="K12" s="12">
        <f>+(F12/30)*50/12</f>
        <v>2451.9444444444448</v>
      </c>
      <c r="L12" s="12">
        <f>+F12*17.5%</f>
        <v>3089.45</v>
      </c>
      <c r="M12" s="12">
        <f>+F12*3%</f>
        <v>529.62</v>
      </c>
      <c r="N12" s="12">
        <v>353.08</v>
      </c>
      <c r="O12" s="12">
        <v>1223.4330424119826</v>
      </c>
      <c r="P12" s="12">
        <f>SUM(F12:O12)</f>
        <v>27651.721931300875</v>
      </c>
      <c r="Q12" s="12">
        <f>P12*12</f>
        <v>331820.66317561048</v>
      </c>
      <c r="R12" s="1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</row>
    <row r="13" spans="1:125" s="16" customFormat="1" x14ac:dyDescent="0.25">
      <c r="A13" s="9">
        <v>1</v>
      </c>
      <c r="B13" s="10">
        <f>+B12+1</f>
        <v>7</v>
      </c>
      <c r="C13" s="11" t="s">
        <v>25</v>
      </c>
      <c r="D13" s="48">
        <v>2</v>
      </c>
      <c r="E13" s="37">
        <v>40</v>
      </c>
      <c r="F13" s="12">
        <v>11279</v>
      </c>
      <c r="G13" s="12">
        <v>737</v>
      </c>
      <c r="H13" s="12">
        <v>675</v>
      </c>
      <c r="I13" s="34">
        <v>0</v>
      </c>
      <c r="J13" s="13">
        <f>F13/30*5/12</f>
        <v>156.65277777777777</v>
      </c>
      <c r="K13" s="12">
        <f>+(F13/30)*50/12</f>
        <v>1566.5277777777776</v>
      </c>
      <c r="L13" s="12">
        <f>+F13*17.5%</f>
        <v>1973.8249999999998</v>
      </c>
      <c r="M13" s="12">
        <f>+F13*3%</f>
        <v>338.37</v>
      </c>
      <c r="N13" s="12">
        <v>225.58</v>
      </c>
      <c r="O13" s="12">
        <v>1030.7164463894253</v>
      </c>
      <c r="P13" s="12">
        <f>SUM(F13:O13)</f>
        <v>17982.672001944982</v>
      </c>
      <c r="Q13" s="12">
        <f t="shared" si="0"/>
        <v>215792.06402333977</v>
      </c>
      <c r="R13" s="1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</row>
    <row r="14" spans="1:125" s="16" customFormat="1" x14ac:dyDescent="0.25">
      <c r="A14" s="9">
        <v>1</v>
      </c>
      <c r="B14" s="10">
        <f t="shared" si="1"/>
        <v>8</v>
      </c>
      <c r="C14" s="11" t="s">
        <v>71</v>
      </c>
      <c r="D14" s="48">
        <v>12</v>
      </c>
      <c r="E14" s="37">
        <v>40</v>
      </c>
      <c r="F14" s="12">
        <v>15680</v>
      </c>
      <c r="G14" s="12">
        <v>1099</v>
      </c>
      <c r="H14" s="12">
        <v>909</v>
      </c>
      <c r="I14" s="34">
        <v>0</v>
      </c>
      <c r="J14" s="13">
        <f>F14/30*5/12</f>
        <v>217.77777777777774</v>
      </c>
      <c r="K14" s="12">
        <f>+(F14/30)*50/12</f>
        <v>2177.7777777777778</v>
      </c>
      <c r="L14" s="12">
        <f>+F14*17.5%</f>
        <v>2744</v>
      </c>
      <c r="M14" s="12">
        <f>+F14*3%</f>
        <v>470.4</v>
      </c>
      <c r="N14" s="12">
        <v>313.60000000000002</v>
      </c>
      <c r="O14" s="12">
        <v>1166.5767190106735</v>
      </c>
      <c r="P14" s="12">
        <f>SUM(F14:O14)</f>
        <v>24778.132274566229</v>
      </c>
      <c r="Q14" s="12">
        <f t="shared" si="0"/>
        <v>297337.58729479474</v>
      </c>
      <c r="R14" s="1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</row>
    <row r="15" spans="1:125" s="16" customFormat="1" x14ac:dyDescent="0.25">
      <c r="A15" s="9">
        <v>2</v>
      </c>
      <c r="B15" s="10">
        <f t="shared" si="1"/>
        <v>9</v>
      </c>
      <c r="C15" s="11" t="s">
        <v>26</v>
      </c>
      <c r="D15" s="48">
        <v>18</v>
      </c>
      <c r="E15" s="37">
        <v>40</v>
      </c>
      <c r="F15" s="12">
        <v>29714</v>
      </c>
      <c r="G15" s="12">
        <v>1465</v>
      </c>
      <c r="H15" s="12">
        <v>1107</v>
      </c>
      <c r="I15" s="34">
        <v>0</v>
      </c>
      <c r="J15" s="13">
        <f>F15/30*5/12</f>
        <v>412.69444444444451</v>
      </c>
      <c r="K15" s="12">
        <f>+(F15/30)*50/12</f>
        <v>4126.9444444444443</v>
      </c>
      <c r="L15" s="12">
        <f>+F15*17.5%</f>
        <v>5199.95</v>
      </c>
      <c r="M15" s="12">
        <f>+F15*3%</f>
        <v>891.42</v>
      </c>
      <c r="N15" s="12">
        <v>594.28</v>
      </c>
      <c r="O15" s="12">
        <v>1567.7821439321722</v>
      </c>
      <c r="P15" s="12">
        <f>SUM(F15:O15)</f>
        <v>45079.071032821055</v>
      </c>
      <c r="Q15" s="12">
        <f t="shared" si="0"/>
        <v>540948.85239385266</v>
      </c>
      <c r="R15" s="1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</row>
    <row r="16" spans="1:125" s="16" customFormat="1" x14ac:dyDescent="0.25">
      <c r="A16" s="9">
        <v>2</v>
      </c>
      <c r="B16" s="10">
        <f t="shared" si="1"/>
        <v>10</v>
      </c>
      <c r="C16" s="11" t="s">
        <v>27</v>
      </c>
      <c r="D16" s="48">
        <v>10</v>
      </c>
      <c r="E16" s="37">
        <v>40</v>
      </c>
      <c r="F16" s="86">
        <v>14605</v>
      </c>
      <c r="G16" s="86">
        <v>1046</v>
      </c>
      <c r="H16" s="86">
        <v>886</v>
      </c>
      <c r="I16" s="34">
        <v>0</v>
      </c>
      <c r="J16" s="13">
        <f>F16/30*5/12</f>
        <v>202.8472222222222</v>
      </c>
      <c r="K16" s="12">
        <f>+(F16/30)*50/12</f>
        <v>2028.4722222222219</v>
      </c>
      <c r="L16" s="12">
        <f>+F16*17.5%</f>
        <v>2555.875</v>
      </c>
      <c r="M16" s="12">
        <f>+F16*3%</f>
        <v>438.15</v>
      </c>
      <c r="N16" s="12">
        <v>292.10000000000002</v>
      </c>
      <c r="O16" s="12">
        <v>1135.0585469693347</v>
      </c>
      <c r="P16" s="12">
        <f>SUM(F16:O16)</f>
        <v>23189.502991413781</v>
      </c>
      <c r="Q16" s="12">
        <f t="shared" si="0"/>
        <v>278274.03589696536</v>
      </c>
      <c r="R16" s="1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</row>
    <row r="17" spans="1:126" s="16" customFormat="1" x14ac:dyDescent="0.25">
      <c r="A17" s="9">
        <v>2</v>
      </c>
      <c r="B17" s="10">
        <f t="shared" si="1"/>
        <v>11</v>
      </c>
      <c r="C17" s="11" t="s">
        <v>28</v>
      </c>
      <c r="D17" s="48">
        <v>10</v>
      </c>
      <c r="E17" s="37">
        <v>40</v>
      </c>
      <c r="F17" s="86">
        <v>14605</v>
      </c>
      <c r="G17" s="86">
        <v>1046</v>
      </c>
      <c r="H17" s="86">
        <v>886</v>
      </c>
      <c r="I17" s="43">
        <v>283.41000000000003</v>
      </c>
      <c r="J17" s="13">
        <f>F17/30*5/12</f>
        <v>202.8472222222222</v>
      </c>
      <c r="K17" s="12">
        <f>+(F17/30)*50/12</f>
        <v>2028.4722222222219</v>
      </c>
      <c r="L17" s="12">
        <f>+F17*17.5%</f>
        <v>2555.875</v>
      </c>
      <c r="M17" s="12">
        <f>+F17*3%</f>
        <v>438.15</v>
      </c>
      <c r="N17" s="12">
        <v>292.10000000000002</v>
      </c>
      <c r="O17" s="12">
        <v>1141.8501527219244</v>
      </c>
      <c r="P17" s="12">
        <f>SUM(F17:O17)</f>
        <v>23479.704597166368</v>
      </c>
      <c r="Q17" s="12">
        <f t="shared" si="0"/>
        <v>281756.45516599645</v>
      </c>
      <c r="R17" s="1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</row>
    <row r="18" spans="1:126" s="16" customFormat="1" x14ac:dyDescent="0.25">
      <c r="A18" s="9">
        <v>2</v>
      </c>
      <c r="B18" s="10">
        <f t="shared" si="1"/>
        <v>12</v>
      </c>
      <c r="C18" s="11" t="s">
        <v>29</v>
      </c>
      <c r="D18" s="48">
        <v>10</v>
      </c>
      <c r="E18" s="37">
        <v>40</v>
      </c>
      <c r="F18" s="86">
        <v>14605</v>
      </c>
      <c r="G18" s="86">
        <v>1046</v>
      </c>
      <c r="H18" s="86">
        <v>886</v>
      </c>
      <c r="I18" s="43">
        <v>283.41000000000003</v>
      </c>
      <c r="J18" s="13">
        <f>F18/30*5/12</f>
        <v>202.8472222222222</v>
      </c>
      <c r="K18" s="12">
        <f>+(F18/30)*50/12</f>
        <v>2028.4722222222219</v>
      </c>
      <c r="L18" s="12">
        <f>+F18*17.5%</f>
        <v>2555.875</v>
      </c>
      <c r="M18" s="12">
        <f>+F18*3%</f>
        <v>438.15</v>
      </c>
      <c r="N18" s="12">
        <v>292.10000000000002</v>
      </c>
      <c r="O18" s="12">
        <v>1141.8501527219244</v>
      </c>
      <c r="P18" s="12">
        <f>SUM(F18:O18)</f>
        <v>23479.704597166368</v>
      </c>
      <c r="Q18" s="12">
        <f t="shared" si="0"/>
        <v>281756.45516599645</v>
      </c>
      <c r="R18" s="1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</row>
    <row r="19" spans="1:126" s="16" customFormat="1" x14ac:dyDescent="0.25">
      <c r="A19" s="9">
        <v>2</v>
      </c>
      <c r="B19" s="10">
        <f t="shared" si="1"/>
        <v>13</v>
      </c>
      <c r="C19" s="11" t="s">
        <v>30</v>
      </c>
      <c r="D19" s="48">
        <v>10</v>
      </c>
      <c r="E19" s="37">
        <v>40</v>
      </c>
      <c r="F19" s="86">
        <v>14605</v>
      </c>
      <c r="G19" s="86">
        <v>1046</v>
      </c>
      <c r="H19" s="86">
        <v>886</v>
      </c>
      <c r="I19" s="43">
        <v>283.41000000000003</v>
      </c>
      <c r="J19" s="13">
        <f>F19/30*5/12</f>
        <v>202.8472222222222</v>
      </c>
      <c r="K19" s="12">
        <f>+(F19/30)*50/12</f>
        <v>2028.4722222222219</v>
      </c>
      <c r="L19" s="12">
        <f>+F19*17.5%</f>
        <v>2555.875</v>
      </c>
      <c r="M19" s="12">
        <f>+F19*3%</f>
        <v>438.15</v>
      </c>
      <c r="N19" s="12">
        <v>292.10000000000002</v>
      </c>
      <c r="O19" s="12">
        <v>1141.8501527219244</v>
      </c>
      <c r="P19" s="12">
        <f>SUM(F19:O19)</f>
        <v>23479.704597166368</v>
      </c>
      <c r="Q19" s="12">
        <f t="shared" si="0"/>
        <v>281756.45516599645</v>
      </c>
      <c r="R19" s="1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</row>
    <row r="20" spans="1:126" s="16" customFormat="1" x14ac:dyDescent="0.25">
      <c r="A20" s="9">
        <v>2</v>
      </c>
      <c r="B20" s="10">
        <f t="shared" si="1"/>
        <v>14</v>
      </c>
      <c r="C20" s="11" t="s">
        <v>31</v>
      </c>
      <c r="D20" s="48">
        <v>10</v>
      </c>
      <c r="E20" s="37">
        <v>40</v>
      </c>
      <c r="F20" s="86">
        <v>14605</v>
      </c>
      <c r="G20" s="86">
        <v>1046</v>
      </c>
      <c r="H20" s="86">
        <v>886</v>
      </c>
      <c r="I20" s="43">
        <v>283.41000000000003</v>
      </c>
      <c r="J20" s="13">
        <f>F20/30*5/12</f>
        <v>202.8472222222222</v>
      </c>
      <c r="K20" s="12">
        <f>+(F20/30)*50/12</f>
        <v>2028.4722222222219</v>
      </c>
      <c r="L20" s="12">
        <f>+F20*17.5%</f>
        <v>2555.875</v>
      </c>
      <c r="M20" s="12">
        <f>+F20*3%</f>
        <v>438.15</v>
      </c>
      <c r="N20" s="12">
        <v>292.10000000000002</v>
      </c>
      <c r="O20" s="12">
        <v>1141.8501527219244</v>
      </c>
      <c r="P20" s="12">
        <f>SUM(F20:O20)</f>
        <v>23479.704597166368</v>
      </c>
      <c r="Q20" s="12">
        <f>(P20*12)</f>
        <v>281756.45516599645</v>
      </c>
      <c r="R20" s="1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</row>
    <row r="21" spans="1:126" s="16" customFormat="1" x14ac:dyDescent="0.25">
      <c r="A21" s="9">
        <v>2</v>
      </c>
      <c r="B21" s="10">
        <f t="shared" si="1"/>
        <v>15</v>
      </c>
      <c r="C21" s="11" t="s">
        <v>32</v>
      </c>
      <c r="D21" s="48">
        <v>10</v>
      </c>
      <c r="E21" s="37">
        <v>40</v>
      </c>
      <c r="F21" s="86">
        <v>14605</v>
      </c>
      <c r="G21" s="86">
        <v>1046</v>
      </c>
      <c r="H21" s="86">
        <v>886</v>
      </c>
      <c r="I21" s="43">
        <v>283.41000000000003</v>
      </c>
      <c r="J21" s="13">
        <f>F21/30*5/12</f>
        <v>202.8472222222222</v>
      </c>
      <c r="K21" s="12">
        <f>+(F21/30)*50/12</f>
        <v>2028.4722222222219</v>
      </c>
      <c r="L21" s="12">
        <f>+F21*17.5%</f>
        <v>2555.875</v>
      </c>
      <c r="M21" s="12">
        <f>+F21*3%</f>
        <v>438.15</v>
      </c>
      <c r="N21" s="12">
        <v>292.10000000000002</v>
      </c>
      <c r="O21" s="12">
        <v>1141.8501527219244</v>
      </c>
      <c r="P21" s="12">
        <f>SUM(F21:O21)</f>
        <v>23479.704597166368</v>
      </c>
      <c r="Q21" s="12">
        <f t="shared" ref="Q21:Q59" si="2">(P21*12)</f>
        <v>281756.45516599645</v>
      </c>
      <c r="R21" s="1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</row>
    <row r="22" spans="1:126" s="16" customFormat="1" x14ac:dyDescent="0.25">
      <c r="A22" s="9">
        <v>2</v>
      </c>
      <c r="B22" s="10">
        <f t="shared" si="1"/>
        <v>16</v>
      </c>
      <c r="C22" s="11" t="s">
        <v>33</v>
      </c>
      <c r="D22" s="48">
        <v>10</v>
      </c>
      <c r="E22" s="37">
        <v>40</v>
      </c>
      <c r="F22" s="86">
        <v>14605</v>
      </c>
      <c r="G22" s="86">
        <v>1046</v>
      </c>
      <c r="H22" s="86">
        <v>886</v>
      </c>
      <c r="I22" s="43">
        <v>283.41000000000003</v>
      </c>
      <c r="J22" s="13">
        <f>F22/30*5/12</f>
        <v>202.8472222222222</v>
      </c>
      <c r="K22" s="12">
        <f>+(F22/30)*50/12</f>
        <v>2028.4722222222219</v>
      </c>
      <c r="L22" s="12">
        <f>+F22*17.5%</f>
        <v>2555.875</v>
      </c>
      <c r="M22" s="12">
        <f>+F22*3%</f>
        <v>438.15</v>
      </c>
      <c r="N22" s="12">
        <v>292.10000000000002</v>
      </c>
      <c r="O22" s="12">
        <v>1141.8501527219244</v>
      </c>
      <c r="P22" s="12">
        <f>SUM(F22:O22)</f>
        <v>23479.704597166368</v>
      </c>
      <c r="Q22" s="12">
        <f t="shared" si="2"/>
        <v>281756.45516599645</v>
      </c>
      <c r="R22" s="1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</row>
    <row r="23" spans="1:126" s="16" customFormat="1" x14ac:dyDescent="0.25">
      <c r="A23" s="9">
        <v>2</v>
      </c>
      <c r="B23" s="10">
        <f t="shared" si="1"/>
        <v>17</v>
      </c>
      <c r="C23" s="11" t="s">
        <v>34</v>
      </c>
      <c r="D23" s="48">
        <v>10</v>
      </c>
      <c r="E23" s="37">
        <v>40</v>
      </c>
      <c r="F23" s="86">
        <v>14605</v>
      </c>
      <c r="G23" s="86">
        <v>1046</v>
      </c>
      <c r="H23" s="86">
        <v>886</v>
      </c>
      <c r="I23" s="43">
        <v>283.41000000000003</v>
      </c>
      <c r="J23" s="13">
        <f>F23/30*5/12</f>
        <v>202.8472222222222</v>
      </c>
      <c r="K23" s="12">
        <f>+(F23/30)*50/12</f>
        <v>2028.4722222222219</v>
      </c>
      <c r="L23" s="12">
        <f>+F23*17.5%</f>
        <v>2555.875</v>
      </c>
      <c r="M23" s="12">
        <f>+F23*3%</f>
        <v>438.15</v>
      </c>
      <c r="N23" s="12">
        <v>292.10000000000002</v>
      </c>
      <c r="O23" s="12">
        <v>1141.8501527219244</v>
      </c>
      <c r="P23" s="12">
        <f>SUM(F23:O23)</f>
        <v>23479.704597166368</v>
      </c>
      <c r="Q23" s="12">
        <f t="shared" si="2"/>
        <v>281756.45516599645</v>
      </c>
      <c r="R23" s="1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</row>
    <row r="24" spans="1:126" s="16" customFormat="1" x14ac:dyDescent="0.25">
      <c r="A24" s="9">
        <v>2</v>
      </c>
      <c r="B24" s="10">
        <f t="shared" si="1"/>
        <v>18</v>
      </c>
      <c r="C24" s="11" t="s">
        <v>35</v>
      </c>
      <c r="D24" s="41">
        <v>10</v>
      </c>
      <c r="E24" s="37">
        <v>40</v>
      </c>
      <c r="F24" s="86">
        <v>14605</v>
      </c>
      <c r="G24" s="86">
        <v>1046</v>
      </c>
      <c r="H24" s="86">
        <v>886</v>
      </c>
      <c r="I24" s="43">
        <v>283.41000000000003</v>
      </c>
      <c r="J24" s="13">
        <f>F24/30*5/12</f>
        <v>202.8472222222222</v>
      </c>
      <c r="K24" s="12">
        <f>+(F24/30)*50/12</f>
        <v>2028.4722222222219</v>
      </c>
      <c r="L24" s="12">
        <f>+F24*17.5%</f>
        <v>2555.875</v>
      </c>
      <c r="M24" s="12">
        <f>+F24*3%</f>
        <v>438.15</v>
      </c>
      <c r="N24" s="12">
        <v>292.10000000000002</v>
      </c>
      <c r="O24" s="12">
        <v>1141.8501527219244</v>
      </c>
      <c r="P24" s="12">
        <f>SUM(F24:O24)</f>
        <v>23479.704597166368</v>
      </c>
      <c r="Q24" s="12">
        <f t="shared" si="2"/>
        <v>281756.45516599645</v>
      </c>
      <c r="R24" s="1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</row>
    <row r="25" spans="1:126" s="16" customFormat="1" x14ac:dyDescent="0.25">
      <c r="A25" s="9">
        <v>2</v>
      </c>
      <c r="B25" s="10">
        <f t="shared" si="1"/>
        <v>19</v>
      </c>
      <c r="C25" s="17" t="s">
        <v>24</v>
      </c>
      <c r="D25" s="41">
        <v>10</v>
      </c>
      <c r="E25" s="37">
        <v>40</v>
      </c>
      <c r="F25" s="86">
        <v>14605</v>
      </c>
      <c r="G25" s="86">
        <v>1046</v>
      </c>
      <c r="H25" s="86">
        <v>886</v>
      </c>
      <c r="I25" s="34">
        <v>0</v>
      </c>
      <c r="J25" s="13">
        <f>F25/30*5/12</f>
        <v>202.8472222222222</v>
      </c>
      <c r="K25" s="12">
        <f>+(F25/30)*50/12</f>
        <v>2028.4722222222219</v>
      </c>
      <c r="L25" s="12">
        <f>+F25*17.5%</f>
        <v>2555.875</v>
      </c>
      <c r="M25" s="12">
        <f>+F25*3%</f>
        <v>438.15</v>
      </c>
      <c r="N25" s="12">
        <v>292.10000000000002</v>
      </c>
      <c r="O25" s="12">
        <v>1135.0585469693347</v>
      </c>
      <c r="P25" s="12">
        <f>SUM(F25:O25)</f>
        <v>23189.502991413781</v>
      </c>
      <c r="Q25" s="12">
        <f t="shared" si="2"/>
        <v>278274.03589696536</v>
      </c>
      <c r="R25" s="1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</row>
    <row r="26" spans="1:126" s="30" customFormat="1" x14ac:dyDescent="0.25">
      <c r="A26" s="74">
        <v>2</v>
      </c>
      <c r="B26" s="39">
        <f t="shared" si="1"/>
        <v>20</v>
      </c>
      <c r="C26" s="40" t="s">
        <v>36</v>
      </c>
      <c r="D26" s="75">
        <v>1</v>
      </c>
      <c r="E26" s="42">
        <v>40</v>
      </c>
      <c r="F26" s="34">
        <v>10907</v>
      </c>
      <c r="G26" s="43">
        <v>717</v>
      </c>
      <c r="H26" s="34">
        <v>667</v>
      </c>
      <c r="I26" s="43">
        <v>283.41000000000003</v>
      </c>
      <c r="J26" s="44">
        <f>F26/30*5/12</f>
        <v>151.48611111111111</v>
      </c>
      <c r="K26" s="34">
        <f>+(F26/30)*50/12</f>
        <v>1514.8611111111111</v>
      </c>
      <c r="L26" s="34">
        <f>+F26*17.5%</f>
        <v>1908.7249999999999</v>
      </c>
      <c r="M26" s="34">
        <f>+F26*3%</f>
        <v>327.20999999999998</v>
      </c>
      <c r="N26" s="34">
        <v>218.14000000000001</v>
      </c>
      <c r="O26" s="34">
        <v>1026.5605488971</v>
      </c>
      <c r="P26" s="34">
        <f>SUM(F26:O26)</f>
        <v>17721.392771119325</v>
      </c>
      <c r="Q26" s="34">
        <f t="shared" si="2"/>
        <v>212656.7132534319</v>
      </c>
      <c r="R26" s="35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</row>
    <row r="27" spans="1:126" s="38" customFormat="1" x14ac:dyDescent="0.25">
      <c r="A27" s="38">
        <v>2</v>
      </c>
      <c r="B27" s="39">
        <f t="shared" si="1"/>
        <v>21</v>
      </c>
      <c r="C27" s="40" t="s">
        <v>37</v>
      </c>
      <c r="D27" s="41">
        <v>1</v>
      </c>
      <c r="E27" s="42">
        <v>40</v>
      </c>
      <c r="F27" s="34">
        <v>10907</v>
      </c>
      <c r="G27" s="43">
        <v>717</v>
      </c>
      <c r="H27" s="34">
        <v>667</v>
      </c>
      <c r="I27" s="34">
        <v>283.41000000000003</v>
      </c>
      <c r="J27" s="44">
        <f>F27/30*5/12</f>
        <v>151.48611111111111</v>
      </c>
      <c r="K27" s="34">
        <f>+(F27/30)*50/12</f>
        <v>1514.8611111111111</v>
      </c>
      <c r="L27" s="34">
        <f>+F27*17.5%</f>
        <v>1908.7249999999999</v>
      </c>
      <c r="M27" s="34">
        <f>+F27*3%</f>
        <v>327.20999999999998</v>
      </c>
      <c r="N27" s="34">
        <v>218.14000000000001</v>
      </c>
      <c r="O27" s="34">
        <v>1026.5605488971</v>
      </c>
      <c r="P27" s="34">
        <f>SUM(F27:O27)</f>
        <v>17721.392771119325</v>
      </c>
      <c r="Q27" s="34">
        <f t="shared" si="2"/>
        <v>212656.7132534319</v>
      </c>
      <c r="R27" s="35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77"/>
    </row>
    <row r="28" spans="1:126" s="38" customFormat="1" x14ac:dyDescent="0.25">
      <c r="A28" s="38">
        <v>2</v>
      </c>
      <c r="B28" s="39">
        <f t="shared" si="1"/>
        <v>22</v>
      </c>
      <c r="C28" s="40" t="s">
        <v>38</v>
      </c>
      <c r="D28" s="41">
        <v>1</v>
      </c>
      <c r="E28" s="42">
        <v>40</v>
      </c>
      <c r="F28" s="34">
        <v>10907</v>
      </c>
      <c r="G28" s="34">
        <v>717</v>
      </c>
      <c r="H28" s="34">
        <v>667</v>
      </c>
      <c r="I28" s="43">
        <v>283.41000000000003</v>
      </c>
      <c r="J28" s="44">
        <f>F28/30*5/12</f>
        <v>151.48611111111111</v>
      </c>
      <c r="K28" s="34">
        <f>+(F28/30)*50/12</f>
        <v>1514.8611111111111</v>
      </c>
      <c r="L28" s="34">
        <f>+F28*17.5%</f>
        <v>1908.7249999999999</v>
      </c>
      <c r="M28" s="34">
        <f>+F28*3%</f>
        <v>327.20999999999998</v>
      </c>
      <c r="N28" s="34">
        <v>218.14000000000001</v>
      </c>
      <c r="O28" s="34">
        <v>1026.5605488971</v>
      </c>
      <c r="P28" s="34">
        <f>SUM(F28:O28)</f>
        <v>17721.392771119325</v>
      </c>
      <c r="Q28" s="34">
        <f t="shared" si="2"/>
        <v>212656.7132534319</v>
      </c>
      <c r="R28" s="35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77"/>
    </row>
    <row r="29" spans="1:126" s="38" customFormat="1" x14ac:dyDescent="0.25">
      <c r="A29" s="38">
        <v>2</v>
      </c>
      <c r="B29" s="39">
        <f t="shared" si="1"/>
        <v>23</v>
      </c>
      <c r="C29" s="40" t="s">
        <v>39</v>
      </c>
      <c r="D29" s="41">
        <v>1</v>
      </c>
      <c r="E29" s="42">
        <v>40</v>
      </c>
      <c r="F29" s="34">
        <v>10907</v>
      </c>
      <c r="G29" s="34">
        <v>717</v>
      </c>
      <c r="H29" s="34">
        <v>667</v>
      </c>
      <c r="I29" s="34">
        <v>0</v>
      </c>
      <c r="J29" s="44">
        <f>F29/30*5/12</f>
        <v>151.48611111111111</v>
      </c>
      <c r="K29" s="34">
        <f>+(F29/30)*50/12</f>
        <v>1514.8611111111111</v>
      </c>
      <c r="L29" s="34">
        <f>+F29*17.5%</f>
        <v>1908.7249999999999</v>
      </c>
      <c r="M29" s="34">
        <f>+F29*3%</f>
        <v>327.20999999999998</v>
      </c>
      <c r="N29" s="34">
        <v>218.14000000000001</v>
      </c>
      <c r="O29" s="34">
        <v>1019.7689431445103</v>
      </c>
      <c r="P29" s="34">
        <f>SUM(F29:O29)</f>
        <v>17431.191165366734</v>
      </c>
      <c r="Q29" s="34">
        <f t="shared" si="2"/>
        <v>209174.29398440081</v>
      </c>
      <c r="R29" s="35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77"/>
    </row>
    <row r="30" spans="1:126" s="38" customFormat="1" x14ac:dyDescent="0.25">
      <c r="A30" s="38">
        <v>2</v>
      </c>
      <c r="B30" s="39">
        <f t="shared" si="1"/>
        <v>24</v>
      </c>
      <c r="C30" s="40" t="s">
        <v>40</v>
      </c>
      <c r="D30" s="41">
        <v>1</v>
      </c>
      <c r="E30" s="42">
        <v>40</v>
      </c>
      <c r="F30" s="34">
        <v>10907</v>
      </c>
      <c r="G30" s="34">
        <v>717</v>
      </c>
      <c r="H30" s="34">
        <v>667</v>
      </c>
      <c r="I30" s="34">
        <v>0</v>
      </c>
      <c r="J30" s="44">
        <f>F30/30*5/12</f>
        <v>151.48611111111111</v>
      </c>
      <c r="K30" s="34">
        <f>+(F30/30)*50/12</f>
        <v>1514.8611111111111</v>
      </c>
      <c r="L30" s="34">
        <f>+F30*17.5%</f>
        <v>1908.7249999999999</v>
      </c>
      <c r="M30" s="34">
        <f>+F30*3%</f>
        <v>327.20999999999998</v>
      </c>
      <c r="N30" s="34">
        <v>218.14000000000001</v>
      </c>
      <c r="O30" s="34">
        <v>1019.7689431445103</v>
      </c>
      <c r="P30" s="34">
        <f>SUM(F30:O30)</f>
        <v>17431.191165366734</v>
      </c>
      <c r="Q30" s="34">
        <f t="shared" si="2"/>
        <v>209174.29398440081</v>
      </c>
      <c r="R30" s="35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77"/>
    </row>
    <row r="31" spans="1:126" s="38" customFormat="1" x14ac:dyDescent="0.25">
      <c r="A31" s="38">
        <v>2</v>
      </c>
      <c r="B31" s="39">
        <f t="shared" si="1"/>
        <v>25</v>
      </c>
      <c r="C31" s="40" t="s">
        <v>41</v>
      </c>
      <c r="D31" s="41">
        <v>1</v>
      </c>
      <c r="E31" s="42">
        <v>40</v>
      </c>
      <c r="F31" s="34">
        <v>10907</v>
      </c>
      <c r="G31" s="43">
        <v>717</v>
      </c>
      <c r="H31" s="34">
        <v>667</v>
      </c>
      <c r="I31" s="43">
        <v>283.41000000000003</v>
      </c>
      <c r="J31" s="44">
        <f>F31/30*5/12</f>
        <v>151.48611111111111</v>
      </c>
      <c r="K31" s="34">
        <f>+(F31/30)*50/12</f>
        <v>1514.8611111111111</v>
      </c>
      <c r="L31" s="34">
        <f>+F31*17.5%</f>
        <v>1908.7249999999999</v>
      </c>
      <c r="M31" s="34">
        <f>+F31*3%</f>
        <v>327.20999999999998</v>
      </c>
      <c r="N31" s="34">
        <v>218.14000000000001</v>
      </c>
      <c r="O31" s="34">
        <v>1026.5605488971</v>
      </c>
      <c r="P31" s="34">
        <f>SUM(F31:O31)</f>
        <v>17721.392771119325</v>
      </c>
      <c r="Q31" s="34">
        <f t="shared" si="2"/>
        <v>212656.7132534319</v>
      </c>
      <c r="R31" s="35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77"/>
    </row>
    <row r="32" spans="1:126" s="38" customFormat="1" x14ac:dyDescent="0.25">
      <c r="A32" s="38">
        <v>2</v>
      </c>
      <c r="B32" s="39">
        <f t="shared" si="1"/>
        <v>26</v>
      </c>
      <c r="C32" s="40" t="s">
        <v>42</v>
      </c>
      <c r="D32" s="41">
        <v>1</v>
      </c>
      <c r="E32" s="42">
        <v>40</v>
      </c>
      <c r="F32" s="34">
        <v>10907</v>
      </c>
      <c r="G32" s="34">
        <v>717</v>
      </c>
      <c r="H32" s="34">
        <v>667</v>
      </c>
      <c r="I32" s="34">
        <v>283.41000000000003</v>
      </c>
      <c r="J32" s="44">
        <f>F32/30*5/12</f>
        <v>151.48611111111111</v>
      </c>
      <c r="K32" s="34">
        <f>+(F32/30)*50/12</f>
        <v>1514.8611111111111</v>
      </c>
      <c r="L32" s="34">
        <f>+F32*17.5%</f>
        <v>1908.7249999999999</v>
      </c>
      <c r="M32" s="34">
        <f>+F32*3%</f>
        <v>327.20999999999998</v>
      </c>
      <c r="N32" s="34">
        <v>218.14000000000001</v>
      </c>
      <c r="O32" s="34">
        <v>1026.5605488971</v>
      </c>
      <c r="P32" s="34">
        <f>SUM(F32:O32)</f>
        <v>17721.392771119325</v>
      </c>
      <c r="Q32" s="34">
        <f t="shared" si="2"/>
        <v>212656.7132534319</v>
      </c>
      <c r="R32" s="35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77"/>
    </row>
    <row r="33" spans="1:126" s="9" customFormat="1" x14ac:dyDescent="0.25">
      <c r="A33" s="9">
        <v>2</v>
      </c>
      <c r="B33" s="10">
        <f t="shared" si="1"/>
        <v>27</v>
      </c>
      <c r="C33" s="18" t="s">
        <v>43</v>
      </c>
      <c r="D33" s="41">
        <v>1</v>
      </c>
      <c r="E33" s="37">
        <v>40</v>
      </c>
      <c r="F33" s="12">
        <v>10907</v>
      </c>
      <c r="G33" s="12">
        <v>717</v>
      </c>
      <c r="H33" s="12">
        <v>667</v>
      </c>
      <c r="I33" s="34">
        <v>0</v>
      </c>
      <c r="J33" s="13">
        <f>F33/30*5/12</f>
        <v>151.48611111111111</v>
      </c>
      <c r="K33" s="12">
        <f>+(F33/30)*50/12</f>
        <v>1514.8611111111111</v>
      </c>
      <c r="L33" s="12">
        <f>+F33*17.5%</f>
        <v>1908.7249999999999</v>
      </c>
      <c r="M33" s="12">
        <f>+F33*3%</f>
        <v>327.20999999999998</v>
      </c>
      <c r="N33" s="12">
        <v>218.14000000000001</v>
      </c>
      <c r="O33" s="12">
        <v>1019.7689431445103</v>
      </c>
      <c r="P33" s="12">
        <f>SUM(F33:O33)</f>
        <v>17431.191165366734</v>
      </c>
      <c r="Q33" s="12">
        <f t="shared" si="2"/>
        <v>209174.29398440081</v>
      </c>
      <c r="R33" s="1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78"/>
    </row>
    <row r="34" spans="1:126" s="9" customFormat="1" x14ac:dyDescent="0.25">
      <c r="A34" s="9">
        <v>2</v>
      </c>
      <c r="B34" s="10">
        <f t="shared" si="1"/>
        <v>28</v>
      </c>
      <c r="C34" s="11" t="s">
        <v>44</v>
      </c>
      <c r="D34" s="41">
        <v>1</v>
      </c>
      <c r="E34" s="37">
        <v>40</v>
      </c>
      <c r="F34" s="12">
        <v>10907</v>
      </c>
      <c r="G34" s="12">
        <v>717</v>
      </c>
      <c r="H34" s="12">
        <v>667</v>
      </c>
      <c r="I34" s="43">
        <v>283.41000000000003</v>
      </c>
      <c r="J34" s="13">
        <f>F34/30*5/12</f>
        <v>151.48611111111111</v>
      </c>
      <c r="K34" s="12">
        <f>+(F34/30)*50/12</f>
        <v>1514.8611111111111</v>
      </c>
      <c r="L34" s="12">
        <f>+F34*17.5%</f>
        <v>1908.7249999999999</v>
      </c>
      <c r="M34" s="12">
        <f>+F34*3%</f>
        <v>327.20999999999998</v>
      </c>
      <c r="N34" s="12">
        <v>218.14000000000001</v>
      </c>
      <c r="O34" s="12">
        <v>1026.5605488971</v>
      </c>
      <c r="P34" s="12">
        <f>SUM(F34:O34)</f>
        <v>17721.392771119325</v>
      </c>
      <c r="Q34" s="12">
        <f t="shared" si="2"/>
        <v>212656.7132534319</v>
      </c>
      <c r="R34" s="1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78"/>
    </row>
    <row r="35" spans="1:126" s="9" customFormat="1" x14ac:dyDescent="0.25">
      <c r="A35" s="9">
        <v>2</v>
      </c>
      <c r="B35" s="10">
        <f t="shared" si="1"/>
        <v>29</v>
      </c>
      <c r="C35" s="11" t="s">
        <v>45</v>
      </c>
      <c r="D35" s="41">
        <v>1</v>
      </c>
      <c r="E35" s="37">
        <v>40</v>
      </c>
      <c r="F35" s="12">
        <v>10907</v>
      </c>
      <c r="G35" s="12">
        <v>717</v>
      </c>
      <c r="H35" s="12">
        <v>667</v>
      </c>
      <c r="I35" s="43">
        <v>283.41000000000003</v>
      </c>
      <c r="J35" s="13">
        <f>F35/30*5/12</f>
        <v>151.48611111111111</v>
      </c>
      <c r="K35" s="12">
        <f>+(F35/30)*50/12</f>
        <v>1514.8611111111111</v>
      </c>
      <c r="L35" s="12">
        <f>+F35*17.5%</f>
        <v>1908.7249999999999</v>
      </c>
      <c r="M35" s="12">
        <f>+F35*3%</f>
        <v>327.20999999999998</v>
      </c>
      <c r="N35" s="12">
        <v>218.14000000000001</v>
      </c>
      <c r="O35" s="12">
        <v>1026.5605488971</v>
      </c>
      <c r="P35" s="12">
        <f>SUM(F35:O35)</f>
        <v>17721.392771119325</v>
      </c>
      <c r="Q35" s="12">
        <f>(P35*12)</f>
        <v>212656.7132534319</v>
      </c>
      <c r="R35" s="1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78"/>
    </row>
    <row r="36" spans="1:126" s="9" customFormat="1" x14ac:dyDescent="0.25">
      <c r="A36" s="9">
        <v>2</v>
      </c>
      <c r="B36" s="10">
        <f t="shared" si="1"/>
        <v>30</v>
      </c>
      <c r="C36" s="11" t="s">
        <v>46</v>
      </c>
      <c r="D36" s="41">
        <v>1</v>
      </c>
      <c r="E36" s="37">
        <v>40</v>
      </c>
      <c r="F36" s="12">
        <v>10907</v>
      </c>
      <c r="G36" s="12">
        <v>717</v>
      </c>
      <c r="H36" s="12">
        <v>667</v>
      </c>
      <c r="I36" s="43">
        <v>283.41000000000003</v>
      </c>
      <c r="J36" s="13">
        <f>F36/30*5/12</f>
        <v>151.48611111111111</v>
      </c>
      <c r="K36" s="12">
        <f>+(F36/30)*50/12</f>
        <v>1514.8611111111111</v>
      </c>
      <c r="L36" s="12">
        <f>+F36*17.5%</f>
        <v>1908.7249999999999</v>
      </c>
      <c r="M36" s="12">
        <f>+F36*3%</f>
        <v>327.20999999999998</v>
      </c>
      <c r="N36" s="12">
        <v>218.14000000000001</v>
      </c>
      <c r="O36" s="12">
        <v>1026.5605488971</v>
      </c>
      <c r="P36" s="12">
        <f>SUM(F36:O36)</f>
        <v>17721.392771119325</v>
      </c>
      <c r="Q36" s="12">
        <f t="shared" si="2"/>
        <v>212656.7132534319</v>
      </c>
      <c r="R36" s="1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78"/>
    </row>
    <row r="37" spans="1:126" s="9" customFormat="1" x14ac:dyDescent="0.25">
      <c r="A37" s="9">
        <v>2</v>
      </c>
      <c r="B37" s="10">
        <f t="shared" si="1"/>
        <v>31</v>
      </c>
      <c r="C37" s="11" t="s">
        <v>47</v>
      </c>
      <c r="D37" s="41">
        <v>1</v>
      </c>
      <c r="E37" s="37">
        <v>40</v>
      </c>
      <c r="F37" s="12">
        <v>10907</v>
      </c>
      <c r="G37" s="12">
        <v>717</v>
      </c>
      <c r="H37" s="12">
        <v>667</v>
      </c>
      <c r="I37" s="34">
        <v>283.41000000000003</v>
      </c>
      <c r="J37" s="13">
        <f>F37/30*5/12</f>
        <v>151.48611111111111</v>
      </c>
      <c r="K37" s="12">
        <f>+(F37/30)*50/12</f>
        <v>1514.8611111111111</v>
      </c>
      <c r="L37" s="12">
        <f>+F37*17.5%</f>
        <v>1908.7249999999999</v>
      </c>
      <c r="M37" s="12">
        <f>+F37*3%</f>
        <v>327.20999999999998</v>
      </c>
      <c r="N37" s="12">
        <v>218.14000000000001</v>
      </c>
      <c r="O37" s="12">
        <v>1026.5605488971</v>
      </c>
      <c r="P37" s="12">
        <f>SUM(F37:O37)</f>
        <v>17721.392771119325</v>
      </c>
      <c r="Q37" s="12">
        <f t="shared" si="2"/>
        <v>212656.7132534319</v>
      </c>
      <c r="R37" s="1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78"/>
    </row>
    <row r="38" spans="1:126" s="9" customFormat="1" x14ac:dyDescent="0.25">
      <c r="A38" s="9">
        <v>2</v>
      </c>
      <c r="B38" s="10">
        <f t="shared" si="1"/>
        <v>32</v>
      </c>
      <c r="C38" s="11" t="s">
        <v>48</v>
      </c>
      <c r="D38" s="41">
        <v>1</v>
      </c>
      <c r="E38" s="37">
        <v>40</v>
      </c>
      <c r="F38" s="12">
        <v>10907</v>
      </c>
      <c r="G38" s="12">
        <v>717</v>
      </c>
      <c r="H38" s="12">
        <v>667</v>
      </c>
      <c r="I38" s="34">
        <v>0</v>
      </c>
      <c r="J38" s="13">
        <f>F38/30*5/12</f>
        <v>151.48611111111111</v>
      </c>
      <c r="K38" s="12">
        <f>+(F38/30)*50/12</f>
        <v>1514.8611111111111</v>
      </c>
      <c r="L38" s="12">
        <f>+F38*17.5%</f>
        <v>1908.7249999999999</v>
      </c>
      <c r="M38" s="12">
        <f>+F38*3%</f>
        <v>327.20999999999998</v>
      </c>
      <c r="N38" s="12">
        <v>218.14000000000001</v>
      </c>
      <c r="O38" s="12">
        <v>1019.7689431445103</v>
      </c>
      <c r="P38" s="12">
        <f>SUM(F38:O38)</f>
        <v>17431.191165366734</v>
      </c>
      <c r="Q38" s="12">
        <f t="shared" si="2"/>
        <v>209174.29398440081</v>
      </c>
      <c r="R38" s="1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78"/>
    </row>
    <row r="39" spans="1:126" s="9" customFormat="1" x14ac:dyDescent="0.25">
      <c r="A39" s="9">
        <v>2</v>
      </c>
      <c r="B39" s="10">
        <f t="shared" si="1"/>
        <v>33</v>
      </c>
      <c r="C39" s="11" t="s">
        <v>49</v>
      </c>
      <c r="D39" s="41">
        <v>1</v>
      </c>
      <c r="E39" s="37">
        <v>40</v>
      </c>
      <c r="F39" s="12">
        <v>10907</v>
      </c>
      <c r="G39" s="12">
        <v>717</v>
      </c>
      <c r="H39" s="12">
        <v>667</v>
      </c>
      <c r="I39" s="43">
        <v>283.41000000000003</v>
      </c>
      <c r="J39" s="13">
        <f>F39/30*5/12</f>
        <v>151.48611111111111</v>
      </c>
      <c r="K39" s="12">
        <f>+(F39/30)*50/12</f>
        <v>1514.8611111111111</v>
      </c>
      <c r="L39" s="12">
        <f>+F39*17.5%</f>
        <v>1908.7249999999999</v>
      </c>
      <c r="M39" s="12">
        <f>+F39*3%</f>
        <v>327.20999999999998</v>
      </c>
      <c r="N39" s="12">
        <v>218.14000000000001</v>
      </c>
      <c r="O39" s="12">
        <v>1026.5605488971</v>
      </c>
      <c r="P39" s="12">
        <f>SUM(F39:O39)</f>
        <v>17721.392771119325</v>
      </c>
      <c r="Q39" s="12">
        <f t="shared" si="2"/>
        <v>212656.7132534319</v>
      </c>
      <c r="R39" s="1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78"/>
    </row>
    <row r="40" spans="1:126" s="9" customFormat="1" x14ac:dyDescent="0.25">
      <c r="A40" s="9">
        <v>2</v>
      </c>
      <c r="B40" s="10">
        <f t="shared" si="1"/>
        <v>34</v>
      </c>
      <c r="C40" s="11" t="s">
        <v>50</v>
      </c>
      <c r="D40" s="41">
        <v>1</v>
      </c>
      <c r="E40" s="37">
        <v>40</v>
      </c>
      <c r="F40" s="12">
        <v>10907</v>
      </c>
      <c r="G40" s="12">
        <v>717</v>
      </c>
      <c r="H40" s="12">
        <v>667</v>
      </c>
      <c r="I40" s="43">
        <v>283.41000000000003</v>
      </c>
      <c r="J40" s="13">
        <f>F40/30*5/12</f>
        <v>151.48611111111111</v>
      </c>
      <c r="K40" s="12">
        <f>+(F40/30)*50/12</f>
        <v>1514.8611111111111</v>
      </c>
      <c r="L40" s="12">
        <f>+F40*17.5%</f>
        <v>1908.7249999999999</v>
      </c>
      <c r="M40" s="12">
        <f>+F40*3%</f>
        <v>327.20999999999998</v>
      </c>
      <c r="N40" s="12">
        <v>218.14000000000001</v>
      </c>
      <c r="O40" s="12">
        <v>1026.5605488971</v>
      </c>
      <c r="P40" s="12">
        <f>SUM(F40:O40)</f>
        <v>17721.392771119325</v>
      </c>
      <c r="Q40" s="12">
        <f t="shared" si="2"/>
        <v>212656.7132534319</v>
      </c>
      <c r="R40" s="1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78"/>
    </row>
    <row r="41" spans="1:126" s="9" customFormat="1" x14ac:dyDescent="0.25">
      <c r="A41" s="9">
        <v>2</v>
      </c>
      <c r="B41" s="10">
        <f t="shared" si="1"/>
        <v>35</v>
      </c>
      <c r="C41" s="11" t="s">
        <v>24</v>
      </c>
      <c r="D41" s="41">
        <v>1</v>
      </c>
      <c r="E41" s="37">
        <v>40</v>
      </c>
      <c r="F41" s="12">
        <v>10907</v>
      </c>
      <c r="G41" s="12">
        <v>717</v>
      </c>
      <c r="H41" s="12">
        <v>667</v>
      </c>
      <c r="I41" s="34">
        <v>0</v>
      </c>
      <c r="J41" s="13">
        <f>F41/30*5/12</f>
        <v>151.48611111111111</v>
      </c>
      <c r="K41" s="12">
        <f>+(F41/30)*50/12</f>
        <v>1514.8611111111111</v>
      </c>
      <c r="L41" s="12">
        <f>+F41*17.5%</f>
        <v>1908.7249999999999</v>
      </c>
      <c r="M41" s="12">
        <f>+F41*3%</f>
        <v>327.20999999999998</v>
      </c>
      <c r="N41" s="12">
        <v>218.14000000000001</v>
      </c>
      <c r="O41" s="12">
        <v>1019.7689431445103</v>
      </c>
      <c r="P41" s="12">
        <f>SUM(F41:O41)</f>
        <v>17431.191165366734</v>
      </c>
      <c r="Q41" s="12">
        <f t="shared" si="2"/>
        <v>209174.29398440081</v>
      </c>
      <c r="R41" s="1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78"/>
    </row>
    <row r="42" spans="1:126" s="9" customFormat="1" x14ac:dyDescent="0.25">
      <c r="A42" s="9">
        <v>2</v>
      </c>
      <c r="B42" s="10">
        <f t="shared" si="1"/>
        <v>36</v>
      </c>
      <c r="C42" s="11" t="s">
        <v>51</v>
      </c>
      <c r="D42" s="41">
        <v>1</v>
      </c>
      <c r="E42" s="37">
        <v>40</v>
      </c>
      <c r="F42" s="12">
        <v>10907</v>
      </c>
      <c r="G42" s="12">
        <v>717</v>
      </c>
      <c r="H42" s="12">
        <v>667</v>
      </c>
      <c r="I42" s="34">
        <v>283.41000000000003</v>
      </c>
      <c r="J42" s="13">
        <f>F42/30*5/12</f>
        <v>151.48611111111111</v>
      </c>
      <c r="K42" s="12">
        <f>+(F42/30)*50/12</f>
        <v>1514.8611111111111</v>
      </c>
      <c r="L42" s="12">
        <f>+F42*17.5%</f>
        <v>1908.7249999999999</v>
      </c>
      <c r="M42" s="12">
        <f>+F42*3%</f>
        <v>327.20999999999998</v>
      </c>
      <c r="N42" s="12">
        <v>218.14000000000001</v>
      </c>
      <c r="O42" s="12">
        <v>1026.5605488971</v>
      </c>
      <c r="P42" s="12">
        <f>SUM(F42:O42)</f>
        <v>17721.392771119325</v>
      </c>
      <c r="Q42" s="12">
        <f t="shared" si="2"/>
        <v>212656.7132534319</v>
      </c>
      <c r="R42" s="1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78"/>
    </row>
    <row r="43" spans="1:126" s="16" customFormat="1" x14ac:dyDescent="0.25">
      <c r="A43" s="19">
        <v>3</v>
      </c>
      <c r="B43" s="10">
        <f t="shared" si="1"/>
        <v>37</v>
      </c>
      <c r="C43" s="11" t="s">
        <v>52</v>
      </c>
      <c r="D43" s="79">
        <v>18</v>
      </c>
      <c r="E43" s="37">
        <v>40</v>
      </c>
      <c r="F43" s="20">
        <v>29714</v>
      </c>
      <c r="G43" s="12">
        <v>1465</v>
      </c>
      <c r="H43" s="12">
        <v>1107</v>
      </c>
      <c r="I43" s="34">
        <v>0</v>
      </c>
      <c r="J43" s="13">
        <f>F43/30*5/12</f>
        <v>412.69444444444451</v>
      </c>
      <c r="K43" s="12">
        <f>+(F43/30)*50/12</f>
        <v>4126.9444444444443</v>
      </c>
      <c r="L43" s="12">
        <f>+F43*17.5%</f>
        <v>5199.95</v>
      </c>
      <c r="M43" s="12">
        <f>+F43*3%</f>
        <v>891.42</v>
      </c>
      <c r="N43" s="12">
        <v>594.28</v>
      </c>
      <c r="O43" s="12">
        <v>1567.7821439321722</v>
      </c>
      <c r="P43" s="12">
        <f>SUM(F43:O43)</f>
        <v>45079.071032821055</v>
      </c>
      <c r="Q43" s="12">
        <f t="shared" si="2"/>
        <v>540948.85239385266</v>
      </c>
      <c r="R43" s="1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</row>
    <row r="44" spans="1:126" s="16" customFormat="1" x14ac:dyDescent="0.25">
      <c r="A44" s="9">
        <v>3</v>
      </c>
      <c r="B44" s="10">
        <f t="shared" si="1"/>
        <v>38</v>
      </c>
      <c r="C44" s="11" t="s">
        <v>53</v>
      </c>
      <c r="D44" s="41">
        <v>12</v>
      </c>
      <c r="E44" s="37">
        <v>40</v>
      </c>
      <c r="F44" s="12">
        <v>15680</v>
      </c>
      <c r="G44" s="12">
        <v>1099</v>
      </c>
      <c r="H44" s="12">
        <v>909</v>
      </c>
      <c r="I44" s="34">
        <v>0</v>
      </c>
      <c r="J44" s="13">
        <f>F44/30*5/12</f>
        <v>217.77777777777774</v>
      </c>
      <c r="K44" s="12">
        <f>+(F44/30)*50/12</f>
        <v>2177.7777777777778</v>
      </c>
      <c r="L44" s="12">
        <f>+F44*17.5%</f>
        <v>2744</v>
      </c>
      <c r="M44" s="12">
        <f>+F44*3%</f>
        <v>470.4</v>
      </c>
      <c r="N44" s="12">
        <v>313.60000000000002</v>
      </c>
      <c r="O44" s="12">
        <v>1166.5767190106735</v>
      </c>
      <c r="P44" s="12">
        <f>SUM(F44:O44)</f>
        <v>24778.132274566229</v>
      </c>
      <c r="Q44" s="12">
        <f t="shared" si="2"/>
        <v>297337.58729479474</v>
      </c>
      <c r="R44" s="1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</row>
    <row r="45" spans="1:126" s="16" customFormat="1" x14ac:dyDescent="0.25">
      <c r="A45" s="9">
        <v>3</v>
      </c>
      <c r="B45" s="10">
        <f t="shared" si="1"/>
        <v>39</v>
      </c>
      <c r="C45" s="11" t="s">
        <v>54</v>
      </c>
      <c r="D45" s="41">
        <v>12</v>
      </c>
      <c r="E45" s="37">
        <v>40</v>
      </c>
      <c r="F45" s="12">
        <v>15680</v>
      </c>
      <c r="G45" s="12">
        <v>1099</v>
      </c>
      <c r="H45" s="12">
        <v>909</v>
      </c>
      <c r="I45" s="34">
        <v>0</v>
      </c>
      <c r="J45" s="13">
        <f>F45/30*5/12</f>
        <v>217.77777777777774</v>
      </c>
      <c r="K45" s="12">
        <f>+(F45/30)*50/12</f>
        <v>2177.7777777777778</v>
      </c>
      <c r="L45" s="34">
        <f>+F45*17.5%</f>
        <v>2744</v>
      </c>
      <c r="M45" s="12">
        <f>+F45*3%</f>
        <v>470.4</v>
      </c>
      <c r="N45" s="12">
        <v>313.60000000000002</v>
      </c>
      <c r="O45" s="12">
        <v>1166.5767190106735</v>
      </c>
      <c r="P45" s="12">
        <f>SUM(F45:O45)</f>
        <v>24778.132274566229</v>
      </c>
      <c r="Q45" s="12">
        <f>(P45*12)</f>
        <v>297337.58729479474</v>
      </c>
      <c r="R45" s="1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</row>
    <row r="46" spans="1:126" s="16" customFormat="1" x14ac:dyDescent="0.25">
      <c r="A46" s="9">
        <v>4</v>
      </c>
      <c r="B46" s="10">
        <f t="shared" si="1"/>
        <v>40</v>
      </c>
      <c r="C46" s="11" t="s">
        <v>55</v>
      </c>
      <c r="D46" s="48">
        <v>18</v>
      </c>
      <c r="E46" s="37">
        <v>40</v>
      </c>
      <c r="F46" s="12">
        <v>29714</v>
      </c>
      <c r="G46" s="12">
        <v>1465</v>
      </c>
      <c r="H46" s="12">
        <v>1107</v>
      </c>
      <c r="I46" s="34">
        <v>0</v>
      </c>
      <c r="J46" s="13">
        <f>F46/30*5/12</f>
        <v>412.69444444444451</v>
      </c>
      <c r="K46" s="12">
        <f>+(F46/30)*50/12</f>
        <v>4126.9444444444443</v>
      </c>
      <c r="L46" s="34">
        <f>+F46*17.5%</f>
        <v>5199.95</v>
      </c>
      <c r="M46" s="12">
        <f>+F46*3%</f>
        <v>891.42</v>
      </c>
      <c r="N46" s="12">
        <v>594.28</v>
      </c>
      <c r="O46" s="12">
        <v>1567.7821439321722</v>
      </c>
      <c r="P46" s="12">
        <f>SUM(F46:O46)</f>
        <v>45079.071032821055</v>
      </c>
      <c r="Q46" s="12">
        <f t="shared" si="2"/>
        <v>540948.85239385266</v>
      </c>
      <c r="R46" s="1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</row>
    <row r="47" spans="1:126" s="16" customFormat="1" x14ac:dyDescent="0.25">
      <c r="A47" s="9">
        <v>4</v>
      </c>
      <c r="B47" s="10">
        <f t="shared" si="1"/>
        <v>41</v>
      </c>
      <c r="C47" s="11" t="s">
        <v>56</v>
      </c>
      <c r="D47" s="48">
        <v>14</v>
      </c>
      <c r="E47" s="37">
        <v>40</v>
      </c>
      <c r="F47" s="12">
        <v>17654</v>
      </c>
      <c r="G47" s="12">
        <v>1163</v>
      </c>
      <c r="H47" s="12">
        <v>942</v>
      </c>
      <c r="I47" s="34">
        <v>0</v>
      </c>
      <c r="J47" s="13">
        <f>F47/30*5/12</f>
        <v>245.19444444444446</v>
      </c>
      <c r="K47" s="12">
        <f>+(F47/30)*50/12</f>
        <v>2451.9444444444448</v>
      </c>
      <c r="L47" s="34">
        <f>+F47*17.5%</f>
        <v>3089.45</v>
      </c>
      <c r="M47" s="12">
        <f>+F47*3%</f>
        <v>529.62</v>
      </c>
      <c r="N47" s="12">
        <v>353.08</v>
      </c>
      <c r="O47" s="12">
        <v>1223.4330424119826</v>
      </c>
      <c r="P47" s="12">
        <f>SUM(F47:O47)</f>
        <v>27651.721931300875</v>
      </c>
      <c r="Q47" s="12">
        <f t="shared" si="2"/>
        <v>331820.66317561048</v>
      </c>
      <c r="R47" s="1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</row>
    <row r="48" spans="1:126" s="30" customFormat="1" x14ac:dyDescent="0.25">
      <c r="A48" s="38">
        <v>4</v>
      </c>
      <c r="B48" s="39">
        <f t="shared" si="1"/>
        <v>42</v>
      </c>
      <c r="C48" s="40" t="s">
        <v>57</v>
      </c>
      <c r="D48" s="41">
        <v>7</v>
      </c>
      <c r="E48" s="42">
        <v>40</v>
      </c>
      <c r="F48" s="87">
        <v>13156</v>
      </c>
      <c r="G48" s="87">
        <v>926</v>
      </c>
      <c r="H48" s="87">
        <v>850</v>
      </c>
      <c r="I48" s="43">
        <v>283.41000000000003</v>
      </c>
      <c r="J48" s="44">
        <f>F48/30*5/12</f>
        <v>182.72222222222226</v>
      </c>
      <c r="K48" s="34">
        <f>+(F48/30)*50/12</f>
        <v>1827.2222222222224</v>
      </c>
      <c r="L48" s="34">
        <f>+F48*17.5%</f>
        <v>2302.2999999999997</v>
      </c>
      <c r="M48" s="34">
        <f>+F48*3%</f>
        <v>394.68</v>
      </c>
      <c r="N48" s="34">
        <v>263.12</v>
      </c>
      <c r="O48" s="34">
        <v>1098.0831051357914</v>
      </c>
      <c r="P48" s="34">
        <f>SUM(F48:O48)</f>
        <v>21283.537549580236</v>
      </c>
      <c r="Q48" s="34">
        <f t="shared" si="2"/>
        <v>255402.45059496284</v>
      </c>
      <c r="R48" s="35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  <c r="DT48" s="36"/>
      <c r="DU48" s="36"/>
    </row>
    <row r="49" spans="1:125" s="30" customFormat="1" x14ac:dyDescent="0.25">
      <c r="A49" s="38">
        <v>4</v>
      </c>
      <c r="B49" s="39">
        <f t="shared" si="1"/>
        <v>43</v>
      </c>
      <c r="C49" s="40" t="s">
        <v>58</v>
      </c>
      <c r="D49" s="41">
        <v>7</v>
      </c>
      <c r="E49" s="42">
        <v>40</v>
      </c>
      <c r="F49" s="87">
        <v>13156</v>
      </c>
      <c r="G49" s="87">
        <v>926</v>
      </c>
      <c r="H49" s="87">
        <v>850</v>
      </c>
      <c r="I49" s="43">
        <v>283.41000000000003</v>
      </c>
      <c r="J49" s="44">
        <f>F49/30*5/12</f>
        <v>182.72222222222226</v>
      </c>
      <c r="K49" s="34">
        <f>+(F49/30)*50/12</f>
        <v>1827.2222222222224</v>
      </c>
      <c r="L49" s="34">
        <f>+F49*17.5%</f>
        <v>2302.2999999999997</v>
      </c>
      <c r="M49" s="34">
        <f>+F49*3%</f>
        <v>394.68</v>
      </c>
      <c r="N49" s="34">
        <v>263.12</v>
      </c>
      <c r="O49" s="34">
        <v>1098.0831051357914</v>
      </c>
      <c r="P49" s="34">
        <f>SUM(F49:O49)</f>
        <v>21283.537549580236</v>
      </c>
      <c r="Q49" s="34">
        <f t="shared" si="2"/>
        <v>255402.45059496284</v>
      </c>
      <c r="R49" s="35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6"/>
      <c r="CY49" s="36"/>
      <c r="CZ49" s="36"/>
      <c r="DA49" s="36"/>
      <c r="DB49" s="36"/>
      <c r="DC49" s="36"/>
      <c r="DD49" s="36"/>
      <c r="DE49" s="36"/>
      <c r="DF49" s="36"/>
      <c r="DG49" s="36"/>
      <c r="DH49" s="36"/>
      <c r="DI49" s="36"/>
      <c r="DJ49" s="36"/>
      <c r="DK49" s="36"/>
      <c r="DL49" s="36"/>
      <c r="DM49" s="36"/>
      <c r="DN49" s="36"/>
      <c r="DO49" s="36"/>
      <c r="DP49" s="36"/>
      <c r="DQ49" s="36"/>
      <c r="DR49" s="36"/>
      <c r="DS49" s="36"/>
      <c r="DT49" s="36"/>
      <c r="DU49" s="36"/>
    </row>
    <row r="50" spans="1:125" s="30" customFormat="1" x14ac:dyDescent="0.25">
      <c r="A50" s="38">
        <v>4</v>
      </c>
      <c r="B50" s="39">
        <f t="shared" si="1"/>
        <v>44</v>
      </c>
      <c r="C50" s="40" t="s">
        <v>59</v>
      </c>
      <c r="D50" s="41">
        <v>7</v>
      </c>
      <c r="E50" s="42">
        <v>40</v>
      </c>
      <c r="F50" s="87">
        <v>13156</v>
      </c>
      <c r="G50" s="87">
        <v>926</v>
      </c>
      <c r="H50" s="87">
        <v>850</v>
      </c>
      <c r="I50" s="43">
        <v>283.41000000000003</v>
      </c>
      <c r="J50" s="44">
        <f>F50/30*5/12</f>
        <v>182.72222222222226</v>
      </c>
      <c r="K50" s="34">
        <f>+(F50/30)*50/12</f>
        <v>1827.2222222222224</v>
      </c>
      <c r="L50" s="34">
        <f>+F50*17.5%</f>
        <v>2302.2999999999997</v>
      </c>
      <c r="M50" s="34">
        <f>+F50*3%</f>
        <v>394.68</v>
      </c>
      <c r="N50" s="34">
        <v>263.12</v>
      </c>
      <c r="O50" s="34">
        <v>1098.0831051357914</v>
      </c>
      <c r="P50" s="34">
        <f>SUM(F50:O50)</f>
        <v>21283.537549580236</v>
      </c>
      <c r="Q50" s="34">
        <f t="shared" si="2"/>
        <v>255402.45059496284</v>
      </c>
      <c r="R50" s="35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6"/>
      <c r="CT50" s="36"/>
      <c r="CU50" s="36"/>
      <c r="CV50" s="36"/>
      <c r="CW50" s="36"/>
      <c r="CX50" s="36"/>
      <c r="CY50" s="36"/>
      <c r="CZ50" s="36"/>
      <c r="DA50" s="36"/>
      <c r="DB50" s="36"/>
      <c r="DC50" s="36"/>
      <c r="DD50" s="36"/>
      <c r="DE50" s="36"/>
      <c r="DF50" s="36"/>
      <c r="DG50" s="36"/>
      <c r="DH50" s="36"/>
      <c r="DI50" s="36"/>
      <c r="DJ50" s="36"/>
      <c r="DK50" s="36"/>
      <c r="DL50" s="36"/>
      <c r="DM50" s="36"/>
      <c r="DN50" s="36"/>
      <c r="DO50" s="36"/>
      <c r="DP50" s="36"/>
      <c r="DQ50" s="36"/>
      <c r="DR50" s="36"/>
      <c r="DS50" s="36"/>
      <c r="DT50" s="36"/>
      <c r="DU50" s="36"/>
    </row>
    <row r="51" spans="1:125" s="30" customFormat="1" x14ac:dyDescent="0.25">
      <c r="A51" s="38">
        <v>4</v>
      </c>
      <c r="B51" s="39">
        <f t="shared" si="1"/>
        <v>45</v>
      </c>
      <c r="C51" s="40" t="s">
        <v>60</v>
      </c>
      <c r="D51" s="41">
        <v>7</v>
      </c>
      <c r="E51" s="42">
        <v>40</v>
      </c>
      <c r="F51" s="87">
        <v>13156</v>
      </c>
      <c r="G51" s="87">
        <v>926</v>
      </c>
      <c r="H51" s="87">
        <v>850</v>
      </c>
      <c r="I51" s="43">
        <v>283.41000000000003</v>
      </c>
      <c r="J51" s="44">
        <f>F51/30*5/12</f>
        <v>182.72222222222226</v>
      </c>
      <c r="K51" s="34">
        <f>+(F51/30)*50/12</f>
        <v>1827.2222222222224</v>
      </c>
      <c r="L51" s="34">
        <f>+F51*17.5%</f>
        <v>2302.2999999999997</v>
      </c>
      <c r="M51" s="34">
        <f>+F51*3%</f>
        <v>394.68</v>
      </c>
      <c r="N51" s="34">
        <v>263.12</v>
      </c>
      <c r="O51" s="34">
        <v>1098.0831051357914</v>
      </c>
      <c r="P51" s="34">
        <f>SUM(F51:O51)</f>
        <v>21283.537549580236</v>
      </c>
      <c r="Q51" s="34">
        <f t="shared" si="2"/>
        <v>255402.45059496284</v>
      </c>
      <c r="R51" s="35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G51" s="36"/>
      <c r="DH51" s="36"/>
      <c r="DI51" s="36"/>
      <c r="DJ51" s="36"/>
      <c r="DK51" s="36"/>
      <c r="DL51" s="36"/>
      <c r="DM51" s="36"/>
      <c r="DN51" s="36"/>
      <c r="DO51" s="36"/>
      <c r="DP51" s="36"/>
      <c r="DQ51" s="36"/>
      <c r="DR51" s="36"/>
      <c r="DS51" s="36"/>
      <c r="DT51" s="36"/>
      <c r="DU51" s="36"/>
    </row>
    <row r="52" spans="1:125" s="30" customFormat="1" x14ac:dyDescent="0.25">
      <c r="A52" s="38">
        <v>4</v>
      </c>
      <c r="B52" s="39">
        <f t="shared" si="1"/>
        <v>46</v>
      </c>
      <c r="C52" s="40" t="s">
        <v>61</v>
      </c>
      <c r="D52" s="41">
        <v>7</v>
      </c>
      <c r="E52" s="42">
        <v>40</v>
      </c>
      <c r="F52" s="87">
        <v>13156</v>
      </c>
      <c r="G52" s="87">
        <v>926</v>
      </c>
      <c r="H52" s="87">
        <v>850</v>
      </c>
      <c r="I52" s="43">
        <v>283.41000000000003</v>
      </c>
      <c r="J52" s="44">
        <f>F52/30*5/12</f>
        <v>182.72222222222226</v>
      </c>
      <c r="K52" s="34">
        <f>+(F52/30)*50/12</f>
        <v>1827.2222222222224</v>
      </c>
      <c r="L52" s="34">
        <f>+F52*17.5%</f>
        <v>2302.2999999999997</v>
      </c>
      <c r="M52" s="34">
        <f>+F52*3%</f>
        <v>394.68</v>
      </c>
      <c r="N52" s="34">
        <v>263.12</v>
      </c>
      <c r="O52" s="34">
        <v>1098.0831051357914</v>
      </c>
      <c r="P52" s="34">
        <f>SUM(F52:O52)</f>
        <v>21283.537549580236</v>
      </c>
      <c r="Q52" s="34">
        <f t="shared" si="2"/>
        <v>255402.45059496284</v>
      </c>
      <c r="R52" s="35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6"/>
      <c r="CT52" s="36"/>
      <c r="CU52" s="36"/>
      <c r="CV52" s="36"/>
      <c r="CW52" s="36"/>
      <c r="CX52" s="36"/>
      <c r="CY52" s="36"/>
      <c r="CZ52" s="36"/>
      <c r="DA52" s="36"/>
      <c r="DB52" s="36"/>
      <c r="DC52" s="36"/>
      <c r="DD52" s="36"/>
      <c r="DE52" s="36"/>
      <c r="DF52" s="36"/>
      <c r="DG52" s="36"/>
      <c r="DH52" s="36"/>
      <c r="DI52" s="36"/>
      <c r="DJ52" s="36"/>
      <c r="DK52" s="36"/>
      <c r="DL52" s="36"/>
      <c r="DM52" s="36"/>
      <c r="DN52" s="36"/>
      <c r="DO52" s="36"/>
      <c r="DP52" s="36"/>
      <c r="DQ52" s="36"/>
      <c r="DR52" s="36"/>
      <c r="DS52" s="36"/>
      <c r="DT52" s="36"/>
      <c r="DU52" s="36"/>
    </row>
    <row r="53" spans="1:125" s="30" customFormat="1" x14ac:dyDescent="0.25">
      <c r="A53" s="38">
        <v>4</v>
      </c>
      <c r="B53" s="39">
        <f t="shared" si="1"/>
        <v>47</v>
      </c>
      <c r="C53" s="40" t="s">
        <v>62</v>
      </c>
      <c r="D53" s="41">
        <v>7</v>
      </c>
      <c r="E53" s="42">
        <v>40</v>
      </c>
      <c r="F53" s="87">
        <v>13156</v>
      </c>
      <c r="G53" s="87">
        <v>926</v>
      </c>
      <c r="H53" s="87">
        <v>850</v>
      </c>
      <c r="I53" s="43">
        <v>283.41000000000003</v>
      </c>
      <c r="J53" s="44">
        <f>F53/30*5/12</f>
        <v>182.72222222222226</v>
      </c>
      <c r="K53" s="34">
        <f>+(F53/30)*50/12</f>
        <v>1827.2222222222224</v>
      </c>
      <c r="L53" s="34">
        <f>+F53*17.5%</f>
        <v>2302.2999999999997</v>
      </c>
      <c r="M53" s="34">
        <f>+F53*3%</f>
        <v>394.68</v>
      </c>
      <c r="N53" s="34">
        <v>263.12</v>
      </c>
      <c r="O53" s="34">
        <v>1098.0831051357914</v>
      </c>
      <c r="P53" s="34">
        <f>SUM(F53:O53)</f>
        <v>21283.537549580236</v>
      </c>
      <c r="Q53" s="34">
        <f t="shared" si="2"/>
        <v>255402.45059496284</v>
      </c>
      <c r="R53" s="35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G53" s="36"/>
      <c r="DH53" s="36"/>
      <c r="DI53" s="36"/>
      <c r="DJ53" s="36"/>
      <c r="DK53" s="36"/>
      <c r="DL53" s="36"/>
      <c r="DM53" s="36"/>
      <c r="DN53" s="36"/>
      <c r="DO53" s="36"/>
      <c r="DP53" s="36"/>
      <c r="DQ53" s="36"/>
      <c r="DR53" s="36"/>
      <c r="DS53" s="36"/>
      <c r="DT53" s="36"/>
      <c r="DU53" s="36"/>
    </row>
    <row r="54" spans="1:125" s="30" customFormat="1" x14ac:dyDescent="0.25">
      <c r="A54" s="38">
        <v>4</v>
      </c>
      <c r="B54" s="39">
        <f t="shared" si="1"/>
        <v>48</v>
      </c>
      <c r="C54" s="47" t="s">
        <v>63</v>
      </c>
      <c r="D54" s="41">
        <v>7</v>
      </c>
      <c r="E54" s="42">
        <v>40</v>
      </c>
      <c r="F54" s="87">
        <v>13156</v>
      </c>
      <c r="G54" s="87">
        <v>926</v>
      </c>
      <c r="H54" s="87">
        <v>850</v>
      </c>
      <c r="I54" s="43">
        <v>283.41000000000003</v>
      </c>
      <c r="J54" s="44">
        <f>F54/30*5/12</f>
        <v>182.72222222222226</v>
      </c>
      <c r="K54" s="34">
        <f>+(F54/30)*50/12</f>
        <v>1827.2222222222224</v>
      </c>
      <c r="L54" s="34">
        <f>+F54*17.5%</f>
        <v>2302.2999999999997</v>
      </c>
      <c r="M54" s="34">
        <f>+F54*3%</f>
        <v>394.68</v>
      </c>
      <c r="N54" s="34">
        <v>263.12</v>
      </c>
      <c r="O54" s="34">
        <v>1098.0831051357914</v>
      </c>
      <c r="P54" s="34">
        <f>SUM(F54:O54)</f>
        <v>21283.537549580236</v>
      </c>
      <c r="Q54" s="34">
        <f t="shared" si="2"/>
        <v>255402.45059496284</v>
      </c>
      <c r="R54" s="35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  <c r="DB54" s="36"/>
      <c r="DC54" s="36"/>
      <c r="DD54" s="36"/>
      <c r="DE54" s="36"/>
      <c r="DF54" s="36"/>
      <c r="DG54" s="36"/>
      <c r="DH54" s="36"/>
      <c r="DI54" s="36"/>
      <c r="DJ54" s="36"/>
      <c r="DK54" s="36"/>
      <c r="DL54" s="36"/>
      <c r="DM54" s="36"/>
      <c r="DN54" s="36"/>
      <c r="DO54" s="36"/>
      <c r="DP54" s="36"/>
      <c r="DQ54" s="36"/>
      <c r="DR54" s="36"/>
      <c r="DS54" s="36"/>
      <c r="DT54" s="36"/>
      <c r="DU54" s="36"/>
    </row>
    <row r="55" spans="1:125" s="30" customFormat="1" x14ac:dyDescent="0.25">
      <c r="A55" s="38">
        <v>4</v>
      </c>
      <c r="B55" s="39">
        <f t="shared" si="1"/>
        <v>49</v>
      </c>
      <c r="C55" s="40" t="s">
        <v>64</v>
      </c>
      <c r="D55" s="41">
        <v>9</v>
      </c>
      <c r="E55" s="42">
        <v>40</v>
      </c>
      <c r="F55" s="87">
        <v>14287</v>
      </c>
      <c r="G55" s="34">
        <v>957</v>
      </c>
      <c r="H55" s="34">
        <v>881</v>
      </c>
      <c r="I55" s="43">
        <v>283.41000000000003</v>
      </c>
      <c r="J55" s="44">
        <f>F55/30*5/12</f>
        <v>198.43055555555557</v>
      </c>
      <c r="K55" s="34">
        <f>+(F55/30)*50/12</f>
        <v>1984.3055555555557</v>
      </c>
      <c r="L55" s="34">
        <f>+F55*17.5%</f>
        <v>2500.2249999999999</v>
      </c>
      <c r="M55" s="34">
        <f>+F55*3%</f>
        <v>428.60999999999996</v>
      </c>
      <c r="N55" s="34">
        <v>285.74</v>
      </c>
      <c r="O55" s="34">
        <v>1130.8127848936415</v>
      </c>
      <c r="P55" s="34">
        <f>SUM(F55:O55)</f>
        <v>22936.533896004752</v>
      </c>
      <c r="Q55" s="34">
        <f t="shared" si="2"/>
        <v>275238.40675205702</v>
      </c>
      <c r="R55" s="35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6"/>
      <c r="DD55" s="36"/>
      <c r="DE55" s="36"/>
      <c r="DF55" s="36"/>
      <c r="DG55" s="36"/>
      <c r="DH55" s="36"/>
      <c r="DI55" s="36"/>
      <c r="DJ55" s="36"/>
      <c r="DK55" s="36"/>
      <c r="DL55" s="36"/>
      <c r="DM55" s="36"/>
      <c r="DN55" s="36"/>
      <c r="DO55" s="36"/>
      <c r="DP55" s="36"/>
      <c r="DQ55" s="36"/>
      <c r="DR55" s="36"/>
      <c r="DS55" s="36"/>
      <c r="DT55" s="36"/>
      <c r="DU55" s="36"/>
    </row>
    <row r="56" spans="1:125" s="30" customFormat="1" x14ac:dyDescent="0.25">
      <c r="A56" s="38">
        <v>4</v>
      </c>
      <c r="B56" s="39">
        <f t="shared" si="1"/>
        <v>50</v>
      </c>
      <c r="C56" s="47" t="s">
        <v>65</v>
      </c>
      <c r="D56" s="41">
        <v>9</v>
      </c>
      <c r="E56" s="42">
        <v>40</v>
      </c>
      <c r="F56" s="87">
        <v>14287</v>
      </c>
      <c r="G56" s="34">
        <v>957</v>
      </c>
      <c r="H56" s="34">
        <v>881</v>
      </c>
      <c r="I56" s="43">
        <v>283.41000000000003</v>
      </c>
      <c r="J56" s="44">
        <f>F56/30*5/12</f>
        <v>198.43055555555557</v>
      </c>
      <c r="K56" s="34">
        <f>+(F56/30)*50/12</f>
        <v>1984.3055555555557</v>
      </c>
      <c r="L56" s="34">
        <f>+F56*17.5%</f>
        <v>2500.2249999999999</v>
      </c>
      <c r="M56" s="34">
        <f>+F56*3%</f>
        <v>428.60999999999996</v>
      </c>
      <c r="N56" s="34">
        <v>285.74</v>
      </c>
      <c r="O56" s="34">
        <v>1130.8127848936415</v>
      </c>
      <c r="P56" s="34">
        <f>SUM(F56:O56)</f>
        <v>22936.533896004752</v>
      </c>
      <c r="Q56" s="34">
        <f t="shared" si="2"/>
        <v>275238.40675205702</v>
      </c>
      <c r="R56" s="35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/>
      <c r="CY56" s="36"/>
      <c r="CZ56" s="36"/>
      <c r="DA56" s="36"/>
      <c r="DB56" s="36"/>
      <c r="DC56" s="36"/>
      <c r="DD56" s="36"/>
      <c r="DE56" s="36"/>
      <c r="DF56" s="36"/>
      <c r="DG56" s="36"/>
      <c r="DH56" s="36"/>
      <c r="DI56" s="36"/>
      <c r="DJ56" s="36"/>
      <c r="DK56" s="36"/>
      <c r="DL56" s="36"/>
      <c r="DM56" s="36"/>
      <c r="DN56" s="36"/>
      <c r="DO56" s="36"/>
      <c r="DP56" s="36"/>
      <c r="DQ56" s="36"/>
      <c r="DR56" s="36"/>
      <c r="DS56" s="36"/>
      <c r="DT56" s="36"/>
      <c r="DU56" s="36"/>
    </row>
    <row r="57" spans="1:125" s="30" customFormat="1" x14ac:dyDescent="0.25">
      <c r="A57" s="38">
        <v>5</v>
      </c>
      <c r="B57" s="39">
        <f t="shared" si="1"/>
        <v>51</v>
      </c>
      <c r="C57" s="40" t="s">
        <v>66</v>
      </c>
      <c r="D57" s="48">
        <v>18</v>
      </c>
      <c r="E57" s="42">
        <v>40</v>
      </c>
      <c r="F57" s="87">
        <v>29714</v>
      </c>
      <c r="G57" s="34">
        <v>1465</v>
      </c>
      <c r="H57" s="34">
        <v>1107</v>
      </c>
      <c r="I57" s="34">
        <v>0</v>
      </c>
      <c r="J57" s="44">
        <f>F57/30*5/12</f>
        <v>412.69444444444451</v>
      </c>
      <c r="K57" s="34">
        <f>+(F57/30)*50/12</f>
        <v>4126.9444444444443</v>
      </c>
      <c r="L57" s="34">
        <f>+F57*17.5%</f>
        <v>5199.95</v>
      </c>
      <c r="M57" s="34">
        <f>+F57*3%</f>
        <v>891.42</v>
      </c>
      <c r="N57" s="34">
        <v>594.28</v>
      </c>
      <c r="O57" s="34">
        <v>1567.7821439321722</v>
      </c>
      <c r="P57" s="34">
        <f>SUM(F57:O57)</f>
        <v>45079.071032821055</v>
      </c>
      <c r="Q57" s="34">
        <f t="shared" si="2"/>
        <v>540948.85239385266</v>
      </c>
      <c r="R57" s="35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6"/>
      <c r="CT57" s="36"/>
      <c r="CU57" s="36"/>
      <c r="CV57" s="36"/>
      <c r="CW57" s="36"/>
      <c r="CX57" s="36"/>
      <c r="CY57" s="36"/>
      <c r="CZ57" s="36"/>
      <c r="DA57" s="36"/>
      <c r="DB57" s="36"/>
      <c r="DC57" s="36"/>
      <c r="DD57" s="36"/>
      <c r="DE57" s="36"/>
      <c r="DF57" s="36"/>
      <c r="DG57" s="36"/>
      <c r="DH57" s="36"/>
      <c r="DI57" s="36"/>
      <c r="DJ57" s="36"/>
      <c r="DK57" s="36"/>
      <c r="DL57" s="36"/>
      <c r="DM57" s="36"/>
      <c r="DN57" s="36"/>
      <c r="DO57" s="36"/>
      <c r="DP57" s="36"/>
      <c r="DQ57" s="36"/>
      <c r="DR57" s="36"/>
      <c r="DS57" s="36"/>
      <c r="DT57" s="36"/>
      <c r="DU57" s="36"/>
    </row>
    <row r="58" spans="1:125" s="16" customFormat="1" x14ac:dyDescent="0.25">
      <c r="A58" s="9">
        <v>5</v>
      </c>
      <c r="B58" s="10">
        <f t="shared" si="1"/>
        <v>52</v>
      </c>
      <c r="C58" s="11" t="s">
        <v>67</v>
      </c>
      <c r="D58" s="41">
        <v>12</v>
      </c>
      <c r="E58" s="37">
        <v>40</v>
      </c>
      <c r="F58" s="12">
        <v>15680</v>
      </c>
      <c r="G58" s="12">
        <v>1099</v>
      </c>
      <c r="H58" s="12">
        <v>909</v>
      </c>
      <c r="I58" s="34">
        <v>0</v>
      </c>
      <c r="J58" s="13">
        <f>F58/30*5/12</f>
        <v>217.77777777777774</v>
      </c>
      <c r="K58" s="12">
        <f>+(F58/30)*50/12</f>
        <v>2177.7777777777778</v>
      </c>
      <c r="L58" s="12">
        <f>+F58*17.5%</f>
        <v>2744</v>
      </c>
      <c r="M58" s="12">
        <f>+F58*3%</f>
        <v>470.4</v>
      </c>
      <c r="N58" s="12">
        <v>313.60000000000002</v>
      </c>
      <c r="O58" s="12">
        <v>1166.5767190106735</v>
      </c>
      <c r="P58" s="12">
        <f>SUM(F58:O58)</f>
        <v>24778.132274566229</v>
      </c>
      <c r="Q58" s="12">
        <f t="shared" si="2"/>
        <v>297337.58729479474</v>
      </c>
      <c r="R58" s="1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</row>
    <row r="59" spans="1:125" s="16" customFormat="1" x14ac:dyDescent="0.25">
      <c r="A59" s="9">
        <v>5</v>
      </c>
      <c r="B59" s="10">
        <f t="shared" si="1"/>
        <v>53</v>
      </c>
      <c r="C59" s="11" t="s">
        <v>68</v>
      </c>
      <c r="D59" s="41">
        <v>12</v>
      </c>
      <c r="E59" s="37">
        <v>40</v>
      </c>
      <c r="F59" s="12">
        <v>15680</v>
      </c>
      <c r="G59" s="12">
        <v>1099</v>
      </c>
      <c r="H59" s="12">
        <v>909</v>
      </c>
      <c r="I59" s="34">
        <v>0</v>
      </c>
      <c r="J59" s="13">
        <f>F59/30*5/12</f>
        <v>217.77777777777774</v>
      </c>
      <c r="K59" s="12">
        <f>+(F59/30)*50/12</f>
        <v>2177.7777777777778</v>
      </c>
      <c r="L59" s="12">
        <f>+F59*17.5%</f>
        <v>2744</v>
      </c>
      <c r="M59" s="12">
        <f>+F59*3%</f>
        <v>470.4</v>
      </c>
      <c r="N59" s="12">
        <v>313.60000000000002</v>
      </c>
      <c r="O59" s="12">
        <v>1166.5767190106735</v>
      </c>
      <c r="P59" s="12">
        <f>SUM(F59:O59)</f>
        <v>24778.132274566229</v>
      </c>
      <c r="Q59" s="12">
        <f t="shared" si="2"/>
        <v>297337.58729479474</v>
      </c>
      <c r="R59" s="1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</row>
    <row r="60" spans="1:125" s="16" customFormat="1" x14ac:dyDescent="0.25">
      <c r="D60" s="30"/>
      <c r="F60" s="22">
        <f>+SUM(F7:F59)</f>
        <v>836252</v>
      </c>
      <c r="G60" s="22">
        <f t="shared" ref="G60:Q60" si="3">+SUM(G7:G59)</f>
        <v>52518</v>
      </c>
      <c r="H60" s="22">
        <f t="shared" si="3"/>
        <v>44894</v>
      </c>
      <c r="I60" s="22">
        <f t="shared" si="3"/>
        <v>8502.2999999999975</v>
      </c>
      <c r="J60" s="22">
        <f t="shared" si="3"/>
        <v>11614.611111111119</v>
      </c>
      <c r="K60" s="22">
        <f t="shared" si="3"/>
        <v>116146.11111111104</v>
      </c>
      <c r="L60" s="22">
        <f t="shared" si="3"/>
        <v>146344.10000000012</v>
      </c>
      <c r="M60" s="22">
        <f t="shared" si="3"/>
        <v>25087.559999999987</v>
      </c>
      <c r="N60" s="22">
        <f t="shared" si="3"/>
        <v>16725.040000000005</v>
      </c>
      <c r="O60" s="22">
        <f t="shared" si="3"/>
        <v>61960.266605406956</v>
      </c>
      <c r="P60" s="22">
        <f>+SUM(P7:P59)</f>
        <v>1320043.9888276295</v>
      </c>
      <c r="Q60" s="22">
        <f t="shared" si="3"/>
        <v>15840527.865931546</v>
      </c>
      <c r="R60" s="57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</row>
    <row r="61" spans="1:125" s="23" customFormat="1" x14ac:dyDescent="0.25">
      <c r="D61" s="80"/>
      <c r="F61" s="22">
        <f t="shared" ref="F61:G61" si="4">+F60*12</f>
        <v>10035024</v>
      </c>
      <c r="G61" s="22">
        <f t="shared" ref="G61" si="5">+G60*12</f>
        <v>630216</v>
      </c>
      <c r="H61" s="22">
        <f t="shared" ref="H61" si="6">+H60*12</f>
        <v>538728</v>
      </c>
      <c r="I61" s="22">
        <f t="shared" ref="I61" si="7">+I60*12</f>
        <v>102027.59999999998</v>
      </c>
      <c r="J61" s="22">
        <f t="shared" ref="J61" si="8">+J60*12</f>
        <v>139375.33333333343</v>
      </c>
      <c r="K61" s="22">
        <f t="shared" ref="K61" si="9">+K60*12</f>
        <v>1393753.3333333326</v>
      </c>
      <c r="L61" s="22">
        <f t="shared" ref="L61" si="10">+L60*12</f>
        <v>1756129.2000000016</v>
      </c>
      <c r="M61" s="22">
        <f t="shared" ref="M61" si="11">+M60*12</f>
        <v>301050.71999999986</v>
      </c>
      <c r="N61" s="22">
        <f t="shared" ref="N61" si="12">+N60*12</f>
        <v>200700.48000000004</v>
      </c>
      <c r="O61" s="22">
        <f t="shared" ref="O61" si="13">+O60*12</f>
        <v>743523.19926488353</v>
      </c>
      <c r="P61" s="22">
        <f t="shared" ref="P61" si="14">+P60*12</f>
        <v>15840527.865931554</v>
      </c>
      <c r="Q61" s="22"/>
      <c r="R61" s="57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24"/>
      <c r="CJ61" s="24"/>
      <c r="CK61" s="24"/>
      <c r="CL61" s="24"/>
      <c r="CM61" s="24"/>
      <c r="CN61" s="24"/>
      <c r="CO61" s="24"/>
      <c r="CP61" s="24"/>
      <c r="CQ61" s="24"/>
      <c r="CR61" s="24"/>
      <c r="CS61" s="24"/>
      <c r="CT61" s="24"/>
      <c r="CU61" s="24"/>
      <c r="CV61" s="24"/>
      <c r="CW61" s="24"/>
      <c r="CX61" s="24"/>
      <c r="CY61" s="24"/>
      <c r="CZ61" s="24"/>
      <c r="DA61" s="24"/>
      <c r="DB61" s="24"/>
      <c r="DC61" s="24"/>
      <c r="DD61" s="24"/>
      <c r="DE61" s="24"/>
      <c r="DF61" s="24"/>
      <c r="DG61" s="24"/>
      <c r="DH61" s="24"/>
      <c r="DI61" s="24"/>
      <c r="DJ61" s="24"/>
      <c r="DK61" s="24"/>
      <c r="DL61" s="24"/>
      <c r="DM61" s="24"/>
      <c r="DN61" s="24"/>
      <c r="DO61" s="24"/>
      <c r="DP61" s="24"/>
      <c r="DQ61" s="24"/>
      <c r="DR61" s="24"/>
      <c r="DS61" s="24"/>
      <c r="DT61" s="24"/>
      <c r="DU61" s="24"/>
    </row>
    <row r="62" spans="1:125" s="16" customFormat="1" x14ac:dyDescent="0.25">
      <c r="D62" s="30"/>
      <c r="F62" s="21"/>
      <c r="G62" s="88"/>
      <c r="H62" s="89"/>
      <c r="I62" s="3"/>
      <c r="J62" s="3"/>
      <c r="K62" s="3"/>
      <c r="L62" s="3"/>
      <c r="M62" s="3"/>
      <c r="N62" s="3"/>
      <c r="O62" s="3"/>
      <c r="P62" s="3"/>
      <c r="Q62" s="3"/>
      <c r="R62" s="3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</row>
    <row r="63" spans="1:125" s="16" customFormat="1" x14ac:dyDescent="0.25">
      <c r="D63" s="30"/>
      <c r="F63" s="21"/>
      <c r="G63" s="21"/>
      <c r="H63" s="3"/>
      <c r="I63" s="3"/>
      <c r="J63" s="3"/>
      <c r="K63" s="3"/>
      <c r="L63" s="3"/>
      <c r="M63" s="3"/>
      <c r="N63" s="3"/>
      <c r="O63" s="3"/>
      <c r="P63" s="3"/>
      <c r="Q63" s="3"/>
      <c r="R63" s="45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</row>
    <row r="64" spans="1:125" s="16" customFormat="1" x14ac:dyDescent="0.25">
      <c r="D64" s="30"/>
      <c r="F64" s="21"/>
      <c r="G64" s="21"/>
      <c r="H64" s="3"/>
      <c r="I64" s="3"/>
      <c r="J64" s="3"/>
      <c r="K64" s="3"/>
      <c r="L64" s="3"/>
      <c r="M64" s="3"/>
      <c r="N64" s="3"/>
      <c r="O64" s="3"/>
      <c r="P64" s="3"/>
      <c r="Q64" s="3"/>
      <c r="R64" s="45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</row>
    <row r="65" spans="1:125" s="16" customFormat="1" x14ac:dyDescent="0.25">
      <c r="D65" s="30"/>
      <c r="F65" s="21"/>
      <c r="G65" s="21"/>
      <c r="H65" s="3"/>
      <c r="I65" s="3"/>
      <c r="J65" s="3"/>
      <c r="K65" s="3"/>
      <c r="L65" s="3"/>
      <c r="M65" s="3"/>
      <c r="N65" s="3"/>
      <c r="O65" s="3"/>
      <c r="P65" s="3"/>
      <c r="Q65" s="3"/>
      <c r="R65" s="45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</row>
    <row r="66" spans="1:125" s="16" customFormat="1" x14ac:dyDescent="0.25">
      <c r="D66" s="30"/>
      <c r="F66" s="21"/>
      <c r="G66" s="21"/>
      <c r="H66" s="3"/>
      <c r="I66" s="3"/>
      <c r="J66" s="3"/>
      <c r="K66" s="3"/>
      <c r="L66" s="3"/>
      <c r="M66" s="3"/>
      <c r="N66" s="3"/>
      <c r="O66" s="3"/>
      <c r="P66" s="3"/>
      <c r="Q66" s="3"/>
      <c r="R66" s="45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</row>
    <row r="67" spans="1:125" s="16" customFormat="1" x14ac:dyDescent="0.25">
      <c r="D67" s="30"/>
      <c r="F67" s="21"/>
      <c r="G67" s="21"/>
      <c r="H67" s="3"/>
      <c r="I67" s="3"/>
      <c r="J67" s="3"/>
      <c r="K67" s="3"/>
      <c r="L67" s="3"/>
      <c r="M67" s="3"/>
      <c r="N67" s="3"/>
      <c r="O67" s="3"/>
      <c r="P67" s="45"/>
      <c r="Q67" s="3"/>
      <c r="R67" s="45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</row>
    <row r="68" spans="1:125" s="16" customFormat="1" x14ac:dyDescent="0.25">
      <c r="D68" s="30"/>
      <c r="F68" s="21"/>
      <c r="G68" s="21"/>
      <c r="H68" s="3"/>
      <c r="I68" s="3"/>
      <c r="J68" s="3"/>
      <c r="K68" s="3"/>
      <c r="L68" s="3"/>
      <c r="M68" s="3"/>
      <c r="N68" s="3"/>
      <c r="O68" s="3"/>
      <c r="P68" s="57"/>
      <c r="Q68" s="3"/>
      <c r="R68" s="45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</row>
    <row r="69" spans="1:125" s="16" customFormat="1" x14ac:dyDescent="0.25">
      <c r="D69" s="30"/>
      <c r="F69" s="21"/>
      <c r="G69" s="21"/>
      <c r="H69" s="3"/>
      <c r="I69" s="3"/>
      <c r="J69" s="3"/>
      <c r="K69" s="3"/>
      <c r="L69" s="3"/>
      <c r="M69" s="3"/>
      <c r="N69" s="3"/>
      <c r="O69" s="3"/>
      <c r="P69" s="3"/>
      <c r="Q69" s="3"/>
      <c r="R69" s="45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</row>
    <row r="70" spans="1:125" x14ac:dyDescent="0.25">
      <c r="R70" s="45"/>
    </row>
    <row r="71" spans="1:125" s="2" customFormat="1" x14ac:dyDescent="0.25">
      <c r="A71"/>
      <c r="D71" s="30"/>
      <c r="E71"/>
      <c r="F71"/>
      <c r="G71" s="49"/>
      <c r="H71" s="55"/>
      <c r="I71" s="55"/>
      <c r="J71" s="55"/>
      <c r="K71" s="55"/>
      <c r="L71" s="56"/>
      <c r="M71" s="56"/>
      <c r="N71" s="56"/>
      <c r="O71" s="56"/>
      <c r="P71" s="56"/>
      <c r="Q71" s="56"/>
      <c r="R71" s="56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0"/>
      <c r="CA71" s="50"/>
      <c r="CB71" s="50"/>
      <c r="CC71" s="50"/>
      <c r="CD71" s="50"/>
      <c r="CE71" s="50"/>
      <c r="CF71" s="50"/>
      <c r="CG71" s="50"/>
      <c r="CH71" s="50"/>
      <c r="CI71" s="50"/>
      <c r="CJ71" s="50"/>
      <c r="CK71" s="50"/>
      <c r="CL71" s="50"/>
      <c r="CM71" s="50"/>
      <c r="CN71" s="50"/>
      <c r="CO71" s="50"/>
      <c r="CP71" s="50"/>
      <c r="CQ71" s="50"/>
      <c r="CR71" s="50"/>
      <c r="CS71" s="50"/>
      <c r="CT71" s="50"/>
      <c r="CU71" s="50"/>
      <c r="CV71" s="50"/>
      <c r="CW71" s="50"/>
      <c r="CX71" s="50"/>
      <c r="CY71" s="50"/>
      <c r="CZ71" s="50"/>
      <c r="DA71" s="50"/>
      <c r="DB71" s="50"/>
      <c r="DC71" s="50"/>
      <c r="DD71" s="50"/>
      <c r="DE71" s="50"/>
      <c r="DF71" s="50"/>
      <c r="DG71" s="50"/>
      <c r="DH71" s="50"/>
      <c r="DI71" s="50"/>
      <c r="DJ71" s="50"/>
      <c r="DK71" s="50"/>
      <c r="DL71" s="50"/>
      <c r="DM71" s="50"/>
      <c r="DN71" s="50"/>
      <c r="DO71" s="50"/>
      <c r="DP71" s="50"/>
      <c r="DQ71" s="50"/>
      <c r="DR71" s="50"/>
      <c r="DS71" s="50"/>
      <c r="DT71" s="50"/>
      <c r="DU71" s="50"/>
    </row>
    <row r="72" spans="1:125" x14ac:dyDescent="0.25">
      <c r="F72"/>
      <c r="G72" s="49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</row>
    <row r="73" spans="1:125" s="2" customFormat="1" x14ac:dyDescent="0.25">
      <c r="A73"/>
      <c r="D73" s="30"/>
      <c r="E73"/>
      <c r="F73"/>
      <c r="G73" s="51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F73" s="50"/>
      <c r="BG73" s="50"/>
      <c r="BH73" s="50"/>
      <c r="BI73" s="50"/>
      <c r="BJ73" s="50"/>
      <c r="BK73" s="50"/>
      <c r="BL73" s="50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0"/>
      <c r="CA73" s="50"/>
      <c r="CB73" s="50"/>
      <c r="CC73" s="50"/>
      <c r="CD73" s="50"/>
      <c r="CE73" s="50"/>
      <c r="CF73" s="50"/>
      <c r="CG73" s="50"/>
      <c r="CH73" s="50"/>
      <c r="CI73" s="50"/>
      <c r="CJ73" s="50"/>
      <c r="CK73" s="50"/>
      <c r="CL73" s="50"/>
      <c r="CM73" s="50"/>
      <c r="CN73" s="50"/>
      <c r="CO73" s="50"/>
      <c r="CP73" s="50"/>
      <c r="CQ73" s="50"/>
      <c r="CR73" s="50"/>
      <c r="CS73" s="50"/>
      <c r="CT73" s="50"/>
      <c r="CU73" s="50"/>
      <c r="CV73" s="50"/>
      <c r="CW73" s="50"/>
      <c r="CX73" s="50"/>
      <c r="CY73" s="50"/>
      <c r="CZ73" s="50"/>
      <c r="DA73" s="50"/>
      <c r="DB73" s="50"/>
      <c r="DC73" s="50"/>
      <c r="DD73" s="50"/>
      <c r="DE73" s="50"/>
      <c r="DF73" s="50"/>
      <c r="DG73" s="50"/>
      <c r="DH73" s="50"/>
      <c r="DI73" s="50"/>
      <c r="DJ73" s="50"/>
      <c r="DK73" s="50"/>
      <c r="DL73" s="50"/>
      <c r="DM73" s="50"/>
      <c r="DN73" s="50"/>
      <c r="DO73" s="50"/>
      <c r="DP73" s="50"/>
      <c r="DQ73" s="50"/>
      <c r="DR73" s="50"/>
      <c r="DS73" s="50"/>
      <c r="DT73" s="50"/>
      <c r="DU73" s="50"/>
    </row>
    <row r="74" spans="1:125" s="2" customFormat="1" x14ac:dyDescent="0.25">
      <c r="A74"/>
      <c r="D74" s="30"/>
      <c r="E74"/>
      <c r="F74"/>
      <c r="G74" s="51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50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0"/>
      <c r="CA74" s="50"/>
      <c r="CB74" s="50"/>
      <c r="CC74" s="50"/>
      <c r="CD74" s="50"/>
      <c r="CE74" s="50"/>
      <c r="CF74" s="50"/>
      <c r="CG74" s="50"/>
      <c r="CH74" s="50"/>
      <c r="CI74" s="50"/>
      <c r="CJ74" s="50"/>
      <c r="CK74" s="50"/>
      <c r="CL74" s="50"/>
      <c r="CM74" s="50"/>
      <c r="CN74" s="50"/>
      <c r="CO74" s="50"/>
      <c r="CP74" s="50"/>
      <c r="CQ74" s="50"/>
      <c r="CR74" s="50"/>
      <c r="CS74" s="50"/>
      <c r="CT74" s="50"/>
      <c r="CU74" s="50"/>
      <c r="CV74" s="50"/>
      <c r="CW74" s="50"/>
      <c r="CX74" s="50"/>
      <c r="CY74" s="50"/>
      <c r="CZ74" s="50"/>
      <c r="DA74" s="50"/>
      <c r="DB74" s="50"/>
      <c r="DC74" s="50"/>
      <c r="DD74" s="50"/>
      <c r="DE74" s="50"/>
      <c r="DF74" s="50"/>
      <c r="DG74" s="50"/>
      <c r="DH74" s="50"/>
      <c r="DI74" s="50"/>
      <c r="DJ74" s="50"/>
      <c r="DK74" s="50"/>
      <c r="DL74" s="50"/>
      <c r="DM74" s="50"/>
      <c r="DN74" s="50"/>
      <c r="DO74" s="50"/>
      <c r="DP74" s="50"/>
      <c r="DQ74" s="50"/>
      <c r="DR74" s="50"/>
      <c r="DS74" s="50"/>
      <c r="DT74" s="50"/>
      <c r="DU74" s="50"/>
    </row>
    <row r="75" spans="1:125" s="2" customFormat="1" x14ac:dyDescent="0.25">
      <c r="A75"/>
      <c r="D75" s="30"/>
      <c r="E75"/>
      <c r="F75"/>
      <c r="G75" s="51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  <c r="BH75" s="50"/>
      <c r="BI75" s="50"/>
      <c r="BJ75" s="50"/>
      <c r="BK75" s="50"/>
      <c r="BL75" s="50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0"/>
      <c r="CA75" s="50"/>
      <c r="CB75" s="50"/>
      <c r="CC75" s="50"/>
      <c r="CD75" s="50"/>
      <c r="CE75" s="50"/>
      <c r="CF75" s="50"/>
      <c r="CG75" s="50"/>
      <c r="CH75" s="50"/>
      <c r="CI75" s="50"/>
      <c r="CJ75" s="50"/>
      <c r="CK75" s="50"/>
      <c r="CL75" s="50"/>
      <c r="CM75" s="50"/>
      <c r="CN75" s="50"/>
      <c r="CO75" s="50"/>
      <c r="CP75" s="50"/>
      <c r="CQ75" s="50"/>
      <c r="CR75" s="50"/>
      <c r="CS75" s="50"/>
      <c r="CT75" s="50"/>
      <c r="CU75" s="50"/>
      <c r="CV75" s="50"/>
      <c r="CW75" s="50"/>
      <c r="CX75" s="50"/>
      <c r="CY75" s="50"/>
      <c r="CZ75" s="50"/>
      <c r="DA75" s="50"/>
      <c r="DB75" s="50"/>
      <c r="DC75" s="50"/>
      <c r="DD75" s="50"/>
      <c r="DE75" s="50"/>
      <c r="DF75" s="50"/>
      <c r="DG75" s="50"/>
      <c r="DH75" s="50"/>
      <c r="DI75" s="50"/>
      <c r="DJ75" s="50"/>
      <c r="DK75" s="50"/>
      <c r="DL75" s="50"/>
      <c r="DM75" s="50"/>
      <c r="DN75" s="50"/>
      <c r="DO75" s="50"/>
      <c r="DP75" s="50"/>
      <c r="DQ75" s="50"/>
      <c r="DR75" s="50"/>
      <c r="DS75" s="50"/>
      <c r="DT75" s="50"/>
      <c r="DU75" s="50"/>
    </row>
    <row r="76" spans="1:125" s="2" customFormat="1" x14ac:dyDescent="0.25">
      <c r="A76"/>
      <c r="D76" s="30"/>
      <c r="E76"/>
      <c r="F76"/>
      <c r="G76" s="51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F76" s="50"/>
      <c r="BG76" s="50"/>
      <c r="BH76" s="50"/>
      <c r="BI76" s="50"/>
      <c r="BJ76" s="50"/>
      <c r="BK76" s="50"/>
      <c r="BL76" s="50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0"/>
      <c r="CA76" s="50"/>
      <c r="CB76" s="50"/>
      <c r="CC76" s="50"/>
      <c r="CD76" s="50"/>
      <c r="CE76" s="50"/>
      <c r="CF76" s="50"/>
      <c r="CG76" s="50"/>
      <c r="CH76" s="50"/>
      <c r="CI76" s="50"/>
      <c r="CJ76" s="50"/>
      <c r="CK76" s="50"/>
      <c r="CL76" s="50"/>
      <c r="CM76" s="50"/>
      <c r="CN76" s="50"/>
      <c r="CO76" s="50"/>
      <c r="CP76" s="50"/>
      <c r="CQ76" s="50"/>
      <c r="CR76" s="50"/>
      <c r="CS76" s="50"/>
      <c r="CT76" s="50"/>
      <c r="CU76" s="50"/>
      <c r="CV76" s="50"/>
      <c r="CW76" s="50"/>
      <c r="CX76" s="50"/>
      <c r="CY76" s="50"/>
      <c r="CZ76" s="50"/>
      <c r="DA76" s="50"/>
      <c r="DB76" s="50"/>
      <c r="DC76" s="50"/>
      <c r="DD76" s="50"/>
      <c r="DE76" s="50"/>
      <c r="DF76" s="50"/>
      <c r="DG76" s="50"/>
      <c r="DH76" s="50"/>
      <c r="DI76" s="50"/>
      <c r="DJ76" s="50"/>
      <c r="DK76" s="50"/>
      <c r="DL76" s="50"/>
      <c r="DM76" s="50"/>
      <c r="DN76" s="50"/>
      <c r="DO76" s="50"/>
      <c r="DP76" s="50"/>
      <c r="DQ76" s="50"/>
      <c r="DR76" s="50"/>
      <c r="DS76" s="50"/>
      <c r="DT76" s="50"/>
      <c r="DU76" s="50"/>
    </row>
    <row r="77" spans="1:125" s="2" customFormat="1" x14ac:dyDescent="0.25">
      <c r="A77"/>
      <c r="D77" s="30"/>
      <c r="E77"/>
      <c r="F77"/>
      <c r="G77" s="51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50"/>
      <c r="BG77" s="50"/>
      <c r="BH77" s="50"/>
      <c r="BI77" s="50"/>
      <c r="BJ77" s="50"/>
      <c r="BK77" s="50"/>
      <c r="BL77" s="50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0"/>
      <c r="CA77" s="50"/>
      <c r="CB77" s="50"/>
      <c r="CC77" s="50"/>
      <c r="CD77" s="50"/>
      <c r="CE77" s="50"/>
      <c r="CF77" s="50"/>
      <c r="CG77" s="50"/>
      <c r="CH77" s="50"/>
      <c r="CI77" s="50"/>
      <c r="CJ77" s="50"/>
      <c r="CK77" s="50"/>
      <c r="CL77" s="50"/>
      <c r="CM77" s="50"/>
      <c r="CN77" s="50"/>
      <c r="CO77" s="50"/>
      <c r="CP77" s="50"/>
      <c r="CQ77" s="50"/>
      <c r="CR77" s="50"/>
      <c r="CS77" s="50"/>
      <c r="CT77" s="50"/>
      <c r="CU77" s="50"/>
      <c r="CV77" s="50"/>
      <c r="CW77" s="50"/>
      <c r="CX77" s="50"/>
      <c r="CY77" s="50"/>
      <c r="CZ77" s="50"/>
      <c r="DA77" s="50"/>
      <c r="DB77" s="50"/>
      <c r="DC77" s="50"/>
      <c r="DD77" s="50"/>
      <c r="DE77" s="50"/>
      <c r="DF77" s="50"/>
      <c r="DG77" s="50"/>
      <c r="DH77" s="50"/>
      <c r="DI77" s="50"/>
      <c r="DJ77" s="50"/>
      <c r="DK77" s="50"/>
      <c r="DL77" s="50"/>
      <c r="DM77" s="50"/>
      <c r="DN77" s="50"/>
      <c r="DO77" s="50"/>
      <c r="DP77" s="50"/>
      <c r="DQ77" s="50"/>
      <c r="DR77" s="50"/>
      <c r="DS77" s="50"/>
      <c r="DT77" s="50"/>
      <c r="DU77" s="50"/>
    </row>
    <row r="78" spans="1:125" s="2" customFormat="1" x14ac:dyDescent="0.25">
      <c r="A78"/>
      <c r="D78" s="30"/>
      <c r="E78"/>
      <c r="F78"/>
      <c r="G78" s="49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F78" s="50"/>
      <c r="BG78" s="50"/>
      <c r="BH78" s="50"/>
      <c r="BI78" s="50"/>
      <c r="BJ78" s="50"/>
      <c r="BK78" s="50"/>
      <c r="BL78" s="50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0"/>
      <c r="CA78" s="50"/>
      <c r="CB78" s="50"/>
      <c r="CC78" s="50"/>
      <c r="CD78" s="50"/>
      <c r="CE78" s="50"/>
      <c r="CF78" s="50"/>
      <c r="CG78" s="50"/>
      <c r="CH78" s="50"/>
      <c r="CI78" s="50"/>
      <c r="CJ78" s="50"/>
      <c r="CK78" s="50"/>
      <c r="CL78" s="50"/>
      <c r="CM78" s="50"/>
      <c r="CN78" s="50"/>
      <c r="CO78" s="50"/>
      <c r="CP78" s="50"/>
      <c r="CQ78" s="50"/>
      <c r="CR78" s="50"/>
      <c r="CS78" s="50"/>
      <c r="CT78" s="50"/>
      <c r="CU78" s="50"/>
      <c r="CV78" s="50"/>
      <c r="CW78" s="50"/>
      <c r="CX78" s="50"/>
      <c r="CY78" s="50"/>
      <c r="CZ78" s="50"/>
      <c r="DA78" s="50"/>
      <c r="DB78" s="50"/>
      <c r="DC78" s="50"/>
      <c r="DD78" s="50"/>
      <c r="DE78" s="50"/>
      <c r="DF78" s="50"/>
      <c r="DG78" s="50"/>
      <c r="DH78" s="50"/>
      <c r="DI78" s="50"/>
      <c r="DJ78" s="50"/>
      <c r="DK78" s="50"/>
      <c r="DL78" s="50"/>
      <c r="DM78" s="50"/>
      <c r="DN78" s="50"/>
      <c r="DO78" s="50"/>
      <c r="DP78" s="50"/>
      <c r="DQ78" s="50"/>
      <c r="DR78" s="50"/>
      <c r="DS78" s="50"/>
      <c r="DT78" s="50"/>
      <c r="DU78" s="50"/>
    </row>
    <row r="79" spans="1:125" s="2" customFormat="1" x14ac:dyDescent="0.25">
      <c r="A79"/>
      <c r="D79" s="30"/>
      <c r="E79"/>
      <c r="F79"/>
      <c r="G79" s="49"/>
      <c r="H79" s="53"/>
      <c r="I79" s="53"/>
      <c r="J79" s="53"/>
      <c r="K79" s="53"/>
      <c r="L79" s="53"/>
      <c r="M79" s="53"/>
      <c r="N79" s="53"/>
      <c r="O79" s="53"/>
      <c r="P79" s="53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  <c r="BH79" s="50"/>
      <c r="BI79" s="50"/>
      <c r="BJ79" s="50"/>
      <c r="BK79" s="50"/>
      <c r="BL79" s="50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0"/>
      <c r="CA79" s="50"/>
      <c r="CB79" s="50"/>
      <c r="CC79" s="50"/>
      <c r="CD79" s="50"/>
      <c r="CE79" s="50"/>
      <c r="CF79" s="50"/>
      <c r="CG79" s="50"/>
      <c r="CH79" s="50"/>
      <c r="CI79" s="50"/>
      <c r="CJ79" s="50"/>
      <c r="CK79" s="50"/>
      <c r="CL79" s="50"/>
      <c r="CM79" s="50"/>
      <c r="CN79" s="50"/>
      <c r="CO79" s="50"/>
      <c r="CP79" s="50"/>
      <c r="CQ79" s="50"/>
      <c r="CR79" s="50"/>
      <c r="CS79" s="50"/>
      <c r="CT79" s="50"/>
      <c r="CU79" s="50"/>
      <c r="CV79" s="50"/>
      <c r="CW79" s="50"/>
      <c r="CX79" s="50"/>
      <c r="CY79" s="50"/>
      <c r="CZ79" s="50"/>
      <c r="DA79" s="50"/>
      <c r="DB79" s="50"/>
      <c r="DC79" s="50"/>
      <c r="DD79" s="50"/>
      <c r="DE79" s="50"/>
      <c r="DF79" s="50"/>
      <c r="DG79" s="50"/>
      <c r="DH79" s="50"/>
      <c r="DI79" s="50"/>
      <c r="DJ79" s="50"/>
      <c r="DK79" s="50"/>
      <c r="DL79" s="50"/>
      <c r="DM79" s="50"/>
      <c r="DN79" s="50"/>
      <c r="DO79" s="50"/>
      <c r="DP79" s="50"/>
      <c r="DQ79" s="50"/>
      <c r="DR79" s="50"/>
      <c r="DS79" s="50"/>
      <c r="DT79" s="50"/>
      <c r="DU79" s="50"/>
    </row>
    <row r="80" spans="1:125" x14ac:dyDescent="0.25">
      <c r="F80"/>
      <c r="G80" s="49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2"/>
    </row>
    <row r="81" spans="4:125" x14ac:dyDescent="0.25">
      <c r="F81"/>
      <c r="G81" s="49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</row>
    <row r="82" spans="4:125" s="6" customFormat="1" x14ac:dyDescent="0.25">
      <c r="D82" s="81"/>
      <c r="G82" s="51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  <c r="BZ82" s="27"/>
      <c r="CA82" s="27"/>
      <c r="CB82" s="27"/>
      <c r="CC82" s="27"/>
      <c r="CD82" s="27"/>
      <c r="CE82" s="27"/>
      <c r="CF82" s="27"/>
      <c r="CG82" s="27"/>
      <c r="CH82" s="27"/>
      <c r="CI82" s="27"/>
      <c r="CJ82" s="27"/>
      <c r="CK82" s="27"/>
      <c r="CL82" s="27"/>
      <c r="CM82" s="27"/>
      <c r="CN82" s="27"/>
      <c r="CO82" s="27"/>
      <c r="CP82" s="27"/>
      <c r="CQ82" s="27"/>
      <c r="CR82" s="27"/>
      <c r="CS82" s="27"/>
      <c r="CT82" s="27"/>
      <c r="CU82" s="27"/>
      <c r="CV82" s="27"/>
      <c r="CW82" s="27"/>
      <c r="CX82" s="27"/>
      <c r="CY82" s="27"/>
      <c r="CZ82" s="27"/>
      <c r="DA82" s="27"/>
      <c r="DB82" s="27"/>
      <c r="DC82" s="27"/>
      <c r="DD82" s="27"/>
      <c r="DE82" s="27"/>
      <c r="DF82" s="27"/>
      <c r="DG82" s="27"/>
      <c r="DH82" s="27"/>
      <c r="DI82" s="27"/>
      <c r="DJ82" s="27"/>
      <c r="DK82" s="27"/>
      <c r="DL82" s="27"/>
      <c r="DM82" s="27"/>
      <c r="DN82" s="27"/>
      <c r="DO82" s="27"/>
      <c r="DP82" s="27"/>
      <c r="DQ82" s="27"/>
      <c r="DR82" s="27"/>
      <c r="DS82" s="27"/>
      <c r="DT82" s="27"/>
      <c r="DU82" s="27"/>
    </row>
    <row r="83" spans="4:125" x14ac:dyDescent="0.25">
      <c r="F83"/>
      <c r="G83" s="49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</row>
    <row r="84" spans="4:125" x14ac:dyDescent="0.25">
      <c r="F84"/>
      <c r="G84" s="25"/>
      <c r="Q84" s="28" t="s">
        <v>0</v>
      </c>
      <c r="R84" s="28" t="s">
        <v>0</v>
      </c>
    </row>
    <row r="85" spans="4:125" x14ac:dyDescent="0.25">
      <c r="F85"/>
      <c r="G85" s="25"/>
    </row>
    <row r="86" spans="4:125" x14ac:dyDescent="0.25">
      <c r="F86"/>
      <c r="G86" s="25"/>
    </row>
    <row r="87" spans="4:125" ht="36" hidden="1" x14ac:dyDescent="0.25">
      <c r="F87"/>
      <c r="G87" s="25"/>
      <c r="H87" s="7" t="s">
        <v>5</v>
      </c>
      <c r="I87" s="7" t="s">
        <v>6</v>
      </c>
      <c r="J87" s="7" t="s">
        <v>7</v>
      </c>
      <c r="K87" s="7" t="s">
        <v>8</v>
      </c>
      <c r="L87" s="8" t="s">
        <v>10</v>
      </c>
      <c r="M87" s="8" t="s">
        <v>11</v>
      </c>
      <c r="N87" s="8" t="s">
        <v>12</v>
      </c>
      <c r="O87" s="8" t="s">
        <v>13</v>
      </c>
      <c r="P87" s="8" t="s">
        <v>15</v>
      </c>
      <c r="Q87" s="8" t="s">
        <v>16</v>
      </c>
    </row>
    <row r="88" spans="4:125" hidden="1" x14ac:dyDescent="0.25">
      <c r="F88"/>
      <c r="G88" s="25"/>
    </row>
    <row r="89" spans="4:125" hidden="1" x14ac:dyDescent="0.25">
      <c r="F89"/>
      <c r="G89" s="25"/>
      <c r="H89" s="12">
        <f>+'[1]Sueldo 2021 con incremento'!J72-'2021'!H73</f>
        <v>187487</v>
      </c>
      <c r="I89" s="12">
        <f>+'[1]Sueldo 2021 con incremento'!M72-'2021'!I73</f>
        <v>10054</v>
      </c>
      <c r="J89" s="12">
        <f>+'[1]Sueldo 2021 con incremento'!N72-'2021'!J73</f>
        <v>8537</v>
      </c>
      <c r="K89" s="12">
        <f>+'[1]Sueldo 2021 con incremento'!O72-'2021'!K73</f>
        <v>283.41000000000003</v>
      </c>
      <c r="L89" s="12">
        <f>+'[1]Sueldo 2021 con incremento'!Q72-'2021'!L73</f>
        <v>26039.861111111109</v>
      </c>
      <c r="M89" s="12">
        <f>+'[1]Sueldo 2021 con incremento'!R72-'2021'!M73</f>
        <v>0</v>
      </c>
      <c r="N89" s="12">
        <f>+'[1]Sueldo 2021 con incremento'!S72-'2021'!N73</f>
        <v>32810.225000000006</v>
      </c>
      <c r="O89" s="12">
        <f>+'[1]Sueldo 2021 con incremento'!T72-'2021'!O73</f>
        <v>5624.61</v>
      </c>
      <c r="P89" s="12">
        <f>+'[1]Sueldo 2021 con incremento'!V72-'2021'!P73</f>
        <v>11352.343274525441</v>
      </c>
      <c r="Q89" s="12" t="e">
        <f>+#REF!+#REF!+#REF!+#REF!+#REF!+#REF!+#REF!+#REF!</f>
        <v>#REF!</v>
      </c>
    </row>
    <row r="90" spans="4:125" hidden="1" x14ac:dyDescent="0.25">
      <c r="F90"/>
      <c r="G90" s="25"/>
      <c r="H90" s="12">
        <f>+'[1]Sueldo 2021 con incremento'!J73-'2021'!H74</f>
        <v>62374</v>
      </c>
      <c r="I90" s="12">
        <f>+'[1]Sueldo 2021 con incremento'!M73-'2021'!I74</f>
        <v>3663</v>
      </c>
      <c r="J90" s="12">
        <f>+'[1]Sueldo 2021 con incremento'!N73-'2021'!J74</f>
        <v>3045</v>
      </c>
      <c r="K90" s="12">
        <f>+'[1]Sueldo 2021 con incremento'!O73-'2021'!K74</f>
        <v>0</v>
      </c>
      <c r="L90" s="12">
        <f>+'[1]Sueldo 2021 con incremento'!Q73-'2021'!L74</f>
        <v>8663.0555555555547</v>
      </c>
      <c r="M90" s="12">
        <f>+'[1]Sueldo 2021 con incremento'!R73-'2021'!M74</f>
        <v>0</v>
      </c>
      <c r="N90" s="12">
        <f>+'[1]Sueldo 2021 con incremento'!S73-'2021'!N74</f>
        <v>10915.45</v>
      </c>
      <c r="O90" s="12">
        <f>+'[1]Sueldo 2021 con incremento'!T73-'2021'!O74</f>
        <v>1871.2199999999998</v>
      </c>
      <c r="P90" s="12">
        <f>+'[1]Sueldo 2021 con incremento'!V73-'2021'!P74</f>
        <v>4029.0976987892968</v>
      </c>
      <c r="Q90" s="12" t="e">
        <f>+#REF!+#REF!+#REF!+#REF!+#REF!+#REF!+#REF!+#REF!</f>
        <v>#REF!</v>
      </c>
    </row>
    <row r="91" spans="4:125" hidden="1" x14ac:dyDescent="0.25">
      <c r="F91"/>
      <c r="G91" s="25"/>
      <c r="H91" s="12">
        <f>+'[1]Sueldo 2021 con incremento'!J74-'2021'!H75</f>
        <v>173884</v>
      </c>
      <c r="I91" s="12">
        <f>+'[1]Sueldo 2021 con incremento'!M74-'2021'!I75</f>
        <v>11024</v>
      </c>
      <c r="J91" s="12">
        <f>+'[1]Sueldo 2021 con incremento'!N74-'2021'!J75</f>
        <v>10101</v>
      </c>
      <c r="K91" s="12">
        <f>+'[1]Sueldo 2021 con incremento'!O74-'2021'!K75</f>
        <v>2550.69</v>
      </c>
      <c r="L91" s="12">
        <f>+'[1]Sueldo 2021 con incremento'!Q74-'2021'!L75</f>
        <v>24150.555555555555</v>
      </c>
      <c r="M91" s="12">
        <f>+'[1]Sueldo 2021 con incremento'!R74-'2021'!M75</f>
        <v>0</v>
      </c>
      <c r="N91" s="12">
        <f>+'[1]Sueldo 2021 con incremento'!S74-'2021'!N75</f>
        <v>30429.699999999993</v>
      </c>
      <c r="O91" s="12">
        <f>+'[1]Sueldo 2021 con incremento'!T74-'2021'!O75</f>
        <v>5216.5199999999986</v>
      </c>
      <c r="P91" s="12">
        <f>+'[1]Sueldo 2021 con incremento'!V74-'2021'!P75</f>
        <v>13236.880990063373</v>
      </c>
      <c r="Q91" s="12" t="e">
        <f>+#REF!+#REF!+#REF!+#REF!+#REF!+#REF!+#REF!+#REF!</f>
        <v>#REF!</v>
      </c>
    </row>
    <row r="92" spans="4:125" hidden="1" x14ac:dyDescent="0.25">
      <c r="F92"/>
      <c r="G92" s="25"/>
      <c r="H92" s="12">
        <f>+'[1]Sueldo 2021 con incremento'!J75-'2021'!H76</f>
        <v>378733</v>
      </c>
      <c r="I92" s="12">
        <f>+'[1]Sueldo 2021 con incremento'!M75-'2021'!I76</f>
        <v>24114</v>
      </c>
      <c r="J92" s="12">
        <f>+'[1]Sueldo 2021 con incremento'!N75-'2021'!J76</f>
        <v>21426</v>
      </c>
      <c r="K92" s="12">
        <f>+'[1]Sueldo 2021 con incremento'!O75-'2021'!K76</f>
        <v>5668.1999999999989</v>
      </c>
      <c r="L92" s="12">
        <f>+'[1]Sueldo 2021 con incremento'!Q75-'2021'!L76</f>
        <v>52601.805555555584</v>
      </c>
      <c r="M92" s="12">
        <f>+'[1]Sueldo 2021 con incremento'!R75-'2021'!M76</f>
        <v>0</v>
      </c>
      <c r="N92" s="12">
        <f>+'[1]Sueldo 2021 con incremento'!S75-'2021'!N76</f>
        <v>66278.27499999998</v>
      </c>
      <c r="O92" s="12">
        <f>+'[1]Sueldo 2021 con incremento'!T75-'2021'!O76</f>
        <v>11361.989999999993</v>
      </c>
      <c r="P92" s="12">
        <f>+'[1]Sueldo 2021 con incremento'!V75-'2021'!P76</f>
        <v>31712.123256069946</v>
      </c>
      <c r="Q92" s="12" t="e">
        <f>+#REF!+#REF!+#REF!+#REF!+#REF!+#REF!+#REF!+#REF!</f>
        <v>#REF!</v>
      </c>
    </row>
    <row r="93" spans="4:125" hidden="1" x14ac:dyDescent="0.25">
      <c r="F93"/>
      <c r="G93" s="25"/>
      <c r="H93" s="12">
        <f>+'[1]Sueldo 2021 con incremento'!J76-'2021'!H77</f>
        <v>62374</v>
      </c>
      <c r="I93" s="12">
        <f>+'[1]Sueldo 2021 con incremento'!M76-'2021'!I77</f>
        <v>3663</v>
      </c>
      <c r="J93" s="12">
        <f>+'[1]Sueldo 2021 con incremento'!N76-'2021'!J77</f>
        <v>3045</v>
      </c>
      <c r="K93" s="12">
        <f>+'[1]Sueldo 2021 con incremento'!O76-'2021'!K77</f>
        <v>0</v>
      </c>
      <c r="L93" s="12">
        <f>+'[1]Sueldo 2021 con incremento'!Q76-'2021'!L77</f>
        <v>8663.0555555555547</v>
      </c>
      <c r="M93" s="12">
        <f>+'[1]Sueldo 2021 con incremento'!R76-'2021'!M77</f>
        <v>0</v>
      </c>
      <c r="N93" s="12">
        <f>+'[1]Sueldo 2021 con incremento'!S76-'2021'!N77</f>
        <v>10915.45</v>
      </c>
      <c r="O93" s="12">
        <f>+'[1]Sueldo 2021 con incremento'!T76-'2021'!O77</f>
        <v>1871.2199999999998</v>
      </c>
      <c r="P93" s="12">
        <f>+'[1]Sueldo 2021 con incremento'!V76-'2021'!P77</f>
        <v>4029.0976987892968</v>
      </c>
      <c r="Q93" s="12" t="e">
        <f>+#REF!+#REF!+#REF!+#REF!+#REF!+#REF!+#REF!+#REF!</f>
        <v>#REF!</v>
      </c>
    </row>
    <row r="94" spans="4:125" hidden="1" x14ac:dyDescent="0.25">
      <c r="F94"/>
      <c r="G94" s="25"/>
      <c r="H94" s="26">
        <f t="shared" ref="H94:Q94" si="15">SUM(H89:H93)</f>
        <v>864852</v>
      </c>
      <c r="I94" s="26">
        <f t="shared" si="15"/>
        <v>52518</v>
      </c>
      <c r="J94" s="26">
        <f t="shared" si="15"/>
        <v>46154</v>
      </c>
      <c r="K94" s="26">
        <f t="shared" si="15"/>
        <v>8502.2999999999993</v>
      </c>
      <c r="L94" s="26">
        <f t="shared" ref="L94:P94" si="16">SUM(L89:L93)</f>
        <v>120118.33333333337</v>
      </c>
      <c r="M94" s="26">
        <f t="shared" si="16"/>
        <v>0</v>
      </c>
      <c r="N94" s="26">
        <f t="shared" si="16"/>
        <v>151349.09999999998</v>
      </c>
      <c r="O94" s="26">
        <f t="shared" si="16"/>
        <v>25945.55999999999</v>
      </c>
      <c r="P94" s="26">
        <f t="shared" si="16"/>
        <v>64359.542918237348</v>
      </c>
      <c r="Q94" s="26" t="e">
        <f t="shared" si="15"/>
        <v>#REF!</v>
      </c>
      <c r="R94" s="76" t="e">
        <f>SUM(H94:Q94)</f>
        <v>#REF!</v>
      </c>
    </row>
    <row r="95" spans="4:125" hidden="1" x14ac:dyDescent="0.25">
      <c r="F95"/>
      <c r="G95" s="25"/>
    </row>
    <row r="96" spans="4:125" ht="36" hidden="1" x14ac:dyDescent="0.25">
      <c r="F96"/>
      <c r="G96" s="25"/>
      <c r="H96" s="7" t="s">
        <v>5</v>
      </c>
      <c r="I96" s="7" t="s">
        <v>6</v>
      </c>
      <c r="J96" s="7" t="s">
        <v>7</v>
      </c>
      <c r="K96" s="7" t="s">
        <v>8</v>
      </c>
      <c r="L96" s="8" t="s">
        <v>10</v>
      </c>
      <c r="M96" s="8" t="s">
        <v>11</v>
      </c>
      <c r="N96" s="8" t="s">
        <v>12</v>
      </c>
      <c r="O96" s="8" t="s">
        <v>13</v>
      </c>
      <c r="P96" s="8" t="s">
        <v>15</v>
      </c>
      <c r="Q96" s="8" t="s">
        <v>16</v>
      </c>
    </row>
    <row r="97" spans="6:125" hidden="1" x14ac:dyDescent="0.25">
      <c r="F97"/>
      <c r="G97" s="25"/>
    </row>
    <row r="98" spans="6:125" hidden="1" x14ac:dyDescent="0.25">
      <c r="F98"/>
      <c r="G98" s="25"/>
      <c r="H98" s="12">
        <f>+H89*12</f>
        <v>2249844</v>
      </c>
      <c r="I98" s="12">
        <f t="shared" ref="I98:P98" si="17">+I89*12</f>
        <v>120648</v>
      </c>
      <c r="J98" s="12">
        <f t="shared" si="17"/>
        <v>102444</v>
      </c>
      <c r="K98" s="12">
        <f t="shared" si="17"/>
        <v>3400.92</v>
      </c>
      <c r="L98" s="12">
        <f t="shared" si="17"/>
        <v>312478.33333333331</v>
      </c>
      <c r="M98" s="12">
        <f t="shared" si="17"/>
        <v>0</v>
      </c>
      <c r="N98" s="12">
        <f t="shared" si="17"/>
        <v>393722.70000000007</v>
      </c>
      <c r="O98" s="12">
        <f t="shared" si="17"/>
        <v>67495.319999999992</v>
      </c>
      <c r="P98" s="12">
        <f t="shared" si="17"/>
        <v>136228.1192943053</v>
      </c>
      <c r="Q98" s="12" t="e">
        <f>+#REF!+#REF!+#REF!+#REF!+#REF!+#REF!+#REF!+#REF!</f>
        <v>#REF!</v>
      </c>
    </row>
    <row r="99" spans="6:125" hidden="1" x14ac:dyDescent="0.25">
      <c r="F99"/>
      <c r="G99" s="25"/>
      <c r="H99" s="12">
        <f t="shared" ref="H99:P102" si="18">+H90*12</f>
        <v>748488</v>
      </c>
      <c r="I99" s="12">
        <f t="shared" si="18"/>
        <v>43956</v>
      </c>
      <c r="J99" s="12">
        <f t="shared" si="18"/>
        <v>36540</v>
      </c>
      <c r="K99" s="12">
        <f t="shared" si="18"/>
        <v>0</v>
      </c>
      <c r="L99" s="12">
        <f t="shared" si="18"/>
        <v>103956.66666666666</v>
      </c>
      <c r="M99" s="12">
        <f t="shared" si="18"/>
        <v>0</v>
      </c>
      <c r="N99" s="12">
        <f t="shared" si="18"/>
        <v>130985.40000000001</v>
      </c>
      <c r="O99" s="12">
        <f t="shared" si="18"/>
        <v>22454.639999999999</v>
      </c>
      <c r="P99" s="12">
        <f t="shared" si="18"/>
        <v>48349.17238547156</v>
      </c>
      <c r="Q99" s="12" t="e">
        <f>+#REF!+#REF!+#REF!+#REF!+#REF!+#REF!+#REF!+#REF!</f>
        <v>#REF!</v>
      </c>
    </row>
    <row r="100" spans="6:125" hidden="1" x14ac:dyDescent="0.25">
      <c r="F100"/>
      <c r="G100" s="25"/>
      <c r="H100" s="12">
        <f t="shared" si="18"/>
        <v>2086608</v>
      </c>
      <c r="I100" s="12">
        <f t="shared" si="18"/>
        <v>132288</v>
      </c>
      <c r="J100" s="12">
        <f t="shared" si="18"/>
        <v>121212</v>
      </c>
      <c r="K100" s="12">
        <f t="shared" si="18"/>
        <v>30608.28</v>
      </c>
      <c r="L100" s="12">
        <f t="shared" si="18"/>
        <v>289806.66666666663</v>
      </c>
      <c r="M100" s="12">
        <f t="shared" si="18"/>
        <v>0</v>
      </c>
      <c r="N100" s="12">
        <f t="shared" si="18"/>
        <v>365156.39999999991</v>
      </c>
      <c r="O100" s="12">
        <f t="shared" si="18"/>
        <v>62598.239999999983</v>
      </c>
      <c r="P100" s="12">
        <f t="shared" si="18"/>
        <v>158842.57188076049</v>
      </c>
      <c r="Q100" s="12" t="e">
        <f>+#REF!+#REF!+#REF!+#REF!+#REF!+#REF!+#REF!+#REF!</f>
        <v>#REF!</v>
      </c>
    </row>
    <row r="101" spans="6:125" hidden="1" x14ac:dyDescent="0.25">
      <c r="F101"/>
      <c r="G101" s="25"/>
      <c r="H101" s="12">
        <f t="shared" si="18"/>
        <v>4544796</v>
      </c>
      <c r="I101" s="12">
        <f t="shared" si="18"/>
        <v>289368</v>
      </c>
      <c r="J101" s="12">
        <f t="shared" si="18"/>
        <v>257112</v>
      </c>
      <c r="K101" s="12">
        <f t="shared" si="18"/>
        <v>68018.399999999994</v>
      </c>
      <c r="L101" s="12">
        <f t="shared" si="18"/>
        <v>631221.66666666698</v>
      </c>
      <c r="M101" s="12">
        <f t="shared" si="18"/>
        <v>0</v>
      </c>
      <c r="N101" s="12">
        <f t="shared" si="18"/>
        <v>795339.29999999981</v>
      </c>
      <c r="O101" s="12">
        <f t="shared" si="18"/>
        <v>136343.87999999992</v>
      </c>
      <c r="P101" s="12">
        <f t="shared" si="18"/>
        <v>380545.47907283937</v>
      </c>
      <c r="Q101" s="12" t="e">
        <f>+#REF!+#REF!+#REF!+#REF!+#REF!+#REF!+#REF!+#REF!</f>
        <v>#REF!</v>
      </c>
    </row>
    <row r="102" spans="6:125" hidden="1" x14ac:dyDescent="0.25">
      <c r="F102"/>
      <c r="G102" s="25"/>
      <c r="H102" s="12">
        <f t="shared" si="18"/>
        <v>748488</v>
      </c>
      <c r="I102" s="12">
        <f t="shared" si="18"/>
        <v>43956</v>
      </c>
      <c r="J102" s="12">
        <f t="shared" si="18"/>
        <v>36540</v>
      </c>
      <c r="K102" s="12">
        <f t="shared" si="18"/>
        <v>0</v>
      </c>
      <c r="L102" s="12">
        <f t="shared" si="18"/>
        <v>103956.66666666666</v>
      </c>
      <c r="M102" s="12">
        <f t="shared" si="18"/>
        <v>0</v>
      </c>
      <c r="N102" s="12">
        <f t="shared" si="18"/>
        <v>130985.40000000001</v>
      </c>
      <c r="O102" s="12">
        <f t="shared" si="18"/>
        <v>22454.639999999999</v>
      </c>
      <c r="P102" s="12">
        <f t="shared" si="18"/>
        <v>48349.17238547156</v>
      </c>
      <c r="Q102" s="12" t="e">
        <f>+#REF!+#REF!+#REF!+#REF!+#REF!+#REF!+#REF!+#REF!</f>
        <v>#REF!</v>
      </c>
    </row>
    <row r="103" spans="6:125" hidden="1" x14ac:dyDescent="0.25">
      <c r="F103"/>
      <c r="G103" s="25"/>
      <c r="H103" s="26">
        <f t="shared" ref="H103:K103" si="19">SUM(H98:H102)</f>
        <v>10378224</v>
      </c>
      <c r="I103" s="26">
        <f t="shared" si="19"/>
        <v>630216</v>
      </c>
      <c r="J103" s="26">
        <f t="shared" si="19"/>
        <v>553848</v>
      </c>
      <c r="K103" s="26">
        <f t="shared" si="19"/>
        <v>102027.59999999999</v>
      </c>
      <c r="L103" s="26">
        <f t="shared" ref="L103:Q103" si="20">SUM(L98:L102)</f>
        <v>1441420.0000000002</v>
      </c>
      <c r="M103" s="26">
        <f t="shared" si="20"/>
        <v>0</v>
      </c>
      <c r="N103" s="26">
        <f t="shared" si="20"/>
        <v>1816189.1999999997</v>
      </c>
      <c r="O103" s="26">
        <f t="shared" si="20"/>
        <v>311346.71999999991</v>
      </c>
      <c r="P103" s="26">
        <f t="shared" si="20"/>
        <v>772314.51501884824</v>
      </c>
      <c r="Q103" s="26" t="e">
        <f t="shared" si="20"/>
        <v>#REF!</v>
      </c>
      <c r="R103" s="76" t="e">
        <f>SUM(H103:Q103)</f>
        <v>#REF!</v>
      </c>
    </row>
    <row r="104" spans="6:125" s="30" customFormat="1" x14ac:dyDescent="0.25">
      <c r="G104" s="58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  <c r="BO104" s="36"/>
      <c r="BP104" s="36"/>
      <c r="BQ104" s="36"/>
      <c r="BR104" s="36"/>
      <c r="BS104" s="36"/>
      <c r="BT104" s="36"/>
      <c r="BU104" s="36"/>
      <c r="BV104" s="36"/>
      <c r="BW104" s="36"/>
      <c r="BX104" s="36"/>
      <c r="BY104" s="36"/>
      <c r="BZ104" s="36"/>
      <c r="CA104" s="36"/>
      <c r="CB104" s="36"/>
      <c r="CC104" s="36"/>
      <c r="CD104" s="36"/>
      <c r="CE104" s="36"/>
      <c r="CF104" s="36"/>
      <c r="CG104" s="36"/>
      <c r="CH104" s="36"/>
      <c r="CI104" s="36"/>
      <c r="CJ104" s="36"/>
      <c r="CK104" s="36"/>
      <c r="CL104" s="36"/>
      <c r="CM104" s="36"/>
      <c r="CN104" s="36"/>
      <c r="CO104" s="36"/>
      <c r="CP104" s="36"/>
      <c r="CQ104" s="36"/>
      <c r="CR104" s="36"/>
      <c r="CS104" s="36"/>
      <c r="CT104" s="36"/>
      <c r="CU104" s="36"/>
      <c r="CV104" s="36"/>
      <c r="CW104" s="36"/>
      <c r="CX104" s="36"/>
      <c r="CY104" s="36"/>
      <c r="CZ104" s="36"/>
      <c r="DA104" s="36"/>
      <c r="DB104" s="36"/>
      <c r="DC104" s="36"/>
      <c r="DD104" s="36"/>
      <c r="DE104" s="36"/>
      <c r="DF104" s="36"/>
      <c r="DG104" s="36"/>
      <c r="DH104" s="36"/>
      <c r="DI104" s="36"/>
      <c r="DJ104" s="36"/>
      <c r="DK104" s="36"/>
      <c r="DL104" s="36"/>
      <c r="DM104" s="36"/>
      <c r="DN104" s="36"/>
      <c r="DO104" s="36"/>
      <c r="DP104" s="36"/>
      <c r="DQ104" s="36"/>
      <c r="DR104" s="36"/>
      <c r="DS104" s="36"/>
      <c r="DT104" s="36"/>
      <c r="DU104" s="36"/>
    </row>
    <row r="105" spans="6:125" x14ac:dyDescent="0.25">
      <c r="F105" s="36"/>
      <c r="G105" s="59"/>
      <c r="H105" s="55"/>
      <c r="I105" s="55"/>
      <c r="J105" s="55"/>
      <c r="K105" s="55"/>
      <c r="L105" s="56"/>
      <c r="M105" s="56"/>
      <c r="N105" s="56"/>
      <c r="O105" s="56"/>
      <c r="P105" s="56"/>
      <c r="Q105" s="45"/>
      <c r="R105" s="45"/>
    </row>
    <row r="106" spans="6:125" x14ac:dyDescent="0.25">
      <c r="F106" s="36"/>
      <c r="G106" s="60"/>
      <c r="H106" s="45"/>
      <c r="I106" s="45"/>
      <c r="J106" s="45"/>
      <c r="K106" s="45"/>
      <c r="L106" s="45"/>
      <c r="M106" s="45"/>
      <c r="N106" s="45"/>
      <c r="O106" s="45"/>
      <c r="P106" s="45"/>
      <c r="Q106" s="57"/>
      <c r="R106" s="45"/>
    </row>
    <row r="107" spans="6:125" x14ac:dyDescent="0.25">
      <c r="F107" s="36"/>
      <c r="G107" s="60"/>
      <c r="H107" s="45"/>
      <c r="I107" s="45"/>
      <c r="J107" s="45"/>
      <c r="K107" s="45"/>
      <c r="L107" s="45"/>
      <c r="M107" s="45"/>
      <c r="N107" s="45"/>
      <c r="O107" s="45"/>
      <c r="P107" s="45"/>
      <c r="Q107" s="57"/>
      <c r="R107" s="45"/>
    </row>
    <row r="108" spans="6:125" x14ac:dyDescent="0.25">
      <c r="F108" s="36"/>
      <c r="G108" s="60"/>
      <c r="H108" s="45"/>
      <c r="I108" s="45"/>
      <c r="J108" s="45"/>
      <c r="K108" s="45"/>
      <c r="L108" s="45"/>
      <c r="M108" s="45"/>
      <c r="N108" s="45"/>
      <c r="O108" s="45"/>
      <c r="P108" s="45"/>
      <c r="Q108" s="57"/>
      <c r="R108" s="45"/>
    </row>
    <row r="109" spans="6:125" x14ac:dyDescent="0.25">
      <c r="F109" s="36"/>
      <c r="G109" s="60"/>
      <c r="H109" s="45"/>
      <c r="I109" s="45"/>
      <c r="J109" s="45"/>
      <c r="K109" s="45"/>
      <c r="L109" s="45"/>
      <c r="M109" s="45"/>
      <c r="N109" s="45"/>
      <c r="O109" s="45"/>
      <c r="P109" s="45"/>
      <c r="Q109" s="57"/>
      <c r="R109" s="45"/>
    </row>
    <row r="110" spans="6:125" x14ac:dyDescent="0.25">
      <c r="F110" s="36"/>
      <c r="G110" s="60"/>
      <c r="H110" s="45"/>
      <c r="I110" s="45"/>
      <c r="J110" s="45"/>
      <c r="K110" s="45"/>
      <c r="L110" s="45"/>
      <c r="M110" s="45"/>
      <c r="N110" s="45"/>
      <c r="O110" s="45"/>
      <c r="P110" s="45"/>
      <c r="Q110" s="57"/>
      <c r="R110" s="45"/>
    </row>
    <row r="111" spans="6:125" x14ac:dyDescent="0.25">
      <c r="F111" s="36"/>
      <c r="G111" s="59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45"/>
    </row>
    <row r="112" spans="6:125" x14ac:dyDescent="0.25">
      <c r="F112" s="36"/>
      <c r="G112" s="59"/>
      <c r="H112" s="46"/>
      <c r="I112" s="46"/>
      <c r="J112" s="46"/>
      <c r="K112" s="46"/>
      <c r="L112" s="46"/>
      <c r="M112" s="46"/>
      <c r="N112" s="46"/>
      <c r="O112" s="46"/>
      <c r="P112" s="46"/>
      <c r="Q112" s="45"/>
      <c r="R112" s="45"/>
    </row>
    <row r="113" spans="1:125" s="2" customFormat="1" x14ac:dyDescent="0.25">
      <c r="A113"/>
      <c r="B113"/>
      <c r="C113"/>
      <c r="D113" s="30"/>
      <c r="E113"/>
      <c r="F113" s="36"/>
      <c r="G113" s="59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  <c r="AC113" s="50"/>
      <c r="AD113" s="50"/>
      <c r="AE113" s="50"/>
      <c r="AF113" s="50"/>
      <c r="AG113" s="50"/>
      <c r="AH113" s="50"/>
      <c r="AI113" s="50"/>
      <c r="AJ113" s="50"/>
      <c r="AK113" s="50"/>
      <c r="AL113" s="50"/>
      <c r="AM113" s="50"/>
      <c r="AN113" s="50"/>
      <c r="AO113" s="50"/>
      <c r="AP113" s="50"/>
      <c r="AQ113" s="50"/>
      <c r="AR113" s="50"/>
      <c r="AS113" s="50"/>
      <c r="AT113" s="50"/>
      <c r="AU113" s="50"/>
      <c r="AV113" s="50"/>
      <c r="AW113" s="50"/>
      <c r="AX113" s="50"/>
      <c r="AY113" s="50"/>
      <c r="AZ113" s="50"/>
      <c r="BA113" s="50"/>
      <c r="BB113" s="50"/>
      <c r="BC113" s="50"/>
      <c r="BD113" s="50"/>
      <c r="BE113" s="50"/>
      <c r="BF113" s="50"/>
      <c r="BG113" s="50"/>
      <c r="BH113" s="50"/>
      <c r="BI113" s="50"/>
      <c r="BJ113" s="50"/>
      <c r="BK113" s="50"/>
      <c r="BL113" s="50"/>
      <c r="BM113" s="50"/>
      <c r="BN113" s="50"/>
      <c r="BO113" s="50"/>
      <c r="BP113" s="50"/>
      <c r="BQ113" s="50"/>
      <c r="BR113" s="50"/>
      <c r="BS113" s="50"/>
      <c r="BT113" s="50"/>
      <c r="BU113" s="50"/>
      <c r="BV113" s="50"/>
      <c r="BW113" s="50"/>
      <c r="BX113" s="50"/>
      <c r="BY113" s="50"/>
      <c r="BZ113" s="50"/>
      <c r="CA113" s="50"/>
      <c r="CB113" s="50"/>
      <c r="CC113" s="50"/>
      <c r="CD113" s="50"/>
      <c r="CE113" s="50"/>
      <c r="CF113" s="50"/>
      <c r="CG113" s="50"/>
      <c r="CH113" s="50"/>
      <c r="CI113" s="50"/>
      <c r="CJ113" s="50"/>
      <c r="CK113" s="50"/>
      <c r="CL113" s="50"/>
      <c r="CM113" s="50"/>
      <c r="CN113" s="50"/>
      <c r="CO113" s="50"/>
      <c r="CP113" s="50"/>
      <c r="CQ113" s="50"/>
      <c r="CR113" s="50"/>
      <c r="CS113" s="50"/>
      <c r="CT113" s="50"/>
      <c r="CU113" s="50"/>
      <c r="CV113" s="50"/>
      <c r="CW113" s="50"/>
      <c r="CX113" s="50"/>
      <c r="CY113" s="50"/>
      <c r="CZ113" s="50"/>
      <c r="DA113" s="50"/>
      <c r="DB113" s="50"/>
      <c r="DC113" s="50"/>
      <c r="DD113" s="50"/>
      <c r="DE113" s="50"/>
      <c r="DF113" s="50"/>
      <c r="DG113" s="50"/>
      <c r="DH113" s="50"/>
      <c r="DI113" s="50"/>
      <c r="DJ113" s="50"/>
      <c r="DK113" s="50"/>
      <c r="DL113" s="50"/>
      <c r="DM113" s="50"/>
      <c r="DN113" s="50"/>
      <c r="DO113" s="50"/>
      <c r="DP113" s="50"/>
      <c r="DQ113" s="50"/>
      <c r="DR113" s="50"/>
      <c r="DS113" s="50"/>
      <c r="DT113" s="50"/>
      <c r="DU113" s="50"/>
    </row>
    <row r="114" spans="1:125" s="2" customFormat="1" x14ac:dyDescent="0.25">
      <c r="A114"/>
      <c r="B114"/>
      <c r="C114"/>
      <c r="D114" s="30"/>
      <c r="E114"/>
      <c r="F114" s="36"/>
      <c r="G114" s="59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  <c r="AI114" s="50"/>
      <c r="AJ114" s="50"/>
      <c r="AK114" s="50"/>
      <c r="AL114" s="50"/>
      <c r="AM114" s="50"/>
      <c r="AN114" s="50"/>
      <c r="AO114" s="50"/>
      <c r="AP114" s="50"/>
      <c r="AQ114" s="50"/>
      <c r="AR114" s="50"/>
      <c r="AS114" s="50"/>
      <c r="AT114" s="50"/>
      <c r="AU114" s="50"/>
      <c r="AV114" s="50"/>
      <c r="AW114" s="50"/>
      <c r="AX114" s="50"/>
      <c r="AY114" s="50"/>
      <c r="AZ114" s="50"/>
      <c r="BA114" s="50"/>
      <c r="BB114" s="50"/>
      <c r="BC114" s="50"/>
      <c r="BD114" s="50"/>
      <c r="BE114" s="50"/>
      <c r="BF114" s="50"/>
      <c r="BG114" s="50"/>
      <c r="BH114" s="50"/>
      <c r="BI114" s="50"/>
      <c r="BJ114" s="50"/>
      <c r="BK114" s="50"/>
      <c r="BL114" s="50"/>
      <c r="BM114" s="50"/>
      <c r="BN114" s="50"/>
      <c r="BO114" s="50"/>
      <c r="BP114" s="50"/>
      <c r="BQ114" s="50"/>
      <c r="BR114" s="50"/>
      <c r="BS114" s="50"/>
      <c r="BT114" s="50"/>
      <c r="BU114" s="50"/>
      <c r="BV114" s="50"/>
      <c r="BW114" s="50"/>
      <c r="BX114" s="50"/>
      <c r="BY114" s="50"/>
      <c r="BZ114" s="50"/>
      <c r="CA114" s="50"/>
      <c r="CB114" s="50"/>
      <c r="CC114" s="50"/>
      <c r="CD114" s="50"/>
      <c r="CE114" s="50"/>
      <c r="CF114" s="50"/>
      <c r="CG114" s="50"/>
      <c r="CH114" s="50"/>
      <c r="CI114" s="50"/>
      <c r="CJ114" s="50"/>
      <c r="CK114" s="50"/>
      <c r="CL114" s="50"/>
      <c r="CM114" s="50"/>
      <c r="CN114" s="50"/>
      <c r="CO114" s="50"/>
      <c r="CP114" s="50"/>
      <c r="CQ114" s="50"/>
      <c r="CR114" s="50"/>
      <c r="CS114" s="50"/>
      <c r="CT114" s="50"/>
      <c r="CU114" s="50"/>
      <c r="CV114" s="50"/>
      <c r="CW114" s="50"/>
      <c r="CX114" s="50"/>
      <c r="CY114" s="50"/>
      <c r="CZ114" s="50"/>
      <c r="DA114" s="50"/>
      <c r="DB114" s="50"/>
      <c r="DC114" s="50"/>
      <c r="DD114" s="50"/>
      <c r="DE114" s="50"/>
      <c r="DF114" s="50"/>
      <c r="DG114" s="50"/>
      <c r="DH114" s="50"/>
      <c r="DI114" s="50"/>
      <c r="DJ114" s="50"/>
      <c r="DK114" s="50"/>
      <c r="DL114" s="50"/>
      <c r="DM114" s="50"/>
      <c r="DN114" s="50"/>
      <c r="DO114" s="50"/>
      <c r="DP114" s="50"/>
      <c r="DQ114" s="50"/>
      <c r="DR114" s="50"/>
      <c r="DS114" s="50"/>
      <c r="DT114" s="50"/>
      <c r="DU114" s="50"/>
    </row>
    <row r="115" spans="1:125" s="2" customFormat="1" x14ac:dyDescent="0.25">
      <c r="A115"/>
      <c r="B115"/>
      <c r="C115"/>
      <c r="D115" s="30"/>
      <c r="E115"/>
      <c r="F115" s="36"/>
      <c r="G115" s="59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50"/>
      <c r="AJ115" s="50"/>
      <c r="AK115" s="50"/>
      <c r="AL115" s="50"/>
      <c r="AM115" s="50"/>
      <c r="AN115" s="50"/>
      <c r="AO115" s="50"/>
      <c r="AP115" s="50"/>
      <c r="AQ115" s="50"/>
      <c r="AR115" s="50"/>
      <c r="AS115" s="50"/>
      <c r="AT115" s="50"/>
      <c r="AU115" s="50"/>
      <c r="AV115" s="50"/>
      <c r="AW115" s="50"/>
      <c r="AX115" s="50"/>
      <c r="AY115" s="50"/>
      <c r="AZ115" s="50"/>
      <c r="BA115" s="50"/>
      <c r="BB115" s="50"/>
      <c r="BC115" s="50"/>
      <c r="BD115" s="50"/>
      <c r="BE115" s="50"/>
      <c r="BF115" s="50"/>
      <c r="BG115" s="50"/>
      <c r="BH115" s="50"/>
      <c r="BI115" s="50"/>
      <c r="BJ115" s="50"/>
      <c r="BK115" s="50"/>
      <c r="BL115" s="50"/>
      <c r="BM115" s="50"/>
      <c r="BN115" s="50"/>
      <c r="BO115" s="50"/>
      <c r="BP115" s="50"/>
      <c r="BQ115" s="50"/>
      <c r="BR115" s="50"/>
      <c r="BS115" s="50"/>
      <c r="BT115" s="50"/>
      <c r="BU115" s="50"/>
      <c r="BV115" s="50"/>
      <c r="BW115" s="50"/>
      <c r="BX115" s="50"/>
      <c r="BY115" s="50"/>
      <c r="BZ115" s="50"/>
      <c r="CA115" s="50"/>
      <c r="CB115" s="50"/>
      <c r="CC115" s="50"/>
      <c r="CD115" s="50"/>
      <c r="CE115" s="50"/>
      <c r="CF115" s="50"/>
      <c r="CG115" s="50"/>
      <c r="CH115" s="50"/>
      <c r="CI115" s="50"/>
      <c r="CJ115" s="50"/>
      <c r="CK115" s="50"/>
      <c r="CL115" s="50"/>
      <c r="CM115" s="50"/>
      <c r="CN115" s="50"/>
      <c r="CO115" s="50"/>
      <c r="CP115" s="50"/>
      <c r="CQ115" s="50"/>
      <c r="CR115" s="50"/>
      <c r="CS115" s="50"/>
      <c r="CT115" s="50"/>
      <c r="CU115" s="50"/>
      <c r="CV115" s="50"/>
      <c r="CW115" s="50"/>
      <c r="CX115" s="50"/>
      <c r="CY115" s="50"/>
      <c r="CZ115" s="50"/>
      <c r="DA115" s="50"/>
      <c r="DB115" s="50"/>
      <c r="DC115" s="50"/>
      <c r="DD115" s="50"/>
      <c r="DE115" s="50"/>
      <c r="DF115" s="50"/>
      <c r="DG115" s="50"/>
      <c r="DH115" s="50"/>
      <c r="DI115" s="50"/>
      <c r="DJ115" s="50"/>
      <c r="DK115" s="50"/>
      <c r="DL115" s="50"/>
      <c r="DM115" s="50"/>
      <c r="DN115" s="50"/>
      <c r="DO115" s="50"/>
      <c r="DP115" s="50"/>
      <c r="DQ115" s="50"/>
      <c r="DR115" s="50"/>
      <c r="DS115" s="50"/>
      <c r="DT115" s="50"/>
      <c r="DU115" s="50"/>
    </row>
    <row r="116" spans="1:125" s="2" customFormat="1" x14ac:dyDescent="0.25">
      <c r="A116"/>
      <c r="B116"/>
      <c r="C116"/>
      <c r="D116" s="30"/>
      <c r="E116"/>
      <c r="F116" s="36"/>
      <c r="G116" s="59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/>
      <c r="AL116" s="50"/>
      <c r="AM116" s="50"/>
      <c r="AN116" s="50"/>
      <c r="AO116" s="50"/>
      <c r="AP116" s="50"/>
      <c r="AQ116" s="50"/>
      <c r="AR116" s="50"/>
      <c r="AS116" s="50"/>
      <c r="AT116" s="50"/>
      <c r="AU116" s="50"/>
      <c r="AV116" s="50"/>
      <c r="AW116" s="50"/>
      <c r="AX116" s="50"/>
      <c r="AY116" s="50"/>
      <c r="AZ116" s="50"/>
      <c r="BA116" s="50"/>
      <c r="BB116" s="50"/>
      <c r="BC116" s="50"/>
      <c r="BD116" s="50"/>
      <c r="BE116" s="50"/>
      <c r="BF116" s="50"/>
      <c r="BG116" s="50"/>
      <c r="BH116" s="50"/>
      <c r="BI116" s="50"/>
      <c r="BJ116" s="50"/>
      <c r="BK116" s="50"/>
      <c r="BL116" s="50"/>
      <c r="BM116" s="50"/>
      <c r="BN116" s="50"/>
      <c r="BO116" s="50"/>
      <c r="BP116" s="50"/>
      <c r="BQ116" s="50"/>
      <c r="BR116" s="50"/>
      <c r="BS116" s="50"/>
      <c r="BT116" s="50"/>
      <c r="BU116" s="50"/>
      <c r="BV116" s="50"/>
      <c r="BW116" s="50"/>
      <c r="BX116" s="50"/>
      <c r="BY116" s="50"/>
      <c r="BZ116" s="50"/>
      <c r="CA116" s="50"/>
      <c r="CB116" s="50"/>
      <c r="CC116" s="50"/>
      <c r="CD116" s="50"/>
      <c r="CE116" s="50"/>
      <c r="CF116" s="50"/>
      <c r="CG116" s="50"/>
      <c r="CH116" s="50"/>
      <c r="CI116" s="50"/>
      <c r="CJ116" s="50"/>
      <c r="CK116" s="50"/>
      <c r="CL116" s="50"/>
      <c r="CM116" s="50"/>
      <c r="CN116" s="50"/>
      <c r="CO116" s="50"/>
      <c r="CP116" s="50"/>
      <c r="CQ116" s="50"/>
      <c r="CR116" s="50"/>
      <c r="CS116" s="50"/>
      <c r="CT116" s="50"/>
      <c r="CU116" s="50"/>
      <c r="CV116" s="50"/>
      <c r="CW116" s="50"/>
      <c r="CX116" s="50"/>
      <c r="CY116" s="50"/>
      <c r="CZ116" s="50"/>
      <c r="DA116" s="50"/>
      <c r="DB116" s="50"/>
      <c r="DC116" s="50"/>
      <c r="DD116" s="50"/>
      <c r="DE116" s="50"/>
      <c r="DF116" s="50"/>
      <c r="DG116" s="50"/>
      <c r="DH116" s="50"/>
      <c r="DI116" s="50"/>
      <c r="DJ116" s="50"/>
      <c r="DK116" s="50"/>
      <c r="DL116" s="50"/>
      <c r="DM116" s="50"/>
      <c r="DN116" s="50"/>
      <c r="DO116" s="50"/>
      <c r="DP116" s="50"/>
      <c r="DQ116" s="50"/>
      <c r="DR116" s="50"/>
      <c r="DS116" s="50"/>
      <c r="DT116" s="50"/>
      <c r="DU116" s="50"/>
    </row>
    <row r="117" spans="1:125" s="2" customFormat="1" x14ac:dyDescent="0.25">
      <c r="A117"/>
      <c r="B117"/>
      <c r="C117"/>
      <c r="D117" s="30"/>
      <c r="E117"/>
      <c r="F117" s="36"/>
      <c r="G117" s="61"/>
      <c r="H117" s="61"/>
      <c r="I117" s="61"/>
      <c r="J117" s="61"/>
      <c r="K117" s="61"/>
      <c r="L117" s="45"/>
      <c r="M117" s="45"/>
      <c r="N117" s="45"/>
      <c r="O117" s="45"/>
      <c r="P117" s="45"/>
      <c r="S117" s="50"/>
      <c r="T117" s="50"/>
      <c r="U117" s="50"/>
      <c r="V117" s="50"/>
      <c r="W117" s="50"/>
      <c r="X117" s="50"/>
      <c r="Y117" s="50"/>
      <c r="Z117" s="50"/>
      <c r="AA117" s="50"/>
      <c r="AB117" s="50"/>
      <c r="AC117" s="50"/>
      <c r="AD117" s="50"/>
      <c r="AE117" s="50"/>
      <c r="AF117" s="50"/>
      <c r="AG117" s="50"/>
      <c r="AH117" s="50"/>
      <c r="AI117" s="50"/>
      <c r="AJ117" s="50"/>
      <c r="AK117" s="50"/>
      <c r="AL117" s="50"/>
      <c r="AM117" s="50"/>
      <c r="AN117" s="50"/>
      <c r="AO117" s="50"/>
      <c r="AP117" s="50"/>
      <c r="AQ117" s="50"/>
      <c r="AR117" s="50"/>
      <c r="AS117" s="50"/>
      <c r="AT117" s="50"/>
      <c r="AU117" s="50"/>
      <c r="AV117" s="50"/>
      <c r="AW117" s="50"/>
      <c r="AX117" s="50"/>
      <c r="AY117" s="50"/>
      <c r="AZ117" s="50"/>
      <c r="BA117" s="50"/>
      <c r="BB117" s="50"/>
      <c r="BC117" s="50"/>
      <c r="BD117" s="50"/>
      <c r="BE117" s="50"/>
      <c r="BF117" s="50"/>
      <c r="BG117" s="50"/>
      <c r="BH117" s="50"/>
      <c r="BI117" s="50"/>
      <c r="BJ117" s="50"/>
      <c r="BK117" s="50"/>
      <c r="BL117" s="50"/>
      <c r="BM117" s="50"/>
      <c r="BN117" s="50"/>
      <c r="BO117" s="50"/>
      <c r="BP117" s="50"/>
      <c r="BQ117" s="50"/>
      <c r="BR117" s="50"/>
      <c r="BS117" s="50"/>
      <c r="BT117" s="50"/>
      <c r="BU117" s="50"/>
      <c r="BV117" s="50"/>
      <c r="BW117" s="50"/>
      <c r="BX117" s="50"/>
      <c r="BY117" s="50"/>
      <c r="BZ117" s="50"/>
      <c r="CA117" s="50"/>
      <c r="CB117" s="50"/>
      <c r="CC117" s="50"/>
      <c r="CD117" s="50"/>
      <c r="CE117" s="50"/>
      <c r="CF117" s="50"/>
      <c r="CG117" s="50"/>
      <c r="CH117" s="50"/>
      <c r="CI117" s="50"/>
      <c r="CJ117" s="50"/>
      <c r="CK117" s="50"/>
      <c r="CL117" s="50"/>
      <c r="CM117" s="50"/>
      <c r="CN117" s="50"/>
      <c r="CO117" s="50"/>
      <c r="CP117" s="50"/>
      <c r="CQ117" s="50"/>
      <c r="CR117" s="50"/>
      <c r="CS117" s="50"/>
      <c r="CT117" s="50"/>
      <c r="CU117" s="50"/>
      <c r="CV117" s="50"/>
      <c r="CW117" s="50"/>
      <c r="CX117" s="50"/>
      <c r="CY117" s="50"/>
      <c r="CZ117" s="50"/>
      <c r="DA117" s="50"/>
      <c r="DB117" s="50"/>
      <c r="DC117" s="50"/>
      <c r="DD117" s="50"/>
      <c r="DE117" s="50"/>
      <c r="DF117" s="50"/>
      <c r="DG117" s="50"/>
      <c r="DH117" s="50"/>
      <c r="DI117" s="50"/>
      <c r="DJ117" s="50"/>
      <c r="DK117" s="50"/>
      <c r="DL117" s="50"/>
      <c r="DM117" s="50"/>
      <c r="DN117" s="50"/>
      <c r="DO117" s="50"/>
      <c r="DP117" s="50"/>
      <c r="DQ117" s="50"/>
      <c r="DR117" s="50"/>
      <c r="DS117" s="50"/>
      <c r="DT117" s="50"/>
      <c r="DU117" s="50"/>
    </row>
    <row r="118" spans="1:125" s="2" customFormat="1" x14ac:dyDescent="0.25">
      <c r="A118"/>
      <c r="B118"/>
      <c r="C118"/>
      <c r="D118" s="30"/>
      <c r="E118"/>
      <c r="F118" s="36"/>
      <c r="G118" s="61"/>
      <c r="H118" s="61"/>
      <c r="I118" s="61"/>
      <c r="J118" s="61"/>
      <c r="K118" s="61"/>
      <c r="L118" s="45"/>
      <c r="M118" s="45"/>
      <c r="N118" s="45"/>
      <c r="O118" s="45"/>
      <c r="P118" s="45"/>
      <c r="S118" s="50"/>
      <c r="T118" s="50"/>
      <c r="U118" s="50"/>
      <c r="V118" s="50"/>
      <c r="W118" s="50"/>
      <c r="X118" s="50"/>
      <c r="Y118" s="50"/>
      <c r="Z118" s="50"/>
      <c r="AA118" s="50"/>
      <c r="AB118" s="50"/>
      <c r="AC118" s="50"/>
      <c r="AD118" s="50"/>
      <c r="AE118" s="50"/>
      <c r="AF118" s="50"/>
      <c r="AG118" s="50"/>
      <c r="AH118" s="50"/>
      <c r="AI118" s="50"/>
      <c r="AJ118" s="50"/>
      <c r="AK118" s="50"/>
      <c r="AL118" s="50"/>
      <c r="AM118" s="50"/>
      <c r="AN118" s="50"/>
      <c r="AO118" s="50"/>
      <c r="AP118" s="50"/>
      <c r="AQ118" s="50"/>
      <c r="AR118" s="50"/>
      <c r="AS118" s="50"/>
      <c r="AT118" s="50"/>
      <c r="AU118" s="50"/>
      <c r="AV118" s="50"/>
      <c r="AW118" s="50"/>
      <c r="AX118" s="50"/>
      <c r="AY118" s="50"/>
      <c r="AZ118" s="50"/>
      <c r="BA118" s="50"/>
      <c r="BB118" s="50"/>
      <c r="BC118" s="50"/>
      <c r="BD118" s="50"/>
      <c r="BE118" s="50"/>
      <c r="BF118" s="50"/>
      <c r="BG118" s="50"/>
      <c r="BH118" s="50"/>
      <c r="BI118" s="50"/>
      <c r="BJ118" s="50"/>
      <c r="BK118" s="50"/>
      <c r="BL118" s="50"/>
      <c r="BM118" s="50"/>
      <c r="BN118" s="50"/>
      <c r="BO118" s="50"/>
      <c r="BP118" s="50"/>
      <c r="BQ118" s="50"/>
      <c r="BR118" s="50"/>
      <c r="BS118" s="50"/>
      <c r="BT118" s="50"/>
      <c r="BU118" s="50"/>
      <c r="BV118" s="50"/>
      <c r="BW118" s="50"/>
      <c r="BX118" s="50"/>
      <c r="BY118" s="50"/>
      <c r="BZ118" s="50"/>
      <c r="CA118" s="50"/>
      <c r="CB118" s="50"/>
      <c r="CC118" s="50"/>
      <c r="CD118" s="50"/>
      <c r="CE118" s="50"/>
      <c r="CF118" s="50"/>
      <c r="CG118" s="50"/>
      <c r="CH118" s="50"/>
      <c r="CI118" s="50"/>
      <c r="CJ118" s="50"/>
      <c r="CK118" s="50"/>
      <c r="CL118" s="50"/>
      <c r="CM118" s="50"/>
      <c r="CN118" s="50"/>
      <c r="CO118" s="50"/>
      <c r="CP118" s="50"/>
      <c r="CQ118" s="50"/>
      <c r="CR118" s="50"/>
      <c r="CS118" s="50"/>
      <c r="CT118" s="50"/>
      <c r="CU118" s="50"/>
      <c r="CV118" s="50"/>
      <c r="CW118" s="50"/>
      <c r="CX118" s="50"/>
      <c r="CY118" s="50"/>
      <c r="CZ118" s="50"/>
      <c r="DA118" s="50"/>
      <c r="DB118" s="50"/>
      <c r="DC118" s="50"/>
      <c r="DD118" s="50"/>
      <c r="DE118" s="50"/>
      <c r="DF118" s="50"/>
      <c r="DG118" s="50"/>
      <c r="DH118" s="50"/>
      <c r="DI118" s="50"/>
      <c r="DJ118" s="50"/>
      <c r="DK118" s="50"/>
      <c r="DL118" s="50"/>
      <c r="DM118" s="50"/>
      <c r="DN118" s="50"/>
      <c r="DO118" s="50"/>
      <c r="DP118" s="50"/>
      <c r="DQ118" s="50"/>
      <c r="DR118" s="50"/>
      <c r="DS118" s="50"/>
      <c r="DT118" s="50"/>
      <c r="DU118" s="50"/>
    </row>
    <row r="119" spans="1:125" s="2" customFormat="1" x14ac:dyDescent="0.25">
      <c r="A119"/>
      <c r="B119"/>
      <c r="C119"/>
      <c r="D119" s="30"/>
      <c r="E119"/>
      <c r="F119" s="36"/>
      <c r="G119" s="61"/>
      <c r="H119" s="61"/>
      <c r="I119" s="61"/>
      <c r="J119" s="61"/>
      <c r="K119" s="61"/>
      <c r="L119" s="45"/>
      <c r="M119" s="45"/>
      <c r="N119" s="45"/>
      <c r="O119" s="45"/>
      <c r="P119" s="45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50"/>
      <c r="BW119" s="50"/>
      <c r="BX119" s="50"/>
      <c r="BY119" s="50"/>
      <c r="BZ119" s="50"/>
      <c r="CA119" s="50"/>
      <c r="CB119" s="50"/>
      <c r="CC119" s="50"/>
      <c r="CD119" s="50"/>
      <c r="CE119" s="50"/>
      <c r="CF119" s="50"/>
      <c r="CG119" s="50"/>
      <c r="CH119" s="50"/>
      <c r="CI119" s="50"/>
      <c r="CJ119" s="50"/>
      <c r="CK119" s="50"/>
      <c r="CL119" s="50"/>
      <c r="CM119" s="50"/>
      <c r="CN119" s="50"/>
      <c r="CO119" s="50"/>
      <c r="CP119" s="50"/>
      <c r="CQ119" s="50"/>
      <c r="CR119" s="50"/>
      <c r="CS119" s="50"/>
      <c r="CT119" s="50"/>
      <c r="CU119" s="50"/>
      <c r="CV119" s="50"/>
      <c r="CW119" s="50"/>
      <c r="CX119" s="50"/>
      <c r="CY119" s="50"/>
      <c r="CZ119" s="50"/>
      <c r="DA119" s="50"/>
      <c r="DB119" s="50"/>
      <c r="DC119" s="50"/>
      <c r="DD119" s="50"/>
      <c r="DE119" s="50"/>
      <c r="DF119" s="50"/>
      <c r="DG119" s="50"/>
      <c r="DH119" s="50"/>
      <c r="DI119" s="50"/>
      <c r="DJ119" s="50"/>
      <c r="DK119" s="50"/>
      <c r="DL119" s="50"/>
      <c r="DM119" s="50"/>
      <c r="DN119" s="50"/>
      <c r="DO119" s="50"/>
      <c r="DP119" s="50"/>
      <c r="DQ119" s="50"/>
      <c r="DR119" s="50"/>
      <c r="DS119" s="50"/>
      <c r="DT119" s="50"/>
      <c r="DU119" s="50"/>
    </row>
    <row r="120" spans="1:125" s="2" customFormat="1" x14ac:dyDescent="0.25">
      <c r="A120"/>
      <c r="B120"/>
      <c r="C120"/>
      <c r="D120" s="30"/>
      <c r="E120"/>
      <c r="F120" s="36"/>
      <c r="G120" s="36"/>
      <c r="H120" s="62"/>
      <c r="I120" s="62"/>
      <c r="J120" s="62"/>
      <c r="K120" s="63"/>
      <c r="L120" s="45"/>
      <c r="M120" s="62"/>
      <c r="N120" s="62"/>
      <c r="O120" s="62"/>
      <c r="P120" s="62"/>
      <c r="Q120" s="29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50"/>
      <c r="BW120" s="50"/>
      <c r="BX120" s="50"/>
      <c r="BY120" s="50"/>
      <c r="BZ120" s="50"/>
      <c r="CA120" s="50"/>
      <c r="CB120" s="50"/>
      <c r="CC120" s="50"/>
      <c r="CD120" s="50"/>
      <c r="CE120" s="50"/>
      <c r="CF120" s="50"/>
      <c r="CG120" s="50"/>
      <c r="CH120" s="50"/>
      <c r="CI120" s="50"/>
      <c r="CJ120" s="50"/>
      <c r="CK120" s="50"/>
      <c r="CL120" s="50"/>
      <c r="CM120" s="50"/>
      <c r="CN120" s="50"/>
      <c r="CO120" s="50"/>
      <c r="CP120" s="50"/>
      <c r="CQ120" s="50"/>
      <c r="CR120" s="50"/>
      <c r="CS120" s="50"/>
      <c r="CT120" s="50"/>
      <c r="CU120" s="50"/>
      <c r="CV120" s="50"/>
      <c r="CW120" s="50"/>
      <c r="CX120" s="50"/>
      <c r="CY120" s="50"/>
      <c r="CZ120" s="50"/>
      <c r="DA120" s="50"/>
      <c r="DB120" s="50"/>
      <c r="DC120" s="50"/>
      <c r="DD120" s="50"/>
      <c r="DE120" s="50"/>
      <c r="DF120" s="50"/>
      <c r="DG120" s="50"/>
      <c r="DH120" s="50"/>
      <c r="DI120" s="50"/>
      <c r="DJ120" s="50"/>
      <c r="DK120" s="50"/>
      <c r="DL120" s="50"/>
      <c r="DM120" s="50"/>
      <c r="DN120" s="50"/>
      <c r="DO120" s="50"/>
      <c r="DP120" s="50"/>
      <c r="DQ120" s="50"/>
      <c r="DR120" s="50"/>
      <c r="DS120" s="50"/>
      <c r="DT120" s="50"/>
      <c r="DU120" s="50"/>
    </row>
    <row r="121" spans="1:125" s="2" customFormat="1" x14ac:dyDescent="0.25">
      <c r="A121"/>
      <c r="B121"/>
      <c r="C121"/>
      <c r="D121" s="30"/>
      <c r="E121"/>
      <c r="F121" s="64"/>
      <c r="G121" s="65"/>
      <c r="H121" s="46"/>
      <c r="I121" s="46"/>
      <c r="J121" s="66"/>
      <c r="K121" s="67"/>
      <c r="L121" s="64"/>
      <c r="M121" s="65"/>
      <c r="N121" s="45"/>
      <c r="O121" s="45"/>
      <c r="P121" s="45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50"/>
      <c r="BW121" s="50"/>
      <c r="BX121" s="50"/>
      <c r="BY121" s="50"/>
      <c r="BZ121" s="50"/>
      <c r="CA121" s="50"/>
      <c r="CB121" s="50"/>
      <c r="CC121" s="50"/>
      <c r="CD121" s="50"/>
      <c r="CE121" s="50"/>
      <c r="CF121" s="50"/>
      <c r="CG121" s="50"/>
      <c r="CH121" s="50"/>
      <c r="CI121" s="50"/>
      <c r="CJ121" s="50"/>
      <c r="CK121" s="50"/>
      <c r="CL121" s="50"/>
      <c r="CM121" s="50"/>
      <c r="CN121" s="50"/>
      <c r="CO121" s="50"/>
      <c r="CP121" s="50"/>
      <c r="CQ121" s="50"/>
      <c r="CR121" s="50"/>
      <c r="CS121" s="50"/>
      <c r="CT121" s="50"/>
      <c r="CU121" s="50"/>
      <c r="CV121" s="50"/>
      <c r="CW121" s="50"/>
      <c r="CX121" s="50"/>
      <c r="CY121" s="50"/>
      <c r="CZ121" s="50"/>
      <c r="DA121" s="50"/>
      <c r="DB121" s="50"/>
      <c r="DC121" s="50"/>
      <c r="DD121" s="50"/>
      <c r="DE121" s="50"/>
      <c r="DF121" s="50"/>
      <c r="DG121" s="50"/>
      <c r="DH121" s="50"/>
      <c r="DI121" s="50"/>
      <c r="DJ121" s="50"/>
      <c r="DK121" s="50"/>
      <c r="DL121" s="50"/>
      <c r="DM121" s="50"/>
      <c r="DN121" s="50"/>
      <c r="DO121" s="50"/>
      <c r="DP121" s="50"/>
      <c r="DQ121" s="50"/>
      <c r="DR121" s="50"/>
      <c r="DS121" s="50"/>
      <c r="DT121" s="50"/>
      <c r="DU121" s="50"/>
    </row>
    <row r="122" spans="1:125" s="2" customFormat="1" x14ac:dyDescent="0.25">
      <c r="A122"/>
      <c r="B122"/>
      <c r="C122"/>
      <c r="D122" s="30"/>
      <c r="E122"/>
      <c r="F122" s="64"/>
      <c r="G122" s="65"/>
      <c r="H122" s="46"/>
      <c r="I122" s="46"/>
      <c r="J122" s="66"/>
      <c r="K122" s="67"/>
      <c r="L122" s="64"/>
      <c r="M122" s="65"/>
      <c r="N122" s="45"/>
      <c r="O122" s="45"/>
      <c r="P122" s="45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50"/>
      <c r="BW122" s="50"/>
      <c r="BX122" s="50"/>
      <c r="BY122" s="50"/>
      <c r="BZ122" s="50"/>
      <c r="CA122" s="50"/>
      <c r="CB122" s="50"/>
      <c r="CC122" s="50"/>
      <c r="CD122" s="50"/>
      <c r="CE122" s="50"/>
      <c r="CF122" s="50"/>
      <c r="CG122" s="50"/>
      <c r="CH122" s="50"/>
      <c r="CI122" s="50"/>
      <c r="CJ122" s="50"/>
      <c r="CK122" s="50"/>
      <c r="CL122" s="50"/>
      <c r="CM122" s="50"/>
      <c r="CN122" s="50"/>
      <c r="CO122" s="50"/>
      <c r="CP122" s="50"/>
      <c r="CQ122" s="50"/>
      <c r="CR122" s="50"/>
      <c r="CS122" s="50"/>
      <c r="CT122" s="50"/>
      <c r="CU122" s="50"/>
      <c r="CV122" s="50"/>
      <c r="CW122" s="50"/>
      <c r="CX122" s="50"/>
      <c r="CY122" s="50"/>
      <c r="CZ122" s="50"/>
      <c r="DA122" s="50"/>
      <c r="DB122" s="50"/>
      <c r="DC122" s="50"/>
      <c r="DD122" s="50"/>
      <c r="DE122" s="50"/>
      <c r="DF122" s="50"/>
      <c r="DG122" s="50"/>
      <c r="DH122" s="50"/>
      <c r="DI122" s="50"/>
      <c r="DJ122" s="50"/>
      <c r="DK122" s="50"/>
      <c r="DL122" s="50"/>
      <c r="DM122" s="50"/>
      <c r="DN122" s="50"/>
      <c r="DO122" s="50"/>
      <c r="DP122" s="50"/>
      <c r="DQ122" s="50"/>
      <c r="DR122" s="50"/>
      <c r="DS122" s="50"/>
      <c r="DT122" s="50"/>
      <c r="DU122" s="50"/>
    </row>
    <row r="123" spans="1:125" s="2" customFormat="1" x14ac:dyDescent="0.25">
      <c r="A123"/>
      <c r="B123"/>
      <c r="C123"/>
      <c r="D123" s="30"/>
      <c r="E123"/>
      <c r="F123" s="64"/>
      <c r="G123" s="65"/>
      <c r="H123" s="46"/>
      <c r="I123" s="46"/>
      <c r="J123" s="66"/>
      <c r="K123" s="67"/>
      <c r="L123" s="64"/>
      <c r="M123" s="65"/>
      <c r="N123" s="45"/>
      <c r="O123" s="45"/>
      <c r="P123" s="45"/>
      <c r="S123" s="50"/>
      <c r="T123" s="50"/>
      <c r="U123" s="50"/>
      <c r="V123" s="50"/>
      <c r="W123" s="50"/>
      <c r="X123" s="50"/>
      <c r="Y123" s="50"/>
      <c r="Z123" s="50"/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  <c r="AK123" s="50"/>
      <c r="AL123" s="50"/>
      <c r="AM123" s="50"/>
      <c r="AN123" s="50"/>
      <c r="AO123" s="50"/>
      <c r="AP123" s="50"/>
      <c r="AQ123" s="50"/>
      <c r="AR123" s="50"/>
      <c r="AS123" s="50"/>
      <c r="AT123" s="50"/>
      <c r="AU123" s="50"/>
      <c r="AV123" s="50"/>
      <c r="AW123" s="50"/>
      <c r="AX123" s="50"/>
      <c r="AY123" s="50"/>
      <c r="AZ123" s="50"/>
      <c r="BA123" s="50"/>
      <c r="BB123" s="50"/>
      <c r="BC123" s="50"/>
      <c r="BD123" s="50"/>
      <c r="BE123" s="50"/>
      <c r="BF123" s="50"/>
      <c r="BG123" s="50"/>
      <c r="BH123" s="50"/>
      <c r="BI123" s="50"/>
      <c r="BJ123" s="50"/>
      <c r="BK123" s="50"/>
      <c r="BL123" s="50"/>
      <c r="BM123" s="50"/>
      <c r="BN123" s="50"/>
      <c r="BO123" s="50"/>
      <c r="BP123" s="50"/>
      <c r="BQ123" s="50"/>
      <c r="BR123" s="50"/>
      <c r="BS123" s="50"/>
      <c r="BT123" s="50"/>
      <c r="BU123" s="50"/>
      <c r="BV123" s="50"/>
      <c r="BW123" s="50"/>
      <c r="BX123" s="50"/>
      <c r="BY123" s="50"/>
      <c r="BZ123" s="50"/>
      <c r="CA123" s="50"/>
      <c r="CB123" s="50"/>
      <c r="CC123" s="50"/>
      <c r="CD123" s="50"/>
      <c r="CE123" s="50"/>
      <c r="CF123" s="50"/>
      <c r="CG123" s="50"/>
      <c r="CH123" s="50"/>
      <c r="CI123" s="50"/>
      <c r="CJ123" s="50"/>
      <c r="CK123" s="50"/>
      <c r="CL123" s="50"/>
      <c r="CM123" s="50"/>
      <c r="CN123" s="50"/>
      <c r="CO123" s="50"/>
      <c r="CP123" s="50"/>
      <c r="CQ123" s="50"/>
      <c r="CR123" s="50"/>
      <c r="CS123" s="50"/>
      <c r="CT123" s="50"/>
      <c r="CU123" s="50"/>
      <c r="CV123" s="50"/>
      <c r="CW123" s="50"/>
      <c r="CX123" s="50"/>
      <c r="CY123" s="50"/>
      <c r="CZ123" s="50"/>
      <c r="DA123" s="50"/>
      <c r="DB123" s="50"/>
      <c r="DC123" s="50"/>
      <c r="DD123" s="50"/>
      <c r="DE123" s="50"/>
      <c r="DF123" s="50"/>
      <c r="DG123" s="50"/>
      <c r="DH123" s="50"/>
      <c r="DI123" s="50"/>
      <c r="DJ123" s="50"/>
      <c r="DK123" s="50"/>
      <c r="DL123" s="50"/>
      <c r="DM123" s="50"/>
      <c r="DN123" s="50"/>
      <c r="DO123" s="50"/>
      <c r="DP123" s="50"/>
      <c r="DQ123" s="50"/>
      <c r="DR123" s="50"/>
      <c r="DS123" s="50"/>
      <c r="DT123" s="50"/>
      <c r="DU123" s="50"/>
    </row>
    <row r="124" spans="1:125" s="2" customFormat="1" x14ac:dyDescent="0.25">
      <c r="A124"/>
      <c r="B124"/>
      <c r="C124"/>
      <c r="D124" s="30"/>
      <c r="E124"/>
      <c r="F124" s="64"/>
      <c r="G124" s="65"/>
      <c r="H124" s="46"/>
      <c r="I124" s="46"/>
      <c r="J124" s="66"/>
      <c r="K124" s="67"/>
      <c r="L124" s="64"/>
      <c r="M124" s="65"/>
      <c r="N124" s="45"/>
      <c r="O124" s="45"/>
      <c r="P124" s="45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0"/>
      <c r="AF124" s="50"/>
      <c r="AG124" s="50"/>
      <c r="AH124" s="50"/>
      <c r="AI124" s="50"/>
      <c r="AJ124" s="50"/>
      <c r="AK124" s="50"/>
      <c r="AL124" s="50"/>
      <c r="AM124" s="50"/>
      <c r="AN124" s="50"/>
      <c r="AO124" s="50"/>
      <c r="AP124" s="50"/>
      <c r="AQ124" s="50"/>
      <c r="AR124" s="50"/>
      <c r="AS124" s="50"/>
      <c r="AT124" s="50"/>
      <c r="AU124" s="50"/>
      <c r="AV124" s="50"/>
      <c r="AW124" s="50"/>
      <c r="AX124" s="50"/>
      <c r="AY124" s="50"/>
      <c r="AZ124" s="50"/>
      <c r="BA124" s="50"/>
      <c r="BB124" s="50"/>
      <c r="BC124" s="50"/>
      <c r="BD124" s="50"/>
      <c r="BE124" s="50"/>
      <c r="BF124" s="50"/>
      <c r="BG124" s="50"/>
      <c r="BH124" s="50"/>
      <c r="BI124" s="50"/>
      <c r="BJ124" s="50"/>
      <c r="BK124" s="50"/>
      <c r="BL124" s="50"/>
      <c r="BM124" s="50"/>
      <c r="BN124" s="50"/>
      <c r="BO124" s="50"/>
      <c r="BP124" s="50"/>
      <c r="BQ124" s="50"/>
      <c r="BR124" s="50"/>
      <c r="BS124" s="50"/>
      <c r="BT124" s="50"/>
      <c r="BU124" s="50"/>
      <c r="BV124" s="50"/>
      <c r="BW124" s="50"/>
      <c r="BX124" s="50"/>
      <c r="BY124" s="50"/>
      <c r="BZ124" s="50"/>
      <c r="CA124" s="50"/>
      <c r="CB124" s="50"/>
      <c r="CC124" s="50"/>
      <c r="CD124" s="50"/>
      <c r="CE124" s="50"/>
      <c r="CF124" s="50"/>
      <c r="CG124" s="50"/>
      <c r="CH124" s="50"/>
      <c r="CI124" s="50"/>
      <c r="CJ124" s="50"/>
      <c r="CK124" s="50"/>
      <c r="CL124" s="50"/>
      <c r="CM124" s="50"/>
      <c r="CN124" s="50"/>
      <c r="CO124" s="50"/>
      <c r="CP124" s="50"/>
      <c r="CQ124" s="50"/>
      <c r="CR124" s="50"/>
      <c r="CS124" s="50"/>
      <c r="CT124" s="50"/>
      <c r="CU124" s="50"/>
      <c r="CV124" s="50"/>
      <c r="CW124" s="50"/>
      <c r="CX124" s="50"/>
      <c r="CY124" s="50"/>
      <c r="CZ124" s="50"/>
      <c r="DA124" s="50"/>
      <c r="DB124" s="50"/>
      <c r="DC124" s="50"/>
      <c r="DD124" s="50"/>
      <c r="DE124" s="50"/>
      <c r="DF124" s="50"/>
      <c r="DG124" s="50"/>
      <c r="DH124" s="50"/>
      <c r="DI124" s="50"/>
      <c r="DJ124" s="50"/>
      <c r="DK124" s="50"/>
      <c r="DL124" s="50"/>
      <c r="DM124" s="50"/>
      <c r="DN124" s="50"/>
      <c r="DO124" s="50"/>
      <c r="DP124" s="50"/>
      <c r="DQ124" s="50"/>
      <c r="DR124" s="50"/>
      <c r="DS124" s="50"/>
      <c r="DT124" s="50"/>
      <c r="DU124" s="50"/>
    </row>
    <row r="125" spans="1:125" s="2" customFormat="1" x14ac:dyDescent="0.25">
      <c r="A125"/>
      <c r="B125"/>
      <c r="C125"/>
      <c r="D125" s="30"/>
      <c r="E125"/>
      <c r="F125" s="64"/>
      <c r="G125" s="65"/>
      <c r="H125" s="46"/>
      <c r="I125" s="46"/>
      <c r="J125" s="66"/>
      <c r="K125" s="67"/>
      <c r="L125" s="64"/>
      <c r="M125" s="65"/>
      <c r="N125" s="45"/>
      <c r="O125" s="45"/>
      <c r="P125" s="45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50"/>
      <c r="AE125" s="50"/>
      <c r="AF125" s="50"/>
      <c r="AG125" s="50"/>
      <c r="AH125" s="50"/>
      <c r="AI125" s="50"/>
      <c r="AJ125" s="50"/>
      <c r="AK125" s="50"/>
      <c r="AL125" s="50"/>
      <c r="AM125" s="50"/>
      <c r="AN125" s="50"/>
      <c r="AO125" s="50"/>
      <c r="AP125" s="50"/>
      <c r="AQ125" s="50"/>
      <c r="AR125" s="50"/>
      <c r="AS125" s="50"/>
      <c r="AT125" s="50"/>
      <c r="AU125" s="50"/>
      <c r="AV125" s="50"/>
      <c r="AW125" s="50"/>
      <c r="AX125" s="50"/>
      <c r="AY125" s="50"/>
      <c r="AZ125" s="50"/>
      <c r="BA125" s="50"/>
      <c r="BB125" s="50"/>
      <c r="BC125" s="50"/>
      <c r="BD125" s="50"/>
      <c r="BE125" s="50"/>
      <c r="BF125" s="50"/>
      <c r="BG125" s="50"/>
      <c r="BH125" s="50"/>
      <c r="BI125" s="50"/>
      <c r="BJ125" s="50"/>
      <c r="BK125" s="50"/>
      <c r="BL125" s="50"/>
      <c r="BM125" s="50"/>
      <c r="BN125" s="50"/>
      <c r="BO125" s="50"/>
      <c r="BP125" s="50"/>
      <c r="BQ125" s="50"/>
      <c r="BR125" s="50"/>
      <c r="BS125" s="50"/>
      <c r="BT125" s="50"/>
      <c r="BU125" s="50"/>
      <c r="BV125" s="50"/>
      <c r="BW125" s="50"/>
      <c r="BX125" s="50"/>
      <c r="BY125" s="50"/>
      <c r="BZ125" s="50"/>
      <c r="CA125" s="50"/>
      <c r="CB125" s="50"/>
      <c r="CC125" s="50"/>
      <c r="CD125" s="50"/>
      <c r="CE125" s="50"/>
      <c r="CF125" s="50"/>
      <c r="CG125" s="50"/>
      <c r="CH125" s="50"/>
      <c r="CI125" s="50"/>
      <c r="CJ125" s="50"/>
      <c r="CK125" s="50"/>
      <c r="CL125" s="50"/>
      <c r="CM125" s="50"/>
      <c r="CN125" s="50"/>
      <c r="CO125" s="50"/>
      <c r="CP125" s="50"/>
      <c r="CQ125" s="50"/>
      <c r="CR125" s="50"/>
      <c r="CS125" s="50"/>
      <c r="CT125" s="50"/>
      <c r="CU125" s="50"/>
      <c r="CV125" s="50"/>
      <c r="CW125" s="50"/>
      <c r="CX125" s="50"/>
      <c r="CY125" s="50"/>
      <c r="CZ125" s="50"/>
      <c r="DA125" s="50"/>
      <c r="DB125" s="50"/>
      <c r="DC125" s="50"/>
      <c r="DD125" s="50"/>
      <c r="DE125" s="50"/>
      <c r="DF125" s="50"/>
      <c r="DG125" s="50"/>
      <c r="DH125" s="50"/>
      <c r="DI125" s="50"/>
      <c r="DJ125" s="50"/>
      <c r="DK125" s="50"/>
      <c r="DL125" s="50"/>
      <c r="DM125" s="50"/>
      <c r="DN125" s="50"/>
      <c r="DO125" s="50"/>
      <c r="DP125" s="50"/>
      <c r="DQ125" s="50"/>
      <c r="DR125" s="50"/>
      <c r="DS125" s="50"/>
      <c r="DT125" s="50"/>
      <c r="DU125" s="50"/>
    </row>
    <row r="126" spans="1:125" s="2" customFormat="1" x14ac:dyDescent="0.25">
      <c r="A126"/>
      <c r="B126"/>
      <c r="C126"/>
      <c r="D126" s="30"/>
      <c r="E126"/>
      <c r="F126" s="64"/>
      <c r="G126" s="65"/>
      <c r="H126" s="46"/>
      <c r="I126" s="46"/>
      <c r="J126" s="66"/>
      <c r="K126" s="67"/>
      <c r="L126" s="64"/>
      <c r="M126" s="65"/>
      <c r="N126" s="45"/>
      <c r="O126" s="45"/>
      <c r="P126" s="45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0"/>
      <c r="AE126" s="50"/>
      <c r="AF126" s="50"/>
      <c r="AG126" s="50"/>
      <c r="AH126" s="50"/>
      <c r="AI126" s="50"/>
      <c r="AJ126" s="50"/>
      <c r="AK126" s="50"/>
      <c r="AL126" s="50"/>
      <c r="AM126" s="50"/>
      <c r="AN126" s="50"/>
      <c r="AO126" s="50"/>
      <c r="AP126" s="50"/>
      <c r="AQ126" s="50"/>
      <c r="AR126" s="50"/>
      <c r="AS126" s="50"/>
      <c r="AT126" s="50"/>
      <c r="AU126" s="50"/>
      <c r="AV126" s="50"/>
      <c r="AW126" s="50"/>
      <c r="AX126" s="50"/>
      <c r="AY126" s="50"/>
      <c r="AZ126" s="50"/>
      <c r="BA126" s="50"/>
      <c r="BB126" s="50"/>
      <c r="BC126" s="50"/>
      <c r="BD126" s="50"/>
      <c r="BE126" s="50"/>
      <c r="BF126" s="50"/>
      <c r="BG126" s="50"/>
      <c r="BH126" s="50"/>
      <c r="BI126" s="50"/>
      <c r="BJ126" s="50"/>
      <c r="BK126" s="50"/>
      <c r="BL126" s="50"/>
      <c r="BM126" s="50"/>
      <c r="BN126" s="50"/>
      <c r="BO126" s="50"/>
      <c r="BP126" s="50"/>
      <c r="BQ126" s="50"/>
      <c r="BR126" s="50"/>
      <c r="BS126" s="50"/>
      <c r="BT126" s="50"/>
      <c r="BU126" s="50"/>
      <c r="BV126" s="50"/>
      <c r="BW126" s="50"/>
      <c r="BX126" s="50"/>
      <c r="BY126" s="50"/>
      <c r="BZ126" s="50"/>
      <c r="CA126" s="50"/>
      <c r="CB126" s="50"/>
      <c r="CC126" s="50"/>
      <c r="CD126" s="50"/>
      <c r="CE126" s="50"/>
      <c r="CF126" s="50"/>
      <c r="CG126" s="50"/>
      <c r="CH126" s="50"/>
      <c r="CI126" s="50"/>
      <c r="CJ126" s="50"/>
      <c r="CK126" s="50"/>
      <c r="CL126" s="50"/>
      <c r="CM126" s="50"/>
      <c r="CN126" s="50"/>
      <c r="CO126" s="50"/>
      <c r="CP126" s="50"/>
      <c r="CQ126" s="50"/>
      <c r="CR126" s="50"/>
      <c r="CS126" s="50"/>
      <c r="CT126" s="50"/>
      <c r="CU126" s="50"/>
      <c r="CV126" s="50"/>
      <c r="CW126" s="50"/>
      <c r="CX126" s="50"/>
      <c r="CY126" s="50"/>
      <c r="CZ126" s="50"/>
      <c r="DA126" s="50"/>
      <c r="DB126" s="50"/>
      <c r="DC126" s="50"/>
      <c r="DD126" s="50"/>
      <c r="DE126" s="50"/>
      <c r="DF126" s="50"/>
      <c r="DG126" s="50"/>
      <c r="DH126" s="50"/>
      <c r="DI126" s="50"/>
      <c r="DJ126" s="50"/>
      <c r="DK126" s="50"/>
      <c r="DL126" s="50"/>
      <c r="DM126" s="50"/>
      <c r="DN126" s="50"/>
      <c r="DO126" s="50"/>
      <c r="DP126" s="50"/>
      <c r="DQ126" s="50"/>
      <c r="DR126" s="50"/>
      <c r="DS126" s="50"/>
      <c r="DT126" s="50"/>
      <c r="DU126" s="50"/>
    </row>
    <row r="127" spans="1:125" s="2" customFormat="1" x14ac:dyDescent="0.25">
      <c r="A127"/>
      <c r="B127"/>
      <c r="C127"/>
      <c r="D127" s="30"/>
      <c r="E127"/>
      <c r="F127" s="64"/>
      <c r="G127" s="65"/>
      <c r="H127" s="46"/>
      <c r="I127" s="46"/>
      <c r="J127" s="66"/>
      <c r="K127" s="67"/>
      <c r="L127" s="64"/>
      <c r="M127" s="65"/>
      <c r="N127" s="45"/>
      <c r="O127" s="45"/>
      <c r="P127" s="45"/>
      <c r="S127" s="50"/>
      <c r="T127" s="50"/>
      <c r="U127" s="50"/>
      <c r="V127" s="50"/>
      <c r="W127" s="50"/>
      <c r="X127" s="50"/>
      <c r="Y127" s="50"/>
      <c r="Z127" s="50"/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  <c r="AK127" s="50"/>
      <c r="AL127" s="50"/>
      <c r="AM127" s="50"/>
      <c r="AN127" s="50"/>
      <c r="AO127" s="50"/>
      <c r="AP127" s="50"/>
      <c r="AQ127" s="50"/>
      <c r="AR127" s="50"/>
      <c r="AS127" s="50"/>
      <c r="AT127" s="50"/>
      <c r="AU127" s="50"/>
      <c r="AV127" s="50"/>
      <c r="AW127" s="50"/>
      <c r="AX127" s="50"/>
      <c r="AY127" s="50"/>
      <c r="AZ127" s="50"/>
      <c r="BA127" s="50"/>
      <c r="BB127" s="50"/>
      <c r="BC127" s="50"/>
      <c r="BD127" s="50"/>
      <c r="BE127" s="50"/>
      <c r="BF127" s="50"/>
      <c r="BG127" s="50"/>
      <c r="BH127" s="50"/>
      <c r="BI127" s="50"/>
      <c r="BJ127" s="50"/>
      <c r="BK127" s="50"/>
      <c r="BL127" s="50"/>
      <c r="BM127" s="50"/>
      <c r="BN127" s="50"/>
      <c r="BO127" s="50"/>
      <c r="BP127" s="50"/>
      <c r="BQ127" s="50"/>
      <c r="BR127" s="50"/>
      <c r="BS127" s="50"/>
      <c r="BT127" s="50"/>
      <c r="BU127" s="50"/>
      <c r="BV127" s="50"/>
      <c r="BW127" s="50"/>
      <c r="BX127" s="50"/>
      <c r="BY127" s="50"/>
      <c r="BZ127" s="50"/>
      <c r="CA127" s="50"/>
      <c r="CB127" s="50"/>
      <c r="CC127" s="50"/>
      <c r="CD127" s="50"/>
      <c r="CE127" s="50"/>
      <c r="CF127" s="50"/>
      <c r="CG127" s="50"/>
      <c r="CH127" s="50"/>
      <c r="CI127" s="50"/>
      <c r="CJ127" s="50"/>
      <c r="CK127" s="50"/>
      <c r="CL127" s="50"/>
      <c r="CM127" s="50"/>
      <c r="CN127" s="50"/>
      <c r="CO127" s="50"/>
      <c r="CP127" s="50"/>
      <c r="CQ127" s="50"/>
      <c r="CR127" s="50"/>
      <c r="CS127" s="50"/>
      <c r="CT127" s="50"/>
      <c r="CU127" s="50"/>
      <c r="CV127" s="50"/>
      <c r="CW127" s="50"/>
      <c r="CX127" s="50"/>
      <c r="CY127" s="50"/>
      <c r="CZ127" s="50"/>
      <c r="DA127" s="50"/>
      <c r="DB127" s="50"/>
      <c r="DC127" s="50"/>
      <c r="DD127" s="50"/>
      <c r="DE127" s="50"/>
      <c r="DF127" s="50"/>
      <c r="DG127" s="50"/>
      <c r="DH127" s="50"/>
      <c r="DI127" s="50"/>
      <c r="DJ127" s="50"/>
      <c r="DK127" s="50"/>
      <c r="DL127" s="50"/>
      <c r="DM127" s="50"/>
      <c r="DN127" s="50"/>
      <c r="DO127" s="50"/>
      <c r="DP127" s="50"/>
      <c r="DQ127" s="50"/>
      <c r="DR127" s="50"/>
      <c r="DS127" s="50"/>
      <c r="DT127" s="50"/>
      <c r="DU127" s="50"/>
    </row>
    <row r="128" spans="1:125" s="2" customFormat="1" x14ac:dyDescent="0.25">
      <c r="A128"/>
      <c r="B128"/>
      <c r="C128"/>
      <c r="D128" s="30"/>
      <c r="E128"/>
      <c r="F128" s="64"/>
      <c r="G128" s="65"/>
      <c r="H128" s="46"/>
      <c r="I128" s="46"/>
      <c r="J128" s="66"/>
      <c r="K128" s="67"/>
      <c r="L128" s="64"/>
      <c r="M128" s="65"/>
      <c r="N128" s="45"/>
      <c r="O128" s="45"/>
      <c r="P128" s="45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/>
      <c r="AL128" s="50"/>
      <c r="AM128" s="50"/>
      <c r="AN128" s="50"/>
      <c r="AO128" s="50"/>
      <c r="AP128" s="50"/>
      <c r="AQ128" s="50"/>
      <c r="AR128" s="50"/>
      <c r="AS128" s="50"/>
      <c r="AT128" s="50"/>
      <c r="AU128" s="50"/>
      <c r="AV128" s="50"/>
      <c r="AW128" s="50"/>
      <c r="AX128" s="50"/>
      <c r="AY128" s="50"/>
      <c r="AZ128" s="50"/>
      <c r="BA128" s="50"/>
      <c r="BB128" s="50"/>
      <c r="BC128" s="50"/>
      <c r="BD128" s="50"/>
      <c r="BE128" s="50"/>
      <c r="BF128" s="50"/>
      <c r="BG128" s="50"/>
      <c r="BH128" s="50"/>
      <c r="BI128" s="50"/>
      <c r="BJ128" s="50"/>
      <c r="BK128" s="50"/>
      <c r="BL128" s="50"/>
      <c r="BM128" s="50"/>
      <c r="BN128" s="50"/>
      <c r="BO128" s="50"/>
      <c r="BP128" s="50"/>
      <c r="BQ128" s="50"/>
      <c r="BR128" s="50"/>
      <c r="BS128" s="50"/>
      <c r="BT128" s="50"/>
      <c r="BU128" s="50"/>
      <c r="BV128" s="50"/>
      <c r="BW128" s="50"/>
      <c r="BX128" s="50"/>
      <c r="BY128" s="50"/>
      <c r="BZ128" s="50"/>
      <c r="CA128" s="50"/>
      <c r="CB128" s="50"/>
      <c r="CC128" s="50"/>
      <c r="CD128" s="50"/>
      <c r="CE128" s="50"/>
      <c r="CF128" s="50"/>
      <c r="CG128" s="50"/>
      <c r="CH128" s="50"/>
      <c r="CI128" s="50"/>
      <c r="CJ128" s="50"/>
      <c r="CK128" s="50"/>
      <c r="CL128" s="50"/>
      <c r="CM128" s="50"/>
      <c r="CN128" s="50"/>
      <c r="CO128" s="50"/>
      <c r="CP128" s="50"/>
      <c r="CQ128" s="50"/>
      <c r="CR128" s="50"/>
      <c r="CS128" s="50"/>
      <c r="CT128" s="50"/>
      <c r="CU128" s="50"/>
      <c r="CV128" s="50"/>
      <c r="CW128" s="50"/>
      <c r="CX128" s="50"/>
      <c r="CY128" s="50"/>
      <c r="CZ128" s="50"/>
      <c r="DA128" s="50"/>
      <c r="DB128" s="50"/>
      <c r="DC128" s="50"/>
      <c r="DD128" s="50"/>
      <c r="DE128" s="50"/>
      <c r="DF128" s="50"/>
      <c r="DG128" s="50"/>
      <c r="DH128" s="50"/>
      <c r="DI128" s="50"/>
      <c r="DJ128" s="50"/>
      <c r="DK128" s="50"/>
      <c r="DL128" s="50"/>
      <c r="DM128" s="50"/>
      <c r="DN128" s="50"/>
      <c r="DO128" s="50"/>
      <c r="DP128" s="50"/>
      <c r="DQ128" s="50"/>
      <c r="DR128" s="50"/>
      <c r="DS128" s="50"/>
      <c r="DT128" s="50"/>
      <c r="DU128" s="50"/>
    </row>
    <row r="129" spans="6:125" x14ac:dyDescent="0.25">
      <c r="F129" s="64"/>
      <c r="G129" s="65"/>
      <c r="H129" s="46"/>
      <c r="I129" s="46"/>
      <c r="J129" s="66"/>
      <c r="K129" s="67"/>
      <c r="L129" s="64"/>
      <c r="M129" s="65"/>
      <c r="N129" s="45"/>
      <c r="O129" s="45"/>
      <c r="P129" s="45"/>
    </row>
    <row r="130" spans="6:125" x14ac:dyDescent="0.25">
      <c r="F130" s="64"/>
      <c r="G130" s="65"/>
      <c r="H130" s="46"/>
      <c r="I130" s="46"/>
      <c r="J130" s="66"/>
      <c r="K130" s="67"/>
      <c r="L130" s="64"/>
      <c r="M130" s="65"/>
      <c r="N130" s="45"/>
      <c r="O130" s="45"/>
      <c r="P130" s="45"/>
    </row>
    <row r="131" spans="6:125" x14ac:dyDescent="0.25">
      <c r="F131" s="64"/>
      <c r="G131" s="65"/>
      <c r="H131" s="46"/>
      <c r="I131" s="46"/>
      <c r="J131" s="66"/>
      <c r="K131" s="67"/>
      <c r="L131" s="64"/>
      <c r="M131" s="65"/>
      <c r="N131" s="45"/>
      <c r="O131" s="45"/>
      <c r="P131" s="45"/>
    </row>
    <row r="132" spans="6:125" x14ac:dyDescent="0.25">
      <c r="F132" s="64"/>
      <c r="G132" s="65"/>
      <c r="H132" s="68"/>
      <c r="I132" s="68"/>
      <c r="J132" s="67"/>
      <c r="K132" s="67"/>
      <c r="L132" s="64"/>
      <c r="M132" s="65"/>
      <c r="N132" s="45"/>
      <c r="O132" s="45"/>
      <c r="P132" s="45"/>
    </row>
    <row r="133" spans="6:125" x14ac:dyDescent="0.25">
      <c r="F133" s="64"/>
      <c r="G133" s="65"/>
      <c r="H133" s="46"/>
      <c r="I133" s="46"/>
      <c r="J133" s="66"/>
      <c r="K133" s="67"/>
      <c r="L133" s="64"/>
      <c r="M133" s="65"/>
      <c r="N133" s="45"/>
      <c r="O133" s="45"/>
      <c r="P133" s="45"/>
    </row>
    <row r="134" spans="6:125" x14ac:dyDescent="0.25">
      <c r="F134" s="64"/>
      <c r="G134" s="65"/>
      <c r="H134" s="46"/>
      <c r="I134" s="46"/>
      <c r="J134" s="66"/>
      <c r="K134" s="67"/>
      <c r="L134" s="64"/>
      <c r="M134" s="65"/>
      <c r="N134" s="45"/>
      <c r="O134" s="45"/>
      <c r="P134" s="45"/>
    </row>
    <row r="135" spans="6:125" x14ac:dyDescent="0.25">
      <c r="F135" s="64"/>
      <c r="G135" s="65"/>
      <c r="H135" s="46"/>
      <c r="I135" s="46"/>
      <c r="J135" s="66"/>
      <c r="K135" s="67"/>
      <c r="L135" s="64"/>
      <c r="M135" s="65"/>
      <c r="N135" s="45"/>
      <c r="O135" s="45"/>
      <c r="P135" s="45"/>
    </row>
    <row r="136" spans="6:125" x14ac:dyDescent="0.25">
      <c r="F136" s="36"/>
      <c r="G136" s="36"/>
      <c r="H136" s="68"/>
      <c r="I136" s="68"/>
      <c r="J136" s="68"/>
      <c r="K136" s="68"/>
      <c r="L136" s="45"/>
      <c r="M136" s="45"/>
      <c r="N136" s="45"/>
      <c r="O136" s="45"/>
      <c r="P136" s="45"/>
    </row>
    <row r="137" spans="6:125" x14ac:dyDescent="0.25">
      <c r="F137" s="36"/>
      <c r="G137" s="36"/>
      <c r="H137" s="69"/>
      <c r="I137" s="69"/>
      <c r="J137" s="69"/>
      <c r="K137" s="67"/>
      <c r="L137" s="45"/>
      <c r="M137" s="45"/>
      <c r="N137" s="45"/>
      <c r="O137" s="45"/>
      <c r="P137" s="45"/>
    </row>
    <row r="138" spans="6:125" x14ac:dyDescent="0.25">
      <c r="F138" s="36"/>
      <c r="G138" s="36"/>
      <c r="H138" s="70"/>
      <c r="I138" s="71"/>
      <c r="J138" s="72"/>
      <c r="K138" s="73"/>
      <c r="L138" s="45"/>
      <c r="M138" s="45"/>
      <c r="N138" s="45"/>
      <c r="O138" s="45"/>
      <c r="P138" s="45"/>
    </row>
    <row r="139" spans="6:125" x14ac:dyDescent="0.25">
      <c r="F139" s="36"/>
      <c r="G139" s="36"/>
      <c r="H139" s="69"/>
      <c r="I139" s="69"/>
      <c r="J139" s="69"/>
      <c r="K139" s="65"/>
      <c r="L139" s="45"/>
      <c r="M139" s="45"/>
      <c r="N139" s="45"/>
      <c r="O139" s="45"/>
      <c r="P139" s="45"/>
    </row>
    <row r="140" spans="6:125" s="30" customFormat="1" x14ac:dyDescent="0.25">
      <c r="G140" s="58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  <c r="AL140" s="36"/>
      <c r="AM140" s="36"/>
      <c r="AN140" s="36"/>
      <c r="AO140" s="36"/>
      <c r="AP140" s="36"/>
      <c r="AQ140" s="36"/>
      <c r="AR140" s="36"/>
      <c r="AS140" s="36"/>
      <c r="AT140" s="36"/>
      <c r="AU140" s="36"/>
      <c r="AV140" s="36"/>
      <c r="AW140" s="36"/>
      <c r="AX140" s="36"/>
      <c r="AY140" s="36"/>
      <c r="AZ140" s="36"/>
      <c r="BA140" s="36"/>
      <c r="BB140" s="36"/>
      <c r="BC140" s="36"/>
      <c r="BD140" s="36"/>
      <c r="BE140" s="36"/>
      <c r="BF140" s="36"/>
      <c r="BG140" s="36"/>
      <c r="BH140" s="36"/>
      <c r="BI140" s="36"/>
      <c r="BJ140" s="36"/>
      <c r="BK140" s="36"/>
      <c r="BL140" s="36"/>
      <c r="BM140" s="36"/>
      <c r="BN140" s="36"/>
      <c r="BO140" s="36"/>
      <c r="BP140" s="36"/>
      <c r="BQ140" s="36"/>
      <c r="BR140" s="36"/>
      <c r="BS140" s="36"/>
      <c r="BT140" s="36"/>
      <c r="BU140" s="36"/>
      <c r="BV140" s="36"/>
      <c r="BW140" s="36"/>
      <c r="BX140" s="36"/>
      <c r="BY140" s="36"/>
      <c r="BZ140" s="36"/>
      <c r="CA140" s="36"/>
      <c r="CB140" s="36"/>
      <c r="CC140" s="36"/>
      <c r="CD140" s="36"/>
      <c r="CE140" s="36"/>
      <c r="CF140" s="36"/>
      <c r="CG140" s="36"/>
      <c r="CH140" s="36"/>
      <c r="CI140" s="36"/>
      <c r="CJ140" s="36"/>
      <c r="CK140" s="36"/>
      <c r="CL140" s="36"/>
      <c r="CM140" s="36"/>
      <c r="CN140" s="36"/>
      <c r="CO140" s="36"/>
      <c r="CP140" s="36"/>
      <c r="CQ140" s="36"/>
      <c r="CR140" s="36"/>
      <c r="CS140" s="36"/>
      <c r="CT140" s="36"/>
      <c r="CU140" s="36"/>
      <c r="CV140" s="36"/>
      <c r="CW140" s="36"/>
      <c r="CX140" s="36"/>
      <c r="CY140" s="36"/>
      <c r="CZ140" s="36"/>
      <c r="DA140" s="36"/>
      <c r="DB140" s="36"/>
      <c r="DC140" s="36"/>
      <c r="DD140" s="36"/>
      <c r="DE140" s="36"/>
      <c r="DF140" s="36"/>
      <c r="DG140" s="36"/>
      <c r="DH140" s="36"/>
      <c r="DI140" s="36"/>
      <c r="DJ140" s="36"/>
      <c r="DK140" s="36"/>
      <c r="DL140" s="36"/>
      <c r="DM140" s="36"/>
      <c r="DN140" s="36"/>
      <c r="DO140" s="36"/>
      <c r="DP140" s="36"/>
      <c r="DQ140" s="36"/>
      <c r="DR140" s="36"/>
      <c r="DS140" s="36"/>
      <c r="DT140" s="36"/>
      <c r="DU140" s="36"/>
    </row>
    <row r="141" spans="6:125" x14ac:dyDescent="0.25">
      <c r="F141"/>
      <c r="G141" s="25"/>
    </row>
    <row r="142" spans="6:125" x14ac:dyDescent="0.25">
      <c r="R142" s="2" t="s">
        <v>0</v>
      </c>
    </row>
    <row r="143" spans="6:125" x14ac:dyDescent="0.25">
      <c r="F143"/>
      <c r="G143" s="25"/>
    </row>
    <row r="144" spans="6:125" x14ac:dyDescent="0.25">
      <c r="F144"/>
      <c r="G144" s="25"/>
    </row>
    <row r="145" spans="6:8" x14ac:dyDescent="0.25">
      <c r="F145"/>
      <c r="G145" s="25"/>
    </row>
    <row r="146" spans="6:8" x14ac:dyDescent="0.25">
      <c r="F146"/>
      <c r="G146" s="25"/>
    </row>
    <row r="147" spans="6:8" x14ac:dyDescent="0.25">
      <c r="F147"/>
      <c r="G147" s="25"/>
    </row>
    <row r="148" spans="6:8" x14ac:dyDescent="0.25">
      <c r="F148"/>
      <c r="G148" s="25"/>
    </row>
    <row r="149" spans="6:8" x14ac:dyDescent="0.25">
      <c r="F149"/>
      <c r="G149" s="25"/>
    </row>
    <row r="150" spans="6:8" x14ac:dyDescent="0.25">
      <c r="F150"/>
      <c r="G150" s="25"/>
    </row>
    <row r="151" spans="6:8" x14ac:dyDescent="0.25">
      <c r="F151"/>
      <c r="G151"/>
      <c r="H151" s="1"/>
    </row>
    <row r="152" spans="6:8" x14ac:dyDescent="0.25">
      <c r="F152"/>
      <c r="G152"/>
      <c r="H152" s="1"/>
    </row>
    <row r="153" spans="6:8" x14ac:dyDescent="0.25">
      <c r="F153"/>
      <c r="G153"/>
      <c r="H153" s="1"/>
    </row>
    <row r="154" spans="6:8" x14ac:dyDescent="0.25">
      <c r="F154"/>
      <c r="G154"/>
      <c r="H154" s="1"/>
    </row>
    <row r="155" spans="6:8" x14ac:dyDescent="0.25">
      <c r="F155"/>
      <c r="G155"/>
      <c r="H155" s="1"/>
    </row>
    <row r="156" spans="6:8" x14ac:dyDescent="0.25">
      <c r="F156"/>
      <c r="G156"/>
      <c r="H156" s="1"/>
    </row>
    <row r="157" spans="6:8" x14ac:dyDescent="0.25">
      <c r="F157"/>
      <c r="G157"/>
      <c r="H157" s="1"/>
    </row>
    <row r="158" spans="6:8" x14ac:dyDescent="0.25">
      <c r="F158"/>
      <c r="G158"/>
      <c r="H158" s="1"/>
    </row>
    <row r="159" spans="6:8" x14ac:dyDescent="0.25">
      <c r="F159"/>
      <c r="G159"/>
      <c r="H159" s="1"/>
    </row>
    <row r="160" spans="6:8" x14ac:dyDescent="0.25">
      <c r="F160"/>
      <c r="G160"/>
      <c r="H160" s="1"/>
    </row>
    <row r="161" spans="6:8" x14ac:dyDescent="0.25">
      <c r="F161"/>
      <c r="G161"/>
      <c r="H161" s="1"/>
    </row>
    <row r="162" spans="6:8" x14ac:dyDescent="0.25">
      <c r="F162"/>
      <c r="G162"/>
      <c r="H162" s="1"/>
    </row>
    <row r="163" spans="6:8" x14ac:dyDescent="0.25">
      <c r="F163"/>
      <c r="G163"/>
      <c r="H163" s="1"/>
    </row>
    <row r="164" spans="6:8" x14ac:dyDescent="0.25">
      <c r="F164"/>
      <c r="G164"/>
      <c r="H164" s="1"/>
    </row>
    <row r="165" spans="6:8" x14ac:dyDescent="0.25">
      <c r="F165"/>
      <c r="G165"/>
      <c r="H165" s="1"/>
    </row>
    <row r="166" spans="6:8" x14ac:dyDescent="0.25">
      <c r="F166"/>
      <c r="G166"/>
      <c r="H166" s="1"/>
    </row>
    <row r="167" spans="6:8" x14ac:dyDescent="0.25">
      <c r="F167"/>
      <c r="G167"/>
      <c r="H167" s="1"/>
    </row>
  </sheetData>
  <sheetProtection algorithmName="SHA-512" hashValue="3T/IM8liwskDALD1PL2sDCBo0o2oeaEdHgluF41s/DjF7Qp7LZkztKWECyqhCELeg15WvPJQDOeb75j+fu6GXA==" saltValue="+xKujEu2HkiuHjsgPxZp2Q==" spinCount="100000" sheet="1" formatCells="0" formatColumns="0" formatRows="0" insertColumns="0" insertRows="0" insertHyperlinks="0" deleteColumns="0" deleteRows="0" sort="0" autoFilter="0" pivotTables="0"/>
  <mergeCells count="4">
    <mergeCell ref="Q1:R1"/>
    <mergeCell ref="G117:K119"/>
    <mergeCell ref="A3:Q3"/>
    <mergeCell ref="A4:Q4"/>
  </mergeCells>
  <printOptions horizontalCentered="1" verticalCentered="1"/>
  <pageMargins left="0.31496062992125984" right="0.11811023622047245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Humanos BLP</dc:creator>
  <cp:lastModifiedBy>Recursos Humanos BLP</cp:lastModifiedBy>
  <dcterms:created xsi:type="dcterms:W3CDTF">2021-06-14T15:18:21Z</dcterms:created>
  <dcterms:modified xsi:type="dcterms:W3CDTF">2021-06-14T15:54:19Z</dcterms:modified>
</cp:coreProperties>
</file>