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8_{518D9DA4-203B-4FB9-8E30-E7F5EDD93EFC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Hoja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3" i="1" l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H72" i="1" l="1"/>
  <c r="G111" i="1"/>
  <c r="G124" i="1"/>
  <c r="F45" i="1"/>
  <c r="G76" i="1"/>
  <c r="E76" i="1"/>
  <c r="H114" i="1" l="1"/>
  <c r="G114" i="1"/>
  <c r="H125" i="1" s="1"/>
  <c r="E114" i="1"/>
  <c r="G125" i="1" s="1"/>
  <c r="H76" i="1"/>
  <c r="G45" i="1"/>
  <c r="E45" i="1"/>
  <c r="H45" i="1"/>
  <c r="I125" i="1" l="1"/>
  <c r="G126" i="1"/>
  <c r="I45" i="1"/>
  <c r="H124" i="1"/>
  <c r="H116" i="1"/>
  <c r="I76" i="1"/>
  <c r="H126" i="1" l="1"/>
  <c r="I115" i="1"/>
  <c r="I116" i="1" s="1"/>
  <c r="I128" i="1"/>
  <c r="I114" i="1" l="1"/>
  <c r="I117" i="1" s="1"/>
  <c r="E117" i="1"/>
  <c r="H117" i="1"/>
  <c r="G117" i="1"/>
  <c r="I129" i="1" l="1"/>
</calcChain>
</file>

<file path=xl/sharedStrings.xml><?xml version="1.0" encoding="utf-8"?>
<sst xmlns="http://schemas.openxmlformats.org/spreadsheetml/2006/main" count="125" uniqueCount="123">
  <si>
    <t>SECRETARIA DE EDUCACIÓN JALISCO.</t>
  </si>
  <si>
    <t>COORDINACIÓN DE EDUCACIÓN MEDIA SUPERIOR</t>
  </si>
  <si>
    <t>INSTITUTO DE FORMACIÓN PARA EL TRABAJO DEL ESTADO DE JALISCO</t>
  </si>
  <si>
    <t>CAPITULO</t>
  </si>
  <si>
    <t>CONCEPTO</t>
  </si>
  <si>
    <t xml:space="preserve"> PRESUPUESTO FEDERAL </t>
  </si>
  <si>
    <t xml:space="preserve">  PRESUPUESTO AUTOGENERADO </t>
  </si>
  <si>
    <t>TOTAL POR PARTIDA</t>
  </si>
  <si>
    <t>Sueldo base</t>
  </si>
  <si>
    <t>Honorarios por servicios personales</t>
  </si>
  <si>
    <t>Prima Quinquenal</t>
  </si>
  <si>
    <t>Prima vacacional y dominical</t>
  </si>
  <si>
    <t>Aguinaldo</t>
  </si>
  <si>
    <t>Asignación especifica para para docentes</t>
  </si>
  <si>
    <t>Compensaciones para material didáctico</t>
  </si>
  <si>
    <t xml:space="preserve">Compensacion por titulación a nivel </t>
  </si>
  <si>
    <t>Compensaciones por nomina</t>
  </si>
  <si>
    <t>Cuotas al imss</t>
  </si>
  <si>
    <t>Cuotas para la vivienda 3%</t>
  </si>
  <si>
    <t>Cuotas a pensiones</t>
  </si>
  <si>
    <t>Cuotas para el sistema de ahorro para el retiro</t>
  </si>
  <si>
    <t>Cuotas para el seguro de gastos médicos</t>
  </si>
  <si>
    <t>Indemnizaciones por separación</t>
  </si>
  <si>
    <t>Previsión social multiple para personal de educación</t>
  </si>
  <si>
    <t>Gratificaciones Genericas</t>
  </si>
  <si>
    <t>Estímulos al personal</t>
  </si>
  <si>
    <t>Homologación</t>
  </si>
  <si>
    <t>Asignación docente</t>
  </si>
  <si>
    <t>Asignación por Servicios Curriculares</t>
  </si>
  <si>
    <t>Sueldos, demás percepciones y gratificación anual</t>
  </si>
  <si>
    <t>Impacto al salario en el transcurso del año</t>
  </si>
  <si>
    <t>Otras medidas de carácter laboral y económicas</t>
  </si>
  <si>
    <t>Ayuda para despensa</t>
  </si>
  <si>
    <t>Ayuda para pasajes</t>
  </si>
  <si>
    <t>Estimulo para el dia del servidor público</t>
  </si>
  <si>
    <t>Estimulo de antigüedad</t>
  </si>
  <si>
    <t>Otros Estimulos</t>
  </si>
  <si>
    <t xml:space="preserve"> TOTAL </t>
  </si>
  <si>
    <t xml:space="preserve"> SERVICIOS PERSONALES CAPITULO 1000 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</si>
  <si>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</si>
  <si>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</si>
  <si>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</si>
  <si>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</si>
  <si>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personal en instalaciones de las dependencias y entidades</t>
  </si>
  <si>
    <t>Alimentos de animales</t>
  </si>
  <si>
    <t>Utensilios  para el servicio de alimentación</t>
  </si>
  <si>
    <t>Cemento y Productos de Concreto</t>
  </si>
  <si>
    <t>Cal, Yeso y Otros Productos de Yeso</t>
  </si>
  <si>
    <t>Madera y productos  de  madera</t>
  </si>
  <si>
    <t>Material electrico y electrónico</t>
  </si>
  <si>
    <t xml:space="preserve">Artículos metálicos para la construcción </t>
  </si>
  <si>
    <t>Materiales Complementarios</t>
  </si>
  <si>
    <t xml:space="preserve">Otros materiales y artículos de construcción y reparación </t>
  </si>
  <si>
    <t>Fertilizantes, pesticidas y otros agroquímicos</t>
  </si>
  <si>
    <t>Medicinas y Productos Farmaceuticos</t>
  </si>
  <si>
    <t>Materiales Accesorios y Suministros Medicos</t>
  </si>
  <si>
    <t xml:space="preserve">Fibras sintéticas, hules, plásticos y derivados                                                                                                       </t>
  </si>
  <si>
    <t xml:space="preserve">Vestuario y  Uniformes </t>
  </si>
  <si>
    <t>Prendas de seguridad y proteccion personal</t>
  </si>
  <si>
    <t>Productos textiles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</si>
  <si>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</si>
  <si>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</si>
  <si>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</si>
  <si>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</si>
  <si>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TOTAL</t>
  </si>
  <si>
    <t>MATERIALES Y SUMINISTROS CAPITULO 2000</t>
  </si>
  <si>
    <t>Servicio de energía eléctrica</t>
  </si>
  <si>
    <t xml:space="preserve">Servicio de gas </t>
  </si>
  <si>
    <t xml:space="preserve">Servicio de agua </t>
  </si>
  <si>
    <t xml:space="preserve">Servicio telefonico tradicional </t>
  </si>
  <si>
    <t>Servicio de acceso de internet, redes y procesamiento de información</t>
  </si>
  <si>
    <t>Servicio postal</t>
  </si>
  <si>
    <t xml:space="preserve">Arrendamiento de edificios </t>
  </si>
  <si>
    <t>Arrendamiento de equipo y bienes informáticos</t>
  </si>
  <si>
    <t>Patentes, regalías y otros</t>
  </si>
  <si>
    <t>Arrendamientos especiales</t>
  </si>
  <si>
    <t xml:space="preserve">Servicios legales, de contabilidad, auditoría y relacionados </t>
  </si>
  <si>
    <t>Servicios de consultoría administrativa e informatica</t>
  </si>
  <si>
    <t>Capacitación institucional</t>
  </si>
  <si>
    <t>Capacitación especializada</t>
  </si>
  <si>
    <t>Servicios de impresión de documentos y papeleria oficial</t>
  </si>
  <si>
    <t>Servicios de impresión de Material informativo derivado de la operación y Administración</t>
  </si>
  <si>
    <t>Servicios financieros y bancarios</t>
  </si>
  <si>
    <t xml:space="preserve">Seguros de bienes patrimoniales </t>
  </si>
  <si>
    <t>Comisiones por ventas</t>
  </si>
  <si>
    <t>Mantenimiento y conservacion menor de inmuebles para la prestacion de servicios administrativos</t>
  </si>
  <si>
    <t>Mantenimiento y conservacion menor de inmuebles para prestacion de servicios publicos</t>
  </si>
  <si>
    <t>Reparación y mantenimiento de maquinaria y otros equipos</t>
  </si>
  <si>
    <t>servios de limpieza y manejo de desechos</t>
  </si>
  <si>
    <t xml:space="preserve">Servicios de jardinería y fumigación </t>
  </si>
  <si>
    <t>Servicios de la Industria filmica, del sonido y del video</t>
  </si>
  <si>
    <t>Pasajes aéreos nacionales</t>
  </si>
  <si>
    <t xml:space="preserve">Viáticos en el país </t>
  </si>
  <si>
    <t>Otros servicios de traslado y hospedaje</t>
  </si>
  <si>
    <t>Impuestos y derechos</t>
  </si>
  <si>
    <t>Laudos laborales</t>
  </si>
  <si>
    <t>Penas, multas, accesorios y actualizaciones</t>
  </si>
  <si>
    <t>SERVICIOS GENERALES CAPITULO 3000</t>
  </si>
  <si>
    <t>Ayudas sociales a instituciones sin fines de lucro</t>
  </si>
  <si>
    <t>TOTAL EROGACIONES CONTINGENTES 4000</t>
  </si>
  <si>
    <t>TOTAL GENERAL</t>
  </si>
  <si>
    <t xml:space="preserve">ESTATAL </t>
  </si>
  <si>
    <t>FEDERAL</t>
  </si>
  <si>
    <t>CAP1000</t>
  </si>
  <si>
    <t>GASTO OP</t>
  </si>
  <si>
    <t>INGRESOS PROPIOS</t>
  </si>
  <si>
    <t xml:space="preserve">TOTAL </t>
  </si>
  <si>
    <t xml:space="preserve">Materiales y ùtiles de enseñanza </t>
  </si>
  <si>
    <t xml:space="preserve">Combustibles, lubricantes y aditivos para vehìculos destinados a servicios pùblicos y la operaciòn de programas pùblicos </t>
  </si>
  <si>
    <t xml:space="preserve">combustibles, lubricantes y aditivos para vehìculos destinados a servicios administrativos </t>
  </si>
  <si>
    <t>Refacciones y accesorios menores de mobiliario y equipo de administración, educacional y recreativo</t>
  </si>
  <si>
    <t xml:space="preserve">Refacciones y accesorios menores para equipo de còmputo y telecomunicaciones </t>
  </si>
  <si>
    <t>Mantenimiento y conservaciòn de mobiliario y equipo de administraciòn, educacional y recreativo</t>
  </si>
  <si>
    <t xml:space="preserve">Instalación, reparación y mantenimiento de equipo de computo y tecnologías de la información </t>
  </si>
  <si>
    <t>Mantenimiento y conservaciòn de vehìculos terrestres, aèreos, marìtimos, lacustres y fluviales</t>
  </si>
  <si>
    <t xml:space="preserve">Pasajes terrestres nacionales </t>
  </si>
  <si>
    <t xml:space="preserve">Gastos de instalaciòn del personal estatal y translado de menaje </t>
  </si>
  <si>
    <t>Congresos</t>
  </si>
  <si>
    <t>º</t>
  </si>
  <si>
    <t xml:space="preserve">PRESUPUESTO ESTATAL </t>
  </si>
  <si>
    <t>PRESUPUESTO ESTATAL FEDERALIZADO</t>
  </si>
  <si>
    <t xml:space="preserve"> PRESUPUESTO INICIAL  2020</t>
  </si>
  <si>
    <t>ACUERDO S.O.02.2020 FECHA 14/02/2020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</si>
</sst>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9DC3E6"/>
        <bgColor rgb="FF8FAAD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FAADC"/>
      </patternFill>
    </fill>
    <fill>
      <patternFill patternType="solid">
        <fgColor theme="3" tint="0.59999389629810485"/>
        <bgColor rgb="FF8FAADC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3" fillId="5" borderId="1" xfId="3" applyFont="1" applyFill="1" applyBorder="1" applyAlignment="1">
      <alignment wrapText="1"/>
    </xf>
    <xf numFmtId="0" fontId="3" fillId="0" borderId="0" xfId="0" applyFont="1"/>
    <xf numFmtId="0" fontId="3" fillId="6" borderId="1" xfId="3" applyFont="1" applyFill="1" applyBorder="1" applyAlignment="1">
      <alignment wrapText="1"/>
    </xf>
    <xf numFmtId="164" fontId="3" fillId="0" borderId="0" xfId="0" applyNumberFormat="1" applyFont="1"/>
    <xf numFmtId="0" fontId="3" fillId="4" borderId="0" xfId="0" applyFont="1" applyFill="1"/>
    <xf numFmtId="164" fontId="3" fillId="5" borderId="1" xfId="3" applyNumberFormat="1" applyFont="1" applyFill="1" applyBorder="1"/>
    <xf numFmtId="164" fontId="3" fillId="4" borderId="0" xfId="0" applyNumberFormat="1" applyFont="1" applyFill="1"/>
    <xf numFmtId="43" fontId="3" fillId="4" borderId="0" xfId="0" applyNumberFormat="1" applyFont="1" applyFill="1"/>
    <xf numFmtId="0" fontId="3" fillId="6" borderId="1" xfId="3" applyFont="1" applyFill="1" applyBorder="1"/>
    <xf numFmtId="164" fontId="3" fillId="6" borderId="1" xfId="3" applyNumberFormat="1" applyFont="1" applyFill="1" applyBorder="1"/>
    <xf numFmtId="0" fontId="3" fillId="6" borderId="2" xfId="0" applyFont="1" applyFill="1" applyBorder="1"/>
    <xf numFmtId="0" fontId="2" fillId="4" borderId="0" xfId="0" applyFont="1" applyFill="1"/>
    <xf numFmtId="164" fontId="3" fillId="6" borderId="2" xfId="0" applyNumberFormat="1" applyFont="1" applyFill="1" applyBorder="1"/>
    <xf numFmtId="164" fontId="2" fillId="4" borderId="0" xfId="0" applyNumberFormat="1" applyFont="1" applyFill="1"/>
    <xf numFmtId="164" fontId="2" fillId="4" borderId="0" xfId="1" applyFont="1" applyFill="1"/>
    <xf numFmtId="165" fontId="2" fillId="4" borderId="0" xfId="0" applyNumberFormat="1" applyFont="1" applyFill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164" fontId="3" fillId="4" borderId="0" xfId="1" applyFont="1" applyFill="1"/>
    <xf numFmtId="164" fontId="3" fillId="4" borderId="7" xfId="0" applyNumberFormat="1" applyFont="1" applyFill="1" applyBorder="1"/>
    <xf numFmtId="0" fontId="3" fillId="4" borderId="8" xfId="0" applyFont="1" applyFill="1" applyBorder="1"/>
    <xf numFmtId="164" fontId="3" fillId="4" borderId="9" xfId="0" applyNumberFormat="1" applyFont="1" applyFill="1" applyBorder="1"/>
    <xf numFmtId="164" fontId="3" fillId="4" borderId="10" xfId="0" applyNumberFormat="1" applyFont="1" applyFill="1" applyBorder="1"/>
    <xf numFmtId="165" fontId="3" fillId="4" borderId="11" xfId="2" applyFont="1" applyFill="1" applyBorder="1"/>
    <xf numFmtId="0" fontId="3" fillId="4" borderId="11" xfId="0" applyFont="1" applyFill="1" applyBorder="1"/>
    <xf numFmtId="0" fontId="2" fillId="4" borderId="11" xfId="0" applyFont="1" applyFill="1" applyBorder="1"/>
    <xf numFmtId="165" fontId="3" fillId="4" borderId="11" xfId="0" applyNumberFormat="1" applyFont="1" applyFill="1" applyBorder="1"/>
    <xf numFmtId="43" fontId="2" fillId="4" borderId="0" xfId="0" applyNumberFormat="1" applyFont="1" applyFill="1"/>
    <xf numFmtId="0" fontId="3" fillId="5" borderId="1" xfId="3" applyFont="1" applyFill="1" applyBorder="1" applyAlignment="1">
      <alignment horizontal="center"/>
    </xf>
    <xf numFmtId="164" fontId="2" fillId="5" borderId="1" xfId="3" applyNumberFormat="1" applyFont="1" applyFill="1" applyBorder="1"/>
    <xf numFmtId="0" fontId="3" fillId="2" borderId="2" xfId="0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7" borderId="1" xfId="2" applyFont="1" applyFill="1" applyBorder="1"/>
    <xf numFmtId="165" fontId="3" fillId="7" borderId="2" xfId="2" applyFont="1" applyFill="1" applyBorder="1"/>
    <xf numFmtId="164" fontId="2" fillId="0" borderId="0" xfId="1" applyFont="1"/>
    <xf numFmtId="43" fontId="2" fillId="0" borderId="0" xfId="0" applyNumberFormat="1" applyFont="1"/>
    <xf numFmtId="164" fontId="2" fillId="0" borderId="0" xfId="0" applyNumberFormat="1" applyFont="1"/>
    <xf numFmtId="0" fontId="3" fillId="4" borderId="0" xfId="0" applyFont="1" applyFill="1" applyBorder="1"/>
    <xf numFmtId="0" fontId="3" fillId="4" borderId="9" xfId="0" applyFont="1" applyFill="1" applyBorder="1"/>
    <xf numFmtId="165" fontId="3" fillId="4" borderId="0" xfId="0" applyNumberFormat="1" applyFont="1" applyFill="1"/>
    <xf numFmtId="0" fontId="3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Texto explicativo" xfId="3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1895475</xdr:colOff>
      <xdr:row>8</xdr:row>
      <xdr:rowOff>19050</xdr:rowOff>
    </xdr:from>
    <xdr:to>
      <xdr:col>5</xdr:col>
      <xdr:colOff>752475</xdr:colOff>
      <xdr:row>13</xdr:row>
      <xdr:rowOff>66930</xdr:rowOff>
    </xdr:to>
    <xdr:pic>
      <xdr:nvPicPr>
        <xdr:cNvPr id="4" name="Imagen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57600" y="1905000"/>
          <a:ext cx="4524375" cy="10956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161"/>
  <sheetViews>
    <sheetView showGridLines="0" tabSelected="1" zoomScaleNormal="100" workbookViewId="0">
      <selection activeCell="L105" sqref="L105"/>
    </sheetView>
  </sheetViews>
  <sheetFormatPr baseColWidth="10" defaultColWidth="9.140625" defaultRowHeight="16.5" x14ac:dyDescent="0.3"/>
  <cols>
    <col min="1" max="1" width="0.85546875" style="1"/>
    <col min="2" max="2" width="15.5703125" style="1" bestFit="1" customWidth="1"/>
    <col min="3" max="3" width="14.42578125" style="1"/>
    <col min="4" max="4" width="66.28515625" style="1" customWidth="1"/>
    <col min="5" max="5" width="18.7109375" style="1"/>
    <col min="6" max="6" width="22.28515625" style="1" customWidth="1"/>
    <col min="7" max="7" width="19.28515625" style="1"/>
    <col min="8" max="8" width="19.85546875" style="1"/>
    <col min="9" max="9" width="21.5703125" style="1" customWidth="1"/>
    <col min="10" max="10" width="17.5703125" style="1"/>
    <col min="11" max="11" width="14.7109375" style="1" bestFit="1" customWidth="1"/>
    <col min="12" max="12" width="11.85546875" style="1" bestFit="1" customWidth="1"/>
    <col min="13" max="1016" width="11.140625" style="1"/>
    <col min="1017" max="16384" width="9.140625" style="1"/>
  </cols>
  <sheetData>
    <row r="4" spans="3:10" x14ac:dyDescent="0.3">
      <c r="C4" s="48" t="s">
        <v>0</v>
      </c>
      <c r="D4" s="48"/>
      <c r="E4" s="48"/>
      <c r="F4" s="48"/>
      <c r="G4" s="48"/>
      <c r="H4" s="48"/>
      <c r="I4" s="48"/>
    </row>
    <row r="5" spans="3:10" x14ac:dyDescent="0.3">
      <c r="C5" s="48" t="s">
        <v>1</v>
      </c>
      <c r="D5" s="48"/>
      <c r="E5" s="48"/>
      <c r="F5" s="48"/>
      <c r="G5" s="48"/>
      <c r="H5" s="48"/>
      <c r="I5" s="48"/>
    </row>
    <row r="6" spans="3:10" x14ac:dyDescent="0.3">
      <c r="C6" s="48" t="s">
        <v>2</v>
      </c>
      <c r="D6" s="48"/>
      <c r="E6" s="48"/>
      <c r="F6" s="48"/>
      <c r="G6" s="48"/>
      <c r="H6" s="48"/>
      <c r="I6" s="48"/>
    </row>
    <row r="7" spans="3:10" x14ac:dyDescent="0.3">
      <c r="C7" s="48" t="s">
        <v>121</v>
      </c>
      <c r="D7" s="48"/>
      <c r="E7" s="48"/>
      <c r="F7" s="48"/>
      <c r="G7" s="48"/>
      <c r="H7" s="48"/>
      <c r="I7" s="48"/>
    </row>
    <row r="8" spans="3:10" x14ac:dyDescent="0.3">
      <c r="C8" s="48" t="s">
        <v>122</v>
      </c>
      <c r="D8" s="48"/>
      <c r="E8" s="48"/>
      <c r="F8" s="48"/>
      <c r="G8" s="48"/>
      <c r="H8" s="48"/>
      <c r="I8" s="48"/>
    </row>
    <row r="9" spans="3:10" x14ac:dyDescent="0.3">
      <c r="C9" s="38"/>
      <c r="D9" s="38"/>
      <c r="E9" s="38"/>
      <c r="F9" s="39"/>
      <c r="G9" s="38"/>
      <c r="H9" s="38"/>
      <c r="I9" s="38"/>
    </row>
    <row r="10" spans="3:10" x14ac:dyDescent="0.3">
      <c r="C10" s="38"/>
      <c r="D10" s="38"/>
      <c r="E10" s="38"/>
      <c r="F10" s="39"/>
      <c r="G10" s="38"/>
      <c r="H10" s="38"/>
      <c r="I10" s="38"/>
    </row>
    <row r="11" spans="3:10" x14ac:dyDescent="0.3">
      <c r="C11" s="38"/>
      <c r="D11" s="38"/>
      <c r="E11" s="38"/>
      <c r="F11" s="39"/>
      <c r="G11" s="38"/>
      <c r="H11" s="38"/>
      <c r="I11" s="38"/>
    </row>
    <row r="12" spans="3:10" x14ac:dyDescent="0.3">
      <c r="C12" s="38"/>
      <c r="D12" s="38"/>
      <c r="E12" s="38"/>
      <c r="F12" s="39"/>
      <c r="G12" s="38"/>
      <c r="H12" s="38"/>
      <c r="I12" s="38"/>
    </row>
    <row r="13" spans="3:10" x14ac:dyDescent="0.3">
      <c r="C13" s="38"/>
      <c r="D13" s="38"/>
      <c r="E13" s="38"/>
      <c r="F13" s="39"/>
      <c r="G13" s="38"/>
      <c r="H13" s="38"/>
      <c r="I13" s="38"/>
    </row>
    <row r="15" spans="3:10" s="2" customFormat="1" ht="44.25" x14ac:dyDescent="0.3">
      <c r="C15" s="36" t="s">
        <v>3</v>
      </c>
      <c r="D15" s="36" t="s">
        <v>4</v>
      </c>
      <c r="E15" s="36" t="s">
        <v>119</v>
      </c>
      <c r="F15" s="36" t="s">
        <v>120</v>
      </c>
      <c r="G15" s="36" t="s">
        <v>5</v>
      </c>
      <c r="H15" s="36" t="s">
        <v>6</v>
      </c>
      <c r="I15" s="36" t="s">
        <v>7</v>
      </c>
    </row>
    <row r="16" spans="3:10" s="3" customFormat="1" x14ac:dyDescent="0.3">
      <c r="C16" s="34">
        <v>1131</v>
      </c>
      <c r="D16" s="4" t="s">
        <v>8</v>
      </c>
      <c r="E16" s="35"/>
      <c r="F16" s="35">
        <v>12508729.779999999</v>
      </c>
      <c r="G16" s="35">
        <v>9400580.1699999999</v>
      </c>
      <c r="H16" s="35">
        <v>0</v>
      </c>
      <c r="I16" s="35">
        <f>+F16+G16+H16</f>
        <v>21909309.949999999</v>
      </c>
      <c r="J16" s="37"/>
    </row>
    <row r="17" spans="1:9" x14ac:dyDescent="0.3">
      <c r="A17" s="3"/>
      <c r="B17" s="3"/>
      <c r="C17" s="34">
        <v>1211</v>
      </c>
      <c r="D17" s="4" t="s">
        <v>9</v>
      </c>
      <c r="E17" s="35"/>
      <c r="F17" s="35">
        <v>8512364</v>
      </c>
      <c r="G17" s="35">
        <v>15325627</v>
      </c>
      <c r="H17" s="35">
        <v>0</v>
      </c>
      <c r="I17" s="35">
        <f t="shared" ref="I17:I44" si="0">+F17+G17+H17</f>
        <v>23837991</v>
      </c>
    </row>
    <row r="18" spans="1:9" x14ac:dyDescent="0.3">
      <c r="A18" s="3"/>
      <c r="B18" s="3"/>
      <c r="C18" s="34">
        <v>1311</v>
      </c>
      <c r="D18" s="4" t="s">
        <v>10</v>
      </c>
      <c r="E18" s="35"/>
      <c r="F18" s="35">
        <v>112606.82</v>
      </c>
      <c r="G18" s="35">
        <v>112606.82</v>
      </c>
      <c r="H18" s="35">
        <v>0</v>
      </c>
      <c r="I18" s="35">
        <f t="shared" si="0"/>
        <v>225213.64</v>
      </c>
    </row>
    <row r="19" spans="1:9" x14ac:dyDescent="0.3">
      <c r="A19" s="3"/>
      <c r="B19" s="3"/>
      <c r="C19" s="34">
        <v>1321</v>
      </c>
      <c r="D19" s="4" t="s">
        <v>11</v>
      </c>
      <c r="E19" s="35"/>
      <c r="F19" s="35">
        <v>799251.38</v>
      </c>
      <c r="G19" s="35">
        <v>799251.38</v>
      </c>
      <c r="H19" s="35">
        <v>0</v>
      </c>
      <c r="I19" s="35">
        <f t="shared" si="0"/>
        <v>1598502.76</v>
      </c>
    </row>
    <row r="20" spans="1:9" x14ac:dyDescent="0.3">
      <c r="A20" s="3"/>
      <c r="B20" s="3"/>
      <c r="C20" s="34">
        <v>1322</v>
      </c>
      <c r="D20" s="4" t="s">
        <v>12</v>
      </c>
      <c r="E20" s="35"/>
      <c r="F20" s="35">
        <v>4827482.93</v>
      </c>
      <c r="G20" s="35">
        <v>6671525.1299999999</v>
      </c>
      <c r="H20" s="35">
        <v>2250000</v>
      </c>
      <c r="I20" s="35">
        <f t="shared" si="0"/>
        <v>13749008.059999999</v>
      </c>
    </row>
    <row r="21" spans="1:9" x14ac:dyDescent="0.3">
      <c r="A21" s="3"/>
      <c r="B21" s="3"/>
      <c r="C21" s="34">
        <v>1546</v>
      </c>
      <c r="D21" s="4" t="s">
        <v>13</v>
      </c>
      <c r="E21" s="35"/>
      <c r="F21" s="35">
        <v>0</v>
      </c>
      <c r="G21" s="35"/>
      <c r="H21" s="35">
        <v>0</v>
      </c>
      <c r="I21" s="35">
        <f t="shared" si="0"/>
        <v>0</v>
      </c>
    </row>
    <row r="22" spans="1:9" x14ac:dyDescent="0.3">
      <c r="A22" s="3"/>
      <c r="B22" s="3"/>
      <c r="C22" s="34">
        <v>1343</v>
      </c>
      <c r="D22" s="4" t="s">
        <v>14</v>
      </c>
      <c r="E22" s="35"/>
      <c r="F22" s="35">
        <v>192401.51500000001</v>
      </c>
      <c r="G22" s="35">
        <v>192401.51500000001</v>
      </c>
      <c r="H22" s="35">
        <v>0</v>
      </c>
      <c r="I22" s="35">
        <f t="shared" si="0"/>
        <v>384803.03</v>
      </c>
    </row>
    <row r="23" spans="1:9" x14ac:dyDescent="0.3">
      <c r="A23" s="3"/>
      <c r="B23" s="3"/>
      <c r="C23" s="34">
        <v>1344</v>
      </c>
      <c r="D23" s="4" t="s">
        <v>15</v>
      </c>
      <c r="E23" s="35"/>
      <c r="F23" s="35">
        <v>0</v>
      </c>
      <c r="G23" s="35">
        <v>0</v>
      </c>
      <c r="H23" s="35">
        <v>15000</v>
      </c>
      <c r="I23" s="35">
        <f t="shared" si="0"/>
        <v>15000</v>
      </c>
    </row>
    <row r="24" spans="1:9" x14ac:dyDescent="0.3">
      <c r="A24" s="3"/>
      <c r="B24" s="3"/>
      <c r="C24" s="34">
        <v>1347</v>
      </c>
      <c r="D24" s="4" t="s">
        <v>16</v>
      </c>
      <c r="E24" s="35"/>
      <c r="F24" s="35">
        <v>469859.01</v>
      </c>
      <c r="G24" s="35">
        <v>950326</v>
      </c>
      <c r="H24" s="35">
        <v>0</v>
      </c>
      <c r="I24" s="35">
        <f t="shared" si="0"/>
        <v>1420185.01</v>
      </c>
    </row>
    <row r="25" spans="1:9" x14ac:dyDescent="0.3">
      <c r="A25" s="3"/>
      <c r="B25" s="3"/>
      <c r="C25" s="34">
        <v>1411</v>
      </c>
      <c r="D25" s="4" t="s">
        <v>17</v>
      </c>
      <c r="E25" s="35"/>
      <c r="F25" s="35">
        <v>2423077.69</v>
      </c>
      <c r="G25" s="35">
        <v>3251036</v>
      </c>
      <c r="H25" s="35">
        <v>0</v>
      </c>
      <c r="I25" s="35">
        <f t="shared" si="0"/>
        <v>5674113.6899999995</v>
      </c>
    </row>
    <row r="26" spans="1:9" x14ac:dyDescent="0.3">
      <c r="A26" s="3"/>
      <c r="B26" s="3"/>
      <c r="C26" s="34">
        <v>1421</v>
      </c>
      <c r="D26" s="4" t="s">
        <v>18</v>
      </c>
      <c r="E26" s="35"/>
      <c r="F26" s="35">
        <v>568343.94999999995</v>
      </c>
      <c r="G26" s="35">
        <v>568343.94999999995</v>
      </c>
      <c r="H26" s="35">
        <v>0</v>
      </c>
      <c r="I26" s="35">
        <f t="shared" si="0"/>
        <v>1136687.8999999999</v>
      </c>
    </row>
    <row r="27" spans="1:9" x14ac:dyDescent="0.3">
      <c r="A27" s="3"/>
      <c r="B27" s="3"/>
      <c r="C27" s="34">
        <v>1431</v>
      </c>
      <c r="D27" s="4" t="s">
        <v>19</v>
      </c>
      <c r="E27" s="35"/>
      <c r="F27" s="35">
        <v>3374624.9249999998</v>
      </c>
      <c r="G27" s="35">
        <v>3374624.9249999998</v>
      </c>
      <c r="H27" s="35">
        <v>0</v>
      </c>
      <c r="I27" s="35">
        <f t="shared" si="0"/>
        <v>6749249.8499999996</v>
      </c>
    </row>
    <row r="28" spans="1:9" x14ac:dyDescent="0.3">
      <c r="A28" s="3"/>
      <c r="B28" s="3"/>
      <c r="C28" s="34">
        <v>1432</v>
      </c>
      <c r="D28" s="4" t="s">
        <v>20</v>
      </c>
      <c r="E28" s="35"/>
      <c r="F28" s="35">
        <v>955838.21499999997</v>
      </c>
      <c r="G28" s="35">
        <v>841232</v>
      </c>
      <c r="H28" s="35">
        <v>0</v>
      </c>
      <c r="I28" s="35">
        <f t="shared" si="0"/>
        <v>1797070.2149999999</v>
      </c>
    </row>
    <row r="29" spans="1:9" x14ac:dyDescent="0.3">
      <c r="A29" s="3"/>
      <c r="B29" s="3"/>
      <c r="C29" s="34">
        <v>1442</v>
      </c>
      <c r="D29" s="4" t="s">
        <v>21</v>
      </c>
      <c r="E29" s="35"/>
      <c r="F29" s="35">
        <v>0</v>
      </c>
      <c r="G29" s="35">
        <v>0</v>
      </c>
      <c r="H29" s="35">
        <v>0</v>
      </c>
      <c r="I29" s="35">
        <f t="shared" si="0"/>
        <v>0</v>
      </c>
    </row>
    <row r="30" spans="1:9" x14ac:dyDescent="0.3">
      <c r="A30" s="3"/>
      <c r="B30" s="3"/>
      <c r="C30" s="34">
        <v>1521</v>
      </c>
      <c r="D30" s="4" t="s">
        <v>22</v>
      </c>
      <c r="E30" s="35"/>
      <c r="F30" s="35">
        <v>2123805.5869999975</v>
      </c>
      <c r="G30" s="35">
        <v>3185708.3729999959</v>
      </c>
      <c r="H30" s="35">
        <v>100000</v>
      </c>
      <c r="I30" s="35">
        <f t="shared" si="0"/>
        <v>5409513.9599999934</v>
      </c>
    </row>
    <row r="31" spans="1:9" x14ac:dyDescent="0.3">
      <c r="A31" s="3"/>
      <c r="B31" s="3"/>
      <c r="C31" s="34">
        <v>1541</v>
      </c>
      <c r="D31" s="4" t="s">
        <v>23</v>
      </c>
      <c r="E31" s="35"/>
      <c r="F31" s="35">
        <v>403553.4</v>
      </c>
      <c r="G31" s="35">
        <v>403553.4</v>
      </c>
      <c r="H31" s="35">
        <v>0</v>
      </c>
      <c r="I31" s="35">
        <f t="shared" si="0"/>
        <v>807106.8</v>
      </c>
    </row>
    <row r="32" spans="1:9" x14ac:dyDescent="0.3">
      <c r="A32" s="3"/>
      <c r="B32" s="3"/>
      <c r="C32" s="34">
        <v>1542</v>
      </c>
      <c r="D32" s="4" t="s">
        <v>24</v>
      </c>
      <c r="E32" s="35"/>
      <c r="F32" s="35">
        <v>57681</v>
      </c>
      <c r="G32" s="35">
        <v>57681</v>
      </c>
      <c r="H32" s="35">
        <v>0</v>
      </c>
      <c r="I32" s="35">
        <f t="shared" si="0"/>
        <v>115362</v>
      </c>
    </row>
    <row r="33" spans="1:12" x14ac:dyDescent="0.3">
      <c r="A33" s="3"/>
      <c r="B33" s="3"/>
      <c r="C33" s="34">
        <v>1543</v>
      </c>
      <c r="D33" s="4" t="s">
        <v>25</v>
      </c>
      <c r="E33" s="35"/>
      <c r="F33" s="35">
        <v>436734.33500000002</v>
      </c>
      <c r="G33" s="35">
        <v>436734.33500000002</v>
      </c>
      <c r="H33" s="35">
        <v>0</v>
      </c>
      <c r="I33" s="35">
        <f t="shared" si="0"/>
        <v>873468.67</v>
      </c>
    </row>
    <row r="34" spans="1:12" x14ac:dyDescent="0.3">
      <c r="A34" s="3"/>
      <c r="B34" s="3"/>
      <c r="C34" s="34">
        <v>1544</v>
      </c>
      <c r="D34" s="4" t="s">
        <v>26</v>
      </c>
      <c r="E34" s="35"/>
      <c r="F34" s="35">
        <v>0</v>
      </c>
      <c r="G34" s="35">
        <v>0</v>
      </c>
      <c r="H34" s="35">
        <v>1350000</v>
      </c>
      <c r="I34" s="35">
        <f t="shared" si="0"/>
        <v>1350000</v>
      </c>
    </row>
    <row r="35" spans="1:12" x14ac:dyDescent="0.3">
      <c r="A35" s="3"/>
      <c r="B35" s="3"/>
      <c r="C35" s="34">
        <v>1546</v>
      </c>
      <c r="D35" s="4" t="s">
        <v>27</v>
      </c>
      <c r="E35" s="35"/>
      <c r="F35" s="35">
        <v>426147</v>
      </c>
      <c r="G35" s="35">
        <v>1970988.54</v>
      </c>
      <c r="H35" s="35">
        <v>0</v>
      </c>
      <c r="I35" s="35">
        <f t="shared" si="0"/>
        <v>2397135.54</v>
      </c>
    </row>
    <row r="36" spans="1:12" x14ac:dyDescent="0.3">
      <c r="A36" s="3"/>
      <c r="B36" s="3"/>
      <c r="C36" s="34">
        <v>1547</v>
      </c>
      <c r="D36" s="4" t="s">
        <v>28</v>
      </c>
      <c r="E36" s="35"/>
      <c r="F36" s="35">
        <v>987696.745</v>
      </c>
      <c r="G36" s="35">
        <v>987696.745</v>
      </c>
      <c r="H36" s="35">
        <v>0</v>
      </c>
      <c r="I36" s="35">
        <f t="shared" si="0"/>
        <v>1975393.49</v>
      </c>
    </row>
    <row r="37" spans="1:12" x14ac:dyDescent="0.3">
      <c r="A37" s="3"/>
      <c r="B37" s="3"/>
      <c r="C37" s="34">
        <v>1548</v>
      </c>
      <c r="D37" s="4" t="s">
        <v>29</v>
      </c>
      <c r="E37" s="35"/>
      <c r="F37" s="35">
        <v>1455577.74</v>
      </c>
      <c r="G37" s="35">
        <v>1455577.74</v>
      </c>
      <c r="H37" s="35">
        <v>450423.52</v>
      </c>
      <c r="I37" s="35">
        <f t="shared" si="0"/>
        <v>3361579</v>
      </c>
    </row>
    <row r="38" spans="1:12" x14ac:dyDescent="0.3">
      <c r="A38" s="3"/>
      <c r="B38" s="3"/>
      <c r="C38" s="34">
        <v>1611</v>
      </c>
      <c r="D38" s="4" t="s">
        <v>30</v>
      </c>
      <c r="E38" s="35"/>
      <c r="F38" s="35">
        <v>1150369</v>
      </c>
      <c r="G38" s="35">
        <v>3510250</v>
      </c>
      <c r="H38" s="35">
        <v>0</v>
      </c>
      <c r="I38" s="35">
        <f t="shared" si="0"/>
        <v>4660619</v>
      </c>
    </row>
    <row r="39" spans="1:12" x14ac:dyDescent="0.3">
      <c r="A39" s="3"/>
      <c r="B39" s="3"/>
      <c r="C39" s="34">
        <v>1612</v>
      </c>
      <c r="D39" s="4" t="s">
        <v>31</v>
      </c>
      <c r="E39" s="35"/>
      <c r="F39" s="35">
        <v>0</v>
      </c>
      <c r="G39" s="35">
        <v>0</v>
      </c>
      <c r="H39" s="35">
        <v>0</v>
      </c>
      <c r="I39" s="35">
        <f t="shared" si="0"/>
        <v>0</v>
      </c>
    </row>
    <row r="40" spans="1:12" x14ac:dyDescent="0.3">
      <c r="A40" s="3"/>
      <c r="B40" s="3"/>
      <c r="C40" s="34">
        <v>1712</v>
      </c>
      <c r="D40" s="4" t="s">
        <v>32</v>
      </c>
      <c r="E40" s="35"/>
      <c r="F40" s="35">
        <v>504568.34</v>
      </c>
      <c r="G40" s="35">
        <v>504568.34</v>
      </c>
      <c r="H40" s="35">
        <v>0</v>
      </c>
      <c r="I40" s="35">
        <f t="shared" si="0"/>
        <v>1009136.68</v>
      </c>
    </row>
    <row r="41" spans="1:12" x14ac:dyDescent="0.3">
      <c r="A41" s="3"/>
      <c r="B41" s="3"/>
      <c r="C41" s="34">
        <v>1713</v>
      </c>
      <c r="D41" s="4" t="s">
        <v>33</v>
      </c>
      <c r="E41" s="35"/>
      <c r="F41" s="35">
        <v>90386.64</v>
      </c>
      <c r="G41" s="35">
        <v>90386.64</v>
      </c>
      <c r="H41" s="35">
        <v>119012</v>
      </c>
      <c r="I41" s="35">
        <f t="shared" si="0"/>
        <v>299785.28000000003</v>
      </c>
    </row>
    <row r="42" spans="1:12" x14ac:dyDescent="0.3">
      <c r="A42" s="3"/>
      <c r="B42" s="3"/>
      <c r="C42" s="34">
        <v>1715</v>
      </c>
      <c r="D42" s="4" t="s">
        <v>34</v>
      </c>
      <c r="E42" s="35"/>
      <c r="F42" s="35">
        <v>0</v>
      </c>
      <c r="G42" s="35">
        <v>0</v>
      </c>
      <c r="H42" s="35">
        <v>3350000.48</v>
      </c>
      <c r="I42" s="35">
        <f t="shared" si="0"/>
        <v>3350000.48</v>
      </c>
    </row>
    <row r="43" spans="1:12" x14ac:dyDescent="0.3">
      <c r="A43" s="3"/>
      <c r="B43" s="3"/>
      <c r="C43" s="34">
        <v>1716</v>
      </c>
      <c r="D43" s="4" t="s">
        <v>35</v>
      </c>
      <c r="E43" s="35"/>
      <c r="F43" s="35">
        <v>95200</v>
      </c>
      <c r="G43" s="35">
        <v>93500</v>
      </c>
      <c r="H43" s="35">
        <v>0</v>
      </c>
      <c r="I43" s="35">
        <f t="shared" si="0"/>
        <v>188700</v>
      </c>
      <c r="L43" s="44"/>
    </row>
    <row r="44" spans="1:12" x14ac:dyDescent="0.3">
      <c r="A44" s="3"/>
      <c r="B44" s="3"/>
      <c r="C44" s="34">
        <v>1719</v>
      </c>
      <c r="D44" s="4" t="s">
        <v>36</v>
      </c>
      <c r="E44" s="35"/>
      <c r="F44" s="35">
        <v>0</v>
      </c>
      <c r="G44" s="35">
        <v>0</v>
      </c>
      <c r="H44" s="35">
        <v>1100000</v>
      </c>
      <c r="I44" s="35">
        <f t="shared" si="0"/>
        <v>1100000</v>
      </c>
      <c r="K44" s="43"/>
    </row>
    <row r="45" spans="1:12" s="5" customFormat="1" ht="14.25" x14ac:dyDescent="0.2">
      <c r="C45" s="40" t="s">
        <v>37</v>
      </c>
      <c r="D45" s="41" t="s">
        <v>38</v>
      </c>
      <c r="E45" s="41">
        <f t="shared" ref="E45:G45" si="1">SUM(E16:E44)</f>
        <v>0</v>
      </c>
      <c r="F45" s="41">
        <f>SUM(F16:F44)</f>
        <v>42476300.002000004</v>
      </c>
      <c r="G45" s="41">
        <f t="shared" si="1"/>
        <v>54184200.002999999</v>
      </c>
      <c r="H45" s="41">
        <f>SUM(H16:H44)</f>
        <v>8734436</v>
      </c>
      <c r="I45" s="41">
        <f>+F45+G45+H45</f>
        <v>105394936.005</v>
      </c>
      <c r="J45" s="7"/>
    </row>
    <row r="46" spans="1:12" s="8" customFormat="1" x14ac:dyDescent="0.3">
      <c r="C46" s="34">
        <v>2111</v>
      </c>
      <c r="D46" s="4" t="s">
        <v>39</v>
      </c>
      <c r="E46" s="35">
        <v>8227.0400000000009</v>
      </c>
      <c r="F46" s="35"/>
      <c r="G46" s="35">
        <v>4428.6400000000003</v>
      </c>
      <c r="H46" s="35">
        <v>300000</v>
      </c>
      <c r="I46" s="35">
        <f>+E46+F46+G46+H46</f>
        <v>312655.68</v>
      </c>
      <c r="J46" s="10"/>
    </row>
    <row r="47" spans="1:12" s="8" customFormat="1" ht="30" x14ac:dyDescent="0.3">
      <c r="C47" s="34">
        <v>2141</v>
      </c>
      <c r="D47" s="4" t="s">
        <v>40</v>
      </c>
      <c r="E47" s="35">
        <v>0</v>
      </c>
      <c r="F47" s="35"/>
      <c r="G47" s="35">
        <v>26792.59</v>
      </c>
      <c r="H47" s="35"/>
      <c r="I47" s="35">
        <f t="shared" ref="I47:I110" si="2">+E47+F47+G47+H47</f>
        <v>26792.59</v>
      </c>
      <c r="J47" s="10"/>
    </row>
    <row r="48" spans="1:12" s="8" customFormat="1" x14ac:dyDescent="0.3">
      <c r="C48" s="34">
        <v>2151</v>
      </c>
      <c r="D48" s="4" t="s">
        <v>41</v>
      </c>
      <c r="E48" s="35">
        <v>0</v>
      </c>
      <c r="F48" s="35"/>
      <c r="G48" s="35">
        <v>0</v>
      </c>
      <c r="H48" s="35"/>
      <c r="I48" s="35">
        <f t="shared" si="2"/>
        <v>0</v>
      </c>
      <c r="J48" s="10"/>
    </row>
    <row r="49" spans="3:10" s="8" customFormat="1" x14ac:dyDescent="0.3">
      <c r="C49" s="34">
        <v>2161</v>
      </c>
      <c r="D49" s="4" t="s">
        <v>42</v>
      </c>
      <c r="E49" s="35">
        <v>384787.46</v>
      </c>
      <c r="F49" s="35"/>
      <c r="G49" s="35">
        <v>4834.72</v>
      </c>
      <c r="H49" s="35">
        <v>10000</v>
      </c>
      <c r="I49" s="35">
        <f t="shared" si="2"/>
        <v>399622.18</v>
      </c>
      <c r="J49" s="10"/>
    </row>
    <row r="50" spans="3:10" s="8" customFormat="1" x14ac:dyDescent="0.3">
      <c r="C50" s="34">
        <v>2171</v>
      </c>
      <c r="D50" s="4" t="s">
        <v>107</v>
      </c>
      <c r="E50" s="35">
        <v>126036.5</v>
      </c>
      <c r="F50" s="35"/>
      <c r="G50" s="35">
        <v>189054.75000000093</v>
      </c>
      <c r="H50" s="35"/>
      <c r="I50" s="35">
        <f t="shared" si="2"/>
        <v>315091.25000000093</v>
      </c>
      <c r="J50" s="10"/>
    </row>
    <row r="51" spans="3:10" s="8" customFormat="1" ht="30" x14ac:dyDescent="0.3">
      <c r="C51" s="34">
        <v>2214</v>
      </c>
      <c r="D51" s="4" t="s">
        <v>43</v>
      </c>
      <c r="E51" s="35">
        <v>93382.05</v>
      </c>
      <c r="F51" s="35"/>
      <c r="G51" s="35">
        <v>14136.06</v>
      </c>
      <c r="H51" s="35">
        <v>150000</v>
      </c>
      <c r="I51" s="35">
        <f t="shared" si="2"/>
        <v>257518.11</v>
      </c>
      <c r="J51" s="10"/>
    </row>
    <row r="52" spans="3:10" s="8" customFormat="1" x14ac:dyDescent="0.3">
      <c r="C52" s="34">
        <v>2221</v>
      </c>
      <c r="D52" s="4" t="s">
        <v>44</v>
      </c>
      <c r="E52" s="35">
        <v>6953.07</v>
      </c>
      <c r="F52" s="35"/>
      <c r="G52" s="35">
        <v>4784</v>
      </c>
      <c r="H52" s="35">
        <v>35000</v>
      </c>
      <c r="I52" s="35">
        <f t="shared" si="2"/>
        <v>46737.07</v>
      </c>
      <c r="J52" s="10"/>
    </row>
    <row r="53" spans="3:10" s="8" customFormat="1" x14ac:dyDescent="0.3">
      <c r="C53" s="34">
        <v>2231</v>
      </c>
      <c r="D53" s="4" t="s">
        <v>45</v>
      </c>
      <c r="E53" s="35">
        <v>0</v>
      </c>
      <c r="F53" s="35"/>
      <c r="G53" s="35">
        <v>0</v>
      </c>
      <c r="H53" s="35">
        <v>100000</v>
      </c>
      <c r="I53" s="35">
        <f t="shared" si="2"/>
        <v>100000</v>
      </c>
      <c r="J53" s="10"/>
    </row>
    <row r="54" spans="3:10" s="8" customFormat="1" x14ac:dyDescent="0.3">
      <c r="C54" s="34">
        <v>2421</v>
      </c>
      <c r="D54" s="4" t="s">
        <v>46</v>
      </c>
      <c r="E54" s="35">
        <v>471.04</v>
      </c>
      <c r="F54" s="35"/>
      <c r="G54" s="35">
        <v>174.91</v>
      </c>
      <c r="H54" s="35">
        <v>50000</v>
      </c>
      <c r="I54" s="35">
        <f t="shared" si="2"/>
        <v>50645.95</v>
      </c>
      <c r="J54" s="10"/>
    </row>
    <row r="55" spans="3:10" s="8" customFormat="1" x14ac:dyDescent="0.3">
      <c r="C55" s="34">
        <v>2431</v>
      </c>
      <c r="D55" s="4" t="s">
        <v>47</v>
      </c>
      <c r="E55" s="35">
        <v>1494.25</v>
      </c>
      <c r="F55" s="35"/>
      <c r="G55" s="35">
        <v>0</v>
      </c>
      <c r="H55" s="35">
        <v>50000</v>
      </c>
      <c r="I55" s="35">
        <f t="shared" si="2"/>
        <v>51494.25</v>
      </c>
      <c r="J55" s="10"/>
    </row>
    <row r="56" spans="3:10" s="8" customFormat="1" x14ac:dyDescent="0.3">
      <c r="C56" s="34">
        <v>2441</v>
      </c>
      <c r="D56" s="4" t="s">
        <v>48</v>
      </c>
      <c r="E56" s="35">
        <v>11752.83</v>
      </c>
      <c r="F56" s="35"/>
      <c r="G56" s="35">
        <v>2922.88</v>
      </c>
      <c r="H56" s="35">
        <v>50000</v>
      </c>
      <c r="I56" s="35">
        <f t="shared" si="2"/>
        <v>64675.71</v>
      </c>
      <c r="J56" s="10"/>
    </row>
    <row r="57" spans="3:10" s="8" customFormat="1" x14ac:dyDescent="0.3">
      <c r="C57" s="34">
        <v>2461</v>
      </c>
      <c r="D57" s="4" t="s">
        <v>49</v>
      </c>
      <c r="E57" s="35">
        <v>22051.8</v>
      </c>
      <c r="F57" s="35"/>
      <c r="G57" s="35">
        <v>23817.83</v>
      </c>
      <c r="H57" s="35">
        <v>50000</v>
      </c>
      <c r="I57" s="35">
        <f t="shared" si="2"/>
        <v>95869.63</v>
      </c>
      <c r="J57" s="10"/>
    </row>
    <row r="58" spans="3:10" s="8" customFormat="1" x14ac:dyDescent="0.3">
      <c r="C58" s="34">
        <v>2471</v>
      </c>
      <c r="D58" s="4" t="s">
        <v>50</v>
      </c>
      <c r="E58" s="35">
        <v>2499.79</v>
      </c>
      <c r="F58" s="35"/>
      <c r="G58" s="35">
        <v>1912.36</v>
      </c>
      <c r="H58" s="35">
        <v>50000</v>
      </c>
      <c r="I58" s="35">
        <f t="shared" si="2"/>
        <v>54412.15</v>
      </c>
      <c r="J58" s="10"/>
    </row>
    <row r="59" spans="3:10" s="8" customFormat="1" x14ac:dyDescent="0.3">
      <c r="C59" s="34">
        <v>2481</v>
      </c>
      <c r="D59" s="4" t="s">
        <v>51</v>
      </c>
      <c r="E59" s="35">
        <v>13898.9</v>
      </c>
      <c r="F59" s="35"/>
      <c r="G59" s="35">
        <v>8308.31</v>
      </c>
      <c r="H59" s="35">
        <v>50000</v>
      </c>
      <c r="I59" s="35">
        <f t="shared" si="2"/>
        <v>72207.209999999992</v>
      </c>
      <c r="J59" s="10"/>
    </row>
    <row r="60" spans="3:10" s="8" customFormat="1" x14ac:dyDescent="0.3">
      <c r="C60" s="34">
        <v>2491</v>
      </c>
      <c r="D60" s="4" t="s">
        <v>52</v>
      </c>
      <c r="E60" s="35">
        <v>2142.69</v>
      </c>
      <c r="F60" s="35"/>
      <c r="G60" s="35">
        <v>3924.62</v>
      </c>
      <c r="H60" s="35">
        <v>25000</v>
      </c>
      <c r="I60" s="35">
        <f t="shared" si="2"/>
        <v>31067.309999999998</v>
      </c>
      <c r="J60" s="10"/>
    </row>
    <row r="61" spans="3:10" s="8" customFormat="1" x14ac:dyDescent="0.3">
      <c r="C61" s="34">
        <v>2521</v>
      </c>
      <c r="D61" s="4" t="s">
        <v>53</v>
      </c>
      <c r="E61" s="35">
        <v>1672.95</v>
      </c>
      <c r="F61" s="35"/>
      <c r="G61" s="35">
        <v>952.98</v>
      </c>
      <c r="H61" s="35">
        <v>10000</v>
      </c>
      <c r="I61" s="35">
        <f t="shared" si="2"/>
        <v>12625.93</v>
      </c>
      <c r="J61" s="10"/>
    </row>
    <row r="62" spans="3:10" s="8" customFormat="1" x14ac:dyDescent="0.3">
      <c r="C62" s="34">
        <v>2531</v>
      </c>
      <c r="D62" s="4" t="s">
        <v>54</v>
      </c>
      <c r="E62" s="35">
        <v>0</v>
      </c>
      <c r="F62" s="35"/>
      <c r="G62" s="35">
        <v>0</v>
      </c>
      <c r="H62" s="35">
        <v>5000</v>
      </c>
      <c r="I62" s="35">
        <f t="shared" si="2"/>
        <v>5000</v>
      </c>
      <c r="J62" s="10"/>
    </row>
    <row r="63" spans="3:10" s="8" customFormat="1" x14ac:dyDescent="0.3">
      <c r="C63" s="34">
        <v>2541</v>
      </c>
      <c r="D63" s="4" t="s">
        <v>55</v>
      </c>
      <c r="E63" s="35">
        <v>0</v>
      </c>
      <c r="F63" s="35"/>
      <c r="G63" s="35">
        <v>0</v>
      </c>
      <c r="H63" s="35">
        <v>5000</v>
      </c>
      <c r="I63" s="35">
        <f t="shared" si="2"/>
        <v>5000</v>
      </c>
      <c r="J63" s="10"/>
    </row>
    <row r="64" spans="3:10" s="8" customFormat="1" x14ac:dyDescent="0.3">
      <c r="C64" s="34">
        <v>2561</v>
      </c>
      <c r="D64" s="4" t="s">
        <v>56</v>
      </c>
      <c r="E64" s="35">
        <v>430.08</v>
      </c>
      <c r="F64" s="35"/>
      <c r="G64" s="35">
        <v>0</v>
      </c>
      <c r="H64" s="35">
        <v>8000</v>
      </c>
      <c r="I64" s="35">
        <f t="shared" si="2"/>
        <v>8430.08</v>
      </c>
      <c r="J64" s="10"/>
    </row>
    <row r="65" spans="1:12" s="8" customFormat="1" ht="44.25" x14ac:dyDescent="0.3">
      <c r="C65" s="34">
        <v>2611</v>
      </c>
      <c r="D65" s="4" t="s">
        <v>108</v>
      </c>
      <c r="E65" s="35">
        <v>50000</v>
      </c>
      <c r="F65" s="35"/>
      <c r="G65" s="35">
        <v>800000</v>
      </c>
      <c r="H65" s="35">
        <v>20000</v>
      </c>
      <c r="I65" s="35">
        <f t="shared" si="2"/>
        <v>870000</v>
      </c>
      <c r="J65" s="10"/>
    </row>
    <row r="66" spans="1:12" s="8" customFormat="1" ht="30" x14ac:dyDescent="0.3">
      <c r="C66" s="34">
        <v>2612</v>
      </c>
      <c r="D66" s="4" t="s">
        <v>109</v>
      </c>
      <c r="E66" s="35">
        <v>13972.69</v>
      </c>
      <c r="F66" s="35"/>
      <c r="G66" s="35">
        <v>1858.91</v>
      </c>
      <c r="H66" s="35">
        <v>50000</v>
      </c>
      <c r="I66" s="35">
        <f t="shared" si="2"/>
        <v>65831.600000000006</v>
      </c>
      <c r="J66" s="10"/>
    </row>
    <row r="67" spans="1:12" s="8" customFormat="1" x14ac:dyDescent="0.3">
      <c r="C67" s="34">
        <v>2711</v>
      </c>
      <c r="D67" s="4" t="s">
        <v>57</v>
      </c>
      <c r="E67" s="35">
        <v>197540.68</v>
      </c>
      <c r="F67" s="35"/>
      <c r="G67" s="35">
        <v>0</v>
      </c>
      <c r="H67" s="35">
        <v>300000</v>
      </c>
      <c r="I67" s="35">
        <f t="shared" si="2"/>
        <v>497540.68</v>
      </c>
      <c r="J67" s="10"/>
    </row>
    <row r="68" spans="1:12" s="8" customFormat="1" x14ac:dyDescent="0.3">
      <c r="C68" s="34">
        <v>2721</v>
      </c>
      <c r="D68" s="4" t="s">
        <v>58</v>
      </c>
      <c r="E68" s="35">
        <v>0</v>
      </c>
      <c r="F68" s="35"/>
      <c r="G68" s="35">
        <v>180</v>
      </c>
      <c r="H68" s="35">
        <v>50000</v>
      </c>
      <c r="I68" s="35">
        <f t="shared" si="2"/>
        <v>50180</v>
      </c>
      <c r="J68" s="10"/>
    </row>
    <row r="69" spans="1:12" s="8" customFormat="1" x14ac:dyDescent="0.3">
      <c r="A69" s="8" t="s">
        <v>118</v>
      </c>
      <c r="C69" s="34">
        <v>2741</v>
      </c>
      <c r="D69" s="4" t="s">
        <v>59</v>
      </c>
      <c r="E69" s="35">
        <v>1139.8800000000001</v>
      </c>
      <c r="F69" s="35"/>
      <c r="G69" s="35">
        <v>169.99</v>
      </c>
      <c r="H69" s="35">
        <v>5000</v>
      </c>
      <c r="I69" s="35">
        <f t="shared" si="2"/>
        <v>6309.87</v>
      </c>
      <c r="J69" s="10"/>
    </row>
    <row r="70" spans="1:12" s="8" customFormat="1" x14ac:dyDescent="0.3">
      <c r="C70" s="34">
        <v>2911</v>
      </c>
      <c r="D70" s="4" t="s">
        <v>60</v>
      </c>
      <c r="E70" s="35">
        <v>4847.32</v>
      </c>
      <c r="F70" s="35"/>
      <c r="G70" s="35">
        <v>3315.64</v>
      </c>
      <c r="H70" s="35">
        <v>20000</v>
      </c>
      <c r="I70" s="35">
        <f t="shared" si="2"/>
        <v>28162.959999999999</v>
      </c>
      <c r="J70" s="10"/>
    </row>
    <row r="71" spans="1:12" s="8" customFormat="1" x14ac:dyDescent="0.3">
      <c r="C71" s="34">
        <v>2921</v>
      </c>
      <c r="D71" s="4" t="s">
        <v>61</v>
      </c>
      <c r="E71" s="35">
        <v>16194.81</v>
      </c>
      <c r="F71" s="35"/>
      <c r="G71" s="35">
        <v>9217.83</v>
      </c>
      <c r="H71" s="35">
        <v>100000</v>
      </c>
      <c r="I71" s="35">
        <f t="shared" si="2"/>
        <v>125412.64</v>
      </c>
      <c r="J71" s="10"/>
    </row>
    <row r="72" spans="1:12" s="8" customFormat="1" ht="30" x14ac:dyDescent="0.3">
      <c r="C72" s="34">
        <v>2931</v>
      </c>
      <c r="D72" s="4" t="s">
        <v>110</v>
      </c>
      <c r="E72" s="35">
        <v>711.45</v>
      </c>
      <c r="F72" s="35"/>
      <c r="G72" s="35">
        <v>158.43</v>
      </c>
      <c r="H72" s="35">
        <f>25000+269785</f>
        <v>294785</v>
      </c>
      <c r="I72" s="35">
        <f t="shared" si="2"/>
        <v>295654.88</v>
      </c>
      <c r="J72" s="10"/>
    </row>
    <row r="73" spans="1:12" s="8" customFormat="1" ht="30" x14ac:dyDescent="0.3">
      <c r="C73" s="34">
        <v>2941</v>
      </c>
      <c r="D73" s="4" t="s">
        <v>111</v>
      </c>
      <c r="E73" s="35">
        <v>2814.51</v>
      </c>
      <c r="F73" s="35"/>
      <c r="G73" s="35">
        <v>5811.58</v>
      </c>
      <c r="H73" s="35">
        <v>50000</v>
      </c>
      <c r="I73" s="35">
        <f t="shared" si="2"/>
        <v>58626.09</v>
      </c>
      <c r="J73" s="10"/>
      <c r="K73" s="10"/>
    </row>
    <row r="74" spans="1:12" s="8" customFormat="1" x14ac:dyDescent="0.3">
      <c r="C74" s="34">
        <v>2961</v>
      </c>
      <c r="D74" s="4" t="s">
        <v>62</v>
      </c>
      <c r="E74" s="35">
        <v>14539.09</v>
      </c>
      <c r="F74" s="35"/>
      <c r="G74" s="35">
        <v>14527.84</v>
      </c>
      <c r="H74" s="35">
        <v>250000</v>
      </c>
      <c r="I74" s="35">
        <f t="shared" si="2"/>
        <v>279066.93</v>
      </c>
      <c r="J74" s="10"/>
      <c r="K74" s="10"/>
    </row>
    <row r="75" spans="1:12" s="8" customFormat="1" ht="30" x14ac:dyDescent="0.3">
      <c r="C75" s="34">
        <v>2981</v>
      </c>
      <c r="D75" s="4" t="s">
        <v>63</v>
      </c>
      <c r="E75" s="35">
        <v>3613.48</v>
      </c>
      <c r="F75" s="35"/>
      <c r="G75" s="35">
        <v>5325.77</v>
      </c>
      <c r="H75" s="35">
        <v>20000</v>
      </c>
      <c r="I75" s="35">
        <f t="shared" si="2"/>
        <v>28939.25</v>
      </c>
      <c r="J75" s="10"/>
      <c r="K75" s="47"/>
    </row>
    <row r="76" spans="1:12" s="8" customFormat="1" ht="14.25" x14ac:dyDescent="0.2">
      <c r="C76" s="40" t="s">
        <v>64</v>
      </c>
      <c r="D76" s="41" t="s">
        <v>65</v>
      </c>
      <c r="E76" s="41">
        <f>SUM(E46:E75)</f>
        <v>981174.35999999975</v>
      </c>
      <c r="F76" s="41"/>
      <c r="G76" s="41">
        <f>SUM(G46:G75)</f>
        <v>1126610.6400000008</v>
      </c>
      <c r="H76" s="41">
        <f t="shared" ref="H76:I76" si="3">SUM(H46:H75)</f>
        <v>2107785</v>
      </c>
      <c r="I76" s="41">
        <f t="shared" si="3"/>
        <v>4215570.0000000009</v>
      </c>
      <c r="J76" s="10"/>
      <c r="L76" s="11"/>
    </row>
    <row r="77" spans="1:12" s="8" customFormat="1" x14ac:dyDescent="0.3">
      <c r="C77" s="34">
        <v>3111</v>
      </c>
      <c r="D77" s="4" t="s">
        <v>66</v>
      </c>
      <c r="E77" s="35">
        <v>10898</v>
      </c>
      <c r="F77" s="35"/>
      <c r="G77" s="35">
        <v>1158294.24</v>
      </c>
      <c r="H77" s="35">
        <v>100000</v>
      </c>
      <c r="I77" s="35">
        <f t="shared" si="2"/>
        <v>1269192.24</v>
      </c>
      <c r="J77" s="10"/>
    </row>
    <row r="78" spans="1:12" s="8" customFormat="1" x14ac:dyDescent="0.3">
      <c r="C78" s="34">
        <v>3121</v>
      </c>
      <c r="D78" s="4" t="s">
        <v>67</v>
      </c>
      <c r="E78" s="35">
        <v>37448.699999999997</v>
      </c>
      <c r="F78" s="35"/>
      <c r="G78" s="35">
        <v>16058.3</v>
      </c>
      <c r="H78" s="35">
        <v>66493</v>
      </c>
      <c r="I78" s="35">
        <f t="shared" si="2"/>
        <v>120000</v>
      </c>
      <c r="J78" s="10"/>
    </row>
    <row r="79" spans="1:12" s="8" customFormat="1" x14ac:dyDescent="0.3">
      <c r="C79" s="34">
        <v>3131</v>
      </c>
      <c r="D79" s="4" t="s">
        <v>68</v>
      </c>
      <c r="E79" s="35">
        <v>1826.53</v>
      </c>
      <c r="F79" s="35"/>
      <c r="G79" s="35">
        <v>12314.09</v>
      </c>
      <c r="H79" s="35">
        <v>30000</v>
      </c>
      <c r="I79" s="35">
        <f t="shared" si="2"/>
        <v>44140.62</v>
      </c>
      <c r="J79" s="10"/>
    </row>
    <row r="80" spans="1:12" s="8" customFormat="1" x14ac:dyDescent="0.3">
      <c r="C80" s="34">
        <v>3141</v>
      </c>
      <c r="D80" s="4" t="s">
        <v>69</v>
      </c>
      <c r="E80" s="35">
        <v>56395.63</v>
      </c>
      <c r="F80" s="35"/>
      <c r="G80" s="35">
        <v>239032.04</v>
      </c>
      <c r="H80" s="35">
        <v>75000</v>
      </c>
      <c r="I80" s="35">
        <f t="shared" si="2"/>
        <v>370427.67</v>
      </c>
      <c r="J80" s="10"/>
    </row>
    <row r="81" spans="3:10" s="8" customFormat="1" ht="30" x14ac:dyDescent="0.3">
      <c r="C81" s="34">
        <v>3171</v>
      </c>
      <c r="D81" s="4" t="s">
        <v>70</v>
      </c>
      <c r="E81" s="35">
        <v>6304.5</v>
      </c>
      <c r="F81" s="35"/>
      <c r="G81" s="35">
        <v>60179.63</v>
      </c>
      <c r="H81" s="35">
        <v>75000</v>
      </c>
      <c r="I81" s="35">
        <f t="shared" si="2"/>
        <v>141484.13</v>
      </c>
      <c r="J81" s="10"/>
    </row>
    <row r="82" spans="3:10" s="8" customFormat="1" x14ac:dyDescent="0.3">
      <c r="C82" s="34">
        <v>3181</v>
      </c>
      <c r="D82" s="4" t="s">
        <v>71</v>
      </c>
      <c r="E82" s="35">
        <v>0</v>
      </c>
      <c r="F82" s="35"/>
      <c r="G82" s="35">
        <v>0</v>
      </c>
      <c r="H82" s="35">
        <v>100000</v>
      </c>
      <c r="I82" s="35">
        <f t="shared" si="2"/>
        <v>100000</v>
      </c>
      <c r="J82" s="10"/>
    </row>
    <row r="83" spans="3:10" s="8" customFormat="1" x14ac:dyDescent="0.3">
      <c r="C83" s="34">
        <v>3221</v>
      </c>
      <c r="D83" s="4" t="s">
        <v>72</v>
      </c>
      <c r="E83" s="35">
        <v>370785</v>
      </c>
      <c r="F83" s="35"/>
      <c r="G83" s="35">
        <v>370785</v>
      </c>
      <c r="H83" s="35">
        <v>1250430</v>
      </c>
      <c r="I83" s="35">
        <f t="shared" si="2"/>
        <v>1992000</v>
      </c>
      <c r="J83" s="10"/>
    </row>
    <row r="84" spans="3:10" s="8" customFormat="1" x14ac:dyDescent="0.3">
      <c r="C84" s="34">
        <v>3232</v>
      </c>
      <c r="D84" s="4" t="s">
        <v>73</v>
      </c>
      <c r="E84" s="35">
        <v>8238.82</v>
      </c>
      <c r="F84" s="35"/>
      <c r="G84" s="35">
        <v>110673.55</v>
      </c>
      <c r="H84" s="35">
        <v>125000</v>
      </c>
      <c r="I84" s="35">
        <f t="shared" si="2"/>
        <v>243912.37</v>
      </c>
      <c r="J84" s="10"/>
    </row>
    <row r="85" spans="3:10" s="8" customFormat="1" x14ac:dyDescent="0.3">
      <c r="C85" s="34">
        <v>3271</v>
      </c>
      <c r="D85" s="4" t="s">
        <v>74</v>
      </c>
      <c r="E85" s="35">
        <v>13467.6</v>
      </c>
      <c r="F85" s="35"/>
      <c r="G85" s="35">
        <v>13927.2</v>
      </c>
      <c r="H85" s="35">
        <v>222605.2</v>
      </c>
      <c r="I85" s="35">
        <f t="shared" si="2"/>
        <v>250000</v>
      </c>
      <c r="J85" s="10"/>
    </row>
    <row r="86" spans="3:10" s="8" customFormat="1" x14ac:dyDescent="0.3">
      <c r="C86" s="34">
        <v>3291</v>
      </c>
      <c r="D86" s="4" t="s">
        <v>75</v>
      </c>
      <c r="E86" s="35">
        <v>0</v>
      </c>
      <c r="F86" s="35"/>
      <c r="G86" s="35">
        <v>0</v>
      </c>
      <c r="H86" s="35">
        <v>40000</v>
      </c>
      <c r="I86" s="35">
        <f t="shared" si="2"/>
        <v>40000</v>
      </c>
      <c r="J86" s="10"/>
    </row>
    <row r="87" spans="3:10" s="8" customFormat="1" x14ac:dyDescent="0.3">
      <c r="C87" s="34">
        <v>3311</v>
      </c>
      <c r="D87" s="4" t="s">
        <v>76</v>
      </c>
      <c r="E87" s="35">
        <v>770205.5</v>
      </c>
      <c r="F87" s="35"/>
      <c r="G87" s="35">
        <v>3828</v>
      </c>
      <c r="H87" s="35"/>
      <c r="I87" s="35">
        <f t="shared" si="2"/>
        <v>774033.5</v>
      </c>
      <c r="J87" s="10"/>
    </row>
    <row r="88" spans="3:10" s="8" customFormat="1" x14ac:dyDescent="0.3">
      <c r="C88" s="34">
        <v>3331</v>
      </c>
      <c r="D88" s="4" t="s">
        <v>77</v>
      </c>
      <c r="E88" s="35">
        <v>1531.2</v>
      </c>
      <c r="F88" s="35"/>
      <c r="G88" s="35">
        <v>26088.400000000001</v>
      </c>
      <c r="H88" s="35">
        <v>322380.40000000002</v>
      </c>
      <c r="I88" s="35">
        <f t="shared" si="2"/>
        <v>350000</v>
      </c>
      <c r="J88" s="10"/>
    </row>
    <row r="89" spans="3:10" s="8" customFormat="1" x14ac:dyDescent="0.3">
      <c r="C89" s="34">
        <v>3341</v>
      </c>
      <c r="D89" s="4" t="s">
        <v>78</v>
      </c>
      <c r="E89" s="35">
        <v>0</v>
      </c>
      <c r="F89" s="35"/>
      <c r="G89" s="35">
        <v>0</v>
      </c>
      <c r="H89" s="35">
        <v>254165.17</v>
      </c>
      <c r="I89" s="35">
        <f t="shared" si="2"/>
        <v>254165.17</v>
      </c>
      <c r="J89" s="10"/>
    </row>
    <row r="90" spans="3:10" s="8" customFormat="1" x14ac:dyDescent="0.3">
      <c r="C90" s="34">
        <v>3342</v>
      </c>
      <c r="D90" s="4" t="s">
        <v>79</v>
      </c>
      <c r="E90" s="35">
        <v>3689.91</v>
      </c>
      <c r="F90" s="35"/>
      <c r="G90" s="35">
        <v>12983.47</v>
      </c>
      <c r="H90" s="35">
        <v>508447.16</v>
      </c>
      <c r="I90" s="35">
        <f t="shared" si="2"/>
        <v>525120.53999999992</v>
      </c>
      <c r="J90" s="10"/>
    </row>
    <row r="91" spans="3:10" s="8" customFormat="1" x14ac:dyDescent="0.3">
      <c r="C91" s="34">
        <v>3362</v>
      </c>
      <c r="D91" s="4" t="s">
        <v>80</v>
      </c>
      <c r="E91" s="35">
        <v>132306.76</v>
      </c>
      <c r="F91" s="35"/>
      <c r="G91" s="35">
        <v>198461.14</v>
      </c>
      <c r="H91" s="35">
        <v>69232.100000000006</v>
      </c>
      <c r="I91" s="35">
        <f t="shared" si="2"/>
        <v>400000</v>
      </c>
      <c r="J91" s="10"/>
    </row>
    <row r="92" spans="3:10" s="8" customFormat="1" ht="30" x14ac:dyDescent="0.3">
      <c r="C92" s="34">
        <v>3363</v>
      </c>
      <c r="D92" s="4" t="s">
        <v>81</v>
      </c>
      <c r="E92" s="35">
        <v>0</v>
      </c>
      <c r="F92" s="35"/>
      <c r="G92" s="35">
        <v>380941.32</v>
      </c>
      <c r="H92" s="35">
        <v>19058.68</v>
      </c>
      <c r="I92" s="35">
        <f t="shared" si="2"/>
        <v>400000</v>
      </c>
      <c r="J92" s="10"/>
    </row>
    <row r="93" spans="3:10" s="8" customFormat="1" x14ac:dyDescent="0.3">
      <c r="C93" s="34">
        <v>3411</v>
      </c>
      <c r="D93" s="4" t="s">
        <v>82</v>
      </c>
      <c r="E93" s="35">
        <v>5.8</v>
      </c>
      <c r="F93" s="35"/>
      <c r="G93" s="35">
        <v>5.8</v>
      </c>
      <c r="H93" s="35">
        <v>6412.48</v>
      </c>
      <c r="I93" s="35">
        <f t="shared" si="2"/>
        <v>6424.08</v>
      </c>
      <c r="J93" s="10"/>
    </row>
    <row r="94" spans="3:10" s="8" customFormat="1" x14ac:dyDescent="0.3">
      <c r="C94" s="34">
        <v>3451</v>
      </c>
      <c r="D94" s="4" t="s">
        <v>83</v>
      </c>
      <c r="E94" s="35">
        <v>0</v>
      </c>
      <c r="F94" s="35"/>
      <c r="G94" s="35">
        <v>0</v>
      </c>
      <c r="H94" s="35">
        <v>350295.97</v>
      </c>
      <c r="I94" s="35">
        <f t="shared" si="2"/>
        <v>350295.97</v>
      </c>
      <c r="J94" s="10"/>
    </row>
    <row r="95" spans="3:10" s="8" customFormat="1" x14ac:dyDescent="0.3">
      <c r="C95" s="34">
        <v>3481</v>
      </c>
      <c r="D95" s="4" t="s">
        <v>84</v>
      </c>
      <c r="E95" s="35">
        <v>1585.59</v>
      </c>
      <c r="F95" s="35"/>
      <c r="G95" s="35">
        <v>10392.879999999999</v>
      </c>
      <c r="H95" s="35">
        <v>45560.480000000003</v>
      </c>
      <c r="I95" s="35">
        <f t="shared" si="2"/>
        <v>57538.950000000004</v>
      </c>
      <c r="J95" s="10"/>
    </row>
    <row r="96" spans="3:10" s="8" customFormat="1" ht="30" x14ac:dyDescent="0.3">
      <c r="C96" s="34">
        <v>3511</v>
      </c>
      <c r="D96" s="4" t="s">
        <v>85</v>
      </c>
      <c r="E96" s="35">
        <v>139.19999999999999</v>
      </c>
      <c r="F96" s="35"/>
      <c r="G96" s="35">
        <v>1508.5</v>
      </c>
      <c r="H96" s="35">
        <v>333499.61</v>
      </c>
      <c r="I96" s="35">
        <f t="shared" si="2"/>
        <v>335147.31</v>
      </c>
      <c r="J96" s="10"/>
    </row>
    <row r="97" spans="3:11" s="8" customFormat="1" ht="30" x14ac:dyDescent="0.3">
      <c r="C97" s="34">
        <v>3512</v>
      </c>
      <c r="D97" s="4" t="s">
        <v>86</v>
      </c>
      <c r="E97" s="35">
        <v>0</v>
      </c>
      <c r="F97" s="35"/>
      <c r="G97" s="35">
        <v>0</v>
      </c>
      <c r="H97" s="35">
        <v>1500000</v>
      </c>
      <c r="I97" s="35">
        <f t="shared" si="2"/>
        <v>1500000</v>
      </c>
      <c r="J97" s="10"/>
    </row>
    <row r="98" spans="3:11" s="8" customFormat="1" ht="30" x14ac:dyDescent="0.3">
      <c r="C98" s="34">
        <v>3521</v>
      </c>
      <c r="D98" s="4" t="s">
        <v>112</v>
      </c>
      <c r="E98" s="35">
        <v>0</v>
      </c>
      <c r="F98" s="35"/>
      <c r="G98" s="35">
        <v>76503.98</v>
      </c>
      <c r="H98" s="35">
        <v>80.010000000000005</v>
      </c>
      <c r="I98" s="35">
        <f t="shared" si="2"/>
        <v>76583.989999999991</v>
      </c>
      <c r="J98" s="10"/>
    </row>
    <row r="99" spans="3:11" s="8" customFormat="1" ht="30" x14ac:dyDescent="0.3">
      <c r="C99" s="34">
        <v>3531</v>
      </c>
      <c r="D99" s="4" t="s">
        <v>113</v>
      </c>
      <c r="E99" s="35">
        <v>0</v>
      </c>
      <c r="F99" s="35"/>
      <c r="G99" s="35">
        <v>0</v>
      </c>
      <c r="H99" s="35">
        <v>50000</v>
      </c>
      <c r="I99" s="35">
        <f t="shared" si="2"/>
        <v>50000</v>
      </c>
      <c r="J99" s="10"/>
    </row>
    <row r="100" spans="3:11" s="8" customFormat="1" ht="30" x14ac:dyDescent="0.3">
      <c r="C100" s="34">
        <v>3551</v>
      </c>
      <c r="D100" s="4" t="s">
        <v>114</v>
      </c>
      <c r="E100" s="35">
        <v>9640.8799999999992</v>
      </c>
      <c r="F100" s="35"/>
      <c r="G100" s="35">
        <v>1906.01</v>
      </c>
      <c r="H100" s="35">
        <v>600000</v>
      </c>
      <c r="I100" s="35">
        <f t="shared" si="2"/>
        <v>611546.89</v>
      </c>
      <c r="J100" s="10"/>
    </row>
    <row r="101" spans="3:11" s="8" customFormat="1" x14ac:dyDescent="0.3">
      <c r="C101" s="34">
        <v>3571</v>
      </c>
      <c r="D101" s="4" t="s">
        <v>87</v>
      </c>
      <c r="E101" s="35">
        <v>5554</v>
      </c>
      <c r="F101" s="35"/>
      <c r="G101" s="35">
        <v>15660</v>
      </c>
      <c r="H101" s="35">
        <v>162771.07999999999</v>
      </c>
      <c r="I101" s="35">
        <f t="shared" si="2"/>
        <v>183985.08</v>
      </c>
      <c r="J101" s="10"/>
    </row>
    <row r="102" spans="3:11" s="8" customFormat="1" x14ac:dyDescent="0.3">
      <c r="C102" s="34">
        <v>3581</v>
      </c>
      <c r="D102" s="4" t="s">
        <v>88</v>
      </c>
      <c r="E102" s="35">
        <v>0</v>
      </c>
      <c r="F102" s="35"/>
      <c r="G102" s="35">
        <v>0</v>
      </c>
      <c r="H102" s="35">
        <v>350000</v>
      </c>
      <c r="I102" s="35">
        <f t="shared" si="2"/>
        <v>350000</v>
      </c>
      <c r="J102" s="10"/>
    </row>
    <row r="103" spans="3:11" s="8" customFormat="1" x14ac:dyDescent="0.3">
      <c r="C103" s="34">
        <v>3591</v>
      </c>
      <c r="D103" s="4" t="s">
        <v>89</v>
      </c>
      <c r="E103" s="35">
        <v>148</v>
      </c>
      <c r="F103" s="35"/>
      <c r="G103" s="35">
        <v>0</v>
      </c>
      <c r="H103" s="35">
        <v>64852</v>
      </c>
      <c r="I103" s="35">
        <f t="shared" si="2"/>
        <v>65000</v>
      </c>
      <c r="J103" s="10"/>
    </row>
    <row r="104" spans="3:11" s="8" customFormat="1" x14ac:dyDescent="0.3">
      <c r="C104" s="34">
        <v>3651</v>
      </c>
      <c r="D104" s="4" t="s">
        <v>90</v>
      </c>
      <c r="E104" s="35">
        <v>13920</v>
      </c>
      <c r="F104" s="35"/>
      <c r="G104" s="35">
        <v>0</v>
      </c>
      <c r="H104" s="35">
        <v>150000</v>
      </c>
      <c r="I104" s="35">
        <f t="shared" si="2"/>
        <v>163920</v>
      </c>
      <c r="J104" s="10"/>
    </row>
    <row r="105" spans="3:11" s="8" customFormat="1" x14ac:dyDescent="0.3">
      <c r="C105" s="34">
        <v>3711</v>
      </c>
      <c r="D105" s="4" t="s">
        <v>91</v>
      </c>
      <c r="E105" s="35">
        <v>8363.23</v>
      </c>
      <c r="F105" s="35"/>
      <c r="G105" s="35">
        <v>51348.38</v>
      </c>
      <c r="H105" s="35">
        <v>60288.39</v>
      </c>
      <c r="I105" s="35">
        <f t="shared" si="2"/>
        <v>120000</v>
      </c>
      <c r="J105" s="10"/>
    </row>
    <row r="106" spans="3:11" s="8" customFormat="1" x14ac:dyDescent="0.3">
      <c r="C106" s="34">
        <v>3721</v>
      </c>
      <c r="D106" s="4" t="s">
        <v>115</v>
      </c>
      <c r="E106" s="35">
        <v>11375.48</v>
      </c>
      <c r="F106" s="35"/>
      <c r="G106" s="35">
        <v>8118</v>
      </c>
      <c r="H106" s="35">
        <v>48897</v>
      </c>
      <c r="I106" s="35">
        <f t="shared" si="2"/>
        <v>68390.48</v>
      </c>
      <c r="J106" s="10"/>
    </row>
    <row r="107" spans="3:11" s="8" customFormat="1" x14ac:dyDescent="0.3">
      <c r="C107" s="34">
        <v>3751</v>
      </c>
      <c r="D107" s="4" t="s">
        <v>92</v>
      </c>
      <c r="E107" s="35">
        <v>52548.3</v>
      </c>
      <c r="F107" s="35"/>
      <c r="G107" s="35">
        <v>31612.28</v>
      </c>
      <c r="H107" s="35"/>
      <c r="I107" s="35">
        <f t="shared" si="2"/>
        <v>84160.58</v>
      </c>
      <c r="J107" s="10"/>
    </row>
    <row r="108" spans="3:11" s="8" customFormat="1" x14ac:dyDescent="0.3">
      <c r="C108" s="34">
        <v>3791</v>
      </c>
      <c r="D108" s="4" t="s">
        <v>93</v>
      </c>
      <c r="E108" s="35">
        <v>0</v>
      </c>
      <c r="F108" s="35"/>
      <c r="G108" s="35">
        <v>0</v>
      </c>
      <c r="H108" s="35">
        <v>50000</v>
      </c>
      <c r="I108" s="35">
        <f t="shared" si="2"/>
        <v>50000</v>
      </c>
      <c r="J108" s="10"/>
    </row>
    <row r="109" spans="3:11" s="8" customFormat="1" ht="30" x14ac:dyDescent="0.3">
      <c r="C109" s="34">
        <v>3771</v>
      </c>
      <c r="D109" s="4" t="s">
        <v>116</v>
      </c>
      <c r="E109" s="35">
        <v>0</v>
      </c>
      <c r="F109" s="35"/>
      <c r="G109" s="35">
        <v>0</v>
      </c>
      <c r="H109" s="35">
        <v>50000</v>
      </c>
      <c r="I109" s="35">
        <f t="shared" si="2"/>
        <v>50000</v>
      </c>
      <c r="J109" s="10"/>
    </row>
    <row r="110" spans="3:11" s="8" customFormat="1" x14ac:dyDescent="0.3">
      <c r="C110" s="34">
        <v>3831</v>
      </c>
      <c r="D110" s="4" t="s">
        <v>117</v>
      </c>
      <c r="E110" s="35"/>
      <c r="F110" s="35"/>
      <c r="G110" s="35">
        <v>198350.25</v>
      </c>
      <c r="H110" s="35">
        <v>20000</v>
      </c>
      <c r="I110" s="35">
        <f t="shared" si="2"/>
        <v>218350.25</v>
      </c>
      <c r="J110" s="10"/>
    </row>
    <row r="111" spans="3:11" s="8" customFormat="1" x14ac:dyDescent="0.3">
      <c r="C111" s="34">
        <v>3921</v>
      </c>
      <c r="D111" s="4" t="s">
        <v>94</v>
      </c>
      <c r="E111" s="35">
        <v>23147.01</v>
      </c>
      <c r="F111" s="35"/>
      <c r="G111" s="35">
        <f>31574.98+11441.92</f>
        <v>43016.9</v>
      </c>
      <c r="H111" s="35">
        <v>14208.26</v>
      </c>
      <c r="I111" s="35">
        <f t="shared" ref="I111:I113" si="4">+E111+F111+G111+H111</f>
        <v>80372.17</v>
      </c>
      <c r="J111" s="10"/>
      <c r="K111" s="10"/>
    </row>
    <row r="112" spans="3:11" s="8" customFormat="1" x14ac:dyDescent="0.3">
      <c r="C112" s="34">
        <v>3941</v>
      </c>
      <c r="D112" s="4" t="s">
        <v>95</v>
      </c>
      <c r="E112" s="35">
        <v>0</v>
      </c>
      <c r="F112" s="35"/>
      <c r="G112" s="35">
        <v>0</v>
      </c>
      <c r="H112" s="35"/>
      <c r="I112" s="35">
        <f t="shared" si="4"/>
        <v>0</v>
      </c>
      <c r="J112" s="10"/>
    </row>
    <row r="113" spans="2:12" s="8" customFormat="1" x14ac:dyDescent="0.3">
      <c r="C113" s="34">
        <v>3951</v>
      </c>
      <c r="D113" s="4" t="s">
        <v>96</v>
      </c>
      <c r="E113" s="35">
        <v>0</v>
      </c>
      <c r="F113" s="35"/>
      <c r="G113" s="35">
        <v>0</v>
      </c>
      <c r="H113" s="35">
        <v>10002</v>
      </c>
      <c r="I113" s="35">
        <f t="shared" si="4"/>
        <v>10002</v>
      </c>
      <c r="J113" s="10"/>
    </row>
    <row r="114" spans="2:12" s="8" customFormat="1" ht="14.25" x14ac:dyDescent="0.2">
      <c r="C114" s="12" t="s">
        <v>64</v>
      </c>
      <c r="D114" s="6" t="s">
        <v>97</v>
      </c>
      <c r="E114" s="13">
        <f>SUM(E77:E113)</f>
        <v>1539525.64</v>
      </c>
      <c r="F114" s="13"/>
      <c r="G114" s="13">
        <f t="shared" ref="G114:I114" si="5">SUM(G77:G113)</f>
        <v>3041989.3599999989</v>
      </c>
      <c r="H114" s="13">
        <f t="shared" si="5"/>
        <v>7124678.9899999993</v>
      </c>
      <c r="I114" s="13">
        <f t="shared" si="5"/>
        <v>11706193.990000002</v>
      </c>
      <c r="J114" s="10"/>
    </row>
    <row r="115" spans="2:12" s="8" customFormat="1" x14ac:dyDescent="0.3">
      <c r="C115" s="34">
        <v>4451</v>
      </c>
      <c r="D115" s="4" t="s">
        <v>98</v>
      </c>
      <c r="E115" s="9">
        <v>0</v>
      </c>
      <c r="F115" s="9"/>
      <c r="G115" s="9">
        <v>0</v>
      </c>
      <c r="H115" s="35">
        <v>120000</v>
      </c>
      <c r="I115" s="35">
        <f t="shared" ref="I115" si="6">+E115+G115+H115</f>
        <v>120000</v>
      </c>
      <c r="J115" s="10"/>
    </row>
    <row r="116" spans="2:12" s="8" customFormat="1" ht="14.25" x14ac:dyDescent="0.2">
      <c r="C116" s="12" t="s">
        <v>64</v>
      </c>
      <c r="D116" s="6" t="s">
        <v>99</v>
      </c>
      <c r="E116" s="13">
        <v>0</v>
      </c>
      <c r="F116" s="13"/>
      <c r="G116" s="13">
        <v>0</v>
      </c>
      <c r="H116" s="13">
        <f>SUM(H115)</f>
        <v>120000</v>
      </c>
      <c r="I116" s="13">
        <f>SUM(I115)</f>
        <v>120000</v>
      </c>
      <c r="J116" s="10"/>
    </row>
    <row r="117" spans="2:12" s="15" customFormat="1" x14ac:dyDescent="0.3">
      <c r="C117" s="14"/>
      <c r="D117" s="14" t="s">
        <v>100</v>
      </c>
      <c r="E117" s="16">
        <f>+E116+E114+E76+E45</f>
        <v>2520699.9999999995</v>
      </c>
      <c r="F117" s="16"/>
      <c r="G117" s="16">
        <f>+G116+G114+G76+G45</f>
        <v>58352800.002999999</v>
      </c>
      <c r="H117" s="16">
        <f>+H116+H114+H76+H45</f>
        <v>18086899.989999998</v>
      </c>
      <c r="I117" s="16">
        <f>+I116+I114+I76+I45</f>
        <v>121436699.995</v>
      </c>
      <c r="J117" s="17"/>
    </row>
    <row r="118" spans="2:12" s="15" customFormat="1" x14ac:dyDescent="0.3">
      <c r="E118" s="17"/>
      <c r="F118" s="17"/>
      <c r="G118" s="17"/>
      <c r="H118" s="33"/>
      <c r="J118" s="17"/>
    </row>
    <row r="119" spans="2:12" s="15" customFormat="1" x14ac:dyDescent="0.3">
      <c r="E119" s="18"/>
      <c r="F119" s="18"/>
      <c r="G119" s="17"/>
    </row>
    <row r="120" spans="2:12" s="15" customFormat="1" x14ac:dyDescent="0.3">
      <c r="E120" s="18"/>
      <c r="F120" s="18"/>
      <c r="J120" s="19"/>
    </row>
    <row r="121" spans="2:12" s="15" customFormat="1" x14ac:dyDescent="0.3"/>
    <row r="122" spans="2:12" s="15" customFormat="1" ht="17.25" thickBot="1" x14ac:dyDescent="0.35"/>
    <row r="123" spans="2:12" s="15" customFormat="1" x14ac:dyDescent="0.3">
      <c r="B123" s="33"/>
      <c r="C123" s="33"/>
      <c r="E123" s="20"/>
      <c r="F123" s="21"/>
      <c r="G123" s="21" t="s">
        <v>101</v>
      </c>
      <c r="H123" s="21" t="s">
        <v>102</v>
      </c>
      <c r="I123" s="22"/>
    </row>
    <row r="124" spans="2:12" s="15" customFormat="1" x14ac:dyDescent="0.3">
      <c r="B124" s="33"/>
      <c r="C124" s="33"/>
      <c r="D124" s="42"/>
      <c r="E124" s="23" t="s">
        <v>103</v>
      </c>
      <c r="F124" s="45"/>
      <c r="G124" s="24">
        <f>+F45</f>
        <v>42476300.002000004</v>
      </c>
      <c r="H124" s="24">
        <f>+G45</f>
        <v>54184200.002999999</v>
      </c>
      <c r="I124" s="25">
        <v>96660500</v>
      </c>
    </row>
    <row r="125" spans="2:12" s="15" customFormat="1" x14ac:dyDescent="0.3">
      <c r="B125" s="33"/>
      <c r="D125" s="42"/>
      <c r="E125" s="23" t="s">
        <v>104</v>
      </c>
      <c r="F125" s="45"/>
      <c r="G125" s="24">
        <f>+E76+E114</f>
        <v>2520699.9999999995</v>
      </c>
      <c r="H125" s="24">
        <f>+G76+G114</f>
        <v>4168600</v>
      </c>
      <c r="I125" s="25">
        <f>+G125+H125</f>
        <v>6689300</v>
      </c>
      <c r="L125" s="33"/>
    </row>
    <row r="126" spans="2:12" s="15" customFormat="1" ht="17.25" thickBot="1" x14ac:dyDescent="0.35">
      <c r="D126" s="42"/>
      <c r="E126" s="26"/>
      <c r="F126" s="46"/>
      <c r="G126" s="27">
        <f>SUM(G124:G125)</f>
        <v>44997000.002000004</v>
      </c>
      <c r="H126" s="27">
        <f>SUM(H124:H125)</f>
        <v>58352800.002999999</v>
      </c>
      <c r="I126" s="28">
        <v>103349800</v>
      </c>
      <c r="J126" s="17"/>
    </row>
    <row r="127" spans="2:12" s="15" customFormat="1" x14ac:dyDescent="0.3">
      <c r="E127" s="15" t="s">
        <v>105</v>
      </c>
      <c r="I127" s="18">
        <v>18086900</v>
      </c>
    </row>
    <row r="128" spans="2:12" s="15" customFormat="1" ht="17.25" thickBot="1" x14ac:dyDescent="0.35">
      <c r="I128" s="29">
        <f>SUM(I127:I127)</f>
        <v>18086900</v>
      </c>
      <c r="J128" s="11"/>
    </row>
    <row r="129" spans="5:9" s="15" customFormat="1" ht="18" thickTop="1" thickBot="1" x14ac:dyDescent="0.35">
      <c r="E129" s="30" t="s">
        <v>106</v>
      </c>
      <c r="F129" s="30"/>
      <c r="G129" s="31"/>
      <c r="H129" s="31"/>
      <c r="I129" s="32">
        <f>+I126+I128</f>
        <v>121436700</v>
      </c>
    </row>
    <row r="130" spans="5:9" s="15" customFormat="1" ht="17.25" thickTop="1" x14ac:dyDescent="0.3"/>
    <row r="131" spans="5:9" s="15" customFormat="1" x14ac:dyDescent="0.3"/>
    <row r="132" spans="5:9" s="15" customFormat="1" x14ac:dyDescent="0.3"/>
    <row r="133" spans="5:9" s="15" customFormat="1" x14ac:dyDescent="0.3"/>
    <row r="134" spans="5:9" s="15" customFormat="1" x14ac:dyDescent="0.3"/>
    <row r="135" spans="5:9" s="15" customFormat="1" x14ac:dyDescent="0.3"/>
    <row r="136" spans="5:9" s="15" customFormat="1" x14ac:dyDescent="0.3"/>
    <row r="137" spans="5:9" s="15" customFormat="1" x14ac:dyDescent="0.3"/>
    <row r="138" spans="5:9" s="15" customFormat="1" x14ac:dyDescent="0.3"/>
    <row r="139" spans="5:9" s="15" customFormat="1" x14ac:dyDescent="0.3"/>
    <row r="140" spans="5:9" s="15" customFormat="1" x14ac:dyDescent="0.3"/>
    <row r="141" spans="5:9" s="15" customFormat="1" x14ac:dyDescent="0.3"/>
    <row r="142" spans="5:9" s="15" customFormat="1" x14ac:dyDescent="0.3"/>
    <row r="143" spans="5:9" s="15" customFormat="1" x14ac:dyDescent="0.3"/>
    <row r="144" spans="5:9" s="15" customFormat="1" x14ac:dyDescent="0.3"/>
    <row r="145" s="15" customFormat="1" x14ac:dyDescent="0.3"/>
    <row r="146" s="15" customFormat="1" x14ac:dyDescent="0.3"/>
    <row r="147" s="15" customFormat="1" x14ac:dyDescent="0.3"/>
    <row r="148" s="15" customFormat="1" x14ac:dyDescent="0.3"/>
    <row r="149" s="15" customFormat="1" x14ac:dyDescent="0.3"/>
    <row r="150" s="15" customFormat="1" x14ac:dyDescent="0.3"/>
    <row r="151" s="15" customFormat="1" x14ac:dyDescent="0.3"/>
    <row r="152" s="15" customFormat="1" x14ac:dyDescent="0.3"/>
    <row r="153" s="15" customFormat="1" x14ac:dyDescent="0.3"/>
    <row r="154" s="15" customFormat="1" x14ac:dyDescent="0.3"/>
    <row r="155" s="15" customFormat="1" x14ac:dyDescent="0.3"/>
    <row r="156" s="15" customFormat="1" x14ac:dyDescent="0.3"/>
    <row r="157" s="15" customFormat="1" x14ac:dyDescent="0.3"/>
    <row r="158" s="15" customFormat="1" x14ac:dyDescent="0.3"/>
    <row r="159" s="15" customFormat="1" x14ac:dyDescent="0.3"/>
    <row r="160" s="15" customFormat="1" x14ac:dyDescent="0.3"/>
    <row r="161" s="15" customFormat="1" x14ac:dyDescent="0.3"/>
  </sheetData>
  <mergeCells count="5">
    <mergeCell ref="C8:I8"/>
    <mergeCell ref="C4:I4"/>
    <mergeCell ref="C5:I5"/>
    <mergeCell ref="C6:I6"/>
    <mergeCell ref="C7:I7"/>
  </mergeCells>
  <pageMargins left="0.70866141732283472" right="0.70866141732283472" top="0.74803149606299213" bottom="0.74803149606299213" header="0.51181102362204722" footer="0.51181102362204722"/>
  <pageSetup scale="37" firstPageNumber="0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ivan</cp:lastModifiedBy>
  <cp:revision>2</cp:revision>
  <cp:lastPrinted>2020-02-14T15:34:04Z</cp:lastPrinted>
  <dcterms:created xsi:type="dcterms:W3CDTF">2019-01-15T18:18:53Z</dcterms:created>
  <dcterms:modified xsi:type="dcterms:W3CDTF">2020-04-20T20:17:45Z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