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lista Financiero\Desktop\"/>
    </mc:Choice>
  </mc:AlternateContent>
  <bookViews>
    <workbookView xWindow="0" yWindow="0" windowWidth="24000" windowHeight="9600"/>
  </bookViews>
  <sheets>
    <sheet name="JUNIO 2016" sheetId="1" r:id="rId1"/>
  </sheets>
  <definedNames>
    <definedName name="_xlnm._FilterDatabase" localSheetId="0" hidden="1">'JUNIO 2016'!$B$6:$AD$66</definedName>
  </definedNames>
  <calcPr calcId="162913" concurrentCalc="0"/>
</workbook>
</file>

<file path=xl/calcChain.xml><?xml version="1.0" encoding="utf-8"?>
<calcChain xmlns="http://schemas.openxmlformats.org/spreadsheetml/2006/main">
  <c r="AH65" i="1" l="1"/>
  <c r="AG65" i="1"/>
  <c r="AC65" i="1"/>
  <c r="AB65" i="1"/>
  <c r="AA65" i="1"/>
  <c r="Z65" i="1"/>
  <c r="T65" i="1"/>
  <c r="S65" i="1"/>
  <c r="R65" i="1"/>
  <c r="Q65" i="1"/>
  <c r="AF64" i="1"/>
  <c r="AE64" i="1"/>
  <c r="AD64" i="1"/>
  <c r="Y64" i="1"/>
  <c r="X64" i="1"/>
  <c r="W64" i="1"/>
  <c r="V64" i="1"/>
  <c r="AF63" i="1"/>
  <c r="AE63" i="1"/>
  <c r="AD63" i="1"/>
  <c r="Y63" i="1"/>
  <c r="X63" i="1"/>
  <c r="W63" i="1"/>
  <c r="V63" i="1"/>
  <c r="AF62" i="1"/>
  <c r="AE62" i="1"/>
  <c r="AD62" i="1"/>
  <c r="Y62" i="1"/>
  <c r="X62" i="1"/>
  <c r="W62" i="1"/>
  <c r="V62" i="1"/>
  <c r="AF61" i="1"/>
  <c r="AE61" i="1"/>
  <c r="AD61" i="1"/>
  <c r="Y61" i="1"/>
  <c r="X61" i="1"/>
  <c r="W61" i="1"/>
  <c r="V61" i="1"/>
  <c r="AF60" i="1"/>
  <c r="AE60" i="1"/>
  <c r="AD60" i="1"/>
  <c r="Y60" i="1"/>
  <c r="X60" i="1"/>
  <c r="W60" i="1"/>
  <c r="V60" i="1"/>
  <c r="AF59" i="1"/>
  <c r="AE59" i="1"/>
  <c r="AD59" i="1"/>
  <c r="Y59" i="1"/>
  <c r="X59" i="1"/>
  <c r="W59" i="1"/>
  <c r="V59" i="1"/>
  <c r="AF58" i="1"/>
  <c r="AE58" i="1"/>
  <c r="AD58" i="1"/>
  <c r="Y58" i="1"/>
  <c r="X58" i="1"/>
  <c r="W58" i="1"/>
  <c r="V58" i="1"/>
  <c r="AF57" i="1"/>
  <c r="AE57" i="1"/>
  <c r="AD57" i="1"/>
  <c r="Y57" i="1"/>
  <c r="X57" i="1"/>
  <c r="W57" i="1"/>
  <c r="V57" i="1"/>
  <c r="AF56" i="1"/>
  <c r="AE56" i="1"/>
  <c r="AD56" i="1"/>
  <c r="Y56" i="1"/>
  <c r="X56" i="1"/>
  <c r="W56" i="1"/>
  <c r="V56" i="1"/>
  <c r="F55" i="1"/>
  <c r="F56" i="1"/>
  <c r="F57" i="1"/>
  <c r="F58" i="1"/>
  <c r="F59" i="1"/>
  <c r="F60" i="1"/>
  <c r="F61" i="1"/>
  <c r="F62" i="1"/>
  <c r="F63" i="1"/>
  <c r="F64" i="1"/>
  <c r="AF55" i="1"/>
  <c r="AE55" i="1"/>
  <c r="AD55" i="1"/>
  <c r="Y55" i="1"/>
  <c r="X55" i="1"/>
  <c r="W55" i="1"/>
  <c r="V55" i="1"/>
  <c r="G55" i="1"/>
  <c r="G56" i="1"/>
  <c r="G57" i="1"/>
  <c r="G58" i="1"/>
  <c r="G59" i="1"/>
  <c r="G60" i="1"/>
  <c r="G61" i="1"/>
  <c r="G62" i="1"/>
  <c r="G63" i="1"/>
  <c r="G64" i="1"/>
  <c r="AF54" i="1"/>
  <c r="AE54" i="1"/>
  <c r="AD54" i="1"/>
  <c r="Y54" i="1"/>
  <c r="X54" i="1"/>
  <c r="W54" i="1"/>
  <c r="V54" i="1"/>
  <c r="U54" i="1"/>
  <c r="U65" i="1"/>
  <c r="AF53" i="1"/>
  <c r="AE53" i="1"/>
  <c r="AD53" i="1"/>
  <c r="Y53" i="1"/>
  <c r="X53" i="1"/>
  <c r="W53" i="1"/>
  <c r="V53" i="1"/>
  <c r="AF52" i="1"/>
  <c r="AE52" i="1"/>
  <c r="AD52" i="1"/>
  <c r="Y52" i="1"/>
  <c r="X52" i="1"/>
  <c r="W52" i="1"/>
  <c r="V52" i="1"/>
  <c r="AF51" i="1"/>
  <c r="AE51" i="1"/>
  <c r="AD51" i="1"/>
  <c r="Y51" i="1"/>
  <c r="X51" i="1"/>
  <c r="W51" i="1"/>
  <c r="V51" i="1"/>
  <c r="AF50" i="1"/>
  <c r="AE50" i="1"/>
  <c r="AD50" i="1"/>
  <c r="Y50" i="1"/>
  <c r="X50" i="1"/>
  <c r="W50" i="1"/>
  <c r="V50" i="1"/>
  <c r="AF49" i="1"/>
  <c r="AE49" i="1"/>
  <c r="AD49" i="1"/>
  <c r="Y49" i="1"/>
  <c r="X49" i="1"/>
  <c r="W49" i="1"/>
  <c r="V49" i="1"/>
  <c r="AF48" i="1"/>
  <c r="AE48" i="1"/>
  <c r="AD48" i="1"/>
  <c r="Y48" i="1"/>
  <c r="X48" i="1"/>
  <c r="W48" i="1"/>
  <c r="V48" i="1"/>
  <c r="AF47" i="1"/>
  <c r="AE47" i="1"/>
  <c r="AD47" i="1"/>
  <c r="Y47" i="1"/>
  <c r="X47" i="1"/>
  <c r="W47" i="1"/>
  <c r="V47" i="1"/>
  <c r="AF46" i="1"/>
  <c r="AE46" i="1"/>
  <c r="AD46" i="1"/>
  <c r="Y46" i="1"/>
  <c r="X46" i="1"/>
  <c r="W46" i="1"/>
  <c r="V46" i="1"/>
  <c r="AF45" i="1"/>
  <c r="AE45" i="1"/>
  <c r="AD45" i="1"/>
  <c r="Y45" i="1"/>
  <c r="X45" i="1"/>
  <c r="W45" i="1"/>
  <c r="V45" i="1"/>
  <c r="AF44" i="1"/>
  <c r="AE44" i="1"/>
  <c r="AD44" i="1"/>
  <c r="Y44" i="1"/>
  <c r="X44" i="1"/>
  <c r="W44" i="1"/>
  <c r="V44" i="1"/>
  <c r="AF43" i="1"/>
  <c r="AE43" i="1"/>
  <c r="AD43" i="1"/>
  <c r="Y43" i="1"/>
  <c r="X43" i="1"/>
  <c r="W43" i="1"/>
  <c r="V43" i="1"/>
  <c r="AF42" i="1"/>
  <c r="AE42" i="1"/>
  <c r="AD42" i="1"/>
  <c r="Y42" i="1"/>
  <c r="X42" i="1"/>
  <c r="W42" i="1"/>
  <c r="V42" i="1"/>
  <c r="AF41" i="1"/>
  <c r="AE41" i="1"/>
  <c r="AD41" i="1"/>
  <c r="Y41" i="1"/>
  <c r="X41" i="1"/>
  <c r="W41" i="1"/>
  <c r="V41" i="1"/>
  <c r="AF40" i="1"/>
  <c r="AE40" i="1"/>
  <c r="AD40" i="1"/>
  <c r="Y40" i="1"/>
  <c r="X40" i="1"/>
  <c r="W40" i="1"/>
  <c r="V40" i="1"/>
  <c r="AF39" i="1"/>
  <c r="AE39" i="1"/>
  <c r="AD39" i="1"/>
  <c r="Y39" i="1"/>
  <c r="X39" i="1"/>
  <c r="W39" i="1"/>
  <c r="V39" i="1"/>
  <c r="AF38" i="1"/>
  <c r="AE38" i="1"/>
  <c r="AD38" i="1"/>
  <c r="Y38" i="1"/>
  <c r="X38" i="1"/>
  <c r="W38" i="1"/>
  <c r="V38" i="1"/>
  <c r="AF37" i="1"/>
  <c r="AE37" i="1"/>
  <c r="AD37" i="1"/>
  <c r="Y37" i="1"/>
  <c r="X37" i="1"/>
  <c r="W37" i="1"/>
  <c r="V37" i="1"/>
  <c r="AF36" i="1"/>
  <c r="AE36" i="1"/>
  <c r="AD36" i="1"/>
  <c r="Y36" i="1"/>
  <c r="X36" i="1"/>
  <c r="W36" i="1"/>
  <c r="V36" i="1"/>
  <c r="AF35" i="1"/>
  <c r="AE35" i="1"/>
  <c r="AD35" i="1"/>
  <c r="Y35" i="1"/>
  <c r="X35" i="1"/>
  <c r="W35" i="1"/>
  <c r="V35" i="1"/>
  <c r="AF34" i="1"/>
  <c r="AE34" i="1"/>
  <c r="AD34" i="1"/>
  <c r="Y34" i="1"/>
  <c r="X34" i="1"/>
  <c r="W34" i="1"/>
  <c r="V34" i="1"/>
  <c r="AF33" i="1"/>
  <c r="AE33" i="1"/>
  <c r="AD33" i="1"/>
  <c r="Y33" i="1"/>
  <c r="X33" i="1"/>
  <c r="W33" i="1"/>
  <c r="V33" i="1"/>
  <c r="AF32" i="1"/>
  <c r="AE32" i="1"/>
  <c r="AD32" i="1"/>
  <c r="Y32" i="1"/>
  <c r="X32" i="1"/>
  <c r="W32" i="1"/>
  <c r="V32" i="1"/>
  <c r="AF31" i="1"/>
  <c r="AE31" i="1"/>
  <c r="AD31" i="1"/>
  <c r="Y31" i="1"/>
  <c r="X31" i="1"/>
  <c r="W31" i="1"/>
  <c r="V31" i="1"/>
  <c r="AF30" i="1"/>
  <c r="AE30" i="1"/>
  <c r="AD30" i="1"/>
  <c r="Y30" i="1"/>
  <c r="X30" i="1"/>
  <c r="W30" i="1"/>
  <c r="V30" i="1"/>
  <c r="AF29" i="1"/>
  <c r="AE29" i="1"/>
  <c r="AD29" i="1"/>
  <c r="Y29" i="1"/>
  <c r="X29" i="1"/>
  <c r="W29" i="1"/>
  <c r="V29" i="1"/>
  <c r="AF28" i="1"/>
  <c r="AE28" i="1"/>
  <c r="AD28" i="1"/>
  <c r="Y28" i="1"/>
  <c r="X28" i="1"/>
  <c r="W28" i="1"/>
  <c r="V28" i="1"/>
  <c r="AF27" i="1"/>
  <c r="AE27" i="1"/>
  <c r="AD27" i="1"/>
  <c r="Y27" i="1"/>
  <c r="X27" i="1"/>
  <c r="W27" i="1"/>
  <c r="V27" i="1"/>
  <c r="AF26" i="1"/>
  <c r="AE26" i="1"/>
  <c r="AD26" i="1"/>
  <c r="Y26" i="1"/>
  <c r="X26" i="1"/>
  <c r="W26" i="1"/>
  <c r="V26" i="1"/>
  <c r="AF25" i="1"/>
  <c r="AE25" i="1"/>
  <c r="AD25" i="1"/>
  <c r="Y25" i="1"/>
  <c r="X25" i="1"/>
  <c r="W25" i="1"/>
  <c r="V25" i="1"/>
  <c r="AF24" i="1"/>
  <c r="AE24" i="1"/>
  <c r="AD24" i="1"/>
  <c r="Y24" i="1"/>
  <c r="X24" i="1"/>
  <c r="W24" i="1"/>
  <c r="V24" i="1"/>
  <c r="AF23" i="1"/>
  <c r="AE23" i="1"/>
  <c r="AD23" i="1"/>
  <c r="Y23" i="1"/>
  <c r="X23" i="1"/>
  <c r="W23" i="1"/>
  <c r="V23" i="1"/>
  <c r="AF22" i="1"/>
  <c r="AE22" i="1"/>
  <c r="AD22" i="1"/>
  <c r="Y22" i="1"/>
  <c r="X22" i="1"/>
  <c r="W22" i="1"/>
  <c r="V22" i="1"/>
  <c r="AF21" i="1"/>
  <c r="AE21" i="1"/>
  <c r="AD21" i="1"/>
  <c r="Y21" i="1"/>
  <c r="X21" i="1"/>
  <c r="W21" i="1"/>
  <c r="V21" i="1"/>
  <c r="AF20" i="1"/>
  <c r="AE20" i="1"/>
  <c r="AD20" i="1"/>
  <c r="Y20" i="1"/>
  <c r="X20" i="1"/>
  <c r="W20" i="1"/>
  <c r="V20" i="1"/>
  <c r="AF19" i="1"/>
  <c r="AE19" i="1"/>
  <c r="AD19" i="1"/>
  <c r="Y19" i="1"/>
  <c r="X19" i="1"/>
  <c r="W19" i="1"/>
  <c r="V19" i="1"/>
  <c r="AF18" i="1"/>
  <c r="AE18" i="1"/>
  <c r="AD18" i="1"/>
  <c r="Y18" i="1"/>
  <c r="X18" i="1"/>
  <c r="W18" i="1"/>
  <c r="V18" i="1"/>
  <c r="AF17" i="1"/>
  <c r="AE17" i="1"/>
  <c r="AD17" i="1"/>
  <c r="Y17" i="1"/>
  <c r="X17" i="1"/>
  <c r="W17" i="1"/>
  <c r="V17" i="1"/>
  <c r="AF16" i="1"/>
  <c r="AE16" i="1"/>
  <c r="AD16" i="1"/>
  <c r="Y16" i="1"/>
  <c r="X16" i="1"/>
  <c r="W16" i="1"/>
  <c r="V16" i="1"/>
  <c r="AF15" i="1"/>
  <c r="AE15" i="1"/>
  <c r="AD15" i="1"/>
  <c r="Y15" i="1"/>
  <c r="X15" i="1"/>
  <c r="W15" i="1"/>
  <c r="V15" i="1"/>
  <c r="AF14" i="1"/>
  <c r="AE14" i="1"/>
  <c r="AD14" i="1"/>
  <c r="Y14" i="1"/>
  <c r="X14" i="1"/>
  <c r="W14" i="1"/>
  <c r="V14" i="1"/>
  <c r="AF13" i="1"/>
  <c r="AE13" i="1"/>
  <c r="AD13" i="1"/>
  <c r="Y13" i="1"/>
  <c r="X13" i="1"/>
  <c r="W13" i="1"/>
  <c r="V13" i="1"/>
  <c r="AF12" i="1"/>
  <c r="AE12" i="1"/>
  <c r="AD12" i="1"/>
  <c r="Y12" i="1"/>
  <c r="X12" i="1"/>
  <c r="W12" i="1"/>
  <c r="V12" i="1"/>
  <c r="AF11" i="1"/>
  <c r="AE11" i="1"/>
  <c r="AD11" i="1"/>
  <c r="Y11" i="1"/>
  <c r="X11" i="1"/>
  <c r="W11" i="1"/>
  <c r="V11" i="1"/>
  <c r="AF10" i="1"/>
  <c r="AE10" i="1"/>
  <c r="AD10" i="1"/>
  <c r="Y10" i="1"/>
  <c r="X10" i="1"/>
  <c r="W10" i="1"/>
  <c r="V10" i="1"/>
  <c r="AF9" i="1"/>
  <c r="AE9" i="1"/>
  <c r="AD9" i="1"/>
  <c r="Y9" i="1"/>
  <c r="X9" i="1"/>
  <c r="W9" i="1"/>
  <c r="V9" i="1"/>
  <c r="C9" i="1"/>
  <c r="C10" i="1"/>
  <c r="C11" i="1"/>
  <c r="AF8" i="1"/>
  <c r="AE8" i="1"/>
  <c r="AD8" i="1"/>
  <c r="Y8" i="1"/>
  <c r="X8" i="1"/>
  <c r="W8" i="1"/>
  <c r="V8" i="1"/>
  <c r="AF7" i="1"/>
  <c r="AF65" i="1"/>
  <c r="AE7" i="1"/>
  <c r="AE65" i="1"/>
  <c r="AD7" i="1"/>
  <c r="AD65" i="1"/>
  <c r="Y7" i="1"/>
  <c r="Y65" i="1"/>
  <c r="X7" i="1"/>
  <c r="X65" i="1"/>
  <c r="W7" i="1"/>
  <c r="W65" i="1"/>
  <c r="V7" i="1"/>
  <c r="V65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12" i="1"/>
  <c r="C13" i="1"/>
  <c r="C34" i="1"/>
  <c r="C35" i="1"/>
  <c r="C36" i="1"/>
  <c r="C33" i="1"/>
  <c r="C37" i="1"/>
  <c r="C39" i="1"/>
  <c r="C38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40" i="1"/>
</calcChain>
</file>

<file path=xl/sharedStrings.xml><?xml version="1.0" encoding="utf-8"?>
<sst xmlns="http://schemas.openxmlformats.org/spreadsheetml/2006/main" count="527" uniqueCount="230">
  <si>
    <t xml:space="preserve">PLANTILLA DE PERSONAL </t>
  </si>
  <si>
    <t>ORGANISMO:</t>
  </si>
  <si>
    <t xml:space="preserve">                                                                              INSTITUTO TECNOLOGICO SUPERIOR DE MASCOTA</t>
  </si>
  <si>
    <t>DEPENDENCIA CABEZA DE SECTOR</t>
  </si>
  <si>
    <t>SIGLAS:</t>
  </si>
  <si>
    <t>ITS MASCOTA</t>
  </si>
  <si>
    <t>PLANTILLA AL 23 DE JUNIO 2016</t>
  </si>
  <si>
    <t>PERCEPCIONES MENSUALES</t>
  </si>
  <si>
    <t>COLUMNAS ADICIONALES PARA CONCEPTOS MENSUALES PROPIOS DEL ORGANISMO</t>
  </si>
  <si>
    <t>COLUMNAS ADICIONALES PARA CONCEPTOS PROPIOS CON PERIODICIDAD DIFERENTE A LA MENSUAL</t>
  </si>
  <si>
    <t>PERCEPCIONES ANUALES</t>
  </si>
  <si>
    <t>No. Cons</t>
  </si>
  <si>
    <t>UP</t>
  </si>
  <si>
    <t>ORG</t>
  </si>
  <si>
    <t>PG</t>
  </si>
  <si>
    <t>PC</t>
  </si>
  <si>
    <t>UEG</t>
  </si>
  <si>
    <t>CÓDIGO  DEL PUESTO</t>
  </si>
  <si>
    <t>NOMBRE DEL BENEFICIARIO</t>
  </si>
  <si>
    <t>R.F.C.</t>
  </si>
  <si>
    <t>NIVEL</t>
  </si>
  <si>
    <t>JOR</t>
  </si>
  <si>
    <t>CATEG</t>
  </si>
  <si>
    <t>NOMBRE DEL PUESTO</t>
  </si>
  <si>
    <t>AREA DE ADSCRIPCIÓN DEL PUESTO</t>
  </si>
  <si>
    <t>DIRECCIÓN DE ADSCRIPCIÓN DEL PUESTO</t>
  </si>
  <si>
    <t>SUELDO
1131</t>
  </si>
  <si>
    <t>SOBRE
SUELDO
1544</t>
  </si>
  <si>
    <t>DESPENSA 
1712</t>
  </si>
  <si>
    <t>TRANSPORTE 
1713</t>
  </si>
  <si>
    <t>QUINQUENIO
1311</t>
  </si>
  <si>
    <t>CUOTAS A
PENSIONES
1431</t>
  </si>
  <si>
    <t>CUOTAS PARA
LA VIVIENDA
1421</t>
  </si>
  <si>
    <t>CUOTAS 
AL IMSS
1411</t>
  </si>
  <si>
    <t>CUOTAS
AL SEDAR
1432</t>
  </si>
  <si>
    <t>MATERIAL DIDÁCTICO 1343</t>
  </si>
  <si>
    <t>GUARDERIA 1719</t>
  </si>
  <si>
    <t xml:space="preserve"> liquidaciones 1531</t>
  </si>
  <si>
    <t>OTRAS AYUDAS 1719</t>
  </si>
  <si>
    <t>AGUINALDO 1321</t>
  </si>
  <si>
    <t>PRIMA VACACIONAL 1322</t>
  </si>
  <si>
    <t>ESTIMULO AL SERVICIO ADMINISTRATIVO 1715</t>
  </si>
  <si>
    <t>IMPACTO AL
SALARIO
1611</t>
  </si>
  <si>
    <t>OTROS</t>
  </si>
  <si>
    <t>*09</t>
  </si>
  <si>
    <t>001</t>
  </si>
  <si>
    <t>00837</t>
  </si>
  <si>
    <t>ITS0001</t>
  </si>
  <si>
    <t>M.V.Z. GILDARDO SANCHEZ GONZALEZ</t>
  </si>
  <si>
    <t>SAGG680121IP1</t>
  </si>
  <si>
    <t>C</t>
  </si>
  <si>
    <t>Director General</t>
  </si>
  <si>
    <t>Dirección General</t>
  </si>
  <si>
    <t>ITS0002</t>
  </si>
  <si>
    <t>MTRO. ERNESTO SANCHEZ RUBIO</t>
  </si>
  <si>
    <t>SARE660426TX2</t>
  </si>
  <si>
    <t>Sub Director</t>
  </si>
  <si>
    <t>Subdirección Académica  y de Vinculación</t>
  </si>
  <si>
    <t>VACANTE</t>
  </si>
  <si>
    <t>Subdirección  Administrativa y de Planeación</t>
  </si>
  <si>
    <t>ITS0003</t>
  </si>
  <si>
    <t>JUAN JOSE CONTRERAS PACHECO</t>
  </si>
  <si>
    <t>Jefe de División</t>
  </si>
  <si>
    <t>División Académica</t>
  </si>
  <si>
    <t>FELICIANO VELASCO</t>
  </si>
  <si>
    <t>VEXF811120BK2</t>
  </si>
  <si>
    <t>División  Academica</t>
  </si>
  <si>
    <t>ITS0004</t>
  </si>
  <si>
    <t>LIC. MA. VIDAL LUNA OLEA</t>
  </si>
  <si>
    <t>LUOV771104IMA</t>
  </si>
  <si>
    <t>Jefe de División en Vinculación</t>
  </si>
  <si>
    <t>ITS0005</t>
  </si>
  <si>
    <t>JOSE RICARDO GRAVE ESPARZA</t>
  </si>
  <si>
    <t>GAER870504GE0</t>
  </si>
  <si>
    <t>ING. JESUS FLORES JERONIMO</t>
  </si>
  <si>
    <t>FOJJ850208Q88</t>
  </si>
  <si>
    <t>Jefe de Departamento</t>
  </si>
  <si>
    <t xml:space="preserve">Depto. de Servicios Escolares </t>
  </si>
  <si>
    <t>L.C.P. MARIA DE LA LUZ PEÑA ARCE</t>
  </si>
  <si>
    <t>PEAL760602UR3</t>
  </si>
  <si>
    <t>Depto. de Recursos Financieros y Materiales</t>
  </si>
  <si>
    <t>LIC. FRANCISCO JAVIER MEDRANO GUZMAN</t>
  </si>
  <si>
    <t>MEGF680517</t>
  </si>
  <si>
    <t>Depto. de Recursos Humanos y Servicios Gral</t>
  </si>
  <si>
    <t>M.V.Z. JOSE VICTORIANO PEÑA ULLOA</t>
  </si>
  <si>
    <t>PEUV760330P91</t>
  </si>
  <si>
    <t>Depto. de Planeación , Programación Presupuestacion</t>
  </si>
  <si>
    <t>MARIO BOTELLO CARMONA</t>
  </si>
  <si>
    <t>BOCM860815</t>
  </si>
  <si>
    <t>Depto. de Desarrollo Académico</t>
  </si>
  <si>
    <t>CF12027</t>
  </si>
  <si>
    <t>ING. JAIME  MEDINA MORAN</t>
  </si>
  <si>
    <t>MEMJ800827FX9</t>
  </si>
  <si>
    <t>B</t>
  </si>
  <si>
    <t>Ing. En Sistemas</t>
  </si>
  <si>
    <t>Sistemas y Centro de Computo</t>
  </si>
  <si>
    <t>CF33116</t>
  </si>
  <si>
    <t xml:space="preserve">ANA GABRIELA DE LA CRUZ PEÑA </t>
  </si>
  <si>
    <t>CUPA890725BI0</t>
  </si>
  <si>
    <t>Técnico Especializado</t>
  </si>
  <si>
    <t>Jefatura de Division en Vinculacion</t>
  </si>
  <si>
    <t>CLAUDIA ELIZABETH RUBIO GRADILLA</t>
  </si>
  <si>
    <t>RUGC7109215P5</t>
  </si>
  <si>
    <t>PO1002</t>
  </si>
  <si>
    <t>ARMANDO HERNANDEZ SANDOVAL</t>
  </si>
  <si>
    <t>HESA7511165U2</t>
  </si>
  <si>
    <t>Analista Especializado.</t>
  </si>
  <si>
    <t>KARINA ROBLES VARGAS</t>
  </si>
  <si>
    <t>ROVK8807132N0</t>
  </si>
  <si>
    <t>Analista Especializado</t>
  </si>
  <si>
    <t>P13006</t>
  </si>
  <si>
    <t>DR. FRANCISCO JAVIER JIMENEZ GOMEZ</t>
  </si>
  <si>
    <t>JIGF890603CN4</t>
  </si>
  <si>
    <t>Médico General</t>
  </si>
  <si>
    <t>P16004</t>
  </si>
  <si>
    <t>ALEJANDRA MAGALI ALANIS VARGAS</t>
  </si>
  <si>
    <t>AAVA870821FX7</t>
  </si>
  <si>
    <t>Psicólogo</t>
  </si>
  <si>
    <t>Depto. De Desarrollo Academico</t>
  </si>
  <si>
    <t>AO1001</t>
  </si>
  <si>
    <t>ESTEBAN DE SANTIAGO CHAVEZ</t>
  </si>
  <si>
    <t>SACE740311CX6</t>
  </si>
  <si>
    <t>Jefe de Oficina</t>
  </si>
  <si>
    <t>TO6018</t>
  </si>
  <si>
    <t>JULIAN DE LA CRUZ  PEÑA</t>
  </si>
  <si>
    <t>CUPJ680109N93</t>
  </si>
  <si>
    <t>Programador</t>
  </si>
  <si>
    <t>CF53455</t>
  </si>
  <si>
    <t>ADRIANA DEL REFUGIO VALDES AMARAL</t>
  </si>
  <si>
    <t>VAAA850704</t>
  </si>
  <si>
    <t>Sria. De Director General</t>
  </si>
  <si>
    <t>PO1001</t>
  </si>
  <si>
    <t>YESENIA ARANGO GARCIA</t>
  </si>
  <si>
    <t>AAGY900804992</t>
  </si>
  <si>
    <t>Analista Técnico</t>
  </si>
  <si>
    <t xml:space="preserve">Jefatura de Division en  Vinculación </t>
  </si>
  <si>
    <t>LILIANA GONZALEZ PEÑA</t>
  </si>
  <si>
    <t>GOPL780628DS3</t>
  </si>
  <si>
    <t>Subdirección Académica y Vinculación</t>
  </si>
  <si>
    <t>ROBERTO SERGIO ROSALES  SANCHEZ</t>
  </si>
  <si>
    <t>ROSR861216HU7</t>
  </si>
  <si>
    <t>CF34280</t>
  </si>
  <si>
    <t>Sria. De Subdirector</t>
  </si>
  <si>
    <t xml:space="preserve">Subdirección Administrativa y de Planeación </t>
  </si>
  <si>
    <t>JESSICA DEL ROSARIO GARCIA GARCIA</t>
  </si>
  <si>
    <t>GAGJ911126PF8</t>
  </si>
  <si>
    <t>T06027</t>
  </si>
  <si>
    <t>CECILIA SALDAÑA AMARAL</t>
  </si>
  <si>
    <t>SAAC9105052W8</t>
  </si>
  <si>
    <t>Capturista</t>
  </si>
  <si>
    <t>LUIS ENRIQUE CASTILLO PALACIOS</t>
  </si>
  <si>
    <t>CAPL7002244J1</t>
  </si>
  <si>
    <t>MONTANE REYES MIGUEL EDUARDO</t>
  </si>
  <si>
    <t>MORM700904NTA</t>
  </si>
  <si>
    <t xml:space="preserve">División Academica </t>
  </si>
  <si>
    <t>ROBERTO CONTRERAS GONZALEZ</t>
  </si>
  <si>
    <t>COGR691101HP8</t>
  </si>
  <si>
    <t>CF53453</t>
  </si>
  <si>
    <t>JOSE DE JESUS ARANGO CHAVEZ</t>
  </si>
  <si>
    <t>AACJ900320JN8</t>
  </si>
  <si>
    <t>Chofer de Director</t>
  </si>
  <si>
    <t>T16005</t>
  </si>
  <si>
    <t>DOLORES EFRAIN BELTRAN DE LA CRUZ</t>
  </si>
  <si>
    <t>BECD8109159V2</t>
  </si>
  <si>
    <t>Laboratorista</t>
  </si>
  <si>
    <t>División de Academica</t>
  </si>
  <si>
    <t>EMA SARAHI VARGAS ARECHIGA</t>
  </si>
  <si>
    <t>VAAE860604DI1</t>
  </si>
  <si>
    <t>CF34004</t>
  </si>
  <si>
    <t>ROSA MARIA TORRES BARBOZA</t>
  </si>
  <si>
    <t>TOBR800712GTS</t>
  </si>
  <si>
    <t>Sria. De Jefe de Departamento</t>
  </si>
  <si>
    <t>Depto. de Planeación , Programación, Presupuestacion</t>
  </si>
  <si>
    <t>NANCY ALVAREZ ROBLES</t>
  </si>
  <si>
    <t>AARN920502BT7</t>
  </si>
  <si>
    <t>TO5003</t>
  </si>
  <si>
    <t>LILIANA VARGAS ARECHIGA</t>
  </si>
  <si>
    <t>VAAL831012848</t>
  </si>
  <si>
    <t>Bibliotecario</t>
  </si>
  <si>
    <t>S08011</t>
  </si>
  <si>
    <t>ANDRES PEÑA HERNANDEZ</t>
  </si>
  <si>
    <t>PEHA900625AH8</t>
  </si>
  <si>
    <t>Técnico en Mantenimiento.</t>
  </si>
  <si>
    <t>ELISEO RODRIGUEZ FLORES</t>
  </si>
  <si>
    <t>ROFE541201</t>
  </si>
  <si>
    <t>Técnico en Mantenimiento</t>
  </si>
  <si>
    <t>AO3004</t>
  </si>
  <si>
    <t>MAIDA MARCELINA  CHAVEZ  PEÑA</t>
  </si>
  <si>
    <t>CAPM770427G28</t>
  </si>
  <si>
    <t>Almacenista</t>
  </si>
  <si>
    <t>SO6002</t>
  </si>
  <si>
    <t>SERGIO RAFAEL GARCIA FLORES</t>
  </si>
  <si>
    <t>GAFS840506</t>
  </si>
  <si>
    <t>Intendente.</t>
  </si>
  <si>
    <t>EVERARDO ROMERO SANCHEZ</t>
  </si>
  <si>
    <t>ROSE770907</t>
  </si>
  <si>
    <t>S14001</t>
  </si>
  <si>
    <t>LLAMAS VAZQUEZ MANUEL</t>
  </si>
  <si>
    <t>LAVM470826EM7</t>
  </si>
  <si>
    <t>Vigilante</t>
  </si>
  <si>
    <t>GABRIEL RANGEL TORO</t>
  </si>
  <si>
    <t>RATG760314</t>
  </si>
  <si>
    <t>E13001</t>
  </si>
  <si>
    <t>VARIOS DOCENTES</t>
  </si>
  <si>
    <t>Profesor de Asignatura "A"</t>
  </si>
  <si>
    <t xml:space="preserve"> Horas Docente ($315.90 costo unitario h/s/m)</t>
  </si>
  <si>
    <t>E13002</t>
  </si>
  <si>
    <t>Profesor Asignatura "B"</t>
  </si>
  <si>
    <t>Horas Docente (360.15 costo unitario h/s/m)</t>
  </si>
  <si>
    <t>Subdireccion Academica y de Vinculacion</t>
  </si>
  <si>
    <t>E13010</t>
  </si>
  <si>
    <t>RIGOBERTO GONZALEZ RODRIGUEZ</t>
  </si>
  <si>
    <t>GORR770711LC0</t>
  </si>
  <si>
    <t>Profesor Asociado  "A"</t>
  </si>
  <si>
    <t>Jefaturas de Division Academica</t>
  </si>
  <si>
    <t>ROCIO RAMIREZ GONZALEZ</t>
  </si>
  <si>
    <t>RAGR8201282PA</t>
  </si>
  <si>
    <t>DOCENTE</t>
  </si>
  <si>
    <t>E13011</t>
  </si>
  <si>
    <t>Profesor Asociado "B"</t>
  </si>
  <si>
    <t>E13013</t>
  </si>
  <si>
    <t>Profesor Titular "A"</t>
  </si>
  <si>
    <t>E13014</t>
  </si>
  <si>
    <t>MARCO VINICIO FELIX LERMA</t>
  </si>
  <si>
    <t>FELM711105DB0</t>
  </si>
  <si>
    <t>E13015</t>
  </si>
  <si>
    <t>CHAVEZ MEDINA EDGAR</t>
  </si>
  <si>
    <t>CAME750428NR5</t>
  </si>
  <si>
    <t>TOTAL MENSUAL POR CONCEPTO</t>
  </si>
  <si>
    <t>Total de plazas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</si>
</sst>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#,##0.00_ ;[Red]\-#,##0.00\ "/>
    <numFmt numFmtId="166" formatCode="&quot;$&quot;#,##0.00"/>
    <numFmt numFmtId="167" formatCode="_(* #,##0.00_);_(* \(#,##0.00\);_(* &quot;-&quot;??_);_(@_)"/>
  </numFmts>
  <fonts count="14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8"/>
      <name val="MS Sans Serif"/>
      <family val="2"/>
    </font>
    <font>
      <b/>
      <sz val="12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4" fontId="3" fillId="3" borderId="2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5" borderId="6" xfId="0" applyNumberFormat="1" applyFont="1" applyFill="1" applyBorder="1" applyAlignment="1">
      <alignment horizontal="center" vertical="center" wrapText="1"/>
    </xf>
    <xf numFmtId="0" fontId="9" fillId="5" borderId="6" xfId="0" applyNumberFormat="1" applyFont="1" applyFill="1" applyBorder="1" applyAlignment="1">
      <alignment horizontal="center" vertical="center" textRotation="180" wrapText="1"/>
    </xf>
    <xf numFmtId="0" fontId="9" fillId="5" borderId="7" xfId="0" applyNumberFormat="1" applyFont="1" applyFill="1" applyBorder="1" applyAlignment="1">
      <alignment horizontal="center" vertical="center" wrapText="1"/>
    </xf>
    <xf numFmtId="4" fontId="9" fillId="5" borderId="7" xfId="0" applyNumberFormat="1" applyFont="1" applyFill="1" applyBorder="1" applyAlignment="1">
      <alignment horizontal="center" vertical="center" wrapText="1"/>
    </xf>
    <xf numFmtId="4" fontId="9" fillId="5" borderId="6" xfId="0" applyNumberFormat="1" applyFont="1" applyFill="1" applyBorder="1" applyAlignment="1">
      <alignment horizontal="center" vertical="center" wrapText="1"/>
    </xf>
    <xf numFmtId="4" fontId="9" fillId="5" borderId="8" xfId="0" applyNumberFormat="1" applyFont="1" applyFill="1" applyBorder="1" applyAlignment="1">
      <alignment horizontal="center" vertical="center" wrapText="1"/>
    </xf>
    <xf numFmtId="4" fontId="9" fillId="5" borderId="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vertical="center" textRotation="255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3" applyFont="1" applyFill="1" applyBorder="1" applyAlignment="1">
      <alignment horizontal="center" vertical="center" wrapText="1"/>
    </xf>
    <xf numFmtId="0" fontId="10" fillId="0" borderId="11" xfId="3" applyNumberFormat="1" applyFont="1" applyFill="1" applyBorder="1" applyAlignment="1">
      <alignment horizontal="center" vertical="center" wrapText="1"/>
    </xf>
    <xf numFmtId="49" fontId="10" fillId="0" borderId="11" xfId="3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10" fillId="0" borderId="10" xfId="4" applyFont="1" applyFill="1" applyBorder="1" applyAlignment="1">
      <alignment wrapText="1"/>
    </xf>
    <xf numFmtId="0" fontId="10" fillId="0" borderId="10" xfId="4" applyNumberFormat="1" applyFont="1" applyFill="1" applyBorder="1" applyAlignment="1">
      <alignment wrapText="1"/>
    </xf>
    <xf numFmtId="0" fontId="10" fillId="0" borderId="10" xfId="5" applyFont="1" applyFill="1" applyBorder="1" applyAlignment="1">
      <alignment horizontal="center" wrapText="1"/>
    </xf>
    <xf numFmtId="0" fontId="10" fillId="0" borderId="10" xfId="5" applyFont="1" applyFill="1" applyBorder="1" applyAlignment="1">
      <alignment wrapText="1"/>
    </xf>
    <xf numFmtId="0" fontId="10" fillId="0" borderId="10" xfId="5" applyFont="1" applyFill="1" applyBorder="1" applyAlignment="1">
      <alignment horizontal="left" wrapText="1"/>
    </xf>
    <xf numFmtId="164" fontId="10" fillId="0" borderId="10" xfId="2" applyFont="1" applyFill="1" applyBorder="1" applyAlignment="1">
      <alignment horizontal="right" wrapText="1"/>
    </xf>
    <xf numFmtId="164" fontId="10" fillId="0" borderId="10" xfId="2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0" fillId="3" borderId="11" xfId="0" applyNumberFormat="1" applyFont="1" applyFill="1" applyBorder="1" applyAlignment="1">
      <alignment vertical="center" wrapText="1"/>
    </xf>
    <xf numFmtId="165" fontId="11" fillId="3" borderId="11" xfId="0" applyNumberFormat="1" applyFont="1" applyFill="1" applyBorder="1" applyAlignment="1">
      <alignment vertical="center" wrapText="1"/>
    </xf>
    <xf numFmtId="166" fontId="10" fillId="0" borderId="11" xfId="0" applyNumberFormat="1" applyFont="1" applyBorder="1" applyAlignment="1">
      <alignment horizontal="left" vertical="center" wrapText="1"/>
    </xf>
    <xf numFmtId="167" fontId="11" fillId="0" borderId="10" xfId="1" applyFont="1" applyFill="1" applyBorder="1" applyAlignment="1">
      <alignment horizontal="center" vertical="center" wrapText="1"/>
    </xf>
    <xf numFmtId="164" fontId="10" fillId="0" borderId="10" xfId="2" applyFont="1" applyFill="1" applyBorder="1" applyAlignment="1">
      <alignment wrapText="1"/>
    </xf>
    <xf numFmtId="0" fontId="10" fillId="0" borderId="10" xfId="0" applyNumberFormat="1" applyFont="1" applyFill="1" applyBorder="1" applyAlignment="1">
      <alignment wrapText="1"/>
    </xf>
    <xf numFmtId="165" fontId="10" fillId="0" borderId="0" xfId="0" applyNumberFormat="1" applyFont="1" applyFill="1" applyAlignment="1">
      <alignment vertical="center" wrapText="1"/>
    </xf>
    <xf numFmtId="165" fontId="10" fillId="0" borderId="1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textRotation="255" wrapText="1"/>
    </xf>
    <xf numFmtId="166" fontId="10" fillId="0" borderId="10" xfId="0" applyNumberFormat="1" applyFont="1" applyBorder="1" applyAlignment="1">
      <alignment horizontal="left" vertical="center" wrapText="1"/>
    </xf>
    <xf numFmtId="9" fontId="10" fillId="0" borderId="10" xfId="0" applyNumberFormat="1" applyFont="1" applyFill="1" applyBorder="1" applyAlignment="1">
      <alignment wrapText="1"/>
    </xf>
    <xf numFmtId="165" fontId="10" fillId="0" borderId="0" xfId="0" applyNumberFormat="1" applyFont="1" applyFill="1" applyBorder="1" applyAlignment="1">
      <alignment vertical="center" wrapText="1"/>
    </xf>
    <xf numFmtId="0" fontId="10" fillId="0" borderId="10" xfId="3" applyFont="1" applyFill="1" applyBorder="1" applyAlignment="1">
      <alignment horizontal="center" vertical="center" wrapText="1"/>
    </xf>
    <xf numFmtId="0" fontId="10" fillId="0" borderId="0" xfId="3" applyFont="1" applyFill="1" applyAlignment="1">
      <alignment wrapText="1"/>
    </xf>
    <xf numFmtId="0" fontId="10" fillId="0" borderId="10" xfId="3" applyFont="1" applyFill="1" applyBorder="1" applyAlignment="1">
      <alignment wrapText="1"/>
    </xf>
    <xf numFmtId="4" fontId="10" fillId="3" borderId="10" xfId="0" applyNumberFormat="1" applyFont="1" applyFill="1" applyBorder="1" applyAlignment="1">
      <alignment horizontal="justify" vertical="center" wrapText="1"/>
    </xf>
    <xf numFmtId="4" fontId="10" fillId="3" borderId="10" xfId="0" applyNumberFormat="1" applyFont="1" applyFill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right" vertical="center" wrapText="1"/>
    </xf>
    <xf numFmtId="0" fontId="10" fillId="0" borderId="10" xfId="0" applyFont="1" applyFill="1" applyBorder="1" applyAlignment="1" applyProtection="1">
      <alignment wrapText="1"/>
      <protection locked="0"/>
    </xf>
    <xf numFmtId="0" fontId="10" fillId="0" borderId="10" xfId="0" applyFont="1" applyFill="1" applyBorder="1" applyAlignment="1">
      <alignment vertical="center" wrapText="1"/>
    </xf>
    <xf numFmtId="4" fontId="10" fillId="3" borderId="11" xfId="0" applyNumberFormat="1" applyFont="1" applyFill="1" applyBorder="1" applyAlignment="1">
      <alignment horizontal="justify" vertical="center" wrapText="1"/>
    </xf>
    <xf numFmtId="4" fontId="10" fillId="3" borderId="11" xfId="0" applyNumberFormat="1" applyFont="1" applyFill="1" applyBorder="1" applyAlignment="1">
      <alignment horizontal="center" vertical="center" wrapText="1"/>
    </xf>
    <xf numFmtId="166" fontId="10" fillId="0" borderId="11" xfId="0" applyNumberFormat="1" applyFont="1" applyBorder="1" applyAlignment="1">
      <alignment horizontal="right" vertical="center" wrapText="1"/>
    </xf>
    <xf numFmtId="0" fontId="10" fillId="0" borderId="3" xfId="3" applyFont="1" applyFill="1" applyBorder="1" applyAlignment="1">
      <alignment wrapText="1"/>
    </xf>
    <xf numFmtId="0" fontId="10" fillId="0" borderId="0" xfId="0" applyFont="1" applyAlignment="1">
      <alignment vertical="center" wrapText="1"/>
    </xf>
    <xf numFmtId="4" fontId="10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wrapText="1"/>
    </xf>
    <xf numFmtId="164" fontId="10" fillId="0" borderId="0" xfId="2" applyFont="1" applyFill="1" applyAlignment="1">
      <alignment horizontal="right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wrapText="1"/>
    </xf>
    <xf numFmtId="0" fontId="10" fillId="0" borderId="10" xfId="3" applyFont="1" applyFill="1" applyBorder="1" applyAlignment="1">
      <alignment vertical="center" wrapText="1"/>
    </xf>
    <xf numFmtId="0" fontId="10" fillId="0" borderId="0" xfId="0" applyFont="1" applyFill="1" applyAlignment="1" applyProtection="1">
      <alignment wrapText="1"/>
      <protection locked="0"/>
    </xf>
    <xf numFmtId="0" fontId="10" fillId="0" borderId="3" xfId="4" applyFont="1" applyFill="1" applyBorder="1" applyAlignment="1">
      <alignment wrapText="1"/>
    </xf>
    <xf numFmtId="0" fontId="10" fillId="0" borderId="0" xfId="3" applyFont="1" applyFill="1" applyAlignment="1">
      <alignment vertical="center" wrapText="1"/>
    </xf>
    <xf numFmtId="4" fontId="10" fillId="0" borderId="11" xfId="0" applyNumberFormat="1" applyFont="1" applyFill="1" applyBorder="1" applyAlignment="1">
      <alignment horizontal="justify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165" fontId="11" fillId="0" borderId="11" xfId="0" applyNumberFormat="1" applyFont="1" applyFill="1" applyBorder="1" applyAlignment="1">
      <alignment vertical="center" wrapText="1"/>
    </xf>
    <xf numFmtId="166" fontId="10" fillId="0" borderId="11" xfId="0" applyNumberFormat="1" applyFont="1" applyFill="1" applyBorder="1" applyAlignment="1">
      <alignment horizontal="right" vertical="center" wrapText="1"/>
    </xf>
    <xf numFmtId="164" fontId="10" fillId="0" borderId="10" xfId="2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vertical="center" wrapText="1"/>
    </xf>
    <xf numFmtId="0" fontId="10" fillId="0" borderId="3" xfId="3" applyFont="1" applyFill="1" applyBorder="1" applyAlignment="1">
      <alignment vertical="center" wrapText="1"/>
    </xf>
    <xf numFmtId="0" fontId="10" fillId="0" borderId="11" xfId="3" applyFont="1" applyFill="1" applyBorder="1" applyAlignment="1">
      <alignment vertical="center" wrapText="1"/>
    </xf>
    <xf numFmtId="0" fontId="10" fillId="0" borderId="3" xfId="5" applyFont="1" applyFill="1" applyBorder="1" applyAlignment="1">
      <alignment wrapText="1"/>
    </xf>
    <xf numFmtId="164" fontId="10" fillId="0" borderId="3" xfId="2" applyFont="1" applyFill="1" applyBorder="1" applyAlignment="1">
      <alignment horizontal="right" wrapText="1"/>
    </xf>
    <xf numFmtId="164" fontId="10" fillId="3" borderId="11" xfId="2" applyFont="1" applyFill="1" applyBorder="1" applyAlignment="1">
      <alignment horizontal="justify" vertical="center" wrapText="1"/>
    </xf>
    <xf numFmtId="167" fontId="10" fillId="0" borderId="10" xfId="1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vertical="center" wrapText="1"/>
    </xf>
    <xf numFmtId="164" fontId="10" fillId="0" borderId="10" xfId="2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vertical="center" wrapText="1"/>
    </xf>
    <xf numFmtId="43" fontId="10" fillId="0" borderId="10" xfId="6" applyFont="1" applyFill="1" applyBorder="1" applyAlignment="1">
      <alignment horizontal="center" wrapText="1"/>
    </xf>
    <xf numFmtId="4" fontId="10" fillId="0" borderId="10" xfId="3" applyNumberFormat="1" applyFont="1" applyFill="1" applyBorder="1" applyAlignment="1">
      <alignment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10" fillId="0" borderId="0" xfId="0" applyNumberFormat="1" applyFont="1" applyAlignment="1">
      <alignment vertical="center" wrapText="1"/>
    </xf>
    <xf numFmtId="4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3" fillId="0" borderId="0" xfId="2" applyFont="1" applyBorder="1" applyAlignment="1">
      <alignment horizontal="center" vertical="center"/>
    </xf>
    <xf numFmtId="164" fontId="3" fillId="0" borderId="0" xfId="2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164" fontId="3" fillId="0" borderId="0" xfId="2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3">
    <cellStyle name="Millares" xfId="1" builtinId="3"/>
    <cellStyle name="Millares 2" xfId="7"/>
    <cellStyle name="Millares 2 2" xfId="6"/>
    <cellStyle name="Moneda" xfId="2" builtinId="4"/>
    <cellStyle name="Normal" xfId="0" builtinId="0"/>
    <cellStyle name="Normal 2" xfId="5"/>
    <cellStyle name="Normal 2 2" xfId="8"/>
    <cellStyle name="Normal 2 3" xfId="9"/>
    <cellStyle name="Normal 3" xfId="10"/>
    <cellStyle name="Normal 4" xfId="11"/>
    <cellStyle name="Normal_~9885111" xfId="3"/>
    <cellStyle name="Normal_PLANTILLA P-ADMON" xfId="4"/>
    <cellStyle name="Porcentual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5"/>
  <sheetViews>
    <sheetView tabSelected="1" zoomScale="90" zoomScaleNormal="90" workbookViewId="0">
      <selection activeCell="I30" sqref="I30"/>
    </sheetView>
  </sheetViews>
  <sheetFormatPr baseColWidth="10" defaultColWidth="9.140625" defaultRowHeight="12.75" x14ac:dyDescent="0.2"/>
  <cols>
    <col min="1" max="1" width="5.5703125" style="1" customWidth="1"/>
    <col min="2" max="2" width="11" style="3" customWidth="1"/>
    <col min="3" max="3" width="4.5703125" style="3" customWidth="1"/>
    <col min="4" max="4" width="5.140625" style="3" customWidth="1"/>
    <col min="5" max="5" width="5.5703125" style="3" customWidth="1"/>
    <col min="6" max="6" width="5.28515625" style="3" customWidth="1"/>
    <col min="7" max="7" width="6.140625" style="15" customWidth="1"/>
    <col min="8" max="8" width="8" style="15" customWidth="1"/>
    <col min="9" max="9" width="27.85546875" style="1" customWidth="1"/>
    <col min="10" max="10" width="14.5703125" style="1" customWidth="1"/>
    <col min="11" max="11" width="3" style="3" bestFit="1" customWidth="1"/>
    <col min="12" max="12" width="4.42578125" style="3" customWidth="1"/>
    <col min="13" max="13" width="11" style="3" customWidth="1"/>
    <col min="14" max="14" width="11.5703125" style="1" customWidth="1"/>
    <col min="15" max="16" width="16.7109375" style="1" customWidth="1"/>
    <col min="17" max="17" width="14.28515625" style="3" customWidth="1"/>
    <col min="18" max="18" width="12.28515625" style="9" bestFit="1" customWidth="1"/>
    <col min="19" max="19" width="10.140625" style="9" bestFit="1" customWidth="1"/>
    <col min="20" max="20" width="12.140625" style="9" bestFit="1" customWidth="1"/>
    <col min="21" max="21" width="10.85546875" style="9" bestFit="1" customWidth="1"/>
    <col min="22" max="22" width="11" style="9" customWidth="1"/>
    <col min="23" max="23" width="10.5703125" style="9" customWidth="1"/>
    <col min="24" max="24" width="11.28515625" style="9" customWidth="1"/>
    <col min="25" max="26" width="11.85546875" style="1" customWidth="1"/>
    <col min="27" max="27" width="10.42578125" style="1" customWidth="1"/>
    <col min="28" max="28" width="8" style="1" bestFit="1" customWidth="1"/>
    <col min="29" max="29" width="9.7109375" style="1" customWidth="1"/>
    <col min="30" max="30" width="14.7109375" style="1" customWidth="1"/>
    <col min="31" max="31" width="16.42578125" style="1" customWidth="1"/>
    <col min="32" max="33" width="16" style="1" customWidth="1"/>
    <col min="34" max="34" width="11.42578125" style="1" bestFit="1" customWidth="1"/>
    <col min="35" max="35" width="10.28515625" style="1" bestFit="1" customWidth="1"/>
    <col min="36" max="16384" width="9.140625" style="1"/>
  </cols>
  <sheetData>
    <row r="1" spans="1:34" ht="23.25" x14ac:dyDescent="0.2">
      <c r="B1" s="119" t="s">
        <v>0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</row>
    <row r="2" spans="1:34" ht="24" customHeight="1" x14ac:dyDescent="0.2">
      <c r="B2" s="2" t="s">
        <v>1</v>
      </c>
      <c r="C2" s="2"/>
      <c r="F2" s="4" t="s">
        <v>2</v>
      </c>
      <c r="G2" s="5"/>
      <c r="H2" s="5"/>
      <c r="I2" s="6"/>
      <c r="J2" s="7"/>
      <c r="K2" s="8"/>
      <c r="L2" s="8"/>
      <c r="M2" s="8"/>
    </row>
    <row r="3" spans="1:34" ht="24" customHeight="1" x14ac:dyDescent="0.2">
      <c r="B3" s="2" t="s">
        <v>3</v>
      </c>
      <c r="C3" s="2"/>
      <c r="F3" s="4"/>
      <c r="G3" s="5"/>
      <c r="H3" s="5"/>
      <c r="I3" s="6"/>
      <c r="J3" s="7"/>
      <c r="K3" s="8"/>
      <c r="L3" s="8"/>
      <c r="M3" s="8"/>
    </row>
    <row r="4" spans="1:34" ht="24" customHeight="1" x14ac:dyDescent="0.2">
      <c r="B4" s="10" t="s">
        <v>4</v>
      </c>
      <c r="C4" s="11"/>
      <c r="E4" s="12" t="s">
        <v>5</v>
      </c>
      <c r="F4" s="13"/>
      <c r="G4" s="13"/>
      <c r="H4" s="13"/>
      <c r="I4" s="14"/>
    </row>
    <row r="5" spans="1:34" ht="66.75" customHeight="1" x14ac:dyDescent="0.2">
      <c r="A5" s="7"/>
      <c r="J5" s="2" t="s">
        <v>6</v>
      </c>
      <c r="Q5" s="120" t="s">
        <v>7</v>
      </c>
      <c r="R5" s="121"/>
      <c r="S5" s="121"/>
      <c r="T5" s="121"/>
      <c r="U5" s="122"/>
      <c r="V5" s="123" t="s">
        <v>8</v>
      </c>
      <c r="W5" s="124"/>
      <c r="X5" s="124"/>
      <c r="Y5" s="124"/>
      <c r="Z5" s="124"/>
      <c r="AA5" s="125"/>
      <c r="AB5" s="126" t="s">
        <v>9</v>
      </c>
      <c r="AC5" s="127"/>
      <c r="AD5" s="120" t="s">
        <v>10</v>
      </c>
      <c r="AE5" s="121"/>
      <c r="AF5" s="121"/>
      <c r="AG5" s="121"/>
      <c r="AH5" s="121"/>
    </row>
    <row r="6" spans="1:34" s="26" customFormat="1" ht="54" customHeight="1" thickBot="1" x14ac:dyDescent="0.25">
      <c r="A6" s="16"/>
      <c r="B6" s="17" t="s">
        <v>11</v>
      </c>
      <c r="C6" s="18" t="s">
        <v>12</v>
      </c>
      <c r="D6" s="18" t="s">
        <v>13</v>
      </c>
      <c r="E6" s="18" t="s">
        <v>14</v>
      </c>
      <c r="F6" s="18" t="s">
        <v>15</v>
      </c>
      <c r="G6" s="18" t="s">
        <v>16</v>
      </c>
      <c r="H6" s="19" t="s">
        <v>17</v>
      </c>
      <c r="I6" s="19" t="s">
        <v>18</v>
      </c>
      <c r="J6" s="19" t="s">
        <v>19</v>
      </c>
      <c r="K6" s="20" t="s">
        <v>20</v>
      </c>
      <c r="L6" s="20" t="s">
        <v>21</v>
      </c>
      <c r="M6" s="20" t="s">
        <v>22</v>
      </c>
      <c r="N6" s="19" t="s">
        <v>23</v>
      </c>
      <c r="O6" s="19" t="s">
        <v>24</v>
      </c>
      <c r="P6" s="19" t="s">
        <v>25</v>
      </c>
      <c r="Q6" s="21" t="s">
        <v>26</v>
      </c>
      <c r="R6" s="22" t="s">
        <v>27</v>
      </c>
      <c r="S6" s="22" t="s">
        <v>28</v>
      </c>
      <c r="T6" s="22" t="s">
        <v>29</v>
      </c>
      <c r="U6" s="22" t="s">
        <v>30</v>
      </c>
      <c r="V6" s="23" t="s">
        <v>31</v>
      </c>
      <c r="W6" s="23" t="s">
        <v>32</v>
      </c>
      <c r="X6" s="23" t="s">
        <v>33</v>
      </c>
      <c r="Y6" s="24" t="s">
        <v>34</v>
      </c>
      <c r="Z6" s="23" t="s">
        <v>35</v>
      </c>
      <c r="AA6" s="23" t="s">
        <v>36</v>
      </c>
      <c r="AB6" s="25" t="s">
        <v>37</v>
      </c>
      <c r="AC6" s="23" t="s">
        <v>38</v>
      </c>
      <c r="AD6" s="23" t="s">
        <v>39</v>
      </c>
      <c r="AE6" s="23" t="s">
        <v>40</v>
      </c>
      <c r="AF6" s="23" t="s">
        <v>41</v>
      </c>
      <c r="AG6" s="23" t="s">
        <v>42</v>
      </c>
      <c r="AH6" s="23" t="s">
        <v>43</v>
      </c>
    </row>
    <row r="7" spans="1:34" s="48" customFormat="1" ht="84" customHeight="1" x14ac:dyDescent="0.2">
      <c r="A7" s="27"/>
      <c r="B7" s="28">
        <v>1</v>
      </c>
      <c r="C7" s="29" t="s">
        <v>44</v>
      </c>
      <c r="D7" s="29">
        <v>32</v>
      </c>
      <c r="E7" s="30">
        <v>26</v>
      </c>
      <c r="F7" s="31" t="s">
        <v>45</v>
      </c>
      <c r="G7" s="32" t="s">
        <v>46</v>
      </c>
      <c r="H7" s="33" t="s">
        <v>47</v>
      </c>
      <c r="I7" s="34" t="s">
        <v>48</v>
      </c>
      <c r="J7" s="35" t="s">
        <v>49</v>
      </c>
      <c r="K7" s="36">
        <v>25</v>
      </c>
      <c r="L7" s="36">
        <v>40</v>
      </c>
      <c r="M7" s="29" t="s">
        <v>50</v>
      </c>
      <c r="N7" s="37" t="s">
        <v>51</v>
      </c>
      <c r="O7" s="38" t="s">
        <v>52</v>
      </c>
      <c r="P7" s="38" t="s">
        <v>52</v>
      </c>
      <c r="Q7" s="39">
        <v>35030.54</v>
      </c>
      <c r="R7" s="39">
        <v>12080.64</v>
      </c>
      <c r="S7" s="40">
        <v>1454.5</v>
      </c>
      <c r="T7" s="40">
        <v>1376</v>
      </c>
      <c r="U7" s="41"/>
      <c r="V7" s="42">
        <f>Q7*(15%)</f>
        <v>5254.5810000000001</v>
      </c>
      <c r="W7" s="42">
        <f>Q7*(3%)</f>
        <v>1050.9161999999999</v>
      </c>
      <c r="X7" s="42">
        <f>Q7*(7%)</f>
        <v>2452.1378000000004</v>
      </c>
      <c r="Y7" s="43">
        <f>Q7*(2%)</f>
        <v>700.61080000000004</v>
      </c>
      <c r="Z7" s="43"/>
      <c r="AA7" s="44"/>
      <c r="AB7" s="43"/>
      <c r="AC7" s="43"/>
      <c r="AD7" s="45">
        <f>Q7/30*50</f>
        <v>58384.233333333337</v>
      </c>
      <c r="AE7" s="46">
        <f>Q7/30*24</f>
        <v>28024.432000000001</v>
      </c>
      <c r="AF7" s="47">
        <f>Q7/2</f>
        <v>17515.27</v>
      </c>
      <c r="AH7" s="49"/>
    </row>
    <row r="8" spans="1:34" s="48" customFormat="1" ht="84" customHeight="1" x14ac:dyDescent="0.2">
      <c r="A8" s="50"/>
      <c r="B8" s="28">
        <v>2</v>
      </c>
      <c r="C8" s="29" t="s">
        <v>44</v>
      </c>
      <c r="D8" s="29">
        <v>32</v>
      </c>
      <c r="E8" s="30">
        <v>26</v>
      </c>
      <c r="F8" s="31" t="s">
        <v>45</v>
      </c>
      <c r="G8" s="32" t="s">
        <v>46</v>
      </c>
      <c r="H8" s="33" t="s">
        <v>53</v>
      </c>
      <c r="I8" s="34" t="s">
        <v>54</v>
      </c>
      <c r="J8" s="34" t="s">
        <v>55</v>
      </c>
      <c r="K8" s="36">
        <v>22</v>
      </c>
      <c r="L8" s="36">
        <v>40</v>
      </c>
      <c r="M8" s="36" t="s">
        <v>50</v>
      </c>
      <c r="N8" s="37" t="s">
        <v>56</v>
      </c>
      <c r="O8" s="38" t="s">
        <v>57</v>
      </c>
      <c r="P8" s="38" t="s">
        <v>52</v>
      </c>
      <c r="Q8" s="39">
        <v>27081</v>
      </c>
      <c r="R8" s="39"/>
      <c r="S8" s="40"/>
      <c r="T8" s="41"/>
      <c r="U8" s="41"/>
      <c r="V8" s="42">
        <f t="shared" ref="V8:V64" si="0">Q8*(15%)</f>
        <v>4062.1499999999996</v>
      </c>
      <c r="W8" s="42">
        <f t="shared" ref="W8:W64" si="1">Q8*(3%)</f>
        <v>812.43</v>
      </c>
      <c r="X8" s="42">
        <f t="shared" ref="X8:X64" si="2">Q8*(7%)</f>
        <v>1895.67</v>
      </c>
      <c r="Y8" s="43">
        <f t="shared" ref="Y8:Y64" si="3">Q8*(2%)</f>
        <v>541.62</v>
      </c>
      <c r="Z8" s="43"/>
      <c r="AA8" s="51"/>
      <c r="AB8" s="43"/>
      <c r="AC8" s="43"/>
      <c r="AD8" s="45">
        <f t="shared" ref="AD8:AD64" si="4">Q8/30*50</f>
        <v>45135</v>
      </c>
      <c r="AE8" s="46">
        <f t="shared" ref="AE8:AE64" si="5">Q8/30*24</f>
        <v>21664.800000000003</v>
      </c>
      <c r="AF8" s="47">
        <f t="shared" ref="AF8:AF64" si="6">Q8/2</f>
        <v>13540.5</v>
      </c>
      <c r="AG8" s="52">
        <v>0.06</v>
      </c>
      <c r="AH8" s="49"/>
    </row>
    <row r="9" spans="1:34" s="48" customFormat="1" ht="54.75" customHeight="1" x14ac:dyDescent="0.2">
      <c r="A9" s="53"/>
      <c r="B9" s="28">
        <v>3</v>
      </c>
      <c r="C9" s="54" t="str">
        <f t="shared" ref="C9:C33" si="7">C8</f>
        <v>*09</v>
      </c>
      <c r="D9" s="29">
        <v>32</v>
      </c>
      <c r="E9" s="30">
        <v>26</v>
      </c>
      <c r="F9" s="31" t="s">
        <v>45</v>
      </c>
      <c r="G9" s="32" t="s">
        <v>46</v>
      </c>
      <c r="H9" s="33" t="s">
        <v>53</v>
      </c>
      <c r="I9" s="55" t="s">
        <v>58</v>
      </c>
      <c r="J9" s="56"/>
      <c r="K9" s="36">
        <v>22</v>
      </c>
      <c r="L9" s="36">
        <v>40</v>
      </c>
      <c r="M9" s="36" t="s">
        <v>50</v>
      </c>
      <c r="N9" s="37" t="s">
        <v>56</v>
      </c>
      <c r="O9" s="38" t="s">
        <v>59</v>
      </c>
      <c r="P9" s="38" t="s">
        <v>52</v>
      </c>
      <c r="Q9" s="39">
        <v>27081</v>
      </c>
      <c r="R9" s="39"/>
      <c r="S9" s="40"/>
      <c r="T9" s="57"/>
      <c r="U9" s="58"/>
      <c r="V9" s="42">
        <f t="shared" si="0"/>
        <v>4062.1499999999996</v>
      </c>
      <c r="W9" s="42">
        <f t="shared" si="1"/>
        <v>812.43</v>
      </c>
      <c r="X9" s="42">
        <f t="shared" si="2"/>
        <v>1895.67</v>
      </c>
      <c r="Y9" s="43">
        <f t="shared" si="3"/>
        <v>541.62</v>
      </c>
      <c r="Z9" s="43"/>
      <c r="AA9" s="59"/>
      <c r="AB9" s="43"/>
      <c r="AC9" s="43"/>
      <c r="AD9" s="45">
        <f t="shared" si="4"/>
        <v>45135</v>
      </c>
      <c r="AE9" s="46">
        <f t="shared" si="5"/>
        <v>21664.800000000003</v>
      </c>
      <c r="AF9" s="47">
        <f t="shared" si="6"/>
        <v>13540.5</v>
      </c>
      <c r="AG9" s="52">
        <v>0.06</v>
      </c>
      <c r="AH9" s="49"/>
    </row>
    <row r="10" spans="1:34" s="48" customFormat="1" ht="54.75" customHeight="1" x14ac:dyDescent="0.2">
      <c r="A10" s="53"/>
      <c r="B10" s="28">
        <v>4</v>
      </c>
      <c r="C10" s="54" t="str">
        <f t="shared" si="7"/>
        <v>*09</v>
      </c>
      <c r="D10" s="29">
        <v>32</v>
      </c>
      <c r="E10" s="30">
        <v>26</v>
      </c>
      <c r="F10" s="31" t="s">
        <v>45</v>
      </c>
      <c r="G10" s="32" t="s">
        <v>46</v>
      </c>
      <c r="H10" s="33" t="s">
        <v>60</v>
      </c>
      <c r="I10" s="34" t="s">
        <v>61</v>
      </c>
      <c r="J10" s="34"/>
      <c r="K10" s="36">
        <v>20</v>
      </c>
      <c r="L10" s="36">
        <v>40</v>
      </c>
      <c r="M10" s="54" t="s">
        <v>50</v>
      </c>
      <c r="N10" s="37" t="s">
        <v>62</v>
      </c>
      <c r="O10" s="38" t="s">
        <v>63</v>
      </c>
      <c r="P10" s="38" t="s">
        <v>57</v>
      </c>
      <c r="Q10" s="39">
        <v>23406</v>
      </c>
      <c r="R10" s="39"/>
      <c r="S10" s="40"/>
      <c r="T10" s="57"/>
      <c r="U10" s="58"/>
      <c r="V10" s="42">
        <f t="shared" si="0"/>
        <v>3510.9</v>
      </c>
      <c r="W10" s="42">
        <f t="shared" si="1"/>
        <v>702.18</v>
      </c>
      <c r="X10" s="42">
        <f t="shared" si="2"/>
        <v>1638.42</v>
      </c>
      <c r="Y10" s="43">
        <f t="shared" si="3"/>
        <v>468.12</v>
      </c>
      <c r="Z10" s="43"/>
      <c r="AA10" s="59"/>
      <c r="AB10" s="43"/>
      <c r="AC10" s="43"/>
      <c r="AD10" s="45">
        <f t="shared" si="4"/>
        <v>39010</v>
      </c>
      <c r="AE10" s="46">
        <f t="shared" si="5"/>
        <v>18724.800000000003</v>
      </c>
      <c r="AF10" s="47">
        <f t="shared" si="6"/>
        <v>11703</v>
      </c>
      <c r="AG10" s="52">
        <v>0.06</v>
      </c>
      <c r="AH10" s="49"/>
    </row>
    <row r="11" spans="1:34" s="48" customFormat="1" ht="54.75" customHeight="1" x14ac:dyDescent="0.2">
      <c r="A11" s="53"/>
      <c r="B11" s="28">
        <v>5</v>
      </c>
      <c r="C11" s="54" t="str">
        <f t="shared" si="7"/>
        <v>*09</v>
      </c>
      <c r="D11" s="29">
        <v>32</v>
      </c>
      <c r="E11" s="30">
        <v>26</v>
      </c>
      <c r="F11" s="31" t="s">
        <v>45</v>
      </c>
      <c r="G11" s="32" t="s">
        <v>46</v>
      </c>
      <c r="H11" s="33" t="s">
        <v>60</v>
      </c>
      <c r="I11" s="34" t="s">
        <v>64</v>
      </c>
      <c r="J11" s="56" t="s">
        <v>65</v>
      </c>
      <c r="K11" s="36">
        <v>20</v>
      </c>
      <c r="L11" s="36">
        <v>40</v>
      </c>
      <c r="M11" s="54" t="s">
        <v>50</v>
      </c>
      <c r="N11" s="37" t="s">
        <v>62</v>
      </c>
      <c r="O11" s="38" t="s">
        <v>66</v>
      </c>
      <c r="P11" s="38" t="s">
        <v>57</v>
      </c>
      <c r="Q11" s="39">
        <v>23406</v>
      </c>
      <c r="R11" s="39"/>
      <c r="S11" s="40"/>
      <c r="T11" s="57"/>
      <c r="U11" s="58"/>
      <c r="V11" s="42">
        <f t="shared" si="0"/>
        <v>3510.9</v>
      </c>
      <c r="W11" s="42">
        <f t="shared" si="1"/>
        <v>702.18</v>
      </c>
      <c r="X11" s="42">
        <f t="shared" si="2"/>
        <v>1638.42</v>
      </c>
      <c r="Y11" s="43">
        <f t="shared" si="3"/>
        <v>468.12</v>
      </c>
      <c r="Z11" s="43"/>
      <c r="AA11" s="59"/>
      <c r="AB11" s="43"/>
      <c r="AC11" s="43"/>
      <c r="AD11" s="45">
        <f t="shared" si="4"/>
        <v>39010</v>
      </c>
      <c r="AE11" s="46">
        <f t="shared" si="5"/>
        <v>18724.800000000003</v>
      </c>
      <c r="AF11" s="47">
        <f t="shared" si="6"/>
        <v>11703</v>
      </c>
      <c r="AG11" s="52">
        <v>0.06</v>
      </c>
      <c r="AH11" s="49"/>
    </row>
    <row r="12" spans="1:34" s="48" customFormat="1" ht="54.75" customHeight="1" x14ac:dyDescent="0.2">
      <c r="A12" s="53"/>
      <c r="B12" s="28">
        <v>6</v>
      </c>
      <c r="C12" s="54" t="str">
        <f t="shared" si="7"/>
        <v>*09</v>
      </c>
      <c r="D12" s="29">
        <v>32</v>
      </c>
      <c r="E12" s="30">
        <v>26</v>
      </c>
      <c r="F12" s="31" t="s">
        <v>45</v>
      </c>
      <c r="G12" s="32" t="s">
        <v>46</v>
      </c>
      <c r="H12" s="33" t="s">
        <v>67</v>
      </c>
      <c r="I12" s="34" t="s">
        <v>68</v>
      </c>
      <c r="J12" s="56" t="s">
        <v>69</v>
      </c>
      <c r="K12" s="36">
        <v>20</v>
      </c>
      <c r="L12" s="36">
        <v>40</v>
      </c>
      <c r="M12" s="54" t="s">
        <v>50</v>
      </c>
      <c r="N12" s="37" t="s">
        <v>70</v>
      </c>
      <c r="O12" s="38" t="s">
        <v>66</v>
      </c>
      <c r="P12" s="38" t="s">
        <v>57</v>
      </c>
      <c r="Q12" s="39">
        <v>23406</v>
      </c>
      <c r="R12" s="39"/>
      <c r="S12" s="40"/>
      <c r="T12" s="57"/>
      <c r="U12" s="58"/>
      <c r="V12" s="42">
        <f t="shared" si="0"/>
        <v>3510.9</v>
      </c>
      <c r="W12" s="42">
        <f t="shared" si="1"/>
        <v>702.18</v>
      </c>
      <c r="X12" s="42">
        <f t="shared" si="2"/>
        <v>1638.42</v>
      </c>
      <c r="Y12" s="43">
        <f t="shared" si="3"/>
        <v>468.12</v>
      </c>
      <c r="Z12" s="43"/>
      <c r="AA12" s="59"/>
      <c r="AB12" s="43"/>
      <c r="AC12" s="43"/>
      <c r="AD12" s="45">
        <f t="shared" si="4"/>
        <v>39010</v>
      </c>
      <c r="AE12" s="46">
        <f t="shared" si="5"/>
        <v>18724.800000000003</v>
      </c>
      <c r="AF12" s="47">
        <f t="shared" si="6"/>
        <v>11703</v>
      </c>
      <c r="AG12" s="52">
        <v>0.06</v>
      </c>
      <c r="AH12" s="49"/>
    </row>
    <row r="13" spans="1:34" s="48" customFormat="1" ht="54.75" customHeight="1" x14ac:dyDescent="0.2">
      <c r="B13" s="28">
        <v>7</v>
      </c>
      <c r="C13" s="54" t="str">
        <f t="shared" si="7"/>
        <v>*09</v>
      </c>
      <c r="D13" s="29">
        <v>32</v>
      </c>
      <c r="E13" s="30">
        <v>26</v>
      </c>
      <c r="F13" s="31" t="s">
        <v>45</v>
      </c>
      <c r="G13" s="32" t="s">
        <v>46</v>
      </c>
      <c r="H13" s="33" t="s">
        <v>71</v>
      </c>
      <c r="I13" s="34" t="s">
        <v>72</v>
      </c>
      <c r="J13" s="56" t="s">
        <v>73</v>
      </c>
      <c r="K13" s="36">
        <v>20</v>
      </c>
      <c r="L13" s="36">
        <v>40</v>
      </c>
      <c r="M13" s="54" t="s">
        <v>50</v>
      </c>
      <c r="N13" s="37" t="s">
        <v>62</v>
      </c>
      <c r="O13" s="38" t="s">
        <v>66</v>
      </c>
      <c r="P13" s="38" t="s">
        <v>57</v>
      </c>
      <c r="Q13" s="39">
        <v>23406</v>
      </c>
      <c r="R13" s="39"/>
      <c r="S13" s="40"/>
      <c r="T13" s="57"/>
      <c r="U13" s="58"/>
      <c r="V13" s="42">
        <f t="shared" si="0"/>
        <v>3510.9</v>
      </c>
      <c r="W13" s="42">
        <f t="shared" si="1"/>
        <v>702.18</v>
      </c>
      <c r="X13" s="42">
        <f t="shared" si="2"/>
        <v>1638.42</v>
      </c>
      <c r="Y13" s="43">
        <f t="shared" si="3"/>
        <v>468.12</v>
      </c>
      <c r="Z13" s="43"/>
      <c r="AA13" s="59"/>
      <c r="AB13" s="43"/>
      <c r="AC13" s="43"/>
      <c r="AD13" s="45">
        <f t="shared" si="4"/>
        <v>39010</v>
      </c>
      <c r="AE13" s="46">
        <f t="shared" si="5"/>
        <v>18724.800000000003</v>
      </c>
      <c r="AF13" s="47">
        <f t="shared" si="6"/>
        <v>11703</v>
      </c>
      <c r="AG13" s="52">
        <v>0.06</v>
      </c>
      <c r="AH13" s="49"/>
    </row>
    <row r="14" spans="1:34" s="48" customFormat="1" ht="54.75" customHeight="1" x14ac:dyDescent="0.2">
      <c r="B14" s="28">
        <v>8</v>
      </c>
      <c r="C14" s="54" t="str">
        <f>C11</f>
        <v>*09</v>
      </c>
      <c r="D14" s="29">
        <v>32</v>
      </c>
      <c r="E14" s="30">
        <v>26</v>
      </c>
      <c r="F14" s="31" t="s">
        <v>45</v>
      </c>
      <c r="G14" s="32" t="s">
        <v>46</v>
      </c>
      <c r="H14" s="33" t="s">
        <v>67</v>
      </c>
      <c r="I14" s="34" t="s">
        <v>74</v>
      </c>
      <c r="J14" s="35" t="s">
        <v>75</v>
      </c>
      <c r="K14" s="36">
        <v>18</v>
      </c>
      <c r="L14" s="36">
        <v>40</v>
      </c>
      <c r="M14" s="54" t="s">
        <v>50</v>
      </c>
      <c r="N14" s="37" t="s">
        <v>76</v>
      </c>
      <c r="O14" s="34" t="s">
        <v>77</v>
      </c>
      <c r="P14" s="38" t="s">
        <v>57</v>
      </c>
      <c r="Q14" s="39">
        <v>16593.939999999999</v>
      </c>
      <c r="R14" s="39"/>
      <c r="S14" s="40"/>
      <c r="T14" s="57"/>
      <c r="U14" s="58"/>
      <c r="V14" s="42">
        <f t="shared" si="0"/>
        <v>2489.0909999999999</v>
      </c>
      <c r="W14" s="42">
        <f t="shared" si="1"/>
        <v>497.81819999999993</v>
      </c>
      <c r="X14" s="42">
        <f t="shared" si="2"/>
        <v>1161.5758000000001</v>
      </c>
      <c r="Y14" s="43">
        <f t="shared" si="3"/>
        <v>331.87879999999996</v>
      </c>
      <c r="Z14" s="43"/>
      <c r="AA14" s="59"/>
      <c r="AB14" s="43"/>
      <c r="AC14" s="43"/>
      <c r="AD14" s="45">
        <f t="shared" si="4"/>
        <v>27656.566666666662</v>
      </c>
      <c r="AE14" s="46">
        <f t="shared" si="5"/>
        <v>13275.151999999998</v>
      </c>
      <c r="AF14" s="47">
        <f t="shared" si="6"/>
        <v>8296.9699999999993</v>
      </c>
      <c r="AG14" s="52">
        <v>0.06</v>
      </c>
      <c r="AH14" s="49"/>
    </row>
    <row r="15" spans="1:34" s="48" customFormat="1" ht="54.75" customHeight="1" x14ac:dyDescent="0.2">
      <c r="B15" s="28">
        <v>9</v>
      </c>
      <c r="C15" s="54" t="str">
        <f t="shared" si="7"/>
        <v>*09</v>
      </c>
      <c r="D15" s="29">
        <v>32</v>
      </c>
      <c r="E15" s="30">
        <v>26</v>
      </c>
      <c r="F15" s="31" t="s">
        <v>45</v>
      </c>
      <c r="G15" s="32" t="s">
        <v>46</v>
      </c>
      <c r="H15" s="33" t="s">
        <v>67</v>
      </c>
      <c r="I15" s="56" t="s">
        <v>78</v>
      </c>
      <c r="J15" s="60" t="s">
        <v>79</v>
      </c>
      <c r="K15" s="36">
        <v>18</v>
      </c>
      <c r="L15" s="36">
        <v>40</v>
      </c>
      <c r="M15" s="54" t="s">
        <v>50</v>
      </c>
      <c r="N15" s="37" t="s">
        <v>76</v>
      </c>
      <c r="O15" s="38" t="s">
        <v>80</v>
      </c>
      <c r="P15" s="38" t="s">
        <v>59</v>
      </c>
      <c r="Q15" s="39">
        <v>16593.939999999999</v>
      </c>
      <c r="R15" s="39"/>
      <c r="S15" s="40"/>
      <c r="T15" s="57"/>
      <c r="U15" s="58"/>
      <c r="V15" s="42">
        <f t="shared" si="0"/>
        <v>2489.0909999999999</v>
      </c>
      <c r="W15" s="42">
        <f t="shared" si="1"/>
        <v>497.81819999999993</v>
      </c>
      <c r="X15" s="42">
        <f t="shared" si="2"/>
        <v>1161.5758000000001</v>
      </c>
      <c r="Y15" s="43">
        <f t="shared" si="3"/>
        <v>331.87879999999996</v>
      </c>
      <c r="Z15" s="43"/>
      <c r="AA15" s="59"/>
      <c r="AB15" s="43"/>
      <c r="AC15" s="43"/>
      <c r="AD15" s="45">
        <f t="shared" si="4"/>
        <v>27656.566666666662</v>
      </c>
      <c r="AE15" s="46">
        <f t="shared" si="5"/>
        <v>13275.151999999998</v>
      </c>
      <c r="AF15" s="47">
        <f t="shared" si="6"/>
        <v>8296.9699999999993</v>
      </c>
      <c r="AG15" s="52">
        <v>0.06</v>
      </c>
      <c r="AH15" s="49"/>
    </row>
    <row r="16" spans="1:34" s="48" customFormat="1" ht="54.75" customHeight="1" x14ac:dyDescent="0.2">
      <c r="B16" s="28">
        <v>10</v>
      </c>
      <c r="C16" s="54" t="str">
        <f t="shared" si="7"/>
        <v>*09</v>
      </c>
      <c r="D16" s="29">
        <v>32</v>
      </c>
      <c r="E16" s="30">
        <v>26</v>
      </c>
      <c r="F16" s="31" t="s">
        <v>45</v>
      </c>
      <c r="G16" s="32" t="s">
        <v>46</v>
      </c>
      <c r="H16" s="33" t="s">
        <v>67</v>
      </c>
      <c r="I16" s="61" t="s">
        <v>81</v>
      </c>
      <c r="J16" s="61" t="s">
        <v>82</v>
      </c>
      <c r="K16" s="36">
        <v>18</v>
      </c>
      <c r="L16" s="36">
        <v>40</v>
      </c>
      <c r="M16" s="54" t="s">
        <v>50</v>
      </c>
      <c r="N16" s="37" t="s">
        <v>76</v>
      </c>
      <c r="O16" s="38" t="s">
        <v>83</v>
      </c>
      <c r="P16" s="38" t="s">
        <v>59</v>
      </c>
      <c r="Q16" s="39">
        <v>16593.939999999999</v>
      </c>
      <c r="R16" s="39"/>
      <c r="S16" s="40"/>
      <c r="T16" s="57"/>
      <c r="U16" s="58"/>
      <c r="V16" s="42">
        <f t="shared" si="0"/>
        <v>2489.0909999999999</v>
      </c>
      <c r="W16" s="42">
        <f t="shared" si="1"/>
        <v>497.81819999999993</v>
      </c>
      <c r="X16" s="42">
        <f t="shared" si="2"/>
        <v>1161.5758000000001</v>
      </c>
      <c r="Y16" s="43">
        <f t="shared" si="3"/>
        <v>331.87879999999996</v>
      </c>
      <c r="Z16" s="43"/>
      <c r="AA16" s="59"/>
      <c r="AB16" s="43"/>
      <c r="AC16" s="43"/>
      <c r="AD16" s="45">
        <f t="shared" si="4"/>
        <v>27656.566666666662</v>
      </c>
      <c r="AE16" s="46">
        <f t="shared" si="5"/>
        <v>13275.151999999998</v>
      </c>
      <c r="AF16" s="47">
        <f t="shared" si="6"/>
        <v>8296.9699999999993</v>
      </c>
      <c r="AG16" s="52">
        <v>0.06</v>
      </c>
      <c r="AH16" s="49"/>
    </row>
    <row r="17" spans="2:34" s="48" customFormat="1" ht="54.75" customHeight="1" x14ac:dyDescent="0.2">
      <c r="B17" s="28">
        <v>11</v>
      </c>
      <c r="C17" s="54" t="str">
        <f t="shared" si="7"/>
        <v>*09</v>
      </c>
      <c r="D17" s="29">
        <v>32</v>
      </c>
      <c r="E17" s="30">
        <v>26</v>
      </c>
      <c r="F17" s="31" t="s">
        <v>45</v>
      </c>
      <c r="G17" s="32" t="s">
        <v>46</v>
      </c>
      <c r="H17" s="33" t="s">
        <v>67</v>
      </c>
      <c r="I17" s="61" t="s">
        <v>84</v>
      </c>
      <c r="J17" s="61" t="s">
        <v>85</v>
      </c>
      <c r="K17" s="36">
        <v>18</v>
      </c>
      <c r="L17" s="36">
        <v>40</v>
      </c>
      <c r="M17" s="54" t="s">
        <v>50</v>
      </c>
      <c r="N17" s="37" t="s">
        <v>76</v>
      </c>
      <c r="O17" s="38" t="s">
        <v>86</v>
      </c>
      <c r="P17" s="38" t="s">
        <v>59</v>
      </c>
      <c r="Q17" s="39">
        <v>16593.939999999999</v>
      </c>
      <c r="R17" s="39"/>
      <c r="S17" s="40"/>
      <c r="T17" s="62"/>
      <c r="U17" s="63"/>
      <c r="V17" s="42">
        <f t="shared" si="0"/>
        <v>2489.0909999999999</v>
      </c>
      <c r="W17" s="42">
        <f t="shared" si="1"/>
        <v>497.81819999999993</v>
      </c>
      <c r="X17" s="42">
        <f t="shared" si="2"/>
        <v>1161.5758000000001</v>
      </c>
      <c r="Y17" s="43">
        <f t="shared" si="3"/>
        <v>331.87879999999996</v>
      </c>
      <c r="Z17" s="43"/>
      <c r="AA17" s="64"/>
      <c r="AB17" s="43"/>
      <c r="AC17" s="43"/>
      <c r="AD17" s="45">
        <f t="shared" si="4"/>
        <v>27656.566666666662</v>
      </c>
      <c r="AE17" s="46">
        <f t="shared" si="5"/>
        <v>13275.151999999998</v>
      </c>
      <c r="AF17" s="47">
        <f t="shared" si="6"/>
        <v>8296.9699999999993</v>
      </c>
      <c r="AG17" s="52">
        <v>0.06</v>
      </c>
      <c r="AH17" s="49"/>
    </row>
    <row r="18" spans="2:34" s="48" customFormat="1" ht="54.75" customHeight="1" x14ac:dyDescent="0.2">
      <c r="B18" s="28">
        <v>12</v>
      </c>
      <c r="C18" s="54" t="str">
        <f t="shared" si="7"/>
        <v>*09</v>
      </c>
      <c r="D18" s="29">
        <v>32</v>
      </c>
      <c r="E18" s="30">
        <v>26</v>
      </c>
      <c r="F18" s="31" t="s">
        <v>45</v>
      </c>
      <c r="G18" s="32" t="s">
        <v>46</v>
      </c>
      <c r="H18" s="33" t="s">
        <v>67</v>
      </c>
      <c r="I18" s="65" t="s">
        <v>87</v>
      </c>
      <c r="J18" s="35" t="s">
        <v>88</v>
      </c>
      <c r="K18" s="36">
        <v>18</v>
      </c>
      <c r="L18" s="36">
        <v>40</v>
      </c>
      <c r="M18" s="34" t="s">
        <v>50</v>
      </c>
      <c r="N18" s="34" t="s">
        <v>76</v>
      </c>
      <c r="O18" s="66" t="s">
        <v>89</v>
      </c>
      <c r="P18" s="38" t="s">
        <v>57</v>
      </c>
      <c r="Q18" s="39">
        <v>16593.939999999999</v>
      </c>
      <c r="R18" s="39"/>
      <c r="S18" s="40"/>
      <c r="T18" s="62"/>
      <c r="U18" s="63"/>
      <c r="V18" s="42">
        <f t="shared" si="0"/>
        <v>2489.0909999999999</v>
      </c>
      <c r="W18" s="42">
        <f t="shared" si="1"/>
        <v>497.81819999999993</v>
      </c>
      <c r="X18" s="42">
        <f t="shared" si="2"/>
        <v>1161.5758000000001</v>
      </c>
      <c r="Y18" s="43">
        <f t="shared" si="3"/>
        <v>331.87879999999996</v>
      </c>
      <c r="Z18" s="43"/>
      <c r="AA18" s="64"/>
      <c r="AB18" s="43"/>
      <c r="AC18" s="43"/>
      <c r="AD18" s="45">
        <f t="shared" si="4"/>
        <v>27656.566666666662</v>
      </c>
      <c r="AE18" s="46">
        <f t="shared" si="5"/>
        <v>13275.151999999998</v>
      </c>
      <c r="AF18" s="47">
        <f t="shared" si="6"/>
        <v>8296.9699999999993</v>
      </c>
      <c r="AG18" s="52">
        <v>0.06</v>
      </c>
      <c r="AH18" s="49"/>
    </row>
    <row r="19" spans="2:34" s="48" customFormat="1" ht="54.75" customHeight="1" x14ac:dyDescent="0.2">
      <c r="B19" s="28">
        <v>13</v>
      </c>
      <c r="C19" s="54" t="str">
        <f t="shared" si="7"/>
        <v>*09</v>
      </c>
      <c r="D19" s="29">
        <v>32</v>
      </c>
      <c r="E19" s="30">
        <v>26</v>
      </c>
      <c r="F19" s="31" t="s">
        <v>45</v>
      </c>
      <c r="G19" s="32" t="s">
        <v>46</v>
      </c>
      <c r="H19" s="67" t="s">
        <v>90</v>
      </c>
      <c r="I19" s="34" t="s">
        <v>91</v>
      </c>
      <c r="J19" s="35" t="s">
        <v>92</v>
      </c>
      <c r="K19" s="36">
        <v>16</v>
      </c>
      <c r="L19" s="36">
        <v>40</v>
      </c>
      <c r="M19" s="54" t="s">
        <v>93</v>
      </c>
      <c r="N19" s="37" t="s">
        <v>94</v>
      </c>
      <c r="O19" s="38" t="s">
        <v>95</v>
      </c>
      <c r="P19" s="38" t="s">
        <v>57</v>
      </c>
      <c r="Q19" s="39">
        <v>8293.5400000000009</v>
      </c>
      <c r="R19" s="39"/>
      <c r="S19" s="40">
        <v>931</v>
      </c>
      <c r="T19" s="62"/>
      <c r="U19" s="63">
        <v>315.16000000000003</v>
      </c>
      <c r="V19" s="42">
        <f t="shared" si="0"/>
        <v>1244.0310000000002</v>
      </c>
      <c r="W19" s="42">
        <f t="shared" si="1"/>
        <v>248.80620000000002</v>
      </c>
      <c r="X19" s="42">
        <f t="shared" si="2"/>
        <v>580.54780000000017</v>
      </c>
      <c r="Y19" s="43">
        <f t="shared" si="3"/>
        <v>165.87080000000003</v>
      </c>
      <c r="Z19" s="43"/>
      <c r="AA19" s="64"/>
      <c r="AB19" s="43"/>
      <c r="AC19" s="43"/>
      <c r="AD19" s="45">
        <f t="shared" si="4"/>
        <v>13822.566666666668</v>
      </c>
      <c r="AE19" s="46">
        <f t="shared" si="5"/>
        <v>6634.8320000000003</v>
      </c>
      <c r="AF19" s="47">
        <f t="shared" si="6"/>
        <v>4146.7700000000004</v>
      </c>
      <c r="AG19" s="52">
        <v>0.06</v>
      </c>
      <c r="AH19" s="49"/>
    </row>
    <row r="20" spans="2:34" s="48" customFormat="1" ht="54.75" customHeight="1" x14ac:dyDescent="0.2">
      <c r="B20" s="28">
        <v>14</v>
      </c>
      <c r="C20" s="54" t="str">
        <f t="shared" si="7"/>
        <v>*09</v>
      </c>
      <c r="D20" s="29">
        <v>32</v>
      </c>
      <c r="E20" s="30">
        <v>26</v>
      </c>
      <c r="F20" s="31" t="s">
        <v>45</v>
      </c>
      <c r="G20" s="32" t="s">
        <v>46</v>
      </c>
      <c r="H20" s="67" t="s">
        <v>96</v>
      </c>
      <c r="I20" s="34" t="s">
        <v>97</v>
      </c>
      <c r="J20" s="35" t="s">
        <v>98</v>
      </c>
      <c r="K20" s="36">
        <v>14</v>
      </c>
      <c r="L20" s="36">
        <v>40</v>
      </c>
      <c r="M20" s="54" t="s">
        <v>93</v>
      </c>
      <c r="N20" s="37" t="s">
        <v>99</v>
      </c>
      <c r="O20" s="68" t="s">
        <v>100</v>
      </c>
      <c r="P20" s="38" t="s">
        <v>57</v>
      </c>
      <c r="Q20" s="69">
        <v>7509.8</v>
      </c>
      <c r="R20" s="39"/>
      <c r="S20" s="40">
        <v>931</v>
      </c>
      <c r="T20" s="62"/>
      <c r="U20" s="63">
        <v>428.06</v>
      </c>
      <c r="V20" s="42">
        <f t="shared" si="0"/>
        <v>1126.47</v>
      </c>
      <c r="W20" s="42">
        <f t="shared" si="1"/>
        <v>225.29400000000001</v>
      </c>
      <c r="X20" s="42">
        <f t="shared" si="2"/>
        <v>525.68600000000004</v>
      </c>
      <c r="Y20" s="43">
        <f t="shared" si="3"/>
        <v>150.196</v>
      </c>
      <c r="Z20" s="43"/>
      <c r="AA20" s="64"/>
      <c r="AB20" s="43"/>
      <c r="AC20" s="43"/>
      <c r="AD20" s="45">
        <f t="shared" si="4"/>
        <v>12516.333333333334</v>
      </c>
      <c r="AE20" s="46">
        <f t="shared" si="5"/>
        <v>6007.84</v>
      </c>
      <c r="AF20" s="47">
        <f t="shared" si="6"/>
        <v>3754.9</v>
      </c>
      <c r="AG20" s="52">
        <v>0.06</v>
      </c>
      <c r="AH20" s="49"/>
    </row>
    <row r="21" spans="2:34" s="48" customFormat="1" ht="54.75" customHeight="1" x14ac:dyDescent="0.2">
      <c r="B21" s="28">
        <v>15</v>
      </c>
      <c r="C21" s="54" t="str">
        <f t="shared" si="7"/>
        <v>*09</v>
      </c>
      <c r="D21" s="29">
        <v>32</v>
      </c>
      <c r="E21" s="30">
        <v>26</v>
      </c>
      <c r="F21" s="31" t="s">
        <v>45</v>
      </c>
      <c r="G21" s="32" t="s">
        <v>46</v>
      </c>
      <c r="H21" s="67" t="s">
        <v>96</v>
      </c>
      <c r="I21" s="56" t="s">
        <v>101</v>
      </c>
      <c r="J21" s="35" t="s">
        <v>102</v>
      </c>
      <c r="K21" s="36">
        <v>14</v>
      </c>
      <c r="L21" s="36">
        <v>40</v>
      </c>
      <c r="M21" s="54" t="s">
        <v>93</v>
      </c>
      <c r="N21" s="37" t="s">
        <v>99</v>
      </c>
      <c r="O21" s="34" t="s">
        <v>77</v>
      </c>
      <c r="P21" s="38" t="s">
        <v>57</v>
      </c>
      <c r="Q21" s="39">
        <v>7509.8</v>
      </c>
      <c r="R21" s="39"/>
      <c r="S21" s="40">
        <v>931</v>
      </c>
      <c r="T21" s="62"/>
      <c r="U21" s="63">
        <v>428.06</v>
      </c>
      <c r="V21" s="42">
        <f t="shared" si="0"/>
        <v>1126.47</v>
      </c>
      <c r="W21" s="42">
        <f t="shared" si="1"/>
        <v>225.29400000000001</v>
      </c>
      <c r="X21" s="42">
        <f t="shared" si="2"/>
        <v>525.68600000000004</v>
      </c>
      <c r="Y21" s="43">
        <f t="shared" si="3"/>
        <v>150.196</v>
      </c>
      <c r="Z21" s="43"/>
      <c r="AA21" s="64"/>
      <c r="AB21" s="43"/>
      <c r="AC21" s="43"/>
      <c r="AD21" s="45">
        <f t="shared" si="4"/>
        <v>12516.333333333334</v>
      </c>
      <c r="AE21" s="46">
        <f t="shared" si="5"/>
        <v>6007.84</v>
      </c>
      <c r="AF21" s="47">
        <f t="shared" si="6"/>
        <v>3754.9</v>
      </c>
      <c r="AG21" s="52">
        <v>0.06</v>
      </c>
      <c r="AH21" s="49"/>
    </row>
    <row r="22" spans="2:34" s="48" customFormat="1" ht="54.75" customHeight="1" x14ac:dyDescent="0.2">
      <c r="B22" s="28">
        <v>16</v>
      </c>
      <c r="C22" s="54" t="str">
        <f t="shared" si="7"/>
        <v>*09</v>
      </c>
      <c r="D22" s="29">
        <v>32</v>
      </c>
      <c r="E22" s="30">
        <v>26</v>
      </c>
      <c r="F22" s="31" t="s">
        <v>45</v>
      </c>
      <c r="G22" s="32" t="s">
        <v>46</v>
      </c>
      <c r="H22" s="67" t="s">
        <v>103</v>
      </c>
      <c r="I22" s="34" t="s">
        <v>104</v>
      </c>
      <c r="J22" s="35" t="s">
        <v>105</v>
      </c>
      <c r="K22" s="36">
        <v>13</v>
      </c>
      <c r="L22" s="36">
        <v>40</v>
      </c>
      <c r="M22" s="54" t="s">
        <v>93</v>
      </c>
      <c r="N22" s="37" t="s">
        <v>106</v>
      </c>
      <c r="O22" s="38" t="s">
        <v>80</v>
      </c>
      <c r="P22" s="38" t="s">
        <v>59</v>
      </c>
      <c r="Q22" s="39">
        <v>7145.44</v>
      </c>
      <c r="R22" s="39"/>
      <c r="S22" s="40">
        <v>931</v>
      </c>
      <c r="T22" s="62"/>
      <c r="U22" s="63">
        <v>407.3</v>
      </c>
      <c r="V22" s="42">
        <f t="shared" si="0"/>
        <v>1071.8159999999998</v>
      </c>
      <c r="W22" s="42">
        <f t="shared" si="1"/>
        <v>214.36319999999998</v>
      </c>
      <c r="X22" s="42">
        <f t="shared" si="2"/>
        <v>500.18080000000003</v>
      </c>
      <c r="Y22" s="43">
        <f t="shared" si="3"/>
        <v>142.90879999999999</v>
      </c>
      <c r="Z22" s="43"/>
      <c r="AA22" s="64"/>
      <c r="AB22" s="43"/>
      <c r="AC22" s="43"/>
      <c r="AD22" s="45">
        <f t="shared" si="4"/>
        <v>11909.066666666666</v>
      </c>
      <c r="AE22" s="46">
        <f t="shared" si="5"/>
        <v>5716.3519999999999</v>
      </c>
      <c r="AF22" s="47">
        <f t="shared" si="6"/>
        <v>3572.72</v>
      </c>
      <c r="AG22" s="52">
        <v>0.06</v>
      </c>
      <c r="AH22" s="49"/>
    </row>
    <row r="23" spans="2:34" s="48" customFormat="1" ht="54.75" customHeight="1" x14ac:dyDescent="0.2">
      <c r="B23" s="28">
        <v>17</v>
      </c>
      <c r="C23" s="54" t="str">
        <f t="shared" si="7"/>
        <v>*09</v>
      </c>
      <c r="D23" s="29">
        <v>32</v>
      </c>
      <c r="E23" s="30">
        <v>26</v>
      </c>
      <c r="F23" s="31" t="s">
        <v>45</v>
      </c>
      <c r="G23" s="32" t="s">
        <v>46</v>
      </c>
      <c r="H23" s="67" t="s">
        <v>103</v>
      </c>
      <c r="I23" s="34" t="s">
        <v>107</v>
      </c>
      <c r="J23" s="35" t="s">
        <v>108</v>
      </c>
      <c r="K23" s="36">
        <v>13</v>
      </c>
      <c r="L23" s="36">
        <v>40</v>
      </c>
      <c r="M23" s="54" t="s">
        <v>93</v>
      </c>
      <c r="N23" s="37" t="s">
        <v>109</v>
      </c>
      <c r="O23" s="38" t="s">
        <v>83</v>
      </c>
      <c r="P23" s="38" t="s">
        <v>59</v>
      </c>
      <c r="Q23" s="39">
        <v>7145.44</v>
      </c>
      <c r="R23" s="39"/>
      <c r="S23" s="40">
        <v>931</v>
      </c>
      <c r="T23" s="62"/>
      <c r="U23" s="63">
        <v>271.52</v>
      </c>
      <c r="V23" s="42">
        <f t="shared" si="0"/>
        <v>1071.8159999999998</v>
      </c>
      <c r="W23" s="42">
        <f t="shared" si="1"/>
        <v>214.36319999999998</v>
      </c>
      <c r="X23" s="42">
        <f t="shared" si="2"/>
        <v>500.18080000000003</v>
      </c>
      <c r="Y23" s="43">
        <f t="shared" si="3"/>
        <v>142.90879999999999</v>
      </c>
      <c r="Z23" s="43"/>
      <c r="AA23" s="64">
        <v>1043</v>
      </c>
      <c r="AB23" s="43"/>
      <c r="AC23" s="43"/>
      <c r="AD23" s="45">
        <f t="shared" si="4"/>
        <v>11909.066666666666</v>
      </c>
      <c r="AE23" s="46">
        <f t="shared" si="5"/>
        <v>5716.3519999999999</v>
      </c>
      <c r="AF23" s="47">
        <f t="shared" si="6"/>
        <v>3572.72</v>
      </c>
      <c r="AG23" s="52">
        <v>0.06</v>
      </c>
      <c r="AH23" s="49"/>
    </row>
    <row r="24" spans="2:34" s="48" customFormat="1" ht="54.75" customHeight="1" x14ac:dyDescent="0.2">
      <c r="B24" s="70">
        <v>18</v>
      </c>
      <c r="C24" s="54" t="str">
        <f t="shared" si="7"/>
        <v>*09</v>
      </c>
      <c r="D24" s="29">
        <v>32</v>
      </c>
      <c r="E24" s="30">
        <v>26</v>
      </c>
      <c r="F24" s="31" t="s">
        <v>45</v>
      </c>
      <c r="G24" s="32" t="s">
        <v>46</v>
      </c>
      <c r="H24" s="33" t="s">
        <v>110</v>
      </c>
      <c r="I24" s="56" t="s">
        <v>111</v>
      </c>
      <c r="J24" s="71" t="s">
        <v>112</v>
      </c>
      <c r="K24" s="36">
        <v>13</v>
      </c>
      <c r="L24" s="36">
        <v>40</v>
      </c>
      <c r="M24" s="54" t="s">
        <v>93</v>
      </c>
      <c r="N24" s="37" t="s">
        <v>113</v>
      </c>
      <c r="O24" s="38" t="s">
        <v>66</v>
      </c>
      <c r="P24" s="38" t="s">
        <v>57</v>
      </c>
      <c r="Q24" s="39">
        <v>7145.44</v>
      </c>
      <c r="R24" s="39"/>
      <c r="S24" s="40">
        <v>931</v>
      </c>
      <c r="T24" s="62"/>
      <c r="U24" s="63"/>
      <c r="V24" s="42">
        <f t="shared" si="0"/>
        <v>1071.8159999999998</v>
      </c>
      <c r="W24" s="42">
        <f t="shared" si="1"/>
        <v>214.36319999999998</v>
      </c>
      <c r="X24" s="42">
        <f t="shared" si="2"/>
        <v>500.18080000000003</v>
      </c>
      <c r="Y24" s="43">
        <f t="shared" si="3"/>
        <v>142.90879999999999</v>
      </c>
      <c r="Z24" s="43"/>
      <c r="AA24" s="64"/>
      <c r="AB24" s="43"/>
      <c r="AC24" s="43"/>
      <c r="AD24" s="45">
        <f t="shared" si="4"/>
        <v>11909.066666666666</v>
      </c>
      <c r="AE24" s="46">
        <f t="shared" si="5"/>
        <v>5716.3519999999999</v>
      </c>
      <c r="AF24" s="47">
        <f t="shared" si="6"/>
        <v>3572.72</v>
      </c>
      <c r="AG24" s="52">
        <v>0.06</v>
      </c>
      <c r="AH24" s="49"/>
    </row>
    <row r="25" spans="2:34" s="48" customFormat="1" ht="54.75" customHeight="1" x14ac:dyDescent="0.2">
      <c r="B25" s="28">
        <v>19</v>
      </c>
      <c r="C25" s="54" t="str">
        <f t="shared" si="7"/>
        <v>*09</v>
      </c>
      <c r="D25" s="29">
        <v>32</v>
      </c>
      <c r="E25" s="30">
        <v>26</v>
      </c>
      <c r="F25" s="31" t="s">
        <v>45</v>
      </c>
      <c r="G25" s="32" t="s">
        <v>46</v>
      </c>
      <c r="H25" s="72" t="s">
        <v>114</v>
      </c>
      <c r="I25" s="49" t="s">
        <v>115</v>
      </c>
      <c r="J25" s="73" t="s">
        <v>116</v>
      </c>
      <c r="K25" s="36">
        <v>13</v>
      </c>
      <c r="L25" s="36">
        <v>40</v>
      </c>
      <c r="M25" s="54" t="s">
        <v>93</v>
      </c>
      <c r="N25" s="37" t="s">
        <v>117</v>
      </c>
      <c r="O25" s="38" t="s">
        <v>118</v>
      </c>
      <c r="P25" s="38" t="s">
        <v>57</v>
      </c>
      <c r="Q25" s="39">
        <v>7145.44</v>
      </c>
      <c r="R25" s="39"/>
      <c r="S25" s="40">
        <v>931</v>
      </c>
      <c r="T25" s="62"/>
      <c r="U25" s="63"/>
      <c r="V25" s="42">
        <f t="shared" si="0"/>
        <v>1071.8159999999998</v>
      </c>
      <c r="W25" s="42">
        <f t="shared" si="1"/>
        <v>214.36319999999998</v>
      </c>
      <c r="X25" s="42">
        <f t="shared" si="2"/>
        <v>500.18080000000003</v>
      </c>
      <c r="Y25" s="43">
        <f t="shared" si="3"/>
        <v>142.90879999999999</v>
      </c>
      <c r="Z25" s="43"/>
      <c r="AA25" s="64"/>
      <c r="AB25" s="43"/>
      <c r="AC25" s="43"/>
      <c r="AD25" s="45">
        <f t="shared" si="4"/>
        <v>11909.066666666666</v>
      </c>
      <c r="AE25" s="46">
        <f t="shared" si="5"/>
        <v>5716.3519999999999</v>
      </c>
      <c r="AF25" s="47">
        <f t="shared" si="6"/>
        <v>3572.72</v>
      </c>
      <c r="AG25" s="52">
        <v>0.06</v>
      </c>
      <c r="AH25" s="49"/>
    </row>
    <row r="26" spans="2:34" s="48" customFormat="1" ht="54.75" customHeight="1" x14ac:dyDescent="0.2">
      <c r="B26" s="28">
        <v>20</v>
      </c>
      <c r="C26" s="54" t="str">
        <f t="shared" si="7"/>
        <v>*09</v>
      </c>
      <c r="D26" s="29">
        <v>32</v>
      </c>
      <c r="E26" s="30">
        <v>26</v>
      </c>
      <c r="F26" s="31" t="s">
        <v>45</v>
      </c>
      <c r="G26" s="32" t="s">
        <v>46</v>
      </c>
      <c r="H26" s="67" t="s">
        <v>119</v>
      </c>
      <c r="I26" s="34" t="s">
        <v>120</v>
      </c>
      <c r="J26" s="35" t="s">
        <v>121</v>
      </c>
      <c r="K26" s="36">
        <v>12</v>
      </c>
      <c r="L26" s="36">
        <v>40</v>
      </c>
      <c r="M26" s="54" t="s">
        <v>93</v>
      </c>
      <c r="N26" s="37" t="s">
        <v>122</v>
      </c>
      <c r="O26" s="38" t="s">
        <v>83</v>
      </c>
      <c r="P26" s="38" t="s">
        <v>59</v>
      </c>
      <c r="Q26" s="39">
        <v>6800.5</v>
      </c>
      <c r="R26" s="39"/>
      <c r="S26" s="40">
        <v>931</v>
      </c>
      <c r="T26" s="62"/>
      <c r="U26" s="63">
        <v>386.67</v>
      </c>
      <c r="V26" s="42">
        <f t="shared" si="0"/>
        <v>1020.0749999999999</v>
      </c>
      <c r="W26" s="42">
        <f t="shared" si="1"/>
        <v>204.01499999999999</v>
      </c>
      <c r="X26" s="42">
        <f t="shared" si="2"/>
        <v>476.03500000000003</v>
      </c>
      <c r="Y26" s="43">
        <f t="shared" si="3"/>
        <v>136.01</v>
      </c>
      <c r="Z26" s="43"/>
      <c r="AA26" s="64"/>
      <c r="AB26" s="43"/>
      <c r="AC26" s="43"/>
      <c r="AD26" s="45">
        <f t="shared" si="4"/>
        <v>11334.166666666666</v>
      </c>
      <c r="AE26" s="46">
        <f t="shared" si="5"/>
        <v>5440.4</v>
      </c>
      <c r="AF26" s="47">
        <f t="shared" si="6"/>
        <v>3400.25</v>
      </c>
      <c r="AG26" s="52">
        <v>0.06</v>
      </c>
      <c r="AH26" s="49"/>
    </row>
    <row r="27" spans="2:34" s="48" customFormat="1" ht="54.75" customHeight="1" x14ac:dyDescent="0.2">
      <c r="B27" s="28">
        <v>21</v>
      </c>
      <c r="C27" s="54" t="str">
        <f t="shared" si="7"/>
        <v>*09</v>
      </c>
      <c r="D27" s="29">
        <v>32</v>
      </c>
      <c r="E27" s="30">
        <v>26</v>
      </c>
      <c r="F27" s="31" t="s">
        <v>45</v>
      </c>
      <c r="G27" s="32" t="s">
        <v>46</v>
      </c>
      <c r="H27" s="67" t="s">
        <v>123</v>
      </c>
      <c r="I27" s="37" t="s">
        <v>124</v>
      </c>
      <c r="J27" s="35" t="s">
        <v>125</v>
      </c>
      <c r="K27" s="36">
        <v>12</v>
      </c>
      <c r="L27" s="36">
        <v>40</v>
      </c>
      <c r="M27" s="54" t="s">
        <v>93</v>
      </c>
      <c r="N27" s="37" t="s">
        <v>126</v>
      </c>
      <c r="O27" s="38" t="s">
        <v>86</v>
      </c>
      <c r="P27" s="38" t="s">
        <v>59</v>
      </c>
      <c r="Q27" s="39">
        <v>6800.5</v>
      </c>
      <c r="R27" s="39"/>
      <c r="S27" s="40">
        <v>931</v>
      </c>
      <c r="T27" s="62"/>
      <c r="U27" s="63">
        <v>129.19999999999999</v>
      </c>
      <c r="V27" s="42">
        <f t="shared" si="0"/>
        <v>1020.0749999999999</v>
      </c>
      <c r="W27" s="42">
        <f t="shared" si="1"/>
        <v>204.01499999999999</v>
      </c>
      <c r="X27" s="42">
        <f t="shared" si="2"/>
        <v>476.03500000000003</v>
      </c>
      <c r="Y27" s="43">
        <f t="shared" si="3"/>
        <v>136.01</v>
      </c>
      <c r="Z27" s="43"/>
      <c r="AA27" s="64"/>
      <c r="AB27" s="43"/>
      <c r="AC27" s="43"/>
      <c r="AD27" s="45">
        <f t="shared" si="4"/>
        <v>11334.166666666666</v>
      </c>
      <c r="AE27" s="46">
        <f t="shared" si="5"/>
        <v>5440.4</v>
      </c>
      <c r="AF27" s="47">
        <f t="shared" si="6"/>
        <v>3400.25</v>
      </c>
      <c r="AG27" s="52">
        <v>0.06</v>
      </c>
      <c r="AH27" s="49"/>
    </row>
    <row r="28" spans="2:34" s="48" customFormat="1" ht="54.75" customHeight="1" x14ac:dyDescent="0.2">
      <c r="B28" s="28">
        <v>22</v>
      </c>
      <c r="C28" s="54" t="str">
        <f t="shared" si="7"/>
        <v>*09</v>
      </c>
      <c r="D28" s="29">
        <v>32</v>
      </c>
      <c r="E28" s="30">
        <v>26</v>
      </c>
      <c r="F28" s="31" t="s">
        <v>45</v>
      </c>
      <c r="G28" s="32" t="s">
        <v>46</v>
      </c>
      <c r="H28" s="67" t="s">
        <v>127</v>
      </c>
      <c r="I28" s="74" t="s">
        <v>128</v>
      </c>
      <c r="J28" s="75" t="s">
        <v>129</v>
      </c>
      <c r="K28" s="36">
        <v>12</v>
      </c>
      <c r="L28" s="36">
        <v>40</v>
      </c>
      <c r="M28" s="54" t="s">
        <v>93</v>
      </c>
      <c r="N28" s="37" t="s">
        <v>130</v>
      </c>
      <c r="O28" s="38" t="s">
        <v>52</v>
      </c>
      <c r="P28" s="38" t="s">
        <v>52</v>
      </c>
      <c r="Q28" s="39">
        <v>6800.5</v>
      </c>
      <c r="R28" s="39"/>
      <c r="S28" s="40">
        <v>931</v>
      </c>
      <c r="T28" s="62"/>
      <c r="U28" s="63"/>
      <c r="V28" s="42">
        <f t="shared" si="0"/>
        <v>1020.0749999999999</v>
      </c>
      <c r="W28" s="42">
        <f t="shared" si="1"/>
        <v>204.01499999999999</v>
      </c>
      <c r="X28" s="42">
        <f t="shared" si="2"/>
        <v>476.03500000000003</v>
      </c>
      <c r="Y28" s="43">
        <f t="shared" si="3"/>
        <v>136.01</v>
      </c>
      <c r="Z28" s="43"/>
      <c r="AA28" s="64"/>
      <c r="AB28" s="43"/>
      <c r="AC28" s="43"/>
      <c r="AD28" s="45">
        <f t="shared" si="4"/>
        <v>11334.166666666666</v>
      </c>
      <c r="AE28" s="46">
        <f t="shared" si="5"/>
        <v>5440.4</v>
      </c>
      <c r="AF28" s="47">
        <f t="shared" si="6"/>
        <v>3400.25</v>
      </c>
      <c r="AG28" s="52">
        <v>0.06</v>
      </c>
      <c r="AH28" s="49"/>
    </row>
    <row r="29" spans="2:34" s="48" customFormat="1" ht="54.75" customHeight="1" x14ac:dyDescent="0.2">
      <c r="B29" s="28">
        <v>23</v>
      </c>
      <c r="C29" s="54" t="str">
        <f t="shared" si="7"/>
        <v>*09</v>
      </c>
      <c r="D29" s="29">
        <v>32</v>
      </c>
      <c r="E29" s="30">
        <v>26</v>
      </c>
      <c r="F29" s="31" t="s">
        <v>45</v>
      </c>
      <c r="G29" s="32" t="s">
        <v>46</v>
      </c>
      <c r="H29" s="67" t="s">
        <v>131</v>
      </c>
      <c r="I29" s="34" t="s">
        <v>132</v>
      </c>
      <c r="J29" s="71" t="s">
        <v>133</v>
      </c>
      <c r="K29" s="36">
        <v>10</v>
      </c>
      <c r="L29" s="36">
        <v>40</v>
      </c>
      <c r="M29" s="54" t="s">
        <v>93</v>
      </c>
      <c r="N29" s="37" t="s">
        <v>134</v>
      </c>
      <c r="O29" s="34" t="s">
        <v>135</v>
      </c>
      <c r="P29" s="38" t="s">
        <v>57</v>
      </c>
      <c r="Q29" s="39">
        <v>6168.3</v>
      </c>
      <c r="R29" s="39"/>
      <c r="S29" s="40">
        <v>931</v>
      </c>
      <c r="T29" s="62"/>
      <c r="U29" s="63"/>
      <c r="V29" s="42">
        <f t="shared" si="0"/>
        <v>925.245</v>
      </c>
      <c r="W29" s="42">
        <f t="shared" si="1"/>
        <v>185.04900000000001</v>
      </c>
      <c r="X29" s="42">
        <f t="shared" si="2"/>
        <v>431.78100000000006</v>
      </c>
      <c r="Y29" s="43">
        <f t="shared" si="3"/>
        <v>123.366</v>
      </c>
      <c r="Z29" s="43"/>
      <c r="AA29" s="64">
        <v>1043</v>
      </c>
      <c r="AB29" s="43"/>
      <c r="AC29" s="43"/>
      <c r="AD29" s="45">
        <f t="shared" si="4"/>
        <v>10280.5</v>
      </c>
      <c r="AE29" s="46">
        <f t="shared" si="5"/>
        <v>4934.6400000000003</v>
      </c>
      <c r="AF29" s="47">
        <f t="shared" si="6"/>
        <v>3084.15</v>
      </c>
      <c r="AG29" s="52">
        <v>0.06</v>
      </c>
      <c r="AH29" s="49"/>
    </row>
    <row r="30" spans="2:34" s="48" customFormat="1" ht="54.75" customHeight="1" x14ac:dyDescent="0.2">
      <c r="B30" s="28">
        <v>24</v>
      </c>
      <c r="C30" s="54" t="str">
        <f t="shared" si="7"/>
        <v>*09</v>
      </c>
      <c r="D30" s="29">
        <v>32</v>
      </c>
      <c r="E30" s="30">
        <v>26</v>
      </c>
      <c r="F30" s="31" t="s">
        <v>45</v>
      </c>
      <c r="G30" s="32" t="s">
        <v>46</v>
      </c>
      <c r="H30" s="67" t="s">
        <v>131</v>
      </c>
      <c r="I30" s="76" t="s">
        <v>136</v>
      </c>
      <c r="J30" s="71" t="s">
        <v>137</v>
      </c>
      <c r="K30" s="36">
        <v>10</v>
      </c>
      <c r="L30" s="36">
        <v>40</v>
      </c>
      <c r="M30" s="54" t="s">
        <v>93</v>
      </c>
      <c r="N30" s="37" t="s">
        <v>134</v>
      </c>
      <c r="O30" s="38" t="s">
        <v>138</v>
      </c>
      <c r="P30" s="38" t="s">
        <v>57</v>
      </c>
      <c r="Q30" s="39">
        <v>6168.3</v>
      </c>
      <c r="R30" s="39"/>
      <c r="S30" s="40">
        <v>931</v>
      </c>
      <c r="T30" s="62"/>
      <c r="U30" s="63"/>
      <c r="V30" s="42">
        <f t="shared" si="0"/>
        <v>925.245</v>
      </c>
      <c r="W30" s="42">
        <f t="shared" si="1"/>
        <v>185.04900000000001</v>
      </c>
      <c r="X30" s="42">
        <f t="shared" si="2"/>
        <v>431.78100000000006</v>
      </c>
      <c r="Y30" s="43">
        <f t="shared" si="3"/>
        <v>123.366</v>
      </c>
      <c r="Z30" s="43"/>
      <c r="AA30" s="64">
        <v>2086</v>
      </c>
      <c r="AB30" s="43"/>
      <c r="AC30" s="43"/>
      <c r="AD30" s="45">
        <f t="shared" si="4"/>
        <v>10280.5</v>
      </c>
      <c r="AE30" s="46">
        <f t="shared" si="5"/>
        <v>4934.6400000000003</v>
      </c>
      <c r="AF30" s="47">
        <f t="shared" si="6"/>
        <v>3084.15</v>
      </c>
      <c r="AG30" s="52">
        <v>0.06</v>
      </c>
      <c r="AH30" s="49"/>
    </row>
    <row r="31" spans="2:34" s="48" customFormat="1" ht="54.75" customHeight="1" x14ac:dyDescent="0.2">
      <c r="B31" s="28">
        <v>25</v>
      </c>
      <c r="C31" s="54" t="str">
        <f t="shared" si="7"/>
        <v>*09</v>
      </c>
      <c r="D31" s="29">
        <v>32</v>
      </c>
      <c r="E31" s="30">
        <v>26</v>
      </c>
      <c r="F31" s="31" t="s">
        <v>45</v>
      </c>
      <c r="G31" s="32" t="s">
        <v>46</v>
      </c>
      <c r="H31" s="67" t="s">
        <v>131</v>
      </c>
      <c r="I31" s="76" t="s">
        <v>139</v>
      </c>
      <c r="J31" s="71" t="s">
        <v>140</v>
      </c>
      <c r="K31" s="36">
        <v>10</v>
      </c>
      <c r="L31" s="36">
        <v>40</v>
      </c>
      <c r="M31" s="54" t="s">
        <v>93</v>
      </c>
      <c r="N31" s="37" t="s">
        <v>134</v>
      </c>
      <c r="O31" s="38" t="s">
        <v>80</v>
      </c>
      <c r="P31" s="38" t="s">
        <v>59</v>
      </c>
      <c r="Q31" s="39">
        <v>6168.3</v>
      </c>
      <c r="R31" s="39"/>
      <c r="S31" s="40">
        <v>931</v>
      </c>
      <c r="T31" s="62"/>
      <c r="U31" s="63"/>
      <c r="V31" s="42">
        <f t="shared" si="0"/>
        <v>925.245</v>
      </c>
      <c r="W31" s="42">
        <f t="shared" si="1"/>
        <v>185.04900000000001</v>
      </c>
      <c r="X31" s="42">
        <f t="shared" si="2"/>
        <v>431.78100000000006</v>
      </c>
      <c r="Y31" s="43">
        <f t="shared" si="3"/>
        <v>123.366</v>
      </c>
      <c r="Z31" s="43"/>
      <c r="AA31" s="64"/>
      <c r="AB31" s="43"/>
      <c r="AC31" s="43"/>
      <c r="AD31" s="45">
        <f t="shared" si="4"/>
        <v>10280.5</v>
      </c>
      <c r="AE31" s="46">
        <f t="shared" si="5"/>
        <v>4934.6400000000003</v>
      </c>
      <c r="AF31" s="47">
        <f t="shared" si="6"/>
        <v>3084.15</v>
      </c>
      <c r="AG31" s="52">
        <v>0.06</v>
      </c>
      <c r="AH31" s="49"/>
    </row>
    <row r="32" spans="2:34" s="48" customFormat="1" ht="54.75" customHeight="1" x14ac:dyDescent="0.2">
      <c r="B32" s="28">
        <v>26</v>
      </c>
      <c r="C32" s="54" t="str">
        <f t="shared" si="7"/>
        <v>*09</v>
      </c>
      <c r="D32" s="29">
        <v>32</v>
      </c>
      <c r="E32" s="30">
        <v>26</v>
      </c>
      <c r="F32" s="31" t="s">
        <v>45</v>
      </c>
      <c r="G32" s="32" t="s">
        <v>46</v>
      </c>
      <c r="H32" s="67" t="s">
        <v>141</v>
      </c>
      <c r="I32" s="49" t="s">
        <v>58</v>
      </c>
      <c r="J32" s="71"/>
      <c r="K32" s="36">
        <v>8</v>
      </c>
      <c r="L32" s="36">
        <v>40</v>
      </c>
      <c r="M32" s="54" t="s">
        <v>93</v>
      </c>
      <c r="N32" s="37" t="s">
        <v>142</v>
      </c>
      <c r="O32" s="38" t="s">
        <v>143</v>
      </c>
      <c r="P32" s="38" t="s">
        <v>59</v>
      </c>
      <c r="Q32" s="39">
        <v>5587.3</v>
      </c>
      <c r="R32" s="39"/>
      <c r="S32" s="40">
        <v>931</v>
      </c>
      <c r="T32" s="62"/>
      <c r="U32" s="63"/>
      <c r="V32" s="42">
        <f t="shared" si="0"/>
        <v>838.09500000000003</v>
      </c>
      <c r="W32" s="42">
        <f t="shared" si="1"/>
        <v>167.619</v>
      </c>
      <c r="X32" s="42">
        <f t="shared" si="2"/>
        <v>391.11100000000005</v>
      </c>
      <c r="Y32" s="43">
        <f t="shared" si="3"/>
        <v>111.74600000000001</v>
      </c>
      <c r="Z32" s="43"/>
      <c r="AA32" s="64"/>
      <c r="AB32" s="43"/>
      <c r="AC32" s="43"/>
      <c r="AD32" s="45">
        <f t="shared" si="4"/>
        <v>9312.1666666666679</v>
      </c>
      <c r="AE32" s="46">
        <f t="shared" si="5"/>
        <v>4469.84</v>
      </c>
      <c r="AF32" s="47">
        <f t="shared" si="6"/>
        <v>2793.65</v>
      </c>
      <c r="AG32" s="52">
        <v>0.06</v>
      </c>
      <c r="AH32" s="49"/>
    </row>
    <row r="33" spans="2:34" s="48" customFormat="1" ht="54.75" customHeight="1" x14ac:dyDescent="0.2">
      <c r="B33" s="28">
        <v>27</v>
      </c>
      <c r="C33" s="54" t="str">
        <f t="shared" si="7"/>
        <v>*09</v>
      </c>
      <c r="D33" s="29">
        <v>32</v>
      </c>
      <c r="E33" s="30">
        <v>26</v>
      </c>
      <c r="F33" s="31" t="s">
        <v>45</v>
      </c>
      <c r="G33" s="32" t="s">
        <v>46</v>
      </c>
      <c r="H33" s="67" t="s">
        <v>141</v>
      </c>
      <c r="I33" s="77" t="s">
        <v>144</v>
      </c>
      <c r="J33" s="71" t="s">
        <v>145</v>
      </c>
      <c r="K33" s="36">
        <v>8</v>
      </c>
      <c r="L33" s="36">
        <v>40</v>
      </c>
      <c r="M33" s="54" t="s">
        <v>93</v>
      </c>
      <c r="N33" s="37" t="s">
        <v>142</v>
      </c>
      <c r="O33" s="38" t="s">
        <v>138</v>
      </c>
      <c r="P33" s="38" t="s">
        <v>57</v>
      </c>
      <c r="Q33" s="39">
        <v>5587.3</v>
      </c>
      <c r="R33" s="39"/>
      <c r="S33" s="40">
        <v>931</v>
      </c>
      <c r="T33" s="62"/>
      <c r="U33" s="63"/>
      <c r="V33" s="42">
        <f t="shared" si="0"/>
        <v>838.09500000000003</v>
      </c>
      <c r="W33" s="42">
        <f t="shared" si="1"/>
        <v>167.619</v>
      </c>
      <c r="X33" s="42">
        <f t="shared" si="2"/>
        <v>391.11100000000005</v>
      </c>
      <c r="Y33" s="43">
        <f t="shared" si="3"/>
        <v>111.74600000000001</v>
      </c>
      <c r="Z33" s="43"/>
      <c r="AA33" s="64">
        <v>2086</v>
      </c>
      <c r="AB33" s="43"/>
      <c r="AC33" s="43"/>
      <c r="AD33" s="45">
        <f t="shared" si="4"/>
        <v>9312.1666666666679</v>
      </c>
      <c r="AE33" s="46">
        <f t="shared" si="5"/>
        <v>4469.84</v>
      </c>
      <c r="AF33" s="47">
        <f t="shared" si="6"/>
        <v>2793.65</v>
      </c>
      <c r="AG33" s="52">
        <v>0.06</v>
      </c>
      <c r="AH33" s="49"/>
    </row>
    <row r="34" spans="2:34" s="48" customFormat="1" ht="54.75" customHeight="1" x14ac:dyDescent="0.2">
      <c r="B34" s="28">
        <v>28</v>
      </c>
      <c r="C34" s="54" t="str">
        <f>C32</f>
        <v>*09</v>
      </c>
      <c r="D34" s="29">
        <v>32</v>
      </c>
      <c r="E34" s="30">
        <v>26</v>
      </c>
      <c r="F34" s="31" t="s">
        <v>45</v>
      </c>
      <c r="G34" s="32" t="s">
        <v>46</v>
      </c>
      <c r="H34" s="67" t="s">
        <v>146</v>
      </c>
      <c r="I34" s="76" t="s">
        <v>147</v>
      </c>
      <c r="J34" s="35" t="s">
        <v>148</v>
      </c>
      <c r="K34" s="36">
        <v>7</v>
      </c>
      <c r="L34" s="36">
        <v>40</v>
      </c>
      <c r="M34" s="54" t="s">
        <v>93</v>
      </c>
      <c r="N34" s="37" t="s">
        <v>149</v>
      </c>
      <c r="O34" s="38" t="s">
        <v>80</v>
      </c>
      <c r="P34" s="38" t="s">
        <v>59</v>
      </c>
      <c r="Q34" s="39">
        <v>5314.94</v>
      </c>
      <c r="R34" s="39"/>
      <c r="S34" s="40">
        <v>931</v>
      </c>
      <c r="T34" s="78"/>
      <c r="U34" s="79"/>
      <c r="V34" s="42">
        <f t="shared" si="0"/>
        <v>797.24099999999987</v>
      </c>
      <c r="W34" s="42">
        <f t="shared" si="1"/>
        <v>159.44819999999999</v>
      </c>
      <c r="X34" s="42">
        <f t="shared" si="2"/>
        <v>372.04579999999999</v>
      </c>
      <c r="Y34" s="43">
        <f t="shared" si="3"/>
        <v>106.2988</v>
      </c>
      <c r="Z34" s="80"/>
      <c r="AA34" s="81"/>
      <c r="AB34" s="80"/>
      <c r="AC34" s="80"/>
      <c r="AD34" s="45">
        <f t="shared" si="4"/>
        <v>8858.2333333333318</v>
      </c>
      <c r="AE34" s="46">
        <f t="shared" si="5"/>
        <v>4251.9519999999993</v>
      </c>
      <c r="AF34" s="47">
        <f t="shared" si="6"/>
        <v>2657.47</v>
      </c>
      <c r="AG34" s="52">
        <v>0.06</v>
      </c>
      <c r="AH34" s="49"/>
    </row>
    <row r="35" spans="2:34" s="48" customFormat="1" ht="54.75" customHeight="1" x14ac:dyDescent="0.2">
      <c r="B35" s="28">
        <v>29</v>
      </c>
      <c r="C35" s="54" t="str">
        <f>C34</f>
        <v>*09</v>
      </c>
      <c r="D35" s="29">
        <v>32</v>
      </c>
      <c r="E35" s="30">
        <v>26</v>
      </c>
      <c r="F35" s="31" t="s">
        <v>45</v>
      </c>
      <c r="G35" s="32" t="s">
        <v>46</v>
      </c>
      <c r="H35" s="67" t="s">
        <v>146</v>
      </c>
      <c r="I35" s="61" t="s">
        <v>150</v>
      </c>
      <c r="J35" s="61" t="s">
        <v>151</v>
      </c>
      <c r="K35" s="36">
        <v>7</v>
      </c>
      <c r="L35" s="36">
        <v>40</v>
      </c>
      <c r="M35" s="54" t="s">
        <v>93</v>
      </c>
      <c r="N35" s="37" t="s">
        <v>149</v>
      </c>
      <c r="O35" s="38" t="s">
        <v>86</v>
      </c>
      <c r="P35" s="38" t="s">
        <v>59</v>
      </c>
      <c r="Q35" s="39">
        <v>5314.94</v>
      </c>
      <c r="R35" s="39"/>
      <c r="S35" s="40">
        <v>931</v>
      </c>
      <c r="T35" s="62"/>
      <c r="U35" s="63"/>
      <c r="V35" s="42">
        <f t="shared" si="0"/>
        <v>797.24099999999987</v>
      </c>
      <c r="W35" s="42">
        <f t="shared" si="1"/>
        <v>159.44819999999999</v>
      </c>
      <c r="X35" s="42">
        <f t="shared" si="2"/>
        <v>372.04579999999999</v>
      </c>
      <c r="Y35" s="43">
        <f t="shared" si="3"/>
        <v>106.2988</v>
      </c>
      <c r="Z35" s="43"/>
      <c r="AA35" s="64"/>
      <c r="AB35" s="43"/>
      <c r="AC35" s="43"/>
      <c r="AD35" s="45">
        <f t="shared" si="4"/>
        <v>8858.2333333333318</v>
      </c>
      <c r="AE35" s="46">
        <f t="shared" si="5"/>
        <v>4251.9519999999993</v>
      </c>
      <c r="AF35" s="47">
        <f t="shared" si="6"/>
        <v>2657.47</v>
      </c>
      <c r="AG35" s="52">
        <v>0.06</v>
      </c>
      <c r="AH35" s="49"/>
    </row>
    <row r="36" spans="2:34" s="48" customFormat="1" ht="54.75" customHeight="1" x14ac:dyDescent="0.2">
      <c r="B36" s="28">
        <v>30</v>
      </c>
      <c r="C36" s="54" t="str">
        <f>C35</f>
        <v>*09</v>
      </c>
      <c r="D36" s="29">
        <v>32</v>
      </c>
      <c r="E36" s="30">
        <v>26</v>
      </c>
      <c r="F36" s="31" t="s">
        <v>45</v>
      </c>
      <c r="G36" s="32" t="s">
        <v>46</v>
      </c>
      <c r="H36" s="67" t="s">
        <v>146</v>
      </c>
      <c r="I36" s="65" t="s">
        <v>152</v>
      </c>
      <c r="J36" s="35" t="s">
        <v>153</v>
      </c>
      <c r="K36" s="36">
        <v>7</v>
      </c>
      <c r="L36" s="36">
        <v>40</v>
      </c>
      <c r="M36" s="54" t="s">
        <v>93</v>
      </c>
      <c r="N36" s="37" t="s">
        <v>149</v>
      </c>
      <c r="O36" s="38" t="s">
        <v>154</v>
      </c>
      <c r="P36" s="38" t="s">
        <v>57</v>
      </c>
      <c r="Q36" s="39">
        <v>5314.94</v>
      </c>
      <c r="R36" s="39"/>
      <c r="S36" s="40">
        <v>931</v>
      </c>
      <c r="T36" s="62"/>
      <c r="U36" s="63"/>
      <c r="V36" s="42">
        <f t="shared" si="0"/>
        <v>797.24099999999987</v>
      </c>
      <c r="W36" s="42">
        <f t="shared" si="1"/>
        <v>159.44819999999999</v>
      </c>
      <c r="X36" s="42">
        <f t="shared" si="2"/>
        <v>372.04579999999999</v>
      </c>
      <c r="Y36" s="43">
        <f t="shared" si="3"/>
        <v>106.2988</v>
      </c>
      <c r="Z36" s="43"/>
      <c r="AA36" s="64"/>
      <c r="AB36" s="43"/>
      <c r="AC36" s="43"/>
      <c r="AD36" s="45">
        <f t="shared" si="4"/>
        <v>8858.2333333333318</v>
      </c>
      <c r="AE36" s="46">
        <f t="shared" si="5"/>
        <v>4251.9519999999993</v>
      </c>
      <c r="AF36" s="47">
        <f t="shared" si="6"/>
        <v>2657.47</v>
      </c>
      <c r="AG36" s="52">
        <v>0.06</v>
      </c>
      <c r="AH36" s="49"/>
    </row>
    <row r="37" spans="2:34" s="48" customFormat="1" ht="54.75" customHeight="1" x14ac:dyDescent="0.2">
      <c r="B37" s="28">
        <v>31</v>
      </c>
      <c r="C37" s="54" t="str">
        <f>C36</f>
        <v>*09</v>
      </c>
      <c r="D37" s="29">
        <v>32</v>
      </c>
      <c r="E37" s="30">
        <v>26</v>
      </c>
      <c r="F37" s="31" t="s">
        <v>45</v>
      </c>
      <c r="G37" s="32" t="s">
        <v>46</v>
      </c>
      <c r="H37" s="67" t="s">
        <v>146</v>
      </c>
      <c r="I37" s="76" t="s">
        <v>155</v>
      </c>
      <c r="J37" s="35" t="s">
        <v>156</v>
      </c>
      <c r="K37" s="36">
        <v>7</v>
      </c>
      <c r="L37" s="36">
        <v>40</v>
      </c>
      <c r="M37" s="54" t="s">
        <v>93</v>
      </c>
      <c r="N37" s="37" t="s">
        <v>149</v>
      </c>
      <c r="O37" s="38" t="s">
        <v>154</v>
      </c>
      <c r="P37" s="38" t="s">
        <v>57</v>
      </c>
      <c r="Q37" s="39">
        <v>5314.94</v>
      </c>
      <c r="R37" s="39"/>
      <c r="S37" s="40">
        <v>931</v>
      </c>
      <c r="T37" s="78"/>
      <c r="U37" s="79"/>
      <c r="V37" s="42">
        <f t="shared" si="0"/>
        <v>797.24099999999987</v>
      </c>
      <c r="W37" s="42">
        <f t="shared" si="1"/>
        <v>159.44819999999999</v>
      </c>
      <c r="X37" s="42">
        <f t="shared" si="2"/>
        <v>372.04579999999999</v>
      </c>
      <c r="Y37" s="43">
        <f t="shared" si="3"/>
        <v>106.2988</v>
      </c>
      <c r="Z37" s="80"/>
      <c r="AA37" s="81"/>
      <c r="AB37" s="80"/>
      <c r="AC37" s="80"/>
      <c r="AD37" s="45">
        <f t="shared" si="4"/>
        <v>8858.2333333333318</v>
      </c>
      <c r="AE37" s="46">
        <f t="shared" si="5"/>
        <v>4251.9519999999993</v>
      </c>
      <c r="AF37" s="47">
        <f t="shared" si="6"/>
        <v>2657.47</v>
      </c>
      <c r="AG37" s="52">
        <v>0.06</v>
      </c>
      <c r="AH37" s="49"/>
    </row>
    <row r="38" spans="2:34" s="48" customFormat="1" ht="54.75" customHeight="1" x14ac:dyDescent="0.2">
      <c r="B38" s="28">
        <v>32</v>
      </c>
      <c r="C38" s="54" t="str">
        <f>C36</f>
        <v>*09</v>
      </c>
      <c r="D38" s="29">
        <v>32</v>
      </c>
      <c r="E38" s="30">
        <v>26</v>
      </c>
      <c r="F38" s="31" t="s">
        <v>45</v>
      </c>
      <c r="G38" s="32" t="s">
        <v>46</v>
      </c>
      <c r="H38" s="67" t="s">
        <v>157</v>
      </c>
      <c r="I38" s="56" t="s">
        <v>158</v>
      </c>
      <c r="J38" s="35" t="s">
        <v>159</v>
      </c>
      <c r="K38" s="36">
        <v>7</v>
      </c>
      <c r="L38" s="36">
        <v>40</v>
      </c>
      <c r="M38" s="54" t="s">
        <v>93</v>
      </c>
      <c r="N38" s="37" t="s">
        <v>160</v>
      </c>
      <c r="O38" s="38" t="s">
        <v>52</v>
      </c>
      <c r="P38" s="38" t="s">
        <v>52</v>
      </c>
      <c r="Q38" s="39">
        <v>5314.94</v>
      </c>
      <c r="R38" s="39"/>
      <c r="S38" s="40">
        <v>931</v>
      </c>
      <c r="T38" s="62"/>
      <c r="U38" s="63">
        <v>302.95999999999998</v>
      </c>
      <c r="V38" s="42">
        <f t="shared" si="0"/>
        <v>797.24099999999987</v>
      </c>
      <c r="W38" s="42">
        <f t="shared" si="1"/>
        <v>159.44819999999999</v>
      </c>
      <c r="X38" s="42">
        <f t="shared" si="2"/>
        <v>372.04579999999999</v>
      </c>
      <c r="Y38" s="43">
        <f t="shared" si="3"/>
        <v>106.2988</v>
      </c>
      <c r="Z38" s="43"/>
      <c r="AA38" s="64"/>
      <c r="AB38" s="43"/>
      <c r="AC38" s="43"/>
      <c r="AD38" s="45">
        <f t="shared" si="4"/>
        <v>8858.2333333333318</v>
      </c>
      <c r="AE38" s="46">
        <f t="shared" si="5"/>
        <v>4251.9519999999993</v>
      </c>
      <c r="AF38" s="47">
        <f t="shared" si="6"/>
        <v>2657.47</v>
      </c>
      <c r="AG38" s="52">
        <v>0.06</v>
      </c>
      <c r="AH38" s="49"/>
    </row>
    <row r="39" spans="2:34" s="48" customFormat="1" ht="54.75" customHeight="1" x14ac:dyDescent="0.2">
      <c r="B39" s="70">
        <v>33</v>
      </c>
      <c r="C39" s="54" t="str">
        <f>C37</f>
        <v>*09</v>
      </c>
      <c r="D39" s="29">
        <v>32</v>
      </c>
      <c r="E39" s="30">
        <v>26</v>
      </c>
      <c r="F39" s="31" t="s">
        <v>45</v>
      </c>
      <c r="G39" s="32" t="s">
        <v>46</v>
      </c>
      <c r="H39" s="33" t="s">
        <v>161</v>
      </c>
      <c r="I39" s="37" t="s">
        <v>162</v>
      </c>
      <c r="J39" s="35" t="s">
        <v>163</v>
      </c>
      <c r="K39" s="36">
        <v>6</v>
      </c>
      <c r="L39" s="36">
        <v>40</v>
      </c>
      <c r="M39" s="54" t="s">
        <v>93</v>
      </c>
      <c r="N39" s="37" t="s">
        <v>164</v>
      </c>
      <c r="O39" s="38" t="s">
        <v>165</v>
      </c>
      <c r="P39" s="38" t="s">
        <v>57</v>
      </c>
      <c r="Q39" s="39">
        <v>5059.6000000000004</v>
      </c>
      <c r="R39" s="39"/>
      <c r="S39" s="40">
        <v>931</v>
      </c>
      <c r="T39" s="62"/>
      <c r="U39" s="63">
        <v>288.39999999999998</v>
      </c>
      <c r="V39" s="42">
        <f t="shared" si="0"/>
        <v>758.94</v>
      </c>
      <c r="W39" s="42">
        <f t="shared" si="1"/>
        <v>151.78800000000001</v>
      </c>
      <c r="X39" s="42">
        <f t="shared" si="2"/>
        <v>354.17200000000008</v>
      </c>
      <c r="Y39" s="43">
        <f t="shared" si="3"/>
        <v>101.19200000000001</v>
      </c>
      <c r="Z39" s="43"/>
      <c r="AA39" s="64"/>
      <c r="AB39" s="43"/>
      <c r="AC39" s="43"/>
      <c r="AD39" s="45">
        <f t="shared" si="4"/>
        <v>8432.6666666666661</v>
      </c>
      <c r="AE39" s="46">
        <f t="shared" si="5"/>
        <v>4047.6800000000003</v>
      </c>
      <c r="AF39" s="47">
        <f t="shared" si="6"/>
        <v>2529.8000000000002</v>
      </c>
      <c r="AG39" s="52">
        <v>0.06</v>
      </c>
      <c r="AH39" s="49"/>
    </row>
    <row r="40" spans="2:34" s="48" customFormat="1" ht="54.75" customHeight="1" x14ac:dyDescent="0.2">
      <c r="B40" s="28">
        <v>34</v>
      </c>
      <c r="C40" s="54" t="str">
        <f>C38</f>
        <v>*09</v>
      </c>
      <c r="D40" s="29">
        <v>32</v>
      </c>
      <c r="E40" s="30">
        <v>26</v>
      </c>
      <c r="F40" s="31" t="s">
        <v>45</v>
      </c>
      <c r="G40" s="32" t="s">
        <v>46</v>
      </c>
      <c r="H40" s="72" t="s">
        <v>161</v>
      </c>
      <c r="I40" s="74" t="s">
        <v>166</v>
      </c>
      <c r="J40" s="71" t="s">
        <v>167</v>
      </c>
      <c r="K40" s="36">
        <v>6</v>
      </c>
      <c r="L40" s="36">
        <v>40</v>
      </c>
      <c r="M40" s="54" t="s">
        <v>93</v>
      </c>
      <c r="N40" s="37" t="s">
        <v>164</v>
      </c>
      <c r="O40" s="38" t="s">
        <v>165</v>
      </c>
      <c r="P40" s="38" t="s">
        <v>57</v>
      </c>
      <c r="Q40" s="39">
        <v>5059.6000000000004</v>
      </c>
      <c r="R40" s="39"/>
      <c r="S40" s="82">
        <v>931</v>
      </c>
      <c r="T40" s="78"/>
      <c r="U40" s="79"/>
      <c r="V40" s="83">
        <f t="shared" si="0"/>
        <v>758.94</v>
      </c>
      <c r="W40" s="83">
        <f t="shared" si="1"/>
        <v>151.78800000000001</v>
      </c>
      <c r="X40" s="83">
        <f t="shared" si="2"/>
        <v>354.17200000000008</v>
      </c>
      <c r="Y40" s="80">
        <f t="shared" si="3"/>
        <v>101.19200000000001</v>
      </c>
      <c r="Z40" s="80"/>
      <c r="AA40" s="81"/>
      <c r="AB40" s="80"/>
      <c r="AC40" s="80"/>
      <c r="AD40" s="45">
        <f t="shared" si="4"/>
        <v>8432.6666666666661</v>
      </c>
      <c r="AE40" s="46">
        <f t="shared" si="5"/>
        <v>4047.6800000000003</v>
      </c>
      <c r="AF40" s="47">
        <f t="shared" si="6"/>
        <v>2529.8000000000002</v>
      </c>
      <c r="AG40" s="52">
        <v>0.06</v>
      </c>
      <c r="AH40" s="49"/>
    </row>
    <row r="41" spans="2:34" s="48" customFormat="1" ht="54.75" customHeight="1" x14ac:dyDescent="0.2">
      <c r="B41" s="28">
        <v>35</v>
      </c>
      <c r="C41" s="54" t="str">
        <f>C38</f>
        <v>*09</v>
      </c>
      <c r="D41" s="29">
        <v>32</v>
      </c>
      <c r="E41" s="30">
        <v>26</v>
      </c>
      <c r="F41" s="31" t="s">
        <v>45</v>
      </c>
      <c r="G41" s="32" t="s">
        <v>46</v>
      </c>
      <c r="H41" s="67" t="s">
        <v>168</v>
      </c>
      <c r="I41" s="56" t="s">
        <v>169</v>
      </c>
      <c r="J41" s="35" t="s">
        <v>170</v>
      </c>
      <c r="K41" s="36">
        <v>5</v>
      </c>
      <c r="L41" s="36">
        <v>40</v>
      </c>
      <c r="M41" s="54" t="s">
        <v>93</v>
      </c>
      <c r="N41" s="37" t="s">
        <v>171</v>
      </c>
      <c r="O41" s="38" t="s">
        <v>89</v>
      </c>
      <c r="P41" s="38" t="s">
        <v>57</v>
      </c>
      <c r="Q41" s="39">
        <v>4821</v>
      </c>
      <c r="R41" s="39"/>
      <c r="S41" s="40">
        <v>931</v>
      </c>
      <c r="T41" s="62"/>
      <c r="U41" s="63"/>
      <c r="V41" s="42">
        <f t="shared" si="0"/>
        <v>723.15</v>
      </c>
      <c r="W41" s="42">
        <f t="shared" si="1"/>
        <v>144.63</v>
      </c>
      <c r="X41" s="42">
        <f t="shared" si="2"/>
        <v>337.47</v>
      </c>
      <c r="Y41" s="43">
        <f t="shared" si="3"/>
        <v>96.42</v>
      </c>
      <c r="Z41" s="43"/>
      <c r="AA41" s="64"/>
      <c r="AB41" s="43"/>
      <c r="AC41" s="43"/>
      <c r="AD41" s="45">
        <f t="shared" si="4"/>
        <v>8034.9999999999991</v>
      </c>
      <c r="AE41" s="46">
        <f t="shared" si="5"/>
        <v>3856.7999999999997</v>
      </c>
      <c r="AF41" s="47">
        <f t="shared" si="6"/>
        <v>2410.5</v>
      </c>
      <c r="AG41" s="52">
        <v>0.06</v>
      </c>
      <c r="AH41" s="49"/>
    </row>
    <row r="42" spans="2:34" s="48" customFormat="1" ht="54.75" customHeight="1" x14ac:dyDescent="0.2">
      <c r="B42" s="28">
        <v>36</v>
      </c>
      <c r="C42" s="54" t="str">
        <f t="shared" ref="C42:C54" si="8">C41</f>
        <v>*09</v>
      </c>
      <c r="D42" s="29">
        <v>32</v>
      </c>
      <c r="E42" s="30">
        <v>26</v>
      </c>
      <c r="F42" s="31" t="s">
        <v>45</v>
      </c>
      <c r="G42" s="32" t="s">
        <v>46</v>
      </c>
      <c r="H42" s="67" t="s">
        <v>168</v>
      </c>
      <c r="I42" s="74" t="s">
        <v>58</v>
      </c>
      <c r="J42" s="74"/>
      <c r="K42" s="36">
        <v>5</v>
      </c>
      <c r="L42" s="36">
        <v>40</v>
      </c>
      <c r="M42" s="54" t="s">
        <v>93</v>
      </c>
      <c r="N42" s="37" t="s">
        <v>171</v>
      </c>
      <c r="O42" s="38" t="s">
        <v>80</v>
      </c>
      <c r="P42" s="38" t="s">
        <v>59</v>
      </c>
      <c r="Q42" s="39">
        <v>4821</v>
      </c>
      <c r="R42" s="39"/>
      <c r="S42" s="40">
        <v>931</v>
      </c>
      <c r="T42" s="62"/>
      <c r="U42" s="63"/>
      <c r="V42" s="42">
        <f t="shared" si="0"/>
        <v>723.15</v>
      </c>
      <c r="W42" s="42">
        <f t="shared" si="1"/>
        <v>144.63</v>
      </c>
      <c r="X42" s="42">
        <f t="shared" si="2"/>
        <v>337.47</v>
      </c>
      <c r="Y42" s="43">
        <f t="shared" si="3"/>
        <v>96.42</v>
      </c>
      <c r="Z42" s="43"/>
      <c r="AA42" s="64"/>
      <c r="AB42" s="43"/>
      <c r="AC42" s="43"/>
      <c r="AD42" s="45">
        <f t="shared" si="4"/>
        <v>8034.9999999999991</v>
      </c>
      <c r="AE42" s="46">
        <f t="shared" si="5"/>
        <v>3856.7999999999997</v>
      </c>
      <c r="AF42" s="47">
        <f t="shared" si="6"/>
        <v>2410.5</v>
      </c>
      <c r="AG42" s="52">
        <v>0.06</v>
      </c>
      <c r="AH42" s="49"/>
    </row>
    <row r="43" spans="2:34" s="48" customFormat="1" ht="54.75" customHeight="1" x14ac:dyDescent="0.2">
      <c r="B43" s="28">
        <v>37</v>
      </c>
      <c r="C43" s="54" t="str">
        <f t="shared" si="8"/>
        <v>*09</v>
      </c>
      <c r="D43" s="29">
        <v>32</v>
      </c>
      <c r="E43" s="30">
        <v>26</v>
      </c>
      <c r="F43" s="31" t="s">
        <v>45</v>
      </c>
      <c r="G43" s="32" t="s">
        <v>46</v>
      </c>
      <c r="H43" s="67" t="s">
        <v>168</v>
      </c>
      <c r="I43" s="74" t="s">
        <v>58</v>
      </c>
      <c r="J43" s="74"/>
      <c r="K43" s="36">
        <v>5</v>
      </c>
      <c r="L43" s="36">
        <v>40</v>
      </c>
      <c r="M43" s="54" t="s">
        <v>93</v>
      </c>
      <c r="N43" s="37" t="s">
        <v>171</v>
      </c>
      <c r="O43" s="38" t="s">
        <v>172</v>
      </c>
      <c r="P43" s="38" t="s">
        <v>59</v>
      </c>
      <c r="Q43" s="39">
        <v>4821</v>
      </c>
      <c r="R43" s="39"/>
      <c r="S43" s="40">
        <v>931</v>
      </c>
      <c r="T43" s="62"/>
      <c r="U43" s="63"/>
      <c r="V43" s="42">
        <f t="shared" si="0"/>
        <v>723.15</v>
      </c>
      <c r="W43" s="42">
        <f t="shared" si="1"/>
        <v>144.63</v>
      </c>
      <c r="X43" s="42">
        <f t="shared" si="2"/>
        <v>337.47</v>
      </c>
      <c r="Y43" s="43">
        <f t="shared" si="3"/>
        <v>96.42</v>
      </c>
      <c r="Z43" s="43"/>
      <c r="AA43" s="64"/>
      <c r="AB43" s="43"/>
      <c r="AC43" s="43"/>
      <c r="AD43" s="45">
        <f t="shared" si="4"/>
        <v>8034.9999999999991</v>
      </c>
      <c r="AE43" s="46">
        <f t="shared" si="5"/>
        <v>3856.7999999999997</v>
      </c>
      <c r="AF43" s="47">
        <f t="shared" si="6"/>
        <v>2410.5</v>
      </c>
      <c r="AG43" s="52">
        <v>0.06</v>
      </c>
      <c r="AH43" s="49"/>
    </row>
    <row r="44" spans="2:34" s="48" customFormat="1" ht="54.75" customHeight="1" x14ac:dyDescent="0.2">
      <c r="B44" s="28">
        <v>38</v>
      </c>
      <c r="C44" s="54" t="str">
        <f t="shared" si="8"/>
        <v>*09</v>
      </c>
      <c r="D44" s="29">
        <v>32</v>
      </c>
      <c r="E44" s="30">
        <v>26</v>
      </c>
      <c r="F44" s="31" t="s">
        <v>45</v>
      </c>
      <c r="G44" s="32" t="s">
        <v>46</v>
      </c>
      <c r="H44" s="67" t="s">
        <v>168</v>
      </c>
      <c r="I44" s="56" t="s">
        <v>173</v>
      </c>
      <c r="J44" s="71" t="s">
        <v>174</v>
      </c>
      <c r="K44" s="36">
        <v>5</v>
      </c>
      <c r="L44" s="36">
        <v>40</v>
      </c>
      <c r="M44" s="54" t="s">
        <v>93</v>
      </c>
      <c r="N44" s="37" t="s">
        <v>171</v>
      </c>
      <c r="O44" s="38" t="s">
        <v>83</v>
      </c>
      <c r="P44" s="38" t="s">
        <v>59</v>
      </c>
      <c r="Q44" s="39">
        <v>4821</v>
      </c>
      <c r="R44" s="39"/>
      <c r="S44" s="40">
        <v>931</v>
      </c>
      <c r="T44" s="62"/>
      <c r="U44" s="63"/>
      <c r="V44" s="42">
        <f t="shared" si="0"/>
        <v>723.15</v>
      </c>
      <c r="W44" s="42">
        <f t="shared" si="1"/>
        <v>144.63</v>
      </c>
      <c r="X44" s="42">
        <f t="shared" si="2"/>
        <v>337.47</v>
      </c>
      <c r="Y44" s="43">
        <f t="shared" si="3"/>
        <v>96.42</v>
      </c>
      <c r="Z44" s="43"/>
      <c r="AA44" s="64">
        <v>1043</v>
      </c>
      <c r="AB44" s="43"/>
      <c r="AC44" s="43"/>
      <c r="AD44" s="45">
        <f t="shared" si="4"/>
        <v>8034.9999999999991</v>
      </c>
      <c r="AE44" s="46">
        <f t="shared" si="5"/>
        <v>3856.7999999999997</v>
      </c>
      <c r="AF44" s="47">
        <f t="shared" si="6"/>
        <v>2410.5</v>
      </c>
      <c r="AG44" s="52">
        <v>0.06</v>
      </c>
      <c r="AH44" s="49"/>
    </row>
    <row r="45" spans="2:34" s="48" customFormat="1" ht="54.75" customHeight="1" x14ac:dyDescent="0.2">
      <c r="B45" s="28">
        <v>39</v>
      </c>
      <c r="C45" s="54" t="str">
        <f t="shared" si="8"/>
        <v>*09</v>
      </c>
      <c r="D45" s="29">
        <v>32</v>
      </c>
      <c r="E45" s="30">
        <v>26</v>
      </c>
      <c r="F45" s="31" t="s">
        <v>45</v>
      </c>
      <c r="G45" s="32" t="s">
        <v>46</v>
      </c>
      <c r="H45" s="67" t="s">
        <v>168</v>
      </c>
      <c r="I45" s="56" t="s">
        <v>58</v>
      </c>
      <c r="J45" s="35"/>
      <c r="K45" s="36">
        <v>5</v>
      </c>
      <c r="L45" s="36">
        <v>40</v>
      </c>
      <c r="M45" s="54" t="s">
        <v>93</v>
      </c>
      <c r="N45" s="37" t="s">
        <v>171</v>
      </c>
      <c r="O45" s="38" t="s">
        <v>77</v>
      </c>
      <c r="P45" s="38" t="s">
        <v>57</v>
      </c>
      <c r="Q45" s="39">
        <v>4821</v>
      </c>
      <c r="R45" s="39"/>
      <c r="S45" s="40">
        <v>931</v>
      </c>
      <c r="T45" s="62"/>
      <c r="U45" s="63"/>
      <c r="V45" s="42">
        <f t="shared" si="0"/>
        <v>723.15</v>
      </c>
      <c r="W45" s="42">
        <f t="shared" si="1"/>
        <v>144.63</v>
      </c>
      <c r="X45" s="42">
        <f t="shared" si="2"/>
        <v>337.47</v>
      </c>
      <c r="Y45" s="43">
        <f t="shared" si="3"/>
        <v>96.42</v>
      </c>
      <c r="Z45" s="43"/>
      <c r="AA45" s="64"/>
      <c r="AB45" s="43"/>
      <c r="AC45" s="43"/>
      <c r="AD45" s="45">
        <f t="shared" si="4"/>
        <v>8034.9999999999991</v>
      </c>
      <c r="AE45" s="46">
        <f t="shared" si="5"/>
        <v>3856.7999999999997</v>
      </c>
      <c r="AF45" s="47">
        <f t="shared" si="6"/>
        <v>2410.5</v>
      </c>
      <c r="AG45" s="52">
        <v>0.06</v>
      </c>
      <c r="AH45" s="49"/>
    </row>
    <row r="46" spans="2:34" s="48" customFormat="1" ht="54.75" customHeight="1" x14ac:dyDescent="0.2">
      <c r="B46" s="28">
        <v>40</v>
      </c>
      <c r="C46" s="54" t="str">
        <f t="shared" si="8"/>
        <v>*09</v>
      </c>
      <c r="D46" s="29">
        <v>32</v>
      </c>
      <c r="E46" s="30">
        <v>26</v>
      </c>
      <c r="F46" s="31" t="s">
        <v>45</v>
      </c>
      <c r="G46" s="32" t="s">
        <v>46</v>
      </c>
      <c r="H46" s="67" t="s">
        <v>175</v>
      </c>
      <c r="I46" s="56" t="s">
        <v>176</v>
      </c>
      <c r="J46" s="35" t="s">
        <v>177</v>
      </c>
      <c r="K46" s="36">
        <v>4</v>
      </c>
      <c r="L46" s="36">
        <v>40</v>
      </c>
      <c r="M46" s="54" t="s">
        <v>93</v>
      </c>
      <c r="N46" s="37" t="s">
        <v>178</v>
      </c>
      <c r="O46" s="38" t="s">
        <v>172</v>
      </c>
      <c r="P46" s="38" t="s">
        <v>59</v>
      </c>
      <c r="Q46" s="39">
        <v>4594.84</v>
      </c>
      <c r="R46" s="39"/>
      <c r="S46" s="40">
        <v>931</v>
      </c>
      <c r="T46" s="62"/>
      <c r="U46" s="63">
        <v>87.3</v>
      </c>
      <c r="V46" s="42">
        <f t="shared" si="0"/>
        <v>689.226</v>
      </c>
      <c r="W46" s="42">
        <f t="shared" si="1"/>
        <v>137.84520000000001</v>
      </c>
      <c r="X46" s="42">
        <f t="shared" si="2"/>
        <v>321.63880000000006</v>
      </c>
      <c r="Y46" s="43">
        <f t="shared" si="3"/>
        <v>91.896799999999999</v>
      </c>
      <c r="Z46" s="43"/>
      <c r="AA46" s="64">
        <v>1043</v>
      </c>
      <c r="AB46" s="43"/>
      <c r="AC46" s="43"/>
      <c r="AD46" s="45">
        <f t="shared" si="4"/>
        <v>7658.0666666666675</v>
      </c>
      <c r="AE46" s="46">
        <f t="shared" si="5"/>
        <v>3675.8720000000003</v>
      </c>
      <c r="AF46" s="47">
        <f t="shared" si="6"/>
        <v>2297.42</v>
      </c>
      <c r="AG46" s="52">
        <v>0.06</v>
      </c>
      <c r="AH46" s="49"/>
    </row>
    <row r="47" spans="2:34" s="48" customFormat="1" ht="54.75" customHeight="1" x14ac:dyDescent="0.2">
      <c r="B47" s="28">
        <v>41</v>
      </c>
      <c r="C47" s="54" t="str">
        <f t="shared" si="8"/>
        <v>*09</v>
      </c>
      <c r="D47" s="29">
        <v>32</v>
      </c>
      <c r="E47" s="30">
        <v>26</v>
      </c>
      <c r="F47" s="31" t="s">
        <v>45</v>
      </c>
      <c r="G47" s="32" t="s">
        <v>46</v>
      </c>
      <c r="H47" s="67" t="s">
        <v>179</v>
      </c>
      <c r="I47" s="56" t="s">
        <v>180</v>
      </c>
      <c r="J47" s="56" t="s">
        <v>181</v>
      </c>
      <c r="K47" s="36">
        <v>4</v>
      </c>
      <c r="L47" s="36">
        <v>40</v>
      </c>
      <c r="M47" s="54" t="s">
        <v>93</v>
      </c>
      <c r="N47" s="37" t="s">
        <v>182</v>
      </c>
      <c r="O47" s="38" t="s">
        <v>83</v>
      </c>
      <c r="P47" s="38" t="s">
        <v>59</v>
      </c>
      <c r="Q47" s="39">
        <v>4594.84</v>
      </c>
      <c r="R47" s="39"/>
      <c r="S47" s="40">
        <v>931</v>
      </c>
      <c r="T47" s="62"/>
      <c r="U47" s="63">
        <v>87.3</v>
      </c>
      <c r="V47" s="42">
        <f t="shared" si="0"/>
        <v>689.226</v>
      </c>
      <c r="W47" s="42">
        <f t="shared" si="1"/>
        <v>137.84520000000001</v>
      </c>
      <c r="X47" s="42">
        <f t="shared" si="2"/>
        <v>321.63880000000006</v>
      </c>
      <c r="Y47" s="43">
        <f t="shared" si="3"/>
        <v>91.896799999999999</v>
      </c>
      <c r="Z47" s="43"/>
      <c r="AA47" s="64"/>
      <c r="AB47" s="43"/>
      <c r="AC47" s="43"/>
      <c r="AD47" s="45">
        <f t="shared" si="4"/>
        <v>7658.0666666666675</v>
      </c>
      <c r="AE47" s="46">
        <f t="shared" si="5"/>
        <v>3675.8720000000003</v>
      </c>
      <c r="AF47" s="47">
        <f t="shared" si="6"/>
        <v>2297.42</v>
      </c>
      <c r="AG47" s="52">
        <v>0.06</v>
      </c>
      <c r="AH47" s="49"/>
    </row>
    <row r="48" spans="2:34" s="48" customFormat="1" ht="54.75" customHeight="1" x14ac:dyDescent="0.2">
      <c r="B48" s="28">
        <v>42</v>
      </c>
      <c r="C48" s="54" t="str">
        <f t="shared" si="8"/>
        <v>*09</v>
      </c>
      <c r="D48" s="29">
        <v>32</v>
      </c>
      <c r="E48" s="30">
        <v>26</v>
      </c>
      <c r="F48" s="31" t="s">
        <v>45</v>
      </c>
      <c r="G48" s="32" t="s">
        <v>46</v>
      </c>
      <c r="H48" s="67" t="s">
        <v>179</v>
      </c>
      <c r="I48" s="74" t="s">
        <v>183</v>
      </c>
      <c r="J48" s="74" t="s">
        <v>184</v>
      </c>
      <c r="K48" s="36">
        <v>4</v>
      </c>
      <c r="L48" s="36">
        <v>40</v>
      </c>
      <c r="M48" s="54" t="s">
        <v>93</v>
      </c>
      <c r="N48" s="37" t="s">
        <v>185</v>
      </c>
      <c r="O48" s="38" t="s">
        <v>83</v>
      </c>
      <c r="P48" s="38" t="s">
        <v>59</v>
      </c>
      <c r="Q48" s="39">
        <v>4594.84</v>
      </c>
      <c r="R48" s="39"/>
      <c r="S48" s="40">
        <v>931</v>
      </c>
      <c r="T48" s="62"/>
      <c r="U48" s="63"/>
      <c r="V48" s="42">
        <f t="shared" si="0"/>
        <v>689.226</v>
      </c>
      <c r="W48" s="42">
        <f t="shared" si="1"/>
        <v>137.84520000000001</v>
      </c>
      <c r="X48" s="42">
        <f t="shared" si="2"/>
        <v>321.63880000000006</v>
      </c>
      <c r="Y48" s="43">
        <f t="shared" si="3"/>
        <v>91.896799999999999</v>
      </c>
      <c r="Z48" s="43"/>
      <c r="AA48" s="64"/>
      <c r="AB48" s="43"/>
      <c r="AC48" s="43"/>
      <c r="AD48" s="45">
        <f t="shared" si="4"/>
        <v>7658.0666666666675</v>
      </c>
      <c r="AE48" s="46">
        <f t="shared" si="5"/>
        <v>3675.8720000000003</v>
      </c>
      <c r="AF48" s="47">
        <f t="shared" si="6"/>
        <v>2297.42</v>
      </c>
      <c r="AG48" s="52">
        <v>0.06</v>
      </c>
      <c r="AH48" s="49"/>
    </row>
    <row r="49" spans="2:34" s="48" customFormat="1" ht="54.75" customHeight="1" x14ac:dyDescent="0.2">
      <c r="B49" s="28">
        <v>43</v>
      </c>
      <c r="C49" s="54" t="str">
        <f t="shared" si="8"/>
        <v>*09</v>
      </c>
      <c r="D49" s="29">
        <v>32</v>
      </c>
      <c r="E49" s="30">
        <v>26</v>
      </c>
      <c r="F49" s="31" t="s">
        <v>45</v>
      </c>
      <c r="G49" s="32" t="s">
        <v>46</v>
      </c>
      <c r="H49" s="67" t="s">
        <v>186</v>
      </c>
      <c r="I49" s="84" t="s">
        <v>187</v>
      </c>
      <c r="J49" s="74" t="s">
        <v>188</v>
      </c>
      <c r="K49" s="36">
        <v>3</v>
      </c>
      <c r="L49" s="36">
        <v>40</v>
      </c>
      <c r="M49" s="54" t="s">
        <v>93</v>
      </c>
      <c r="N49" s="37" t="s">
        <v>189</v>
      </c>
      <c r="O49" s="38" t="s">
        <v>83</v>
      </c>
      <c r="P49" s="38" t="s">
        <v>59</v>
      </c>
      <c r="Q49" s="39">
        <v>4391.84</v>
      </c>
      <c r="R49" s="39"/>
      <c r="S49" s="40">
        <v>931</v>
      </c>
      <c r="T49" s="62"/>
      <c r="U49" s="63"/>
      <c r="V49" s="42">
        <f t="shared" si="0"/>
        <v>658.77599999999995</v>
      </c>
      <c r="W49" s="42">
        <f t="shared" si="1"/>
        <v>131.7552</v>
      </c>
      <c r="X49" s="42">
        <f t="shared" si="2"/>
        <v>307.42880000000002</v>
      </c>
      <c r="Y49" s="43">
        <f t="shared" si="3"/>
        <v>87.836800000000011</v>
      </c>
      <c r="Z49" s="43"/>
      <c r="AA49" s="64">
        <v>1043</v>
      </c>
      <c r="AB49" s="43"/>
      <c r="AC49" s="43"/>
      <c r="AD49" s="45">
        <f t="shared" si="4"/>
        <v>7319.7333333333336</v>
      </c>
      <c r="AE49" s="46">
        <f t="shared" si="5"/>
        <v>3513.4719999999998</v>
      </c>
      <c r="AF49" s="47">
        <f t="shared" si="6"/>
        <v>2195.92</v>
      </c>
      <c r="AG49" s="52">
        <v>0.06</v>
      </c>
      <c r="AH49" s="49"/>
    </row>
    <row r="50" spans="2:34" s="48" customFormat="1" ht="54.75" customHeight="1" x14ac:dyDescent="0.2">
      <c r="B50" s="28">
        <v>44</v>
      </c>
      <c r="C50" s="54" t="str">
        <f t="shared" si="8"/>
        <v>*09</v>
      </c>
      <c r="D50" s="29">
        <v>32</v>
      </c>
      <c r="E50" s="30">
        <v>26</v>
      </c>
      <c r="F50" s="31" t="s">
        <v>45</v>
      </c>
      <c r="G50" s="32" t="s">
        <v>46</v>
      </c>
      <c r="H50" s="67" t="s">
        <v>190</v>
      </c>
      <c r="I50" s="77" t="s">
        <v>191</v>
      </c>
      <c r="J50" s="85" t="s">
        <v>192</v>
      </c>
      <c r="K50" s="36">
        <v>3</v>
      </c>
      <c r="L50" s="36">
        <v>40</v>
      </c>
      <c r="M50" s="54" t="s">
        <v>93</v>
      </c>
      <c r="N50" s="37" t="s">
        <v>193</v>
      </c>
      <c r="O50" s="38" t="s">
        <v>83</v>
      </c>
      <c r="P50" s="38" t="s">
        <v>59</v>
      </c>
      <c r="Q50" s="39">
        <v>4391.84</v>
      </c>
      <c r="R50" s="39"/>
      <c r="S50" s="40">
        <v>931</v>
      </c>
      <c r="T50" s="62"/>
      <c r="U50" s="63"/>
      <c r="V50" s="42">
        <f t="shared" si="0"/>
        <v>658.77599999999995</v>
      </c>
      <c r="W50" s="42">
        <f t="shared" si="1"/>
        <v>131.7552</v>
      </c>
      <c r="X50" s="42">
        <f t="shared" si="2"/>
        <v>307.42880000000002</v>
      </c>
      <c r="Y50" s="43">
        <f t="shared" si="3"/>
        <v>87.836800000000011</v>
      </c>
      <c r="Z50" s="43"/>
      <c r="AA50" s="64"/>
      <c r="AB50" s="43"/>
      <c r="AC50" s="43"/>
      <c r="AD50" s="45">
        <f t="shared" si="4"/>
        <v>7319.7333333333336</v>
      </c>
      <c r="AE50" s="46">
        <f t="shared" si="5"/>
        <v>3513.4719999999998</v>
      </c>
      <c r="AF50" s="47">
        <f t="shared" si="6"/>
        <v>2195.92</v>
      </c>
      <c r="AG50" s="52">
        <v>0.06</v>
      </c>
      <c r="AH50" s="49"/>
    </row>
    <row r="51" spans="2:34" s="48" customFormat="1" ht="54.75" customHeight="1" x14ac:dyDescent="0.2">
      <c r="B51" s="28">
        <v>45</v>
      </c>
      <c r="C51" s="54" t="str">
        <f t="shared" si="8"/>
        <v>*09</v>
      </c>
      <c r="D51" s="29">
        <v>32</v>
      </c>
      <c r="E51" s="30">
        <v>26</v>
      </c>
      <c r="F51" s="31" t="s">
        <v>45</v>
      </c>
      <c r="G51" s="32" t="s">
        <v>46</v>
      </c>
      <c r="H51" s="67" t="s">
        <v>190</v>
      </c>
      <c r="I51" s="56" t="s">
        <v>194</v>
      </c>
      <c r="J51" s="74" t="s">
        <v>195</v>
      </c>
      <c r="K51" s="36">
        <v>3</v>
      </c>
      <c r="L51" s="36">
        <v>40</v>
      </c>
      <c r="M51" s="54" t="s">
        <v>93</v>
      </c>
      <c r="N51" s="37" t="s">
        <v>193</v>
      </c>
      <c r="O51" s="38" t="s">
        <v>83</v>
      </c>
      <c r="P51" s="38" t="s">
        <v>59</v>
      </c>
      <c r="Q51" s="39">
        <v>4391.84</v>
      </c>
      <c r="R51" s="39"/>
      <c r="S51" s="40">
        <v>931</v>
      </c>
      <c r="T51" s="62"/>
      <c r="U51" s="63"/>
      <c r="V51" s="42">
        <f t="shared" si="0"/>
        <v>658.77599999999995</v>
      </c>
      <c r="W51" s="42">
        <f t="shared" si="1"/>
        <v>131.7552</v>
      </c>
      <c r="X51" s="42">
        <f t="shared" si="2"/>
        <v>307.42880000000002</v>
      </c>
      <c r="Y51" s="43">
        <f t="shared" si="3"/>
        <v>87.836800000000011</v>
      </c>
      <c r="Z51" s="43"/>
      <c r="AA51" s="64"/>
      <c r="AB51" s="43"/>
      <c r="AC51" s="43"/>
      <c r="AD51" s="45">
        <f t="shared" si="4"/>
        <v>7319.7333333333336</v>
      </c>
      <c r="AE51" s="46">
        <f t="shared" si="5"/>
        <v>3513.4719999999998</v>
      </c>
      <c r="AF51" s="47">
        <f t="shared" si="6"/>
        <v>2195.92</v>
      </c>
      <c r="AG51" s="52">
        <v>0.06</v>
      </c>
      <c r="AH51" s="49"/>
    </row>
    <row r="52" spans="2:34" s="48" customFormat="1" ht="54.75" customHeight="1" x14ac:dyDescent="0.2">
      <c r="B52" s="28">
        <v>46</v>
      </c>
      <c r="C52" s="54" t="str">
        <f t="shared" si="8"/>
        <v>*09</v>
      </c>
      <c r="D52" s="29">
        <v>32</v>
      </c>
      <c r="E52" s="30">
        <v>26</v>
      </c>
      <c r="F52" s="31" t="s">
        <v>45</v>
      </c>
      <c r="G52" s="32" t="s">
        <v>46</v>
      </c>
      <c r="H52" s="67" t="s">
        <v>196</v>
      </c>
      <c r="I52" s="49" t="s">
        <v>197</v>
      </c>
      <c r="J52" s="49" t="s">
        <v>198</v>
      </c>
      <c r="K52" s="36">
        <v>1</v>
      </c>
      <c r="L52" s="36">
        <v>40</v>
      </c>
      <c r="M52" s="54" t="s">
        <v>93</v>
      </c>
      <c r="N52" s="37" t="s">
        <v>199</v>
      </c>
      <c r="O52" s="38" t="s">
        <v>83</v>
      </c>
      <c r="P52" s="38" t="s">
        <v>59</v>
      </c>
      <c r="Q52" s="39">
        <v>4075.04</v>
      </c>
      <c r="R52" s="39"/>
      <c r="S52" s="82">
        <v>931</v>
      </c>
      <c r="T52" s="78"/>
      <c r="U52" s="79"/>
      <c r="V52" s="83">
        <f t="shared" si="0"/>
        <v>611.25599999999997</v>
      </c>
      <c r="W52" s="83">
        <f t="shared" si="1"/>
        <v>122.2512</v>
      </c>
      <c r="X52" s="83">
        <f t="shared" si="2"/>
        <v>285.25280000000004</v>
      </c>
      <c r="Y52" s="80">
        <f t="shared" si="3"/>
        <v>81.500799999999998</v>
      </c>
      <c r="Z52" s="80"/>
      <c r="AA52" s="81"/>
      <c r="AB52" s="80"/>
      <c r="AC52" s="80"/>
      <c r="AD52" s="45">
        <f t="shared" si="4"/>
        <v>6791.7333333333336</v>
      </c>
      <c r="AE52" s="46">
        <f t="shared" si="5"/>
        <v>3260.0320000000002</v>
      </c>
      <c r="AF52" s="47">
        <f t="shared" si="6"/>
        <v>2037.52</v>
      </c>
      <c r="AG52" s="52">
        <v>0.06</v>
      </c>
      <c r="AH52" s="49"/>
    </row>
    <row r="53" spans="2:34" s="48" customFormat="1" ht="54.75" customHeight="1" x14ac:dyDescent="0.2">
      <c r="B53" s="28">
        <v>47</v>
      </c>
      <c r="C53" s="54" t="str">
        <f t="shared" si="8"/>
        <v>*09</v>
      </c>
      <c r="D53" s="29">
        <v>32</v>
      </c>
      <c r="E53" s="30">
        <v>26</v>
      </c>
      <c r="F53" s="31" t="s">
        <v>45</v>
      </c>
      <c r="G53" s="32" t="s">
        <v>46</v>
      </c>
      <c r="H53" s="67" t="s">
        <v>196</v>
      </c>
      <c r="I53" s="74" t="s">
        <v>200</v>
      </c>
      <c r="J53" s="74" t="s">
        <v>201</v>
      </c>
      <c r="K53" s="36">
        <v>1</v>
      </c>
      <c r="L53" s="36">
        <v>40</v>
      </c>
      <c r="M53" s="54" t="s">
        <v>93</v>
      </c>
      <c r="N53" s="37" t="s">
        <v>199</v>
      </c>
      <c r="O53" s="38" t="s">
        <v>83</v>
      </c>
      <c r="P53" s="38" t="s">
        <v>59</v>
      </c>
      <c r="Q53" s="39">
        <v>4075.04</v>
      </c>
      <c r="R53" s="39"/>
      <c r="S53" s="40">
        <v>931</v>
      </c>
      <c r="T53" s="62"/>
      <c r="U53" s="63"/>
      <c r="V53" s="42">
        <f t="shared" si="0"/>
        <v>611.25599999999997</v>
      </c>
      <c r="W53" s="42">
        <f t="shared" si="1"/>
        <v>122.2512</v>
      </c>
      <c r="X53" s="42">
        <f t="shared" si="2"/>
        <v>285.25280000000004</v>
      </c>
      <c r="Y53" s="43">
        <f t="shared" si="3"/>
        <v>81.500799999999998</v>
      </c>
      <c r="Z53" s="43"/>
      <c r="AA53" s="64"/>
      <c r="AB53" s="43"/>
      <c r="AC53" s="43"/>
      <c r="AD53" s="45">
        <f t="shared" si="4"/>
        <v>6791.7333333333336</v>
      </c>
      <c r="AE53" s="46">
        <f t="shared" si="5"/>
        <v>3260.0320000000002</v>
      </c>
      <c r="AF53" s="47">
        <f t="shared" si="6"/>
        <v>2037.52</v>
      </c>
      <c r="AG53" s="52">
        <v>0.06</v>
      </c>
      <c r="AH53" s="49"/>
    </row>
    <row r="54" spans="2:34" s="48" customFormat="1" ht="54.75" customHeight="1" x14ac:dyDescent="0.2">
      <c r="B54" s="28">
        <v>48</v>
      </c>
      <c r="C54" s="54" t="str">
        <f t="shared" si="8"/>
        <v>*09</v>
      </c>
      <c r="D54" s="29">
        <v>32</v>
      </c>
      <c r="E54" s="30">
        <v>26</v>
      </c>
      <c r="F54" s="31" t="s">
        <v>45</v>
      </c>
      <c r="G54" s="32" t="s">
        <v>46</v>
      </c>
      <c r="H54" s="67" t="s">
        <v>202</v>
      </c>
      <c r="I54" s="37" t="s">
        <v>203</v>
      </c>
      <c r="J54" s="37"/>
      <c r="K54" s="36"/>
      <c r="L54" s="36">
        <v>640</v>
      </c>
      <c r="M54" s="54" t="s">
        <v>93</v>
      </c>
      <c r="N54" s="37" t="s">
        <v>204</v>
      </c>
      <c r="O54" s="86" t="s">
        <v>205</v>
      </c>
      <c r="P54" s="38" t="s">
        <v>57</v>
      </c>
      <c r="Q54" s="87">
        <v>202176</v>
      </c>
      <c r="R54" s="39"/>
      <c r="S54" s="88">
        <v>10900.84</v>
      </c>
      <c r="T54" s="62"/>
      <c r="U54" s="63">
        <f>534.63*2</f>
        <v>1069.26</v>
      </c>
      <c r="V54" s="42">
        <f t="shared" si="0"/>
        <v>30326.399999999998</v>
      </c>
      <c r="W54" s="42">
        <f t="shared" si="1"/>
        <v>6065.28</v>
      </c>
      <c r="X54" s="42">
        <f t="shared" si="2"/>
        <v>14152.320000000002</v>
      </c>
      <c r="Y54" s="43">
        <f t="shared" si="3"/>
        <v>4043.52</v>
      </c>
      <c r="Z54" s="43">
        <v>7712</v>
      </c>
      <c r="AA54" s="64">
        <v>2958.92</v>
      </c>
      <c r="AB54" s="43"/>
      <c r="AC54" s="43"/>
      <c r="AD54" s="45">
        <f t="shared" si="4"/>
        <v>336960</v>
      </c>
      <c r="AE54" s="46">
        <f t="shared" si="5"/>
        <v>161740.79999999999</v>
      </c>
      <c r="AF54" s="47">
        <f t="shared" si="6"/>
        <v>101088</v>
      </c>
      <c r="AG54" s="52">
        <v>0.06</v>
      </c>
      <c r="AH54" s="49"/>
    </row>
    <row r="55" spans="2:34" s="48" customFormat="1" ht="54.75" customHeight="1" x14ac:dyDescent="0.2">
      <c r="B55" s="28">
        <v>49</v>
      </c>
      <c r="C55" s="28" t="str">
        <f>C54</f>
        <v>*09</v>
      </c>
      <c r="D55" s="28">
        <v>32</v>
      </c>
      <c r="E55" s="28">
        <v>26</v>
      </c>
      <c r="F55" s="89" t="str">
        <f>F54</f>
        <v>001</v>
      </c>
      <c r="G55" s="90" t="str">
        <f>G54</f>
        <v>00837</v>
      </c>
      <c r="H55" s="91" t="s">
        <v>206</v>
      </c>
      <c r="I55" s="61" t="s">
        <v>203</v>
      </c>
      <c r="J55" s="61"/>
      <c r="K55" s="28"/>
      <c r="L55" s="28">
        <v>240</v>
      </c>
      <c r="M55" s="28"/>
      <c r="N55" s="61" t="s">
        <v>207</v>
      </c>
      <c r="O55" s="61" t="s">
        <v>208</v>
      </c>
      <c r="P55" s="61" t="s">
        <v>209</v>
      </c>
      <c r="Q55" s="92">
        <v>86436</v>
      </c>
      <c r="R55" s="92"/>
      <c r="S55" s="88">
        <v>6047</v>
      </c>
      <c r="T55" s="62"/>
      <c r="U55" s="63">
        <v>534.5</v>
      </c>
      <c r="V55" s="42">
        <f t="shared" si="0"/>
        <v>12965.4</v>
      </c>
      <c r="W55" s="42">
        <f t="shared" si="1"/>
        <v>2593.08</v>
      </c>
      <c r="X55" s="42">
        <f t="shared" si="2"/>
        <v>6050.52</v>
      </c>
      <c r="Y55" s="43">
        <f t="shared" si="3"/>
        <v>1728.72</v>
      </c>
      <c r="Z55" s="43">
        <v>3156</v>
      </c>
      <c r="AA55" s="64">
        <v>1250</v>
      </c>
      <c r="AB55" s="43"/>
      <c r="AC55" s="43"/>
      <c r="AD55" s="45">
        <f t="shared" si="4"/>
        <v>144060</v>
      </c>
      <c r="AE55" s="46">
        <f t="shared" si="5"/>
        <v>69148.799999999988</v>
      </c>
      <c r="AF55" s="47">
        <f t="shared" si="6"/>
        <v>43218</v>
      </c>
      <c r="AG55" s="52">
        <v>0.06</v>
      </c>
      <c r="AH55" s="49"/>
    </row>
    <row r="56" spans="2:34" s="48" customFormat="1" ht="54.75" customHeight="1" x14ac:dyDescent="0.2">
      <c r="B56" s="70">
        <v>50</v>
      </c>
      <c r="C56" s="28" t="str">
        <f t="shared" ref="C56:C64" si="9">C55</f>
        <v>*09</v>
      </c>
      <c r="D56" s="28">
        <v>32</v>
      </c>
      <c r="E56" s="28">
        <v>26</v>
      </c>
      <c r="F56" s="89" t="str">
        <f t="shared" ref="F56:G64" si="10">F55</f>
        <v>001</v>
      </c>
      <c r="G56" s="90" t="str">
        <f t="shared" si="10"/>
        <v>00837</v>
      </c>
      <c r="H56" s="67" t="s">
        <v>210</v>
      </c>
      <c r="I56" s="74" t="s">
        <v>211</v>
      </c>
      <c r="J56" s="93" t="s">
        <v>212</v>
      </c>
      <c r="K56" s="70"/>
      <c r="L56" s="36">
        <v>40</v>
      </c>
      <c r="M56" s="54"/>
      <c r="N56" s="37" t="s">
        <v>213</v>
      </c>
      <c r="O56" s="38" t="s">
        <v>214</v>
      </c>
      <c r="P56" s="38" t="s">
        <v>209</v>
      </c>
      <c r="Q56" s="94">
        <v>12447</v>
      </c>
      <c r="R56" s="95"/>
      <c r="S56" s="40">
        <v>931</v>
      </c>
      <c r="T56" s="62"/>
      <c r="U56" s="63">
        <v>746.82</v>
      </c>
      <c r="V56" s="42">
        <f t="shared" si="0"/>
        <v>1867.05</v>
      </c>
      <c r="W56" s="42">
        <f t="shared" si="1"/>
        <v>373.40999999999997</v>
      </c>
      <c r="X56" s="42">
        <f t="shared" si="2"/>
        <v>871.29000000000008</v>
      </c>
      <c r="Y56" s="43">
        <f t="shared" si="3"/>
        <v>248.94</v>
      </c>
      <c r="Z56" s="74">
        <v>459.6</v>
      </c>
      <c r="AA56" s="74"/>
      <c r="AB56" s="43"/>
      <c r="AC56" s="43"/>
      <c r="AD56" s="45">
        <f t="shared" si="4"/>
        <v>20745</v>
      </c>
      <c r="AE56" s="46">
        <f t="shared" si="5"/>
        <v>9957.5999999999985</v>
      </c>
      <c r="AF56" s="47">
        <f t="shared" si="6"/>
        <v>6223.5</v>
      </c>
      <c r="AG56" s="52">
        <v>0.06</v>
      </c>
      <c r="AH56" s="49"/>
    </row>
    <row r="57" spans="2:34" s="48" customFormat="1" ht="54.75" customHeight="1" x14ac:dyDescent="0.2">
      <c r="B57" s="70">
        <v>51</v>
      </c>
      <c r="C57" s="28" t="str">
        <f t="shared" si="9"/>
        <v>*09</v>
      </c>
      <c r="D57" s="28">
        <v>32</v>
      </c>
      <c r="E57" s="28">
        <v>26</v>
      </c>
      <c r="F57" s="89" t="str">
        <f t="shared" si="10"/>
        <v>001</v>
      </c>
      <c r="G57" s="90" t="str">
        <f t="shared" si="10"/>
        <v>00837</v>
      </c>
      <c r="H57" s="67" t="s">
        <v>210</v>
      </c>
      <c r="I57" s="74" t="s">
        <v>215</v>
      </c>
      <c r="J57" s="93" t="s">
        <v>216</v>
      </c>
      <c r="K57" s="70"/>
      <c r="L57" s="36">
        <v>40</v>
      </c>
      <c r="M57" s="54"/>
      <c r="N57" s="37" t="s">
        <v>213</v>
      </c>
      <c r="O57" s="38" t="s">
        <v>214</v>
      </c>
      <c r="P57" s="38" t="s">
        <v>209</v>
      </c>
      <c r="Q57" s="94">
        <v>12447</v>
      </c>
      <c r="R57" s="95"/>
      <c r="S57" s="40">
        <v>931</v>
      </c>
      <c r="T57" s="62"/>
      <c r="U57" s="63"/>
      <c r="V57" s="42">
        <f t="shared" si="0"/>
        <v>1867.05</v>
      </c>
      <c r="W57" s="42">
        <f t="shared" si="1"/>
        <v>373.40999999999997</v>
      </c>
      <c r="X57" s="42">
        <f t="shared" si="2"/>
        <v>871.29000000000008</v>
      </c>
      <c r="Y57" s="43">
        <f t="shared" si="3"/>
        <v>248.94</v>
      </c>
      <c r="Z57" s="74">
        <v>459.6</v>
      </c>
      <c r="AA57" s="74"/>
      <c r="AB57" s="43"/>
      <c r="AC57" s="43"/>
      <c r="AD57" s="45">
        <f t="shared" si="4"/>
        <v>20745</v>
      </c>
      <c r="AE57" s="46">
        <f t="shared" si="5"/>
        <v>9957.5999999999985</v>
      </c>
      <c r="AF57" s="47">
        <f t="shared" si="6"/>
        <v>6223.5</v>
      </c>
      <c r="AG57" s="52">
        <v>0.06</v>
      </c>
      <c r="AH57" s="49"/>
    </row>
    <row r="58" spans="2:34" s="48" customFormat="1" ht="54.75" customHeight="1" x14ac:dyDescent="0.2">
      <c r="B58" s="70">
        <v>52</v>
      </c>
      <c r="C58" s="28" t="str">
        <f t="shared" si="9"/>
        <v>*09</v>
      </c>
      <c r="D58" s="28">
        <v>32</v>
      </c>
      <c r="E58" s="28">
        <v>26</v>
      </c>
      <c r="F58" s="89" t="str">
        <f t="shared" si="10"/>
        <v>001</v>
      </c>
      <c r="G58" s="90" t="str">
        <f t="shared" si="10"/>
        <v>00837</v>
      </c>
      <c r="H58" s="67" t="s">
        <v>210</v>
      </c>
      <c r="I58" s="74" t="s">
        <v>217</v>
      </c>
      <c r="J58" s="93"/>
      <c r="K58" s="70"/>
      <c r="L58" s="36">
        <v>40</v>
      </c>
      <c r="M58" s="54"/>
      <c r="N58" s="37" t="s">
        <v>213</v>
      </c>
      <c r="O58" s="38" t="s">
        <v>214</v>
      </c>
      <c r="P58" s="38" t="s">
        <v>209</v>
      </c>
      <c r="Q58" s="94">
        <v>12447</v>
      </c>
      <c r="R58" s="95"/>
      <c r="S58" s="40">
        <v>931</v>
      </c>
      <c r="T58" s="62"/>
      <c r="U58" s="63"/>
      <c r="V58" s="42">
        <f t="shared" si="0"/>
        <v>1867.05</v>
      </c>
      <c r="W58" s="42">
        <f t="shared" si="1"/>
        <v>373.40999999999997</v>
      </c>
      <c r="X58" s="42">
        <f t="shared" si="2"/>
        <v>871.29000000000008</v>
      </c>
      <c r="Y58" s="43">
        <f t="shared" si="3"/>
        <v>248.94</v>
      </c>
      <c r="Z58" s="74">
        <v>459.6</v>
      </c>
      <c r="AA58" s="74"/>
      <c r="AB58" s="43"/>
      <c r="AC58" s="43"/>
      <c r="AD58" s="45">
        <f t="shared" si="4"/>
        <v>20745</v>
      </c>
      <c r="AE58" s="46">
        <f t="shared" si="5"/>
        <v>9957.5999999999985</v>
      </c>
      <c r="AF58" s="47">
        <f t="shared" si="6"/>
        <v>6223.5</v>
      </c>
      <c r="AG58" s="52">
        <v>0.06</v>
      </c>
      <c r="AH58" s="49"/>
    </row>
    <row r="59" spans="2:34" s="48" customFormat="1" ht="54.75" customHeight="1" x14ac:dyDescent="0.2">
      <c r="B59" s="70">
        <v>53</v>
      </c>
      <c r="C59" s="28" t="str">
        <f t="shared" si="9"/>
        <v>*09</v>
      </c>
      <c r="D59" s="28">
        <v>32</v>
      </c>
      <c r="E59" s="28">
        <v>26</v>
      </c>
      <c r="F59" s="89" t="str">
        <f t="shared" si="10"/>
        <v>001</v>
      </c>
      <c r="G59" s="90" t="str">
        <f t="shared" si="10"/>
        <v>00837</v>
      </c>
      <c r="H59" s="67" t="s">
        <v>210</v>
      </c>
      <c r="I59" s="74" t="s">
        <v>217</v>
      </c>
      <c r="J59" s="93"/>
      <c r="K59" s="70"/>
      <c r="L59" s="36">
        <v>40</v>
      </c>
      <c r="M59" s="54"/>
      <c r="N59" s="37" t="s">
        <v>213</v>
      </c>
      <c r="O59" s="38" t="s">
        <v>214</v>
      </c>
      <c r="P59" s="38" t="s">
        <v>209</v>
      </c>
      <c r="Q59" s="94">
        <v>12447</v>
      </c>
      <c r="R59" s="95"/>
      <c r="S59" s="40">
        <v>931</v>
      </c>
      <c r="T59" s="62"/>
      <c r="U59" s="63"/>
      <c r="V59" s="42">
        <f t="shared" si="0"/>
        <v>1867.05</v>
      </c>
      <c r="W59" s="42">
        <f t="shared" si="1"/>
        <v>373.40999999999997</v>
      </c>
      <c r="X59" s="42">
        <f t="shared" si="2"/>
        <v>871.29000000000008</v>
      </c>
      <c r="Y59" s="43">
        <f t="shared" si="3"/>
        <v>248.94</v>
      </c>
      <c r="Z59" s="74">
        <v>459.5</v>
      </c>
      <c r="AA59" s="74"/>
      <c r="AB59" s="43"/>
      <c r="AC59" s="43"/>
      <c r="AD59" s="45">
        <f t="shared" si="4"/>
        <v>20745</v>
      </c>
      <c r="AE59" s="46">
        <f t="shared" si="5"/>
        <v>9957.5999999999985</v>
      </c>
      <c r="AF59" s="47">
        <f t="shared" si="6"/>
        <v>6223.5</v>
      </c>
      <c r="AG59" s="52">
        <v>0.06</v>
      </c>
      <c r="AH59" s="49"/>
    </row>
    <row r="60" spans="2:34" s="48" customFormat="1" ht="54.75" customHeight="1" x14ac:dyDescent="0.2">
      <c r="B60" s="70">
        <v>54</v>
      </c>
      <c r="C60" s="28" t="str">
        <f t="shared" si="9"/>
        <v>*09</v>
      </c>
      <c r="D60" s="28">
        <v>32</v>
      </c>
      <c r="E60" s="28">
        <v>26</v>
      </c>
      <c r="F60" s="89" t="str">
        <f t="shared" si="10"/>
        <v>001</v>
      </c>
      <c r="G60" s="90" t="str">
        <f t="shared" si="10"/>
        <v>00837</v>
      </c>
      <c r="H60" s="67" t="s">
        <v>210</v>
      </c>
      <c r="I60" s="74" t="s">
        <v>217</v>
      </c>
      <c r="J60" s="93"/>
      <c r="K60" s="70"/>
      <c r="L60" s="36">
        <v>40</v>
      </c>
      <c r="M60" s="54"/>
      <c r="N60" s="37" t="s">
        <v>213</v>
      </c>
      <c r="O60" s="38" t="s">
        <v>214</v>
      </c>
      <c r="P60" s="38" t="s">
        <v>209</v>
      </c>
      <c r="Q60" s="94">
        <v>12447</v>
      </c>
      <c r="R60" s="95"/>
      <c r="S60" s="40">
        <v>931</v>
      </c>
      <c r="T60" s="62"/>
      <c r="U60" s="63"/>
      <c r="V60" s="42">
        <f t="shared" si="0"/>
        <v>1867.05</v>
      </c>
      <c r="W60" s="42">
        <f t="shared" si="1"/>
        <v>373.40999999999997</v>
      </c>
      <c r="X60" s="42">
        <f t="shared" si="2"/>
        <v>871.29000000000008</v>
      </c>
      <c r="Y60" s="43">
        <f t="shared" si="3"/>
        <v>248.94</v>
      </c>
      <c r="Z60" s="74">
        <v>459.6</v>
      </c>
      <c r="AA60" s="74"/>
      <c r="AB60" s="43"/>
      <c r="AC60" s="43"/>
      <c r="AD60" s="45">
        <f t="shared" si="4"/>
        <v>20745</v>
      </c>
      <c r="AE60" s="46">
        <f t="shared" si="5"/>
        <v>9957.5999999999985</v>
      </c>
      <c r="AF60" s="47">
        <f t="shared" si="6"/>
        <v>6223.5</v>
      </c>
      <c r="AG60" s="52">
        <v>0.06</v>
      </c>
      <c r="AH60" s="49"/>
    </row>
    <row r="61" spans="2:34" s="48" customFormat="1" ht="54.75" customHeight="1" x14ac:dyDescent="0.2">
      <c r="B61" s="70">
        <v>55</v>
      </c>
      <c r="C61" s="28" t="str">
        <f t="shared" si="9"/>
        <v>*09</v>
      </c>
      <c r="D61" s="28">
        <v>32</v>
      </c>
      <c r="E61" s="28">
        <v>26</v>
      </c>
      <c r="F61" s="89" t="str">
        <f t="shared" si="10"/>
        <v>001</v>
      </c>
      <c r="G61" s="90" t="str">
        <f t="shared" si="10"/>
        <v>00837</v>
      </c>
      <c r="H61" s="67" t="s">
        <v>218</v>
      </c>
      <c r="I61" s="74" t="s">
        <v>217</v>
      </c>
      <c r="J61" s="93"/>
      <c r="K61" s="70"/>
      <c r="L61" s="36">
        <v>40</v>
      </c>
      <c r="M61" s="54"/>
      <c r="N61" s="37" t="s">
        <v>219</v>
      </c>
      <c r="O61" s="38" t="s">
        <v>214</v>
      </c>
      <c r="P61" s="38" t="s">
        <v>209</v>
      </c>
      <c r="Q61" s="94">
        <v>13957.5</v>
      </c>
      <c r="R61" s="95"/>
      <c r="S61" s="40">
        <v>931</v>
      </c>
      <c r="T61" s="62"/>
      <c r="U61" s="63"/>
      <c r="V61" s="42">
        <f t="shared" si="0"/>
        <v>2093.625</v>
      </c>
      <c r="W61" s="42">
        <f t="shared" si="1"/>
        <v>418.72499999999997</v>
      </c>
      <c r="X61" s="42">
        <f t="shared" si="2"/>
        <v>977.02500000000009</v>
      </c>
      <c r="Y61" s="43">
        <f t="shared" si="3"/>
        <v>279.15000000000003</v>
      </c>
      <c r="Z61" s="74">
        <v>522.4</v>
      </c>
      <c r="AA61" s="74"/>
      <c r="AB61" s="43"/>
      <c r="AC61" s="43"/>
      <c r="AD61" s="45">
        <f t="shared" si="4"/>
        <v>23262.5</v>
      </c>
      <c r="AE61" s="46">
        <f t="shared" si="5"/>
        <v>11166</v>
      </c>
      <c r="AF61" s="47">
        <f t="shared" si="6"/>
        <v>6978.75</v>
      </c>
      <c r="AG61" s="52">
        <v>0.06</v>
      </c>
      <c r="AH61" s="49"/>
    </row>
    <row r="62" spans="2:34" s="48" customFormat="1" ht="54.75" customHeight="1" x14ac:dyDescent="0.2">
      <c r="B62" s="70">
        <v>56</v>
      </c>
      <c r="C62" s="28" t="str">
        <f t="shared" si="9"/>
        <v>*09</v>
      </c>
      <c r="D62" s="28">
        <v>32</v>
      </c>
      <c r="E62" s="28">
        <v>26</v>
      </c>
      <c r="F62" s="89" t="str">
        <f t="shared" si="10"/>
        <v>001</v>
      </c>
      <c r="G62" s="90" t="str">
        <f t="shared" si="10"/>
        <v>00837</v>
      </c>
      <c r="H62" s="67" t="s">
        <v>220</v>
      </c>
      <c r="I62" s="74" t="s">
        <v>217</v>
      </c>
      <c r="J62" s="93"/>
      <c r="K62" s="70"/>
      <c r="L62" s="36">
        <v>40</v>
      </c>
      <c r="M62" s="54"/>
      <c r="N62" s="37" t="s">
        <v>221</v>
      </c>
      <c r="O62" s="38" t="s">
        <v>214</v>
      </c>
      <c r="P62" s="38" t="s">
        <v>209</v>
      </c>
      <c r="Q62" s="94">
        <v>18078.349999999999</v>
      </c>
      <c r="R62" s="95"/>
      <c r="S62" s="40">
        <v>931</v>
      </c>
      <c r="T62" s="62"/>
      <c r="U62" s="63"/>
      <c r="V62" s="42">
        <f t="shared" si="0"/>
        <v>2711.7524999999996</v>
      </c>
      <c r="W62" s="42">
        <f t="shared" si="1"/>
        <v>542.3504999999999</v>
      </c>
      <c r="X62" s="42">
        <f t="shared" si="2"/>
        <v>1265.4845</v>
      </c>
      <c r="Y62" s="43">
        <f t="shared" si="3"/>
        <v>361.56699999999995</v>
      </c>
      <c r="Z62" s="74">
        <v>630.84</v>
      </c>
      <c r="AA62" s="74"/>
      <c r="AB62" s="43"/>
      <c r="AC62" s="43"/>
      <c r="AD62" s="45">
        <f t="shared" si="4"/>
        <v>30130.583333333328</v>
      </c>
      <c r="AE62" s="46">
        <f t="shared" si="5"/>
        <v>14462.679999999997</v>
      </c>
      <c r="AF62" s="47">
        <f t="shared" si="6"/>
        <v>9039.1749999999993</v>
      </c>
      <c r="AG62" s="52">
        <v>0.06</v>
      </c>
      <c r="AH62" s="49"/>
    </row>
    <row r="63" spans="2:34" s="48" customFormat="1" ht="54.75" customHeight="1" x14ac:dyDescent="0.2">
      <c r="B63" s="70">
        <v>57</v>
      </c>
      <c r="C63" s="28" t="str">
        <f t="shared" si="9"/>
        <v>*09</v>
      </c>
      <c r="D63" s="28">
        <v>32</v>
      </c>
      <c r="E63" s="28">
        <v>26</v>
      </c>
      <c r="F63" s="89" t="str">
        <f t="shared" si="10"/>
        <v>001</v>
      </c>
      <c r="G63" s="90" t="str">
        <f t="shared" si="10"/>
        <v>00837</v>
      </c>
      <c r="H63" s="67" t="s">
        <v>222</v>
      </c>
      <c r="I63" s="74" t="s">
        <v>223</v>
      </c>
      <c r="J63" s="93" t="s">
        <v>224</v>
      </c>
      <c r="K63" s="70"/>
      <c r="L63" s="36">
        <v>40</v>
      </c>
      <c r="M63" s="54"/>
      <c r="N63" s="37" t="s">
        <v>221</v>
      </c>
      <c r="O63" s="38" t="s">
        <v>214</v>
      </c>
      <c r="P63" s="38" t="s">
        <v>209</v>
      </c>
      <c r="Q63" s="94">
        <v>18078.349999999999</v>
      </c>
      <c r="R63" s="95"/>
      <c r="S63" s="40">
        <v>931</v>
      </c>
      <c r="T63" s="62"/>
      <c r="U63" s="63"/>
      <c r="V63" s="42">
        <f t="shared" si="0"/>
        <v>2711.7524999999996</v>
      </c>
      <c r="W63" s="42">
        <f t="shared" si="1"/>
        <v>542.3504999999999</v>
      </c>
      <c r="X63" s="42">
        <f t="shared" si="2"/>
        <v>1265.4845</v>
      </c>
      <c r="Y63" s="43">
        <f t="shared" si="3"/>
        <v>361.56699999999995</v>
      </c>
      <c r="Z63" s="74">
        <v>630.84</v>
      </c>
      <c r="AA63" s="74"/>
      <c r="AB63" s="43"/>
      <c r="AC63" s="43"/>
      <c r="AD63" s="45">
        <f t="shared" si="4"/>
        <v>30130.583333333328</v>
      </c>
      <c r="AE63" s="46">
        <f t="shared" si="5"/>
        <v>14462.679999999997</v>
      </c>
      <c r="AF63" s="47">
        <f t="shared" si="6"/>
        <v>9039.1749999999993</v>
      </c>
      <c r="AG63" s="52">
        <v>0.06</v>
      </c>
      <c r="AH63" s="49"/>
    </row>
    <row r="64" spans="2:34" s="48" customFormat="1" ht="54.75" customHeight="1" x14ac:dyDescent="0.2">
      <c r="B64" s="70">
        <v>58</v>
      </c>
      <c r="C64" s="28" t="str">
        <f t="shared" si="9"/>
        <v>*09</v>
      </c>
      <c r="D64" s="28">
        <v>32</v>
      </c>
      <c r="E64" s="28">
        <v>26</v>
      </c>
      <c r="F64" s="89" t="str">
        <f t="shared" si="10"/>
        <v>001</v>
      </c>
      <c r="G64" s="90" t="str">
        <f t="shared" si="10"/>
        <v>00837</v>
      </c>
      <c r="H64" s="67" t="s">
        <v>225</v>
      </c>
      <c r="I64" s="74" t="s">
        <v>226</v>
      </c>
      <c r="J64" s="93" t="s">
        <v>227</v>
      </c>
      <c r="K64" s="70"/>
      <c r="L64" s="36">
        <v>40</v>
      </c>
      <c r="M64" s="54"/>
      <c r="N64" s="37" t="s">
        <v>221</v>
      </c>
      <c r="O64" s="38" t="s">
        <v>214</v>
      </c>
      <c r="P64" s="38" t="s">
        <v>209</v>
      </c>
      <c r="Q64" s="94">
        <v>18078.349999999999</v>
      </c>
      <c r="R64" s="95"/>
      <c r="S64" s="40">
        <v>931</v>
      </c>
      <c r="T64" s="62"/>
      <c r="U64" s="63"/>
      <c r="V64" s="42">
        <f t="shared" si="0"/>
        <v>2711.7524999999996</v>
      </c>
      <c r="W64" s="42">
        <f t="shared" si="1"/>
        <v>542.3504999999999</v>
      </c>
      <c r="X64" s="42">
        <f t="shared" si="2"/>
        <v>1265.4845</v>
      </c>
      <c r="Y64" s="43">
        <f t="shared" si="3"/>
        <v>361.56699999999995</v>
      </c>
      <c r="Z64" s="74">
        <v>630.84</v>
      </c>
      <c r="AA64" s="74"/>
      <c r="AB64" s="43"/>
      <c r="AC64" s="43"/>
      <c r="AD64" s="45">
        <f t="shared" si="4"/>
        <v>30130.583333333328</v>
      </c>
      <c r="AE64" s="46">
        <f t="shared" si="5"/>
        <v>14462.679999999997</v>
      </c>
      <c r="AF64" s="47">
        <f t="shared" si="6"/>
        <v>9039.1749999999993</v>
      </c>
      <c r="AG64" s="52">
        <v>0.06</v>
      </c>
      <c r="AH64" s="49"/>
    </row>
    <row r="65" spans="2:34" s="48" customFormat="1" ht="24" customHeight="1" x14ac:dyDescent="0.2">
      <c r="B65" s="70"/>
      <c r="C65" s="70"/>
      <c r="D65" s="70"/>
      <c r="E65" s="96"/>
      <c r="F65" s="96"/>
      <c r="G65" s="96"/>
      <c r="H65" s="96"/>
      <c r="I65" s="93"/>
      <c r="J65" s="93"/>
      <c r="K65" s="70"/>
      <c r="L65" s="70"/>
      <c r="M65" s="70"/>
      <c r="N65" s="97"/>
      <c r="O65" s="98" t="s">
        <v>228</v>
      </c>
      <c r="P65" s="98"/>
      <c r="Q65" s="83">
        <f>SUM(Q7:Q64)</f>
        <v>882710.70999999985</v>
      </c>
      <c r="R65" s="83">
        <f t="shared" ref="R65:AH65" si="11">SUM(R7:R64)</f>
        <v>12080.64</v>
      </c>
      <c r="S65" s="83">
        <f t="shared" si="11"/>
        <v>59366.34</v>
      </c>
      <c r="T65" s="83">
        <f t="shared" si="11"/>
        <v>1376</v>
      </c>
      <c r="U65" s="83">
        <f t="shared" si="11"/>
        <v>5482.51</v>
      </c>
      <c r="V65" s="83">
        <f t="shared" si="11"/>
        <v>132406.60649999999</v>
      </c>
      <c r="W65" s="83">
        <f t="shared" si="11"/>
        <v>26481.3213</v>
      </c>
      <c r="X65" s="83">
        <f t="shared" si="11"/>
        <v>61789.749700000008</v>
      </c>
      <c r="Y65" s="83">
        <f t="shared" si="11"/>
        <v>17654.214199999999</v>
      </c>
      <c r="Z65" s="83">
        <f t="shared" si="11"/>
        <v>15580.820000000002</v>
      </c>
      <c r="AA65" s="83">
        <f t="shared" si="11"/>
        <v>13595.92</v>
      </c>
      <c r="AB65" s="83">
        <f t="shared" si="11"/>
        <v>0</v>
      </c>
      <c r="AC65" s="83">
        <f t="shared" si="11"/>
        <v>0</v>
      </c>
      <c r="AD65" s="83">
        <f t="shared" si="11"/>
        <v>1471184.5166666654</v>
      </c>
      <c r="AE65" s="83">
        <f t="shared" si="11"/>
        <v>706168.56799999997</v>
      </c>
      <c r="AF65" s="83">
        <f t="shared" si="11"/>
        <v>441355.35499999992</v>
      </c>
      <c r="AG65" s="83">
        <f t="shared" si="11"/>
        <v>3.4200000000000026</v>
      </c>
      <c r="AH65" s="83">
        <f t="shared" si="11"/>
        <v>0</v>
      </c>
    </row>
    <row r="66" spans="2:34" s="66" customFormat="1" ht="27" customHeight="1" x14ac:dyDescent="0.2">
      <c r="B66" s="99">
        <v>58</v>
      </c>
      <c r="C66" s="100"/>
      <c r="D66" s="101" t="s">
        <v>229</v>
      </c>
      <c r="E66" s="100"/>
      <c r="F66" s="100"/>
      <c r="G66" s="102"/>
      <c r="H66" s="103"/>
      <c r="I66" s="104"/>
      <c r="J66" s="104"/>
      <c r="K66" s="105"/>
      <c r="L66" s="105"/>
      <c r="M66" s="105"/>
      <c r="N66" s="106"/>
      <c r="O66" s="107"/>
      <c r="P66" s="107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104"/>
      <c r="AC66" s="104"/>
    </row>
    <row r="67" spans="2:34" ht="27" customHeight="1" x14ac:dyDescent="0.2">
      <c r="B67" s="108"/>
      <c r="C67" s="109"/>
      <c r="D67" s="110"/>
      <c r="E67" s="109"/>
      <c r="F67" s="109"/>
      <c r="H67" s="111"/>
      <c r="I67" s="7"/>
      <c r="J67" s="7"/>
      <c r="K67" s="8"/>
      <c r="L67" s="8"/>
      <c r="M67" s="8"/>
      <c r="N67" s="112"/>
      <c r="O67" s="112"/>
      <c r="P67" s="112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7"/>
      <c r="AC67" s="114"/>
    </row>
    <row r="68" spans="2:34" s="3" customFormat="1" x14ac:dyDescent="0.2">
      <c r="B68" s="115"/>
      <c r="C68" s="115"/>
      <c r="D68" s="115"/>
      <c r="E68" s="115"/>
      <c r="F68" s="115"/>
      <c r="G68" s="116"/>
      <c r="H68" s="116"/>
      <c r="I68" s="115"/>
      <c r="J68" s="115"/>
      <c r="N68" s="1"/>
      <c r="O68" s="1"/>
      <c r="P68" s="1"/>
      <c r="R68" s="9"/>
      <c r="S68" s="9"/>
      <c r="T68" s="9"/>
      <c r="U68" s="9"/>
      <c r="V68" s="9"/>
      <c r="W68" s="9"/>
      <c r="X68" s="9"/>
      <c r="Y68" s="1"/>
      <c r="Z68" s="1"/>
      <c r="AA68" s="1"/>
      <c r="AB68" s="1"/>
      <c r="AC68" s="117"/>
      <c r="AD68" s="1"/>
    </row>
    <row r="69" spans="2:34" s="3" customFormat="1" x14ac:dyDescent="0.2">
      <c r="B69" s="115"/>
      <c r="C69" s="115"/>
      <c r="D69" s="115"/>
      <c r="E69" s="115"/>
      <c r="F69" s="115"/>
      <c r="G69" s="116"/>
      <c r="H69" s="116"/>
      <c r="I69" s="115"/>
      <c r="J69" s="115"/>
      <c r="N69" s="1"/>
      <c r="O69" s="1"/>
      <c r="P69" s="1"/>
      <c r="R69" s="9"/>
      <c r="S69" s="9"/>
      <c r="T69" s="9"/>
      <c r="U69" s="9"/>
      <c r="V69" s="9"/>
      <c r="W69" s="9"/>
      <c r="X69" s="9"/>
      <c r="Y69" s="1"/>
      <c r="Z69" s="1"/>
      <c r="AA69" s="1"/>
      <c r="AB69" s="1"/>
      <c r="AC69" s="1"/>
      <c r="AD69" s="1"/>
    </row>
    <row r="70" spans="2:34" s="3" customFormat="1" x14ac:dyDescent="0.2">
      <c r="B70" s="115"/>
      <c r="C70" s="115"/>
      <c r="D70" s="115"/>
      <c r="E70" s="115"/>
      <c r="F70" s="115"/>
      <c r="G70" s="116"/>
      <c r="H70" s="116"/>
      <c r="I70" s="115"/>
      <c r="J70" s="115"/>
      <c r="N70" s="1"/>
      <c r="O70" s="1"/>
      <c r="P70" s="1"/>
      <c r="R70" s="9"/>
      <c r="S70" s="9"/>
      <c r="T70" s="9"/>
      <c r="U70" s="9"/>
      <c r="V70" s="9"/>
      <c r="W70" s="9"/>
      <c r="X70" s="9"/>
      <c r="Y70" s="1"/>
      <c r="Z70" s="1"/>
      <c r="AA70" s="1"/>
      <c r="AB70" s="1"/>
      <c r="AC70" s="118"/>
      <c r="AD70" s="1"/>
    </row>
    <row r="71" spans="2:34" s="3" customFormat="1" x14ac:dyDescent="0.2">
      <c r="B71" s="115"/>
      <c r="C71" s="115"/>
      <c r="D71" s="115"/>
      <c r="E71" s="115"/>
      <c r="F71" s="115"/>
      <c r="G71" s="116"/>
      <c r="H71" s="116"/>
      <c r="I71" s="115"/>
      <c r="J71" s="115"/>
      <c r="N71" s="1"/>
      <c r="O71" s="1"/>
      <c r="P71" s="1"/>
      <c r="R71" s="9"/>
      <c r="S71" s="9"/>
      <c r="T71" s="9"/>
      <c r="U71" s="9"/>
      <c r="V71" s="9"/>
      <c r="W71" s="9"/>
      <c r="X71" s="9"/>
      <c r="Y71" s="1"/>
      <c r="Z71" s="1"/>
      <c r="AA71" s="1"/>
      <c r="AB71" s="1"/>
      <c r="AC71" s="1"/>
      <c r="AD71" s="1"/>
    </row>
    <row r="72" spans="2:34" s="3" customFormat="1" x14ac:dyDescent="0.2">
      <c r="B72" s="115"/>
      <c r="C72" s="115"/>
      <c r="D72" s="115"/>
      <c r="E72" s="115"/>
      <c r="F72" s="115"/>
      <c r="G72" s="116"/>
      <c r="H72" s="116"/>
      <c r="I72" s="115"/>
      <c r="J72" s="115"/>
      <c r="N72" s="1"/>
      <c r="O72" s="1"/>
      <c r="P72" s="1"/>
      <c r="R72" s="9"/>
      <c r="S72" s="9"/>
      <c r="T72" s="9"/>
      <c r="U72" s="9"/>
      <c r="V72" s="9"/>
      <c r="W72" s="9"/>
      <c r="X72" s="9"/>
      <c r="Y72" s="1"/>
      <c r="Z72" s="1"/>
      <c r="AA72" s="1"/>
      <c r="AB72" s="1"/>
      <c r="AC72" s="1"/>
      <c r="AD72" s="1"/>
    </row>
    <row r="73" spans="2:34" s="3" customFormat="1" x14ac:dyDescent="0.2">
      <c r="B73" s="115"/>
      <c r="C73" s="115"/>
      <c r="D73" s="115"/>
      <c r="E73" s="115"/>
      <c r="F73" s="115"/>
      <c r="G73" s="116"/>
      <c r="H73" s="116"/>
      <c r="I73" s="115"/>
      <c r="J73" s="115"/>
      <c r="N73" s="1"/>
      <c r="O73" s="1"/>
      <c r="P73" s="1"/>
      <c r="R73" s="9"/>
      <c r="S73" s="9"/>
      <c r="T73" s="9"/>
      <c r="U73" s="9"/>
      <c r="V73" s="9"/>
      <c r="W73" s="9"/>
      <c r="X73" s="9"/>
      <c r="Y73" s="1"/>
      <c r="Z73" s="1"/>
      <c r="AA73" s="1"/>
      <c r="AB73" s="1"/>
      <c r="AC73" s="1"/>
      <c r="AD73" s="1"/>
    </row>
    <row r="74" spans="2:34" s="3" customFormat="1" x14ac:dyDescent="0.2">
      <c r="B74" s="115"/>
      <c r="C74" s="115"/>
      <c r="D74" s="115"/>
      <c r="E74" s="115"/>
      <c r="F74" s="115"/>
      <c r="G74" s="116"/>
      <c r="H74" s="116"/>
      <c r="I74" s="115"/>
      <c r="J74" s="115"/>
      <c r="N74" s="1"/>
      <c r="O74" s="1"/>
      <c r="P74" s="1"/>
      <c r="R74" s="9"/>
      <c r="S74" s="9"/>
      <c r="T74" s="9"/>
      <c r="U74" s="9"/>
      <c r="V74" s="9"/>
      <c r="W74" s="9"/>
      <c r="X74" s="9"/>
      <c r="Y74" s="1"/>
      <c r="Z74" s="1"/>
      <c r="AA74" s="1"/>
      <c r="AB74" s="1"/>
      <c r="AC74" s="1"/>
      <c r="AD74" s="1"/>
    </row>
    <row r="75" spans="2:34" s="3" customFormat="1" x14ac:dyDescent="0.2">
      <c r="B75" s="115"/>
      <c r="C75" s="115"/>
      <c r="D75" s="115"/>
      <c r="E75" s="115"/>
      <c r="F75" s="115"/>
      <c r="G75" s="116"/>
      <c r="H75" s="116"/>
      <c r="I75" s="115"/>
      <c r="J75" s="115"/>
      <c r="N75" s="1"/>
      <c r="O75" s="1"/>
      <c r="P75" s="1"/>
      <c r="R75" s="9"/>
      <c r="S75" s="9"/>
      <c r="T75" s="9"/>
      <c r="U75" s="9"/>
      <c r="V75" s="9"/>
      <c r="W75" s="9"/>
      <c r="X75" s="9"/>
      <c r="Y75" s="1"/>
      <c r="Z75" s="1"/>
      <c r="AA75" s="1"/>
      <c r="AB75" s="1"/>
      <c r="AC75" s="1"/>
      <c r="AD75" s="1"/>
    </row>
    <row r="76" spans="2:34" s="3" customFormat="1" x14ac:dyDescent="0.2">
      <c r="B76" s="115"/>
      <c r="C76" s="115"/>
      <c r="D76" s="115"/>
      <c r="E76" s="115"/>
      <c r="F76" s="115"/>
      <c r="G76" s="116"/>
      <c r="H76" s="116"/>
      <c r="I76" s="115"/>
      <c r="J76" s="115"/>
      <c r="N76" s="1"/>
      <c r="O76" s="1"/>
      <c r="P76" s="1"/>
      <c r="R76" s="9"/>
      <c r="S76" s="9"/>
      <c r="T76" s="9"/>
      <c r="U76" s="9"/>
      <c r="V76" s="9"/>
      <c r="W76" s="9"/>
      <c r="X76" s="9"/>
      <c r="Y76" s="1"/>
      <c r="Z76" s="1"/>
      <c r="AA76" s="1"/>
      <c r="AB76" s="1"/>
      <c r="AC76" s="1"/>
      <c r="AD76" s="1"/>
    </row>
    <row r="77" spans="2:34" s="3" customFormat="1" x14ac:dyDescent="0.2">
      <c r="B77" s="115"/>
      <c r="C77" s="115"/>
      <c r="D77" s="115"/>
      <c r="E77" s="115"/>
      <c r="F77" s="115"/>
      <c r="G77" s="116"/>
      <c r="H77" s="116"/>
      <c r="I77" s="115"/>
      <c r="J77" s="115"/>
      <c r="N77" s="1"/>
      <c r="O77" s="1"/>
      <c r="P77" s="1"/>
      <c r="R77" s="9"/>
      <c r="S77" s="9"/>
      <c r="T77" s="9"/>
      <c r="U77" s="9"/>
      <c r="V77" s="9"/>
      <c r="W77" s="9"/>
      <c r="X77" s="9"/>
      <c r="Y77" s="1"/>
      <c r="Z77" s="1"/>
      <c r="AA77" s="1"/>
      <c r="AB77" s="1"/>
      <c r="AC77" s="1"/>
      <c r="AD77" s="1"/>
    </row>
    <row r="78" spans="2:34" s="3" customFormat="1" x14ac:dyDescent="0.2">
      <c r="B78" s="115"/>
      <c r="C78" s="115"/>
      <c r="D78" s="115"/>
      <c r="E78" s="115"/>
      <c r="F78" s="115"/>
      <c r="G78" s="116"/>
      <c r="H78" s="116"/>
      <c r="I78" s="115"/>
      <c r="J78" s="115"/>
      <c r="N78" s="1"/>
      <c r="O78" s="1"/>
      <c r="P78" s="1"/>
      <c r="R78" s="9"/>
      <c r="S78" s="9"/>
      <c r="T78" s="9"/>
      <c r="U78" s="9"/>
      <c r="V78" s="9"/>
      <c r="W78" s="9"/>
      <c r="X78" s="9"/>
      <c r="Y78" s="1"/>
      <c r="Z78" s="1"/>
      <c r="AA78" s="1"/>
      <c r="AB78" s="1"/>
      <c r="AC78" s="1"/>
      <c r="AD78" s="1"/>
    </row>
    <row r="79" spans="2:34" s="3" customFormat="1" x14ac:dyDescent="0.2">
      <c r="B79" s="115"/>
      <c r="C79" s="115"/>
      <c r="D79" s="115"/>
      <c r="E79" s="115"/>
      <c r="F79" s="115"/>
      <c r="G79" s="116"/>
      <c r="H79" s="116"/>
      <c r="I79" s="115"/>
      <c r="J79" s="115"/>
      <c r="N79" s="1"/>
      <c r="O79" s="1"/>
      <c r="P79" s="1"/>
      <c r="R79" s="9"/>
      <c r="S79" s="9"/>
      <c r="T79" s="9"/>
      <c r="U79" s="9"/>
      <c r="V79" s="9"/>
      <c r="W79" s="9"/>
      <c r="X79" s="9"/>
      <c r="Y79" s="1"/>
      <c r="Z79" s="1"/>
      <c r="AA79" s="1"/>
      <c r="AB79" s="1"/>
      <c r="AC79" s="1"/>
      <c r="AD79" s="1"/>
    </row>
    <row r="80" spans="2:34" s="3" customFormat="1" x14ac:dyDescent="0.2">
      <c r="B80" s="115"/>
      <c r="C80" s="115"/>
      <c r="D80" s="115"/>
      <c r="E80" s="115"/>
      <c r="F80" s="115"/>
      <c r="G80" s="116"/>
      <c r="H80" s="116"/>
      <c r="I80" s="115"/>
      <c r="J80" s="115"/>
      <c r="N80" s="1"/>
      <c r="O80" s="1"/>
      <c r="P80" s="1"/>
      <c r="R80" s="9"/>
      <c r="S80" s="9"/>
      <c r="T80" s="9"/>
      <c r="U80" s="9"/>
      <c r="V80" s="9"/>
      <c r="W80" s="9"/>
      <c r="X80" s="9"/>
      <c r="Y80" s="1"/>
      <c r="Z80" s="1"/>
      <c r="AA80" s="1"/>
      <c r="AB80" s="1"/>
      <c r="AC80" s="1"/>
      <c r="AD80" s="1"/>
    </row>
    <row r="81" spans="2:30" s="3" customFormat="1" x14ac:dyDescent="0.2">
      <c r="B81" s="115"/>
      <c r="C81" s="115"/>
      <c r="D81" s="115"/>
      <c r="E81" s="115"/>
      <c r="F81" s="115"/>
      <c r="G81" s="116"/>
      <c r="H81" s="116"/>
      <c r="I81" s="115"/>
      <c r="J81" s="115"/>
      <c r="N81" s="1"/>
      <c r="O81" s="1"/>
      <c r="P81" s="1"/>
      <c r="R81" s="9"/>
      <c r="S81" s="9"/>
      <c r="T81" s="9"/>
      <c r="U81" s="9"/>
      <c r="V81" s="9"/>
      <c r="W81" s="9"/>
      <c r="X81" s="9"/>
      <c r="Y81" s="1"/>
      <c r="Z81" s="1"/>
      <c r="AA81" s="1"/>
      <c r="AB81" s="1"/>
      <c r="AC81" s="1"/>
      <c r="AD81" s="1"/>
    </row>
    <row r="82" spans="2:30" s="3" customFormat="1" x14ac:dyDescent="0.2">
      <c r="B82" s="115"/>
      <c r="C82" s="115"/>
      <c r="D82" s="115"/>
      <c r="E82" s="115"/>
      <c r="F82" s="115"/>
      <c r="G82" s="116"/>
      <c r="H82" s="116"/>
      <c r="I82" s="115"/>
      <c r="J82" s="115"/>
      <c r="N82" s="1"/>
      <c r="O82" s="1"/>
      <c r="P82" s="1"/>
      <c r="R82" s="9"/>
      <c r="S82" s="9"/>
      <c r="T82" s="9"/>
      <c r="U82" s="9"/>
      <c r="V82" s="9"/>
      <c r="W82" s="9"/>
      <c r="X82" s="9"/>
      <c r="Y82" s="1"/>
      <c r="Z82" s="1"/>
      <c r="AA82" s="1"/>
      <c r="AB82" s="1"/>
      <c r="AC82" s="1"/>
      <c r="AD82" s="1"/>
    </row>
    <row r="83" spans="2:30" s="3" customFormat="1" x14ac:dyDescent="0.2">
      <c r="B83" s="115"/>
      <c r="C83" s="115"/>
      <c r="D83" s="115"/>
      <c r="E83" s="115"/>
      <c r="F83" s="115"/>
      <c r="G83" s="116"/>
      <c r="H83" s="116"/>
      <c r="I83" s="115"/>
      <c r="J83" s="115"/>
      <c r="N83" s="1"/>
      <c r="O83" s="1"/>
      <c r="P83" s="1"/>
      <c r="R83" s="9"/>
      <c r="S83" s="9"/>
      <c r="T83" s="9"/>
      <c r="U83" s="9"/>
      <c r="V83" s="9"/>
      <c r="W83" s="9"/>
      <c r="X83" s="9"/>
      <c r="Y83" s="1"/>
      <c r="Z83" s="1"/>
      <c r="AA83" s="1"/>
      <c r="AB83" s="1"/>
      <c r="AC83" s="1"/>
      <c r="AD83" s="1"/>
    </row>
    <row r="84" spans="2:30" s="3" customFormat="1" x14ac:dyDescent="0.2">
      <c r="B84" s="115"/>
      <c r="C84" s="115"/>
      <c r="D84" s="115"/>
      <c r="E84" s="115"/>
      <c r="F84" s="115"/>
      <c r="G84" s="116"/>
      <c r="H84" s="116"/>
      <c r="I84" s="115"/>
      <c r="J84" s="115"/>
      <c r="N84" s="1"/>
      <c r="O84" s="1"/>
      <c r="P84" s="1"/>
      <c r="R84" s="9"/>
      <c r="S84" s="9"/>
      <c r="T84" s="9"/>
      <c r="U84" s="9"/>
      <c r="V84" s="9"/>
      <c r="W84" s="9"/>
      <c r="X84" s="9"/>
      <c r="Y84" s="1"/>
      <c r="Z84" s="1"/>
      <c r="AA84" s="1"/>
      <c r="AB84" s="1"/>
      <c r="AC84" s="1"/>
      <c r="AD84" s="1"/>
    </row>
    <row r="85" spans="2:30" s="3" customFormat="1" x14ac:dyDescent="0.2">
      <c r="B85" s="115"/>
      <c r="C85" s="115"/>
      <c r="D85" s="115"/>
      <c r="E85" s="115"/>
      <c r="F85" s="115"/>
      <c r="G85" s="116"/>
      <c r="H85" s="116"/>
      <c r="I85" s="115"/>
      <c r="J85" s="115"/>
      <c r="N85" s="1"/>
      <c r="O85" s="1"/>
      <c r="P85" s="1"/>
      <c r="R85" s="9"/>
      <c r="S85" s="9"/>
      <c r="T85" s="9"/>
      <c r="U85" s="9"/>
      <c r="V85" s="9"/>
      <c r="W85" s="9"/>
      <c r="X85" s="9"/>
      <c r="Y85" s="1"/>
      <c r="Z85" s="1"/>
      <c r="AA85" s="1"/>
      <c r="AB85" s="1"/>
      <c r="AC85" s="1"/>
      <c r="AD85" s="1"/>
    </row>
    <row r="86" spans="2:30" s="3" customFormat="1" x14ac:dyDescent="0.2">
      <c r="B86" s="115"/>
      <c r="C86" s="115"/>
      <c r="D86" s="115"/>
      <c r="E86" s="115"/>
      <c r="F86" s="115"/>
      <c r="G86" s="116"/>
      <c r="H86" s="116"/>
      <c r="I86" s="115"/>
      <c r="J86" s="115"/>
      <c r="N86" s="1"/>
      <c r="O86" s="1"/>
      <c r="P86" s="1"/>
      <c r="R86" s="9"/>
      <c r="S86" s="9"/>
      <c r="T86" s="9"/>
      <c r="U86" s="9"/>
      <c r="V86" s="9"/>
      <c r="W86" s="9"/>
      <c r="X86" s="9"/>
      <c r="Y86" s="1"/>
      <c r="Z86" s="1"/>
      <c r="AA86" s="1"/>
      <c r="AB86" s="1"/>
      <c r="AC86" s="1"/>
      <c r="AD86" s="1"/>
    </row>
    <row r="87" spans="2:30" s="3" customFormat="1" x14ac:dyDescent="0.2">
      <c r="B87" s="115"/>
      <c r="C87" s="115"/>
      <c r="D87" s="115"/>
      <c r="E87" s="115"/>
      <c r="F87" s="115"/>
      <c r="G87" s="116"/>
      <c r="H87" s="116"/>
      <c r="I87" s="115"/>
      <c r="J87" s="115"/>
      <c r="N87" s="1"/>
      <c r="O87" s="1"/>
      <c r="P87" s="1"/>
      <c r="R87" s="9"/>
      <c r="S87" s="9"/>
      <c r="T87" s="9"/>
      <c r="U87" s="9"/>
      <c r="V87" s="9"/>
      <c r="W87" s="9"/>
      <c r="X87" s="9"/>
      <c r="Y87" s="1"/>
      <c r="Z87" s="1"/>
      <c r="AA87" s="1"/>
      <c r="AB87" s="1"/>
      <c r="AC87" s="1"/>
      <c r="AD87" s="1"/>
    </row>
    <row r="88" spans="2:30" s="3" customFormat="1" x14ac:dyDescent="0.2">
      <c r="B88" s="115"/>
      <c r="C88" s="115"/>
      <c r="D88" s="115"/>
      <c r="E88" s="115"/>
      <c r="F88" s="115"/>
      <c r="G88" s="116"/>
      <c r="H88" s="116"/>
      <c r="I88" s="115"/>
      <c r="J88" s="115"/>
      <c r="N88" s="1"/>
      <c r="O88" s="1"/>
      <c r="P88" s="1"/>
      <c r="R88" s="9"/>
      <c r="S88" s="9"/>
      <c r="T88" s="9"/>
      <c r="U88" s="9"/>
      <c r="V88" s="9"/>
      <c r="W88" s="9"/>
      <c r="X88" s="9"/>
      <c r="Y88" s="1"/>
      <c r="Z88" s="1"/>
      <c r="AA88" s="1"/>
      <c r="AB88" s="1"/>
      <c r="AC88" s="1"/>
      <c r="AD88" s="1"/>
    </row>
    <row r="89" spans="2:30" s="3" customFormat="1" x14ac:dyDescent="0.2">
      <c r="B89" s="115"/>
      <c r="C89" s="115"/>
      <c r="D89" s="115"/>
      <c r="E89" s="115"/>
      <c r="F89" s="115"/>
      <c r="G89" s="116"/>
      <c r="H89" s="116"/>
      <c r="I89" s="115"/>
      <c r="J89" s="115"/>
      <c r="N89" s="1"/>
      <c r="O89" s="1"/>
      <c r="P89" s="1"/>
      <c r="R89" s="9"/>
      <c r="S89" s="9"/>
      <c r="T89" s="9"/>
      <c r="U89" s="9"/>
      <c r="V89" s="9"/>
      <c r="W89" s="9"/>
      <c r="X89" s="9"/>
      <c r="Y89" s="1"/>
      <c r="Z89" s="1"/>
      <c r="AA89" s="1"/>
      <c r="AB89" s="1"/>
      <c r="AC89" s="1"/>
      <c r="AD89" s="1"/>
    </row>
    <row r="90" spans="2:30" s="3" customFormat="1" x14ac:dyDescent="0.2">
      <c r="B90" s="115"/>
      <c r="C90" s="115"/>
      <c r="D90" s="115"/>
      <c r="E90" s="115"/>
      <c r="F90" s="115"/>
      <c r="G90" s="116"/>
      <c r="H90" s="116"/>
      <c r="I90" s="115"/>
      <c r="J90" s="115"/>
      <c r="N90" s="1"/>
      <c r="O90" s="1"/>
      <c r="P90" s="1"/>
      <c r="R90" s="9"/>
      <c r="S90" s="9"/>
      <c r="T90" s="9"/>
      <c r="U90" s="9"/>
      <c r="V90" s="9"/>
      <c r="W90" s="9"/>
      <c r="X90" s="9"/>
      <c r="Y90" s="1"/>
      <c r="Z90" s="1"/>
      <c r="AA90" s="1"/>
      <c r="AB90" s="1"/>
      <c r="AC90" s="1"/>
      <c r="AD90" s="1"/>
    </row>
    <row r="91" spans="2:30" s="3" customFormat="1" x14ac:dyDescent="0.2">
      <c r="B91" s="115"/>
      <c r="C91" s="115"/>
      <c r="D91" s="115"/>
      <c r="E91" s="115"/>
      <c r="F91" s="115"/>
      <c r="G91" s="116"/>
      <c r="H91" s="116"/>
      <c r="I91" s="115"/>
      <c r="J91" s="115"/>
      <c r="N91" s="1"/>
      <c r="O91" s="1"/>
      <c r="P91" s="1"/>
      <c r="R91" s="9"/>
      <c r="S91" s="9"/>
      <c r="T91" s="9"/>
      <c r="U91" s="9"/>
      <c r="V91" s="9"/>
      <c r="W91" s="9"/>
      <c r="X91" s="9"/>
      <c r="Y91" s="1"/>
      <c r="Z91" s="1"/>
      <c r="AA91" s="1"/>
      <c r="AB91" s="1"/>
      <c r="AC91" s="1"/>
      <c r="AD91" s="1"/>
    </row>
    <row r="92" spans="2:30" s="3" customFormat="1" x14ac:dyDescent="0.2">
      <c r="B92" s="115"/>
      <c r="C92" s="115"/>
      <c r="D92" s="115"/>
      <c r="E92" s="115"/>
      <c r="F92" s="115"/>
      <c r="G92" s="116"/>
      <c r="H92" s="116"/>
      <c r="I92" s="115"/>
      <c r="J92" s="115"/>
      <c r="N92" s="1"/>
      <c r="O92" s="1"/>
      <c r="P92" s="1"/>
      <c r="R92" s="9"/>
      <c r="S92" s="9"/>
      <c r="T92" s="9"/>
      <c r="U92" s="9"/>
      <c r="V92" s="9"/>
      <c r="W92" s="9"/>
      <c r="X92" s="9"/>
      <c r="Y92" s="1"/>
      <c r="Z92" s="1"/>
      <c r="AA92" s="1"/>
      <c r="AB92" s="1"/>
      <c r="AC92" s="1"/>
      <c r="AD92" s="1"/>
    </row>
    <row r="93" spans="2:30" s="3" customFormat="1" x14ac:dyDescent="0.2">
      <c r="B93" s="115"/>
      <c r="C93" s="115"/>
      <c r="D93" s="115"/>
      <c r="E93" s="115"/>
      <c r="F93" s="115"/>
      <c r="G93" s="116"/>
      <c r="H93" s="116"/>
      <c r="I93" s="115"/>
      <c r="J93" s="115"/>
      <c r="N93" s="1"/>
      <c r="O93" s="1"/>
      <c r="P93" s="1"/>
      <c r="R93" s="9"/>
      <c r="S93" s="9"/>
      <c r="T93" s="9"/>
      <c r="U93" s="9"/>
      <c r="V93" s="9"/>
      <c r="W93" s="9"/>
      <c r="X93" s="9"/>
      <c r="Y93" s="1"/>
      <c r="Z93" s="1"/>
      <c r="AA93" s="1"/>
      <c r="AB93" s="1"/>
      <c r="AC93" s="1"/>
      <c r="AD93" s="1"/>
    </row>
    <row r="94" spans="2:30" s="3" customFormat="1" x14ac:dyDescent="0.2">
      <c r="B94" s="115"/>
      <c r="C94" s="115"/>
      <c r="D94" s="115"/>
      <c r="E94" s="115"/>
      <c r="F94" s="115"/>
      <c r="G94" s="116"/>
      <c r="H94" s="116"/>
      <c r="I94" s="115"/>
      <c r="J94" s="115"/>
      <c r="N94" s="1"/>
      <c r="O94" s="1"/>
      <c r="P94" s="1"/>
      <c r="R94" s="9"/>
      <c r="S94" s="9"/>
      <c r="T94" s="9"/>
      <c r="U94" s="9"/>
      <c r="V94" s="9"/>
      <c r="W94" s="9"/>
      <c r="X94" s="9"/>
      <c r="Y94" s="1"/>
      <c r="Z94" s="1"/>
      <c r="AA94" s="1"/>
      <c r="AB94" s="1"/>
      <c r="AC94" s="1"/>
      <c r="AD94" s="1"/>
    </row>
    <row r="95" spans="2:30" s="3" customFormat="1" x14ac:dyDescent="0.2">
      <c r="B95" s="115"/>
      <c r="C95" s="115"/>
      <c r="D95" s="115"/>
      <c r="E95" s="115"/>
      <c r="F95" s="115"/>
      <c r="G95" s="116"/>
      <c r="H95" s="116"/>
      <c r="I95" s="115"/>
      <c r="J95" s="115"/>
      <c r="N95" s="1"/>
      <c r="O95" s="1"/>
      <c r="P95" s="1"/>
      <c r="R95" s="9"/>
      <c r="S95" s="9"/>
      <c r="T95" s="9"/>
      <c r="U95" s="9"/>
      <c r="V95" s="9"/>
      <c r="W95" s="9"/>
      <c r="X95" s="9"/>
      <c r="Y95" s="1"/>
      <c r="Z95" s="1"/>
      <c r="AA95" s="1"/>
      <c r="AB95" s="1"/>
      <c r="AC95" s="1"/>
      <c r="AD95" s="1"/>
    </row>
    <row r="96" spans="2:30" s="3" customFormat="1" x14ac:dyDescent="0.2">
      <c r="B96" s="115"/>
      <c r="C96" s="115"/>
      <c r="D96" s="115"/>
      <c r="E96" s="115"/>
      <c r="F96" s="115"/>
      <c r="G96" s="116"/>
      <c r="H96" s="116"/>
      <c r="I96" s="115"/>
      <c r="J96" s="115"/>
      <c r="N96" s="1"/>
      <c r="O96" s="1"/>
      <c r="P96" s="1"/>
      <c r="R96" s="9"/>
      <c r="S96" s="9"/>
      <c r="T96" s="9"/>
      <c r="U96" s="9"/>
      <c r="V96" s="9"/>
      <c r="W96" s="9"/>
      <c r="X96" s="9"/>
      <c r="Y96" s="1"/>
      <c r="Z96" s="1"/>
      <c r="AA96" s="1"/>
      <c r="AB96" s="1"/>
      <c r="AC96" s="1"/>
      <c r="AD96" s="1"/>
    </row>
    <row r="97" spans="2:30" s="3" customFormat="1" x14ac:dyDescent="0.2">
      <c r="B97" s="115"/>
      <c r="C97" s="115"/>
      <c r="D97" s="115"/>
      <c r="E97" s="115"/>
      <c r="F97" s="115"/>
      <c r="G97" s="116"/>
      <c r="H97" s="116"/>
      <c r="I97" s="115"/>
      <c r="J97" s="115"/>
      <c r="N97" s="1"/>
      <c r="O97" s="1"/>
      <c r="P97" s="1"/>
      <c r="R97" s="9"/>
      <c r="S97" s="9"/>
      <c r="T97" s="9"/>
      <c r="U97" s="9"/>
      <c r="V97" s="9"/>
      <c r="W97" s="9"/>
      <c r="X97" s="9"/>
      <c r="Y97" s="1"/>
      <c r="Z97" s="1"/>
      <c r="AA97" s="1"/>
      <c r="AB97" s="1"/>
      <c r="AC97" s="1"/>
      <c r="AD97" s="1"/>
    </row>
    <row r="98" spans="2:30" s="3" customFormat="1" x14ac:dyDescent="0.2">
      <c r="B98" s="115"/>
      <c r="C98" s="115"/>
      <c r="D98" s="115"/>
      <c r="E98" s="115"/>
      <c r="F98" s="115"/>
      <c r="G98" s="116"/>
      <c r="H98" s="116"/>
      <c r="I98" s="115"/>
      <c r="J98" s="115"/>
      <c r="N98" s="1"/>
      <c r="O98" s="1"/>
      <c r="P98" s="1"/>
      <c r="R98" s="9"/>
      <c r="S98" s="9"/>
      <c r="T98" s="9"/>
      <c r="U98" s="9"/>
      <c r="V98" s="9"/>
      <c r="W98" s="9"/>
      <c r="X98" s="9"/>
      <c r="Y98" s="1"/>
      <c r="Z98" s="1"/>
      <c r="AA98" s="1"/>
      <c r="AB98" s="1"/>
      <c r="AC98" s="1"/>
      <c r="AD98" s="1"/>
    </row>
    <row r="99" spans="2:30" s="3" customFormat="1" x14ac:dyDescent="0.2">
      <c r="B99" s="115"/>
      <c r="C99" s="115"/>
      <c r="D99" s="115"/>
      <c r="E99" s="115"/>
      <c r="F99" s="115"/>
      <c r="G99" s="116"/>
      <c r="H99" s="116"/>
      <c r="I99" s="115"/>
      <c r="J99" s="115"/>
      <c r="N99" s="1"/>
      <c r="O99" s="1"/>
      <c r="P99" s="1"/>
      <c r="R99" s="9"/>
      <c r="S99" s="9"/>
      <c r="T99" s="9"/>
      <c r="U99" s="9"/>
      <c r="V99" s="9"/>
      <c r="W99" s="9"/>
      <c r="X99" s="9"/>
      <c r="Y99" s="1"/>
      <c r="Z99" s="1"/>
      <c r="AA99" s="1"/>
      <c r="AB99" s="1"/>
      <c r="AC99" s="1"/>
      <c r="AD99" s="1"/>
    </row>
    <row r="100" spans="2:30" s="3" customFormat="1" x14ac:dyDescent="0.2">
      <c r="B100" s="115"/>
      <c r="C100" s="115"/>
      <c r="D100" s="115"/>
      <c r="E100" s="115"/>
      <c r="F100" s="115"/>
      <c r="G100" s="116"/>
      <c r="H100" s="116"/>
      <c r="I100" s="115"/>
      <c r="J100" s="115"/>
      <c r="N100" s="1"/>
      <c r="O100" s="1"/>
      <c r="P100" s="1"/>
      <c r="R100" s="9"/>
      <c r="S100" s="9"/>
      <c r="T100" s="9"/>
      <c r="U100" s="9"/>
      <c r="V100" s="9"/>
      <c r="W100" s="9"/>
      <c r="X100" s="9"/>
      <c r="Y100" s="1"/>
      <c r="Z100" s="1"/>
      <c r="AA100" s="1"/>
      <c r="AB100" s="1"/>
      <c r="AC100" s="1"/>
      <c r="AD100" s="1"/>
    </row>
    <row r="101" spans="2:30" s="3" customFormat="1" x14ac:dyDescent="0.2">
      <c r="B101" s="115"/>
      <c r="C101" s="115"/>
      <c r="D101" s="115"/>
      <c r="E101" s="115"/>
      <c r="F101" s="115"/>
      <c r="G101" s="116"/>
      <c r="H101" s="116"/>
      <c r="I101" s="115"/>
      <c r="J101" s="115"/>
      <c r="N101" s="1"/>
      <c r="O101" s="1"/>
      <c r="P101" s="1"/>
      <c r="R101" s="9"/>
      <c r="S101" s="9"/>
      <c r="T101" s="9"/>
      <c r="U101" s="9"/>
      <c r="V101" s="9"/>
      <c r="W101" s="9"/>
      <c r="X101" s="9"/>
      <c r="Y101" s="1"/>
      <c r="Z101" s="1"/>
      <c r="AA101" s="1"/>
      <c r="AB101" s="1"/>
      <c r="AC101" s="1"/>
      <c r="AD101" s="1"/>
    </row>
    <row r="102" spans="2:30" s="3" customFormat="1" x14ac:dyDescent="0.2">
      <c r="B102" s="115"/>
      <c r="C102" s="115"/>
      <c r="D102" s="115"/>
      <c r="E102" s="115"/>
      <c r="F102" s="115"/>
      <c r="G102" s="116"/>
      <c r="H102" s="116"/>
      <c r="I102" s="115"/>
      <c r="J102" s="115"/>
      <c r="N102" s="1"/>
      <c r="O102" s="1"/>
      <c r="P102" s="1"/>
      <c r="R102" s="9"/>
      <c r="S102" s="9"/>
      <c r="T102" s="9"/>
      <c r="U102" s="9"/>
      <c r="V102" s="9"/>
      <c r="W102" s="9"/>
      <c r="X102" s="9"/>
      <c r="Y102" s="1"/>
      <c r="Z102" s="1"/>
      <c r="AA102" s="1"/>
      <c r="AB102" s="1"/>
      <c r="AC102" s="1"/>
      <c r="AD102" s="1"/>
    </row>
    <row r="103" spans="2:30" s="3" customFormat="1" x14ac:dyDescent="0.2">
      <c r="B103" s="115"/>
      <c r="C103" s="115"/>
      <c r="D103" s="115"/>
      <c r="E103" s="115"/>
      <c r="F103" s="115"/>
      <c r="G103" s="116"/>
      <c r="H103" s="116"/>
      <c r="I103" s="115"/>
      <c r="J103" s="115"/>
      <c r="N103" s="1"/>
      <c r="O103" s="1"/>
      <c r="P103" s="1"/>
      <c r="R103" s="9"/>
      <c r="S103" s="9"/>
      <c r="T103" s="9"/>
      <c r="U103" s="9"/>
      <c r="V103" s="9"/>
      <c r="W103" s="9"/>
      <c r="X103" s="9"/>
      <c r="Y103" s="1"/>
      <c r="Z103" s="1"/>
      <c r="AA103" s="1"/>
      <c r="AB103" s="1"/>
      <c r="AC103" s="1"/>
      <c r="AD103" s="1"/>
    </row>
    <row r="104" spans="2:30" s="3" customFormat="1" x14ac:dyDescent="0.2">
      <c r="B104" s="115"/>
      <c r="C104" s="115"/>
      <c r="D104" s="115"/>
      <c r="E104" s="115"/>
      <c r="F104" s="115"/>
      <c r="G104" s="116"/>
      <c r="H104" s="116"/>
      <c r="I104" s="115"/>
      <c r="J104" s="115"/>
      <c r="N104" s="1"/>
      <c r="O104" s="1"/>
      <c r="P104" s="1"/>
      <c r="R104" s="9"/>
      <c r="S104" s="9"/>
      <c r="T104" s="9"/>
      <c r="U104" s="9"/>
      <c r="V104" s="9"/>
      <c r="W104" s="9"/>
      <c r="X104" s="9"/>
      <c r="Y104" s="1"/>
      <c r="Z104" s="1"/>
      <c r="AA104" s="1"/>
      <c r="AB104" s="1"/>
      <c r="AC104" s="1"/>
      <c r="AD104" s="1"/>
    </row>
    <row r="105" spans="2:30" s="3" customFormat="1" x14ac:dyDescent="0.2">
      <c r="B105" s="115"/>
      <c r="C105" s="115"/>
      <c r="D105" s="115"/>
      <c r="E105" s="115"/>
      <c r="F105" s="115"/>
      <c r="G105" s="116"/>
      <c r="H105" s="116"/>
      <c r="I105" s="115"/>
      <c r="J105" s="115"/>
      <c r="N105" s="1"/>
      <c r="O105" s="1"/>
      <c r="P105" s="1"/>
      <c r="R105" s="9"/>
      <c r="S105" s="9"/>
      <c r="T105" s="9"/>
      <c r="U105" s="9"/>
      <c r="V105" s="9"/>
      <c r="W105" s="9"/>
      <c r="X105" s="9"/>
      <c r="Y105" s="1"/>
      <c r="Z105" s="1"/>
      <c r="AA105" s="1"/>
      <c r="AB105" s="1"/>
      <c r="AC105" s="1"/>
      <c r="AD105" s="1"/>
    </row>
  </sheetData>
  <mergeCells count="5">
    <mergeCell ref="B1:AC1"/>
    <mergeCell ref="Q5:U5"/>
    <mergeCell ref="V5:AA5"/>
    <mergeCell ref="AB5:AC5"/>
    <mergeCell ref="AD5:AH5"/>
  </mergeCells>
  <printOptions horizontalCentered="1"/>
  <pageMargins left="0.70866141732283472" right="0.31496062992125984" top="0.19685039370078741" bottom="0" header="0.31496062992125984" footer="0.31496062992125984"/>
  <pageSetup paperSize="17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2016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</dc:creator>
  <cp:lastModifiedBy>Analista Financiero</cp:lastModifiedBy>
  <dcterms:created xsi:type="dcterms:W3CDTF">2016-06-30T15:11:44Z</dcterms:created>
  <dcterms:modified xsi:type="dcterms:W3CDTF">2016-06-30T15:18:01Z</dcterms:modified>
</cp:coreProperties>
</file>