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TEL NUC\Documents\Adminsitracion\Presupuestos\Presupuesto 2021\"/>
    </mc:Choice>
  </mc:AlternateContent>
  <bookViews>
    <workbookView xWindow="0" yWindow="0" windowWidth="19200" windowHeight="7620" tabRatio="618"/>
  </bookViews>
  <sheets>
    <sheet name="Plantilla de Personal" sheetId="10" r:id="rId1"/>
  </sheets>
  <definedNames>
    <definedName name="_xlnm.Print_Area" localSheetId="0">'Plantilla de Personal'!$A$1:$AU$109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4" i="10" l="1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U99" i="10"/>
  <c r="AU100" i="10"/>
  <c r="AU101" i="10"/>
  <c r="AU102" i="10"/>
  <c r="AU103" i="10"/>
  <c r="AU104" i="10"/>
  <c r="AU105" i="10"/>
  <c r="AU106" i="10"/>
  <c r="AP107" i="10"/>
  <c r="AN107" i="10"/>
  <c r="AP106" i="10"/>
  <c r="AN106" i="10"/>
  <c r="AP105" i="10"/>
  <c r="AN105" i="10"/>
  <c r="AP104" i="10"/>
  <c r="AN104" i="10"/>
  <c r="AP103" i="10"/>
  <c r="AN103" i="10"/>
  <c r="AP102" i="10"/>
  <c r="AN102" i="10"/>
  <c r="AP101" i="10"/>
  <c r="AN101" i="10"/>
  <c r="AP100" i="10"/>
  <c r="AN100" i="10"/>
  <c r="AP99" i="10"/>
  <c r="AN99" i="10"/>
  <c r="AP98" i="10"/>
  <c r="AN98" i="10"/>
  <c r="AP97" i="10"/>
  <c r="AN97" i="10"/>
  <c r="AP96" i="10"/>
  <c r="AN96" i="10"/>
  <c r="AP95" i="10"/>
  <c r="AN95" i="10"/>
  <c r="AP94" i="10"/>
  <c r="AN94" i="10"/>
  <c r="AP93" i="10"/>
  <c r="AN93" i="10"/>
  <c r="AP92" i="10"/>
  <c r="AN92" i="10"/>
  <c r="AP91" i="10"/>
  <c r="AN91" i="10"/>
  <c r="AP90" i="10"/>
  <c r="AN90" i="10"/>
  <c r="AP89" i="10"/>
  <c r="AN89" i="10"/>
  <c r="AP88" i="10"/>
  <c r="AN88" i="10"/>
  <c r="AP87" i="10"/>
  <c r="AN87" i="10"/>
  <c r="AP86" i="10"/>
  <c r="AN86" i="10"/>
  <c r="AP85" i="10"/>
  <c r="AN85" i="10"/>
  <c r="AP84" i="10"/>
  <c r="AN84" i="10"/>
  <c r="AP83" i="10"/>
  <c r="AN83" i="10"/>
  <c r="AP82" i="10"/>
  <c r="AN82" i="10"/>
  <c r="AP81" i="10"/>
  <c r="AN81" i="10"/>
  <c r="AP80" i="10"/>
  <c r="AN80" i="10"/>
  <c r="AP79" i="10"/>
  <c r="AN79" i="10"/>
  <c r="AP78" i="10"/>
  <c r="AN78" i="10"/>
  <c r="AP77" i="10"/>
  <c r="AN77" i="10"/>
  <c r="AP76" i="10"/>
  <c r="AN76" i="10"/>
  <c r="AP75" i="10"/>
  <c r="AN75" i="10"/>
  <c r="AP74" i="10"/>
  <c r="AN74" i="10"/>
  <c r="AP73" i="10"/>
  <c r="AN73" i="10"/>
  <c r="AP72" i="10"/>
  <c r="AN72" i="10"/>
  <c r="AP71" i="10"/>
  <c r="AN71" i="10"/>
  <c r="AP70" i="10"/>
  <c r="AN70" i="10"/>
  <c r="AP69" i="10"/>
  <c r="AN69" i="10"/>
  <c r="AP68" i="10"/>
  <c r="AN68" i="10"/>
  <c r="AP67" i="10"/>
  <c r="AN67" i="10"/>
  <c r="AP66" i="10"/>
  <c r="AN66" i="10"/>
  <c r="AP65" i="10"/>
  <c r="AN65" i="10"/>
  <c r="AP64" i="10"/>
  <c r="AN64" i="10"/>
  <c r="AP63" i="10"/>
  <c r="AN63" i="10"/>
  <c r="AP62" i="10"/>
  <c r="AN62" i="10"/>
  <c r="AP61" i="10"/>
  <c r="AN61" i="10"/>
  <c r="AP60" i="10"/>
  <c r="AN60" i="10"/>
  <c r="AP59" i="10"/>
  <c r="AN59" i="10"/>
  <c r="AP58" i="10"/>
  <c r="AN58" i="10"/>
  <c r="AP57" i="10"/>
  <c r="AN57" i="10"/>
  <c r="AP56" i="10"/>
  <c r="AN56" i="10"/>
  <c r="AP55" i="10"/>
  <c r="AN55" i="10"/>
  <c r="AP54" i="10"/>
  <c r="AN54" i="10"/>
  <c r="AP53" i="10"/>
  <c r="AN53" i="10"/>
  <c r="AP52" i="10"/>
  <c r="AN52" i="10"/>
  <c r="AP51" i="10"/>
  <c r="AN51" i="10"/>
  <c r="AP50" i="10"/>
  <c r="AN50" i="10"/>
  <c r="AP49" i="10"/>
  <c r="AN49" i="10"/>
  <c r="AP48" i="10"/>
  <c r="AN48" i="10"/>
  <c r="AP47" i="10"/>
  <c r="AN47" i="10"/>
  <c r="AP46" i="10"/>
  <c r="AN46" i="10"/>
  <c r="AP45" i="10"/>
  <c r="AN45" i="10"/>
  <c r="AP44" i="10"/>
  <c r="AN44" i="10"/>
  <c r="AP43" i="10"/>
  <c r="AN43" i="10"/>
  <c r="AP42" i="10"/>
  <c r="AN42" i="10"/>
  <c r="AP41" i="10"/>
  <c r="AN41" i="10"/>
  <c r="AP40" i="10"/>
  <c r="AN40" i="10"/>
  <c r="AP39" i="10"/>
  <c r="AN39" i="10"/>
  <c r="AP38" i="10"/>
  <c r="AN38" i="10"/>
  <c r="AP37" i="10"/>
  <c r="AN37" i="10"/>
  <c r="AP36" i="10"/>
  <c r="AN36" i="10"/>
  <c r="AP35" i="10"/>
  <c r="AN35" i="10"/>
  <c r="AP34" i="10"/>
  <c r="AN34" i="10"/>
  <c r="AP33" i="10"/>
  <c r="AN33" i="10"/>
  <c r="AP32" i="10"/>
  <c r="AN32" i="10"/>
  <c r="AP31" i="10"/>
  <c r="AN31" i="10"/>
  <c r="AP30" i="10"/>
  <c r="AN30" i="10"/>
  <c r="AP29" i="10"/>
  <c r="AN29" i="10"/>
  <c r="AP28" i="10"/>
  <c r="AN28" i="10"/>
  <c r="AP27" i="10"/>
  <c r="AN27" i="10"/>
  <c r="AP26" i="10"/>
  <c r="AN26" i="10"/>
  <c r="AP25" i="10"/>
  <c r="AN25" i="10"/>
  <c r="AP24" i="10"/>
  <c r="AN24" i="10"/>
  <c r="AP23" i="10"/>
  <c r="AN23" i="10"/>
  <c r="AP22" i="10"/>
  <c r="AN22" i="10"/>
  <c r="AP21" i="10"/>
  <c r="AN21" i="10"/>
  <c r="AP20" i="10"/>
  <c r="AN20" i="10"/>
  <c r="AP18" i="10"/>
  <c r="AN18" i="10"/>
  <c r="AP17" i="10"/>
  <c r="AN17" i="10"/>
  <c r="AP16" i="10"/>
  <c r="AN16" i="10"/>
  <c r="AP15" i="10"/>
  <c r="AN15" i="10"/>
  <c r="AP14" i="10"/>
  <c r="AN14" i="10"/>
  <c r="AP13" i="10"/>
  <c r="AN13" i="10"/>
  <c r="AP12" i="10"/>
  <c r="AN12" i="10"/>
  <c r="AL33" i="10"/>
  <c r="AL16" i="10"/>
  <c r="AM107" i="10"/>
  <c r="AL107" i="10"/>
  <c r="AK107" i="10"/>
  <c r="AJ107" i="10"/>
  <c r="AM106" i="10"/>
  <c r="AL106" i="10"/>
  <c r="AK106" i="10"/>
  <c r="AJ106" i="10"/>
  <c r="AM105" i="10"/>
  <c r="AL105" i="10"/>
  <c r="AK105" i="10"/>
  <c r="AJ105" i="10"/>
  <c r="AM104" i="10"/>
  <c r="AL104" i="10"/>
  <c r="AK104" i="10"/>
  <c r="AJ104" i="10"/>
  <c r="AM103" i="10"/>
  <c r="AL103" i="10"/>
  <c r="AK103" i="10"/>
  <c r="AJ103" i="10"/>
  <c r="AM102" i="10"/>
  <c r="AL102" i="10"/>
  <c r="AK102" i="10"/>
  <c r="AJ102" i="10"/>
  <c r="AM101" i="10"/>
  <c r="AL101" i="10"/>
  <c r="AK101" i="10"/>
  <c r="AJ101" i="10"/>
  <c r="AM100" i="10"/>
  <c r="AL100" i="10"/>
  <c r="AK100" i="10"/>
  <c r="AJ100" i="10"/>
  <c r="AM99" i="10"/>
  <c r="AL99" i="10"/>
  <c r="AK99" i="10"/>
  <c r="AJ99" i="10"/>
  <c r="AM98" i="10"/>
  <c r="AL98" i="10"/>
  <c r="AK98" i="10"/>
  <c r="AJ98" i="10"/>
  <c r="AM97" i="10"/>
  <c r="AL97" i="10"/>
  <c r="AK97" i="10"/>
  <c r="AJ97" i="10"/>
  <c r="AM96" i="10"/>
  <c r="AL96" i="10"/>
  <c r="AK96" i="10"/>
  <c r="AJ96" i="10"/>
  <c r="AM95" i="10"/>
  <c r="AL95" i="10"/>
  <c r="AK95" i="10"/>
  <c r="AJ95" i="10"/>
  <c r="AM94" i="10"/>
  <c r="AL94" i="10"/>
  <c r="AK94" i="10"/>
  <c r="AJ94" i="10"/>
  <c r="AM93" i="10"/>
  <c r="AL93" i="10"/>
  <c r="AK93" i="10"/>
  <c r="AJ93" i="10"/>
  <c r="AM92" i="10"/>
  <c r="AL92" i="10"/>
  <c r="AK92" i="10"/>
  <c r="AJ92" i="10"/>
  <c r="AM91" i="10"/>
  <c r="AL91" i="10"/>
  <c r="AK91" i="10"/>
  <c r="AJ91" i="10"/>
  <c r="AM90" i="10"/>
  <c r="AL90" i="10"/>
  <c r="AK90" i="10"/>
  <c r="AJ90" i="10"/>
  <c r="AM89" i="10"/>
  <c r="AL89" i="10"/>
  <c r="AK89" i="10"/>
  <c r="AJ89" i="10"/>
  <c r="AM88" i="10"/>
  <c r="AL88" i="10"/>
  <c r="AK88" i="10"/>
  <c r="AJ88" i="10"/>
  <c r="AM87" i="10"/>
  <c r="AL87" i="10"/>
  <c r="AK87" i="10"/>
  <c r="AJ87" i="10"/>
  <c r="AM86" i="10"/>
  <c r="AL86" i="10"/>
  <c r="AK86" i="10"/>
  <c r="AJ86" i="10"/>
  <c r="AM85" i="10"/>
  <c r="AL85" i="10"/>
  <c r="AK85" i="10"/>
  <c r="AJ85" i="10"/>
  <c r="AM84" i="10"/>
  <c r="AL84" i="10"/>
  <c r="AK84" i="10"/>
  <c r="AJ84" i="10"/>
  <c r="AM83" i="10"/>
  <c r="AL83" i="10"/>
  <c r="AK83" i="10"/>
  <c r="AJ83" i="10"/>
  <c r="AM82" i="10"/>
  <c r="AL82" i="10"/>
  <c r="AK82" i="10"/>
  <c r="AJ82" i="10"/>
  <c r="AM81" i="10"/>
  <c r="AL81" i="10"/>
  <c r="AK81" i="10"/>
  <c r="AJ81" i="10"/>
  <c r="AM80" i="10"/>
  <c r="AL80" i="10"/>
  <c r="AK80" i="10"/>
  <c r="AJ80" i="10"/>
  <c r="AM79" i="10"/>
  <c r="AL79" i="10"/>
  <c r="AK79" i="10"/>
  <c r="AJ79" i="10"/>
  <c r="AM78" i="10"/>
  <c r="AL78" i="10"/>
  <c r="AK78" i="10"/>
  <c r="AJ78" i="10"/>
  <c r="AM77" i="10"/>
  <c r="AL77" i="10"/>
  <c r="AK77" i="10"/>
  <c r="AJ77" i="10"/>
  <c r="AM76" i="10"/>
  <c r="AL76" i="10"/>
  <c r="AK76" i="10"/>
  <c r="AJ76" i="10"/>
  <c r="AM75" i="10"/>
  <c r="AL75" i="10"/>
  <c r="AK75" i="10"/>
  <c r="AJ75" i="10"/>
  <c r="AM74" i="10"/>
  <c r="AL74" i="10"/>
  <c r="AK74" i="10"/>
  <c r="AJ74" i="10"/>
  <c r="AM73" i="10"/>
  <c r="AL73" i="10"/>
  <c r="AK73" i="10"/>
  <c r="AJ73" i="10"/>
  <c r="AM72" i="10"/>
  <c r="AL72" i="10"/>
  <c r="AK72" i="10"/>
  <c r="AJ72" i="10"/>
  <c r="AM71" i="10"/>
  <c r="AL71" i="10"/>
  <c r="AK71" i="10"/>
  <c r="AJ71" i="10"/>
  <c r="AM70" i="10"/>
  <c r="AL70" i="10"/>
  <c r="AK70" i="10"/>
  <c r="AJ70" i="10"/>
  <c r="AM69" i="10"/>
  <c r="AL69" i="10"/>
  <c r="AK69" i="10"/>
  <c r="AJ69" i="10"/>
  <c r="AM68" i="10"/>
  <c r="AL68" i="10"/>
  <c r="AK68" i="10"/>
  <c r="AJ68" i="10"/>
  <c r="AM67" i="10"/>
  <c r="AL67" i="10"/>
  <c r="AK67" i="10"/>
  <c r="AJ67" i="10"/>
  <c r="AM66" i="10"/>
  <c r="AL66" i="10"/>
  <c r="AK66" i="10"/>
  <c r="AJ66" i="10"/>
  <c r="AM65" i="10"/>
  <c r="AL65" i="10"/>
  <c r="AK65" i="10"/>
  <c r="AJ65" i="10"/>
  <c r="AM64" i="10"/>
  <c r="AL64" i="10"/>
  <c r="AK64" i="10"/>
  <c r="AJ64" i="10"/>
  <c r="AM63" i="10"/>
  <c r="AL63" i="10"/>
  <c r="AK63" i="10"/>
  <c r="AJ63" i="10"/>
  <c r="AM62" i="10"/>
  <c r="AL62" i="10"/>
  <c r="AK62" i="10"/>
  <c r="AJ62" i="10"/>
  <c r="AM61" i="10"/>
  <c r="AL61" i="10"/>
  <c r="AK61" i="10"/>
  <c r="AJ61" i="10"/>
  <c r="AM60" i="10"/>
  <c r="AL60" i="10"/>
  <c r="AK60" i="10"/>
  <c r="AJ60" i="10"/>
  <c r="AM59" i="10"/>
  <c r="AL59" i="10"/>
  <c r="AK59" i="10"/>
  <c r="AJ59" i="10"/>
  <c r="AM58" i="10"/>
  <c r="AL58" i="10"/>
  <c r="AK58" i="10"/>
  <c r="AJ58" i="10"/>
  <c r="AM57" i="10"/>
  <c r="AL57" i="10"/>
  <c r="AK57" i="10"/>
  <c r="AJ57" i="10"/>
  <c r="AM56" i="10"/>
  <c r="AL56" i="10"/>
  <c r="AK56" i="10"/>
  <c r="AJ56" i="10"/>
  <c r="AM55" i="10"/>
  <c r="AL55" i="10"/>
  <c r="AK55" i="10"/>
  <c r="AJ55" i="10"/>
  <c r="AM54" i="10"/>
  <c r="AL54" i="10"/>
  <c r="AK54" i="10"/>
  <c r="AJ54" i="10"/>
  <c r="AM53" i="10"/>
  <c r="AL53" i="10"/>
  <c r="AK53" i="10"/>
  <c r="AJ53" i="10"/>
  <c r="AM52" i="10"/>
  <c r="AL52" i="10"/>
  <c r="AK52" i="10"/>
  <c r="AJ52" i="10"/>
  <c r="AM51" i="10"/>
  <c r="AL51" i="10"/>
  <c r="AK51" i="10"/>
  <c r="AJ51" i="10"/>
  <c r="AM50" i="10"/>
  <c r="AL50" i="10"/>
  <c r="AK50" i="10"/>
  <c r="AJ50" i="10"/>
  <c r="AM49" i="10"/>
  <c r="AL49" i="10"/>
  <c r="AK49" i="10"/>
  <c r="AJ49" i="10"/>
  <c r="AM48" i="10"/>
  <c r="AL48" i="10"/>
  <c r="AK48" i="10"/>
  <c r="AJ48" i="10"/>
  <c r="AM47" i="10"/>
  <c r="AL47" i="10"/>
  <c r="AK47" i="10"/>
  <c r="AJ47" i="10"/>
  <c r="AM46" i="10"/>
  <c r="AL46" i="10"/>
  <c r="AK46" i="10"/>
  <c r="AJ46" i="10"/>
  <c r="AM45" i="10"/>
  <c r="AL45" i="10"/>
  <c r="AK45" i="10"/>
  <c r="AJ45" i="10"/>
  <c r="AM44" i="10"/>
  <c r="AL44" i="10"/>
  <c r="AK44" i="10"/>
  <c r="AJ44" i="10"/>
  <c r="AM43" i="10"/>
  <c r="AL43" i="10"/>
  <c r="AK43" i="10"/>
  <c r="AJ43" i="10"/>
  <c r="AM42" i="10"/>
  <c r="AL42" i="10"/>
  <c r="AK42" i="10"/>
  <c r="AJ42" i="10"/>
  <c r="AM41" i="10"/>
  <c r="AL41" i="10"/>
  <c r="AK41" i="10"/>
  <c r="AJ41" i="10"/>
  <c r="AM40" i="10"/>
  <c r="AL40" i="10"/>
  <c r="AK40" i="10"/>
  <c r="AJ40" i="10"/>
  <c r="AM39" i="10"/>
  <c r="AL39" i="10"/>
  <c r="AK39" i="10"/>
  <c r="AJ39" i="10"/>
  <c r="AM38" i="10"/>
  <c r="AL38" i="10"/>
  <c r="AK38" i="10"/>
  <c r="AJ38" i="10"/>
  <c r="AM37" i="10"/>
  <c r="AL37" i="10"/>
  <c r="AK37" i="10"/>
  <c r="AJ37" i="10"/>
  <c r="AM36" i="10"/>
  <c r="AL36" i="10"/>
  <c r="AK36" i="10"/>
  <c r="AJ36" i="10"/>
  <c r="AM35" i="10"/>
  <c r="AL35" i="10"/>
  <c r="AK35" i="10"/>
  <c r="AJ35" i="10"/>
  <c r="AM34" i="10"/>
  <c r="AL34" i="10"/>
  <c r="AK34" i="10"/>
  <c r="AJ34" i="10"/>
  <c r="AM33" i="10"/>
  <c r="AK33" i="10"/>
  <c r="AJ33" i="10"/>
  <c r="AM32" i="10"/>
  <c r="AL32" i="10"/>
  <c r="AK32" i="10"/>
  <c r="AJ32" i="10"/>
  <c r="AM31" i="10"/>
  <c r="AL31" i="10"/>
  <c r="AK31" i="10"/>
  <c r="AJ31" i="10"/>
  <c r="AM30" i="10"/>
  <c r="AL30" i="10"/>
  <c r="AK30" i="10"/>
  <c r="AJ30" i="10"/>
  <c r="AM29" i="10"/>
  <c r="AL29" i="10"/>
  <c r="AK29" i="10"/>
  <c r="AJ29" i="10"/>
  <c r="AM28" i="10"/>
  <c r="AK28" i="10"/>
  <c r="AJ28" i="10"/>
  <c r="AM27" i="10"/>
  <c r="AL27" i="10"/>
  <c r="AK27" i="10"/>
  <c r="AJ27" i="10"/>
  <c r="AM26" i="10"/>
  <c r="AL26" i="10"/>
  <c r="AK26" i="10"/>
  <c r="AJ26" i="10"/>
  <c r="AM25" i="10"/>
  <c r="AL25" i="10"/>
  <c r="AK25" i="10"/>
  <c r="AJ25" i="10"/>
  <c r="AM24" i="10"/>
  <c r="AL24" i="10"/>
  <c r="AK24" i="10"/>
  <c r="AJ24" i="10"/>
  <c r="AM23" i="10"/>
  <c r="AL23" i="10"/>
  <c r="AK23" i="10"/>
  <c r="AJ23" i="10"/>
  <c r="AM22" i="10"/>
  <c r="AL22" i="10"/>
  <c r="AK22" i="10"/>
  <c r="AJ22" i="10"/>
  <c r="AM21" i="10"/>
  <c r="AL21" i="10"/>
  <c r="AK21" i="10"/>
  <c r="AJ21" i="10"/>
  <c r="AM20" i="10"/>
  <c r="AL20" i="10"/>
  <c r="AK20" i="10"/>
  <c r="AJ20" i="10"/>
  <c r="AM18" i="10"/>
  <c r="AL18" i="10"/>
  <c r="AK18" i="10"/>
  <c r="AJ18" i="10"/>
  <c r="AM17" i="10"/>
  <c r="AL17" i="10"/>
  <c r="AK17" i="10"/>
  <c r="AJ17" i="10"/>
  <c r="AM16" i="10"/>
  <c r="AK16" i="10"/>
  <c r="AJ16" i="10"/>
  <c r="AM15" i="10"/>
  <c r="AL15" i="10"/>
  <c r="AK15" i="10"/>
  <c r="AJ15" i="10"/>
  <c r="AM14" i="10"/>
  <c r="AL14" i="10"/>
  <c r="AK14" i="10"/>
  <c r="AJ14" i="10"/>
  <c r="AM13" i="10"/>
  <c r="AK13" i="10"/>
  <c r="AJ13" i="10"/>
  <c r="AM12" i="10"/>
  <c r="AK12" i="10"/>
  <c r="AJ12" i="10"/>
  <c r="AI107" i="10" l="1"/>
  <c r="AG107" i="10"/>
  <c r="AF107" i="10"/>
  <c r="AE107" i="10"/>
  <c r="AU107" i="10" s="1"/>
  <c r="AI106" i="10"/>
  <c r="AG106" i="10"/>
  <c r="AF106" i="10"/>
  <c r="AE106" i="10"/>
  <c r="AI105" i="10"/>
  <c r="AG105" i="10"/>
  <c r="AF105" i="10"/>
  <c r="AE105" i="10"/>
  <c r="AI104" i="10"/>
  <c r="AG104" i="10"/>
  <c r="AF104" i="10"/>
  <c r="AE104" i="10"/>
  <c r="AI103" i="10"/>
  <c r="AG103" i="10"/>
  <c r="AF103" i="10"/>
  <c r="AE103" i="10"/>
  <c r="AI102" i="10"/>
  <c r="AG102" i="10"/>
  <c r="AF102" i="10"/>
  <c r="AE102" i="10"/>
  <c r="AI101" i="10"/>
  <c r="AG101" i="10"/>
  <c r="AF101" i="10"/>
  <c r="AE101" i="10"/>
  <c r="AI100" i="10"/>
  <c r="AG100" i="10"/>
  <c r="AF100" i="10"/>
  <c r="AE100" i="10"/>
  <c r="AI99" i="10"/>
  <c r="AG99" i="10"/>
  <c r="AF99" i="10"/>
  <c r="AE99" i="10"/>
  <c r="AI98" i="10"/>
  <c r="AG98" i="10"/>
  <c r="AF98" i="10"/>
  <c r="AE98" i="10"/>
  <c r="AI97" i="10"/>
  <c r="AG97" i="10"/>
  <c r="AF97" i="10"/>
  <c r="AE97" i="10"/>
  <c r="AI96" i="10"/>
  <c r="AG96" i="10"/>
  <c r="AF96" i="10"/>
  <c r="AE96" i="10"/>
  <c r="AI95" i="10"/>
  <c r="AG95" i="10"/>
  <c r="AF95" i="10"/>
  <c r="AE95" i="10"/>
  <c r="AI94" i="10"/>
  <c r="AG94" i="10"/>
  <c r="AF94" i="10"/>
  <c r="AE94" i="10"/>
  <c r="AI93" i="10"/>
  <c r="AG93" i="10"/>
  <c r="AF93" i="10"/>
  <c r="AE93" i="10"/>
  <c r="AI92" i="10"/>
  <c r="AG92" i="10"/>
  <c r="AF92" i="10"/>
  <c r="AE92" i="10"/>
  <c r="AI91" i="10"/>
  <c r="AG91" i="10"/>
  <c r="AF91" i="10"/>
  <c r="AE91" i="10"/>
  <c r="AI90" i="10"/>
  <c r="AG90" i="10"/>
  <c r="AF90" i="10"/>
  <c r="AE90" i="10"/>
  <c r="AI89" i="10"/>
  <c r="AG89" i="10"/>
  <c r="AF89" i="10"/>
  <c r="AE89" i="10"/>
  <c r="AI88" i="10"/>
  <c r="AG88" i="10"/>
  <c r="AF88" i="10"/>
  <c r="AE88" i="10"/>
  <c r="AI87" i="10"/>
  <c r="AG87" i="10"/>
  <c r="AF87" i="10"/>
  <c r="AE87" i="10"/>
  <c r="AI86" i="10"/>
  <c r="AG86" i="10"/>
  <c r="AF86" i="10"/>
  <c r="AE86" i="10"/>
  <c r="AI85" i="10"/>
  <c r="AG85" i="10"/>
  <c r="AF85" i="10"/>
  <c r="AE85" i="10"/>
  <c r="AI84" i="10"/>
  <c r="AG84" i="10"/>
  <c r="AF84" i="10"/>
  <c r="AE84" i="10"/>
  <c r="AI83" i="10"/>
  <c r="AG83" i="10"/>
  <c r="AF83" i="10"/>
  <c r="AE83" i="10"/>
  <c r="AI82" i="10"/>
  <c r="AG82" i="10"/>
  <c r="AF82" i="10"/>
  <c r="AE82" i="10"/>
  <c r="AI81" i="10"/>
  <c r="AG81" i="10"/>
  <c r="AF81" i="10"/>
  <c r="AE81" i="10"/>
  <c r="AI80" i="10"/>
  <c r="AG80" i="10"/>
  <c r="AF80" i="10"/>
  <c r="AE80" i="10"/>
  <c r="AI79" i="10"/>
  <c r="AG79" i="10"/>
  <c r="AF79" i="10"/>
  <c r="AE79" i="10"/>
  <c r="AI78" i="10"/>
  <c r="AG78" i="10"/>
  <c r="AF78" i="10"/>
  <c r="AE78" i="10"/>
  <c r="AI77" i="10"/>
  <c r="AG77" i="10"/>
  <c r="AF77" i="10"/>
  <c r="AE77" i="10"/>
  <c r="AI76" i="10"/>
  <c r="AG76" i="10"/>
  <c r="AF76" i="10"/>
  <c r="AE76" i="10"/>
  <c r="AI75" i="10"/>
  <c r="AG75" i="10"/>
  <c r="AF75" i="10"/>
  <c r="AE75" i="10"/>
  <c r="AI74" i="10"/>
  <c r="AG74" i="10"/>
  <c r="AF74" i="10"/>
  <c r="AE74" i="10"/>
  <c r="AI73" i="10"/>
  <c r="AG73" i="10"/>
  <c r="AF73" i="10"/>
  <c r="AE73" i="10"/>
  <c r="AI72" i="10"/>
  <c r="AG72" i="10"/>
  <c r="AF72" i="10"/>
  <c r="AE72" i="10"/>
  <c r="AI71" i="10"/>
  <c r="AG71" i="10"/>
  <c r="AF71" i="10"/>
  <c r="AE71" i="10"/>
  <c r="AI70" i="10"/>
  <c r="AG70" i="10"/>
  <c r="AF70" i="10"/>
  <c r="AE70" i="10"/>
  <c r="AI69" i="10"/>
  <c r="AG69" i="10"/>
  <c r="AF69" i="10"/>
  <c r="AE69" i="10"/>
  <c r="AI68" i="10"/>
  <c r="AG68" i="10"/>
  <c r="AF68" i="10"/>
  <c r="AE68" i="10"/>
  <c r="AI67" i="10"/>
  <c r="AG67" i="10"/>
  <c r="AF67" i="10"/>
  <c r="AE67" i="10"/>
  <c r="AI66" i="10"/>
  <c r="AG66" i="10"/>
  <c r="AF66" i="10"/>
  <c r="AE66" i="10"/>
  <c r="AI65" i="10"/>
  <c r="AG65" i="10"/>
  <c r="AF65" i="10"/>
  <c r="AE65" i="10"/>
  <c r="AI64" i="10"/>
  <c r="AG64" i="10"/>
  <c r="AF64" i="10"/>
  <c r="AE64" i="10"/>
  <c r="AI63" i="10"/>
  <c r="AG63" i="10"/>
  <c r="AF63" i="10"/>
  <c r="AE63" i="10"/>
  <c r="AI62" i="10"/>
  <c r="AG62" i="10"/>
  <c r="AF62" i="10"/>
  <c r="AE62" i="10"/>
  <c r="AI61" i="10"/>
  <c r="AG61" i="10"/>
  <c r="AF61" i="10"/>
  <c r="AE61" i="10"/>
  <c r="AI60" i="10"/>
  <c r="AG60" i="10"/>
  <c r="AF60" i="10"/>
  <c r="AE60" i="10"/>
  <c r="AI59" i="10"/>
  <c r="AG59" i="10"/>
  <c r="AF59" i="10"/>
  <c r="AE59" i="10"/>
  <c r="AI58" i="10"/>
  <c r="AG58" i="10"/>
  <c r="AF58" i="10"/>
  <c r="AE58" i="10"/>
  <c r="AI57" i="10"/>
  <c r="AG57" i="10"/>
  <c r="AF57" i="10"/>
  <c r="AE57" i="10"/>
  <c r="AI56" i="10"/>
  <c r="AG56" i="10"/>
  <c r="AF56" i="10"/>
  <c r="AE56" i="10"/>
  <c r="AI55" i="10"/>
  <c r="AG55" i="10"/>
  <c r="AF55" i="10"/>
  <c r="AE55" i="10"/>
  <c r="AI54" i="10"/>
  <c r="AG54" i="10"/>
  <c r="AF54" i="10"/>
  <c r="AE54" i="10"/>
  <c r="AI53" i="10"/>
  <c r="AG53" i="10"/>
  <c r="AF53" i="10"/>
  <c r="AE53" i="10"/>
  <c r="AI52" i="10"/>
  <c r="AG52" i="10"/>
  <c r="AF52" i="10"/>
  <c r="AE52" i="10"/>
  <c r="AI51" i="10"/>
  <c r="AG51" i="10"/>
  <c r="AF51" i="10"/>
  <c r="AE51" i="10"/>
  <c r="AI50" i="10"/>
  <c r="AG50" i="10"/>
  <c r="AF50" i="10"/>
  <c r="AE50" i="10"/>
  <c r="AI49" i="10"/>
  <c r="AG49" i="10"/>
  <c r="AF49" i="10"/>
  <c r="AE49" i="10"/>
  <c r="AI48" i="10"/>
  <c r="AG48" i="10"/>
  <c r="AF48" i="10"/>
  <c r="AE48" i="10"/>
  <c r="AI47" i="10"/>
  <c r="AG47" i="10"/>
  <c r="AF47" i="10"/>
  <c r="AE47" i="10"/>
  <c r="AI46" i="10"/>
  <c r="AG46" i="10"/>
  <c r="AF46" i="10"/>
  <c r="AE46" i="10"/>
  <c r="AI45" i="10"/>
  <c r="AG45" i="10"/>
  <c r="AF45" i="10"/>
  <c r="AE45" i="10"/>
  <c r="AI44" i="10"/>
  <c r="AG44" i="10"/>
  <c r="AF44" i="10"/>
  <c r="AE44" i="10"/>
  <c r="AI43" i="10"/>
  <c r="AG43" i="10"/>
  <c r="AF43" i="10"/>
  <c r="AE43" i="10"/>
  <c r="AI42" i="10"/>
  <c r="AG42" i="10"/>
  <c r="AF42" i="10"/>
  <c r="AE42" i="10"/>
  <c r="AI41" i="10"/>
  <c r="AG41" i="10"/>
  <c r="AF41" i="10"/>
  <c r="AE41" i="10"/>
  <c r="AI40" i="10"/>
  <c r="AG40" i="10"/>
  <c r="AF40" i="10"/>
  <c r="AE40" i="10"/>
  <c r="AI39" i="10"/>
  <c r="AG39" i="10"/>
  <c r="AF39" i="10"/>
  <c r="AE39" i="10"/>
  <c r="AI38" i="10"/>
  <c r="AG38" i="10"/>
  <c r="AF38" i="10"/>
  <c r="AE38" i="10"/>
  <c r="AI37" i="10"/>
  <c r="AG37" i="10"/>
  <c r="AF37" i="10"/>
  <c r="AE37" i="10"/>
  <c r="AI36" i="10"/>
  <c r="AG36" i="10"/>
  <c r="AF36" i="10"/>
  <c r="AE36" i="10"/>
  <c r="AI35" i="10"/>
  <c r="AG35" i="10"/>
  <c r="AF35" i="10"/>
  <c r="AE35" i="10"/>
  <c r="AI34" i="10"/>
  <c r="AG34" i="10"/>
  <c r="AF34" i="10"/>
  <c r="AE34" i="10"/>
  <c r="AI33" i="10"/>
  <c r="AG33" i="10"/>
  <c r="AF33" i="10"/>
  <c r="AE33" i="10"/>
  <c r="AI32" i="10"/>
  <c r="AG32" i="10"/>
  <c r="AF32" i="10"/>
  <c r="AE32" i="10"/>
  <c r="AI31" i="10"/>
  <c r="AG31" i="10"/>
  <c r="AF31" i="10"/>
  <c r="AE31" i="10"/>
  <c r="AI30" i="10"/>
  <c r="AG30" i="10"/>
  <c r="AF30" i="10"/>
  <c r="AE30" i="10"/>
  <c r="AI29" i="10"/>
  <c r="AG29" i="10"/>
  <c r="AF29" i="10"/>
  <c r="AE29" i="10"/>
  <c r="AI28" i="10"/>
  <c r="AG28" i="10"/>
  <c r="AF28" i="10"/>
  <c r="AE28" i="10"/>
  <c r="AI27" i="10"/>
  <c r="AG27" i="10"/>
  <c r="AF27" i="10"/>
  <c r="AE27" i="10"/>
  <c r="AI26" i="10"/>
  <c r="AG26" i="10"/>
  <c r="AF26" i="10"/>
  <c r="AE26" i="10"/>
  <c r="AI25" i="10"/>
  <c r="AG25" i="10"/>
  <c r="AF25" i="10"/>
  <c r="AE25" i="10"/>
  <c r="AI24" i="10"/>
  <c r="AG24" i="10"/>
  <c r="AF24" i="10"/>
  <c r="AE24" i="10"/>
  <c r="AI23" i="10"/>
  <c r="AG23" i="10"/>
  <c r="AF23" i="10"/>
  <c r="AE23" i="10"/>
  <c r="AI22" i="10"/>
  <c r="AG22" i="10"/>
  <c r="AF22" i="10"/>
  <c r="AE22" i="10"/>
  <c r="AI21" i="10"/>
  <c r="AG21" i="10"/>
  <c r="AF21" i="10"/>
  <c r="AE21" i="10"/>
  <c r="AI20" i="10"/>
  <c r="AG20" i="10"/>
  <c r="AF20" i="10"/>
  <c r="AE20" i="10"/>
  <c r="AI18" i="10"/>
  <c r="AG18" i="10"/>
  <c r="AF18" i="10"/>
  <c r="AE18" i="10"/>
  <c r="AI17" i="10"/>
  <c r="AG17" i="10"/>
  <c r="AF17" i="10"/>
  <c r="AE17" i="10"/>
  <c r="AI16" i="10"/>
  <c r="AG16" i="10"/>
  <c r="AF16" i="10"/>
  <c r="AE16" i="10"/>
  <c r="AI15" i="10"/>
  <c r="AG15" i="10"/>
  <c r="AF15" i="10"/>
  <c r="AE15" i="10"/>
  <c r="AI14" i="10"/>
  <c r="AG14" i="10"/>
  <c r="AF14" i="10"/>
  <c r="AE14" i="10"/>
  <c r="AI13" i="10"/>
  <c r="AG13" i="10"/>
  <c r="AF13" i="10"/>
  <c r="AE13" i="10"/>
  <c r="AU13" i="10" s="1"/>
  <c r="AI12" i="10"/>
  <c r="AG12" i="10"/>
  <c r="AF12" i="10"/>
  <c r="AE12" i="10"/>
  <c r="AU12" i="10" s="1"/>
  <c r="A13" i="10" l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U109" i="10" l="1"/>
  <c r="AT109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A109" i="10"/>
</calcChain>
</file>

<file path=xl/comments1.xml><?xml version="1.0" encoding="utf-8"?>
<comments xmlns="http://schemas.openxmlformats.org/spreadsheetml/2006/main">
  <authors>
    <author>Manuel Humberto Álvarez Haro</author>
    <author>Jorge Andres Juarez Aceves</author>
  </authors>
  <commentList>
    <comment ref="AQ10" authorId="0" shapeId="0">
      <text>
        <r>
          <rPr>
            <sz val="9"/>
            <color indexed="81"/>
            <rFont val="Tahoma"/>
            <family val="2"/>
          </rPr>
          <t xml:space="preserve">Se debe registrar el importe a las plazas susceptible de incremento salarial
</t>
        </r>
      </text>
    </comment>
    <comment ref="G11" authorId="1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>Masculino o Femenino</t>
        </r>
      </text>
    </comment>
  </commentList>
</comments>
</file>

<file path=xl/sharedStrings.xml><?xml version="1.0" encoding="utf-8"?>
<sst xmlns="http://schemas.openxmlformats.org/spreadsheetml/2006/main" count="1125" uniqueCount="295">
  <si>
    <t>COSTO ANUAL</t>
  </si>
  <si>
    <t>UP</t>
  </si>
  <si>
    <t>UEG</t>
  </si>
  <si>
    <t>NOMBRE DEL BENEFICIARIO</t>
  </si>
  <si>
    <t>R.F.C.</t>
  </si>
  <si>
    <t>NIVEL</t>
  </si>
  <si>
    <t>TOTAL
ANUAL</t>
  </si>
  <si>
    <t>NOTAS:</t>
  </si>
  <si>
    <t>- SE DEBERÁ PRESENTAR UNA PLAZA POR RENGLÓN</t>
  </si>
  <si>
    <t>- INCLUIR PLAZAS VACANTES SI ES QUE EXISTEN</t>
  </si>
  <si>
    <t>- INCLUIR LA FORMA DE CALCULO PARA CADA CONCEPTO</t>
  </si>
  <si>
    <t>SUELDO</t>
  </si>
  <si>
    <t>PRIMA VACACIONAL</t>
  </si>
  <si>
    <t>AGUINALDO</t>
  </si>
  <si>
    <t>DESPENSA</t>
  </si>
  <si>
    <t>PASAJE</t>
  </si>
  <si>
    <t>NOMBRE DEL ORGANISMO:</t>
  </si>
  <si>
    <t>TOTAL DE PLAZAS</t>
  </si>
  <si>
    <t>UR</t>
  </si>
  <si>
    <t>COMP</t>
  </si>
  <si>
    <t>PP</t>
  </si>
  <si>
    <t>PERCEPCIÓN MENSUAL</t>
  </si>
  <si>
    <t>CONCEPTOS PROPIOS DEL ORGANISMO</t>
  </si>
  <si>
    <t>SOBRE SUELDO</t>
  </si>
  <si>
    <t>PRIMA QUINQUENAL</t>
  </si>
  <si>
    <t>-</t>
  </si>
  <si>
    <t>CUOTAS A
PENSIONES</t>
  </si>
  <si>
    <t>CUOTAS PARA
LA VIVIENDA</t>
  </si>
  <si>
    <t>CUOTAS 
AL IMSS</t>
  </si>
  <si>
    <t>CUOTAS
AL S.A.R.</t>
  </si>
  <si>
    <t>IMPACTO AL
SALARIO</t>
  </si>
  <si>
    <t>- PUEDE INSERTAR COLUMNAS Y FILAS SEGÚN LA NECESIDAD DE CONCEPTOS DE PAGO Y CANTIDAD DE PERSONAL</t>
  </si>
  <si>
    <t>PLANTILLA DE PERSONAL 2021</t>
  </si>
  <si>
    <t>SIGLAS:</t>
  </si>
  <si>
    <t>COORDINACIÓN GENERAL:</t>
  </si>
  <si>
    <t>DEPENDENCIA CABEZA DE SECTOR:</t>
  </si>
  <si>
    <t>NO. CONS</t>
  </si>
  <si>
    <t>ID DE PLAZA OPD</t>
  </si>
  <si>
    <t>SEXO</t>
  </si>
  <si>
    <t>FECHA DE INGRESO</t>
  </si>
  <si>
    <t>TIPO DE CONTRATO</t>
  </si>
  <si>
    <t>ESTATUS</t>
  </si>
  <si>
    <t>JORNADA</t>
  </si>
  <si>
    <t>BASE O CONFIANZA</t>
  </si>
  <si>
    <t>ADMINISTRATIVO U OPERATIVO</t>
  </si>
  <si>
    <t>FUENTE DE FINANCIAMIENTO</t>
  </si>
  <si>
    <t>SUBFUENTE DE FINANCIAMIENTO</t>
  </si>
  <si>
    <t>NOMBRE DEL PUESTO</t>
  </si>
  <si>
    <t>AREA DE ADSCRIPCIÓN DEL PUESTO</t>
  </si>
  <si>
    <t>DIRECCIÓN DE ADSCRIPCIÓN DEL PUESTO</t>
  </si>
  <si>
    <t>ESTIMULO ADMINISTRATIVO</t>
  </si>
  <si>
    <t>TOTALES GENERALES</t>
  </si>
  <si>
    <t>- INCLUIR TODOS LOS CONCEPTOS DE PAGO PARA CADA PLAZA (EN CASO DE QUE NO EXISTA EN ESTE FORMATO FAVOR DE INCLUIRLOS)</t>
  </si>
  <si>
    <t>- INCLUIR CRITERIOS DE OTORGAMIENTO PARA LOS CONCEPTOS PROPIOS DEL ORGANISMO</t>
  </si>
  <si>
    <t>ORGANISMO OPERADOR DEL PARQUE DE LA SOLIDARIDAD</t>
  </si>
  <si>
    <t>O.O.P.S.</t>
  </si>
  <si>
    <t>COORDINACIÓN GENERAL ESTRATÉGICA DE GESTIÓN DEL TERRITORIO</t>
  </si>
  <si>
    <t>SECRETARÍA DE MEDIO AMBIENTE Y DESARROLLO TERRITORIAL</t>
  </si>
  <si>
    <t>LÓPEZ GÓMEZ BELIZARIO</t>
  </si>
  <si>
    <t>LOGB5110189FA</t>
  </si>
  <si>
    <t>M</t>
  </si>
  <si>
    <t>CARMONA GUTIÉRREZ MAYRA ELIVET</t>
  </si>
  <si>
    <t>CAGM8902092Y7</t>
  </si>
  <si>
    <t>F</t>
  </si>
  <si>
    <t>BANUET RAMIREZ GUSTAVO</t>
  </si>
  <si>
    <t>BARG5210122E1</t>
  </si>
  <si>
    <t>HARO SPENCE LIZZETH</t>
  </si>
  <si>
    <t>HASL760820RP2</t>
  </si>
  <si>
    <t>RAMIREZ CERVANTES ARACELI</t>
  </si>
  <si>
    <t>RACA731017G43</t>
  </si>
  <si>
    <t>NAVARRO ESTRADA SILVIA</t>
  </si>
  <si>
    <t>NAES65110313A</t>
  </si>
  <si>
    <t>PADILLA CORONADO LOURDES</t>
  </si>
  <si>
    <t>PACL710512BK6</t>
  </si>
  <si>
    <t>POCM750122LAA</t>
  </si>
  <si>
    <t>REYES LUJANO EUGENIA ELISA</t>
  </si>
  <si>
    <t>RELE680718647</t>
  </si>
  <si>
    <t>ANZALDO ARAMBULA SILVIA</t>
  </si>
  <si>
    <t>AAAS6610269M5</t>
  </si>
  <si>
    <t>RAMIREZ ROJAS TERESITA DE JESUS</t>
  </si>
  <si>
    <t>RART8502046B4</t>
  </si>
  <si>
    <t>RUIZ RIVERA MARIA TERESA</t>
  </si>
  <si>
    <t>RURT7202068B2</t>
  </si>
  <si>
    <t>ZAVALA BARAJAS LUZ ELENA</t>
  </si>
  <si>
    <t>ZABL620510T40</t>
  </si>
  <si>
    <t>VARGAS MARTINEZ IRMA</t>
  </si>
  <si>
    <t>VAMI641118QM2</t>
  </si>
  <si>
    <t>CANALES MORALES CLAUDIA LORENA</t>
  </si>
  <si>
    <t>CAMC820306SH2</t>
  </si>
  <si>
    <t>ROBLES FONSECA CINDY LILIANA</t>
  </si>
  <si>
    <t>ROFC871227BH42</t>
  </si>
  <si>
    <t>VELARDE MARTÍNEZ OMAR</t>
  </si>
  <si>
    <t>VEMO880823N53</t>
  </si>
  <si>
    <t>GARCIA PANTOJA RAMON</t>
  </si>
  <si>
    <t>GAPR750105UF9</t>
  </si>
  <si>
    <t>QUINTERO ZAMORA RAMON</t>
  </si>
  <si>
    <t>QUZR-610216FD0</t>
  </si>
  <si>
    <t>RAMIREZ LEON RAMON</t>
  </si>
  <si>
    <t>RALR470825F94</t>
  </si>
  <si>
    <t>CHAVEZ LOPEZ ALFREDO</t>
  </si>
  <si>
    <t>CALA5901112H68</t>
  </si>
  <si>
    <t>BASULTO VILLAREAL NICOLAS</t>
  </si>
  <si>
    <t>BAVN350910RB1</t>
  </si>
  <si>
    <t>LIMON TORRES JOSE GUADALUPE</t>
  </si>
  <si>
    <t>LITG550214GU3</t>
  </si>
  <si>
    <t>LUNA CASILLAS CRESCENCIO</t>
  </si>
  <si>
    <t>LUCC630712381</t>
  </si>
  <si>
    <t>CAMACHO CARDENAS GIL</t>
  </si>
  <si>
    <t>CACG671110DW2</t>
  </si>
  <si>
    <t>GONZALEZ AGUILAR ROBERTO</t>
  </si>
  <si>
    <t>GOAR7205311U9</t>
  </si>
  <si>
    <t>RANGEL VAZQUEZ LUIS EDUARDO</t>
  </si>
  <si>
    <t>RAVL6704163T9</t>
  </si>
  <si>
    <t>GARCIA ZAMORA JULIO</t>
  </si>
  <si>
    <t>GAZJ730223V29</t>
  </si>
  <si>
    <t>AGUIÑAGA VILLALOBOS RAFAEL</t>
  </si>
  <si>
    <t>AUVR860824G5A</t>
  </si>
  <si>
    <t>GONZALEZ AVILA RUBEN</t>
  </si>
  <si>
    <t>GOAR 820510PM1</t>
  </si>
  <si>
    <t>FAJARDO GUERRA JUAN CARLOS</t>
  </si>
  <si>
    <t>FAGJ810424SM4</t>
  </si>
  <si>
    <t>JUAREZ ENRIQUEZ JORGE ALBERTO</t>
  </si>
  <si>
    <t>JUEJ800811MG9</t>
  </si>
  <si>
    <t>MORA PONCE MIGUEL ANGEL</t>
  </si>
  <si>
    <t>MOPM710520I40</t>
  </si>
  <si>
    <t>REYNOSO CHAVEZ J. CRUZ</t>
  </si>
  <si>
    <t>RECC580709RI9</t>
  </si>
  <si>
    <t>ALEJANDRE GILBERTO</t>
  </si>
  <si>
    <t>AEGI730105R58</t>
  </si>
  <si>
    <t>CABRERA ORTEGA JOSE CONCEPCION</t>
  </si>
  <si>
    <t>CAOC611208P82</t>
  </si>
  <si>
    <t>ARAMBULA CARMONA ALICIA TERESITA</t>
  </si>
  <si>
    <t>AACA580509FT8</t>
  </si>
  <si>
    <t>MENDEZ SANTIAGO VICTOR ALFONSO</t>
  </si>
  <si>
    <t>MESV840816k32</t>
  </si>
  <si>
    <t>ALVAREZ LOPEZ JOSE LUIS</t>
  </si>
  <si>
    <t>AALL5506213E6</t>
  </si>
  <si>
    <t>BASULTO AVILA GERARDO</t>
  </si>
  <si>
    <t>BAAG6208103H5</t>
  </si>
  <si>
    <t>BAUTISTA VEGA FRANCISCO</t>
  </si>
  <si>
    <t>BAVF560621DI7</t>
  </si>
  <si>
    <t>CONTRERAS PADILLA LUIS ENRIQUE</t>
  </si>
  <si>
    <t>COPL790630G53</t>
  </si>
  <si>
    <t>CORTEZ NUÑO JOSE FERNANDO</t>
  </si>
  <si>
    <t>CONF800319DB5</t>
  </si>
  <si>
    <t>ENRIQUEZ ENRIQUEZ JUAN</t>
  </si>
  <si>
    <t>EIBS7708154H9</t>
  </si>
  <si>
    <t>GARCIA FLORES MARTINIANO</t>
  </si>
  <si>
    <t>GAFM6401298S2</t>
  </si>
  <si>
    <t>LIMON DAVALOS RODRIGO</t>
  </si>
  <si>
    <t>LIDR451220QJ8</t>
  </si>
  <si>
    <t>GONZALEZ GONZALEZ MA. DE JESUS</t>
  </si>
  <si>
    <t>GOGJ651102L71</t>
  </si>
  <si>
    <t>LUNA GARCIA MARTIN SALVADOR</t>
  </si>
  <si>
    <t>LUGM7308172J1</t>
  </si>
  <si>
    <t>GAYTAN SANCHEZ JOSE</t>
  </si>
  <si>
    <t>GASJ711111Q87</t>
  </si>
  <si>
    <t>MAYORAL MAYORAL APOLONIO</t>
  </si>
  <si>
    <t>MAMA610411GV2</t>
  </si>
  <si>
    <t>RODRIGUEZ JAUREGUI JOSE ASCENCION</t>
  </si>
  <si>
    <t>ROJA670713CY6</t>
  </si>
  <si>
    <t>SANCHEZ RODRIGUEZ JOSE GUADALUPE</t>
  </si>
  <si>
    <t>SARG481205K7A</t>
  </si>
  <si>
    <t>GONZALEZ DELGADO J TRINIDAD</t>
  </si>
  <si>
    <t>GODT440604T48</t>
  </si>
  <si>
    <t>LUPERCIO JIMENEZ JUAN ANTONIO</t>
  </si>
  <si>
    <t>LUJJ8606073G7</t>
  </si>
  <si>
    <t>SILVA CORONA RENE</t>
  </si>
  <si>
    <t>SICR770401TJ7</t>
  </si>
  <si>
    <t>ASCENCIO ALVARADO MANUEL</t>
  </si>
  <si>
    <t>AEAM6311205S1</t>
  </si>
  <si>
    <t>AGUILAR BARRERA RAMIRO</t>
  </si>
  <si>
    <t>AUBR6504096P6</t>
  </si>
  <si>
    <t>CABRERA AGUILAR JUAN EMANUEL</t>
  </si>
  <si>
    <t>CAAJ851008PQA</t>
  </si>
  <si>
    <t>GONZALEZ BECERRA JOAQUIN</t>
  </si>
  <si>
    <t>GOBJ700615K5A</t>
  </si>
  <si>
    <t>SUÑIGA ALATORRE MARCOS</t>
  </si>
  <si>
    <t>ZUAM720311U57</t>
  </si>
  <si>
    <t>CAMPOS AYALA JOSE</t>
  </si>
  <si>
    <t>CAAJ5608155U6</t>
  </si>
  <si>
    <t>LOPEZ ALVAREZ JOSE JUAN</t>
  </si>
  <si>
    <t>LOAJ620824J8A</t>
  </si>
  <si>
    <t>GUTIERREZ BALTAZAR MARCOS</t>
  </si>
  <si>
    <t>GUBM830418NH7</t>
  </si>
  <si>
    <t>GARCIA SALDAÑA OSWALDO</t>
  </si>
  <si>
    <t>GASO730107EV9</t>
  </si>
  <si>
    <t>RODRIGUEZ MARTINEZ MARIO</t>
  </si>
  <si>
    <t>ROMM861002GC9</t>
  </si>
  <si>
    <t>CAMACHO REYES ERNESTO</t>
  </si>
  <si>
    <t>CARE901129HGA</t>
  </si>
  <si>
    <t>CISNEROS LUJANO MA. DEL SOCORRO</t>
  </si>
  <si>
    <t>CILS660520IF3</t>
  </si>
  <si>
    <t>ROJAS GALVEZ MA GUADALUPE</t>
  </si>
  <si>
    <t>ROGG681127JE0</t>
  </si>
  <si>
    <t xml:space="preserve">MEZA SEGURA ALICIA </t>
  </si>
  <si>
    <t>MESA600712LWO</t>
  </si>
  <si>
    <t>MARTINEZ CORDOVA MONTSERRAT</t>
  </si>
  <si>
    <t>MACM870610-HY8</t>
  </si>
  <si>
    <t>TAPIA GOMEZ BLANCA ESTELA</t>
  </si>
  <si>
    <t>TAGB7212237J4</t>
  </si>
  <si>
    <t>GONZALEZ TAPIA DIEGO ALONSO</t>
  </si>
  <si>
    <t>GOTD910105IM7</t>
  </si>
  <si>
    <t>GOMEZ GARCIA ELVIRA</t>
  </si>
  <si>
    <t>GOGE660129F43</t>
  </si>
  <si>
    <t>LOPEZ CELEDON M SOCORRO</t>
  </si>
  <si>
    <t>LOCS6305166U9</t>
  </si>
  <si>
    <t>CORTEZ HERNANDEZ GPE. PURIFICACION</t>
  </si>
  <si>
    <t>COHG660205MW9</t>
  </si>
  <si>
    <t>GONZALEZ AVILA NOEL</t>
  </si>
  <si>
    <t>GOAN6911238L3</t>
  </si>
  <si>
    <t>SALAZAR DE ANDA ERNESTO</t>
  </si>
  <si>
    <t>SAAE661107VC2</t>
  </si>
  <si>
    <t>VILLALOBOS MEDINA PEDRO</t>
  </si>
  <si>
    <t>VIMP601012M96</t>
  </si>
  <si>
    <t>ZUÑIGA AGUILAR MARTIN</t>
  </si>
  <si>
    <t>ZUAM611013SC8</t>
  </si>
  <si>
    <t>GARCIA GUTIERREZ MARTHA</t>
  </si>
  <si>
    <t>GAGM730709HH5</t>
  </si>
  <si>
    <t>PUENTES MUÑOZ OTILIA</t>
  </si>
  <si>
    <t>PUMO660121TB5</t>
  </si>
  <si>
    <t>MENDOZA TORRES NORMA</t>
  </si>
  <si>
    <t>METN7505163K7</t>
  </si>
  <si>
    <t>GARCIA VALLADOLID SIBIASABDIZARETH</t>
  </si>
  <si>
    <t>GAVS761004147</t>
  </si>
  <si>
    <t>PEREZ CASTAÑEDA ALFONSO</t>
  </si>
  <si>
    <t>PECA800721BG4</t>
  </si>
  <si>
    <t>REYES RUIZ CARLOS MARTIN</t>
  </si>
  <si>
    <t>RERC7609137B3</t>
  </si>
  <si>
    <t>IBARRA GARCIA FELIPE DE JESUS</t>
  </si>
  <si>
    <t>IAGF760203433</t>
  </si>
  <si>
    <t>BARAJAS MENDOZA CARLOS ALBERTO</t>
  </si>
  <si>
    <t>BAMC850910BL9</t>
  </si>
  <si>
    <t>CHAPA ROJAS JOSE DE JESUS</t>
  </si>
  <si>
    <t>CARJ870613TJ6</t>
  </si>
  <si>
    <t>FLORES SANCHEZ JORGE ISRAEL</t>
  </si>
  <si>
    <t>FOSJ850521IJ2</t>
  </si>
  <si>
    <t>GOMEZ ESPERICUETA JAVIER</t>
  </si>
  <si>
    <t>GOEJ850523BS4</t>
  </si>
  <si>
    <t>ARIAS HERNANDEZ OMAR ALEJANDRO</t>
  </si>
  <si>
    <t>AIHO871101LK3</t>
  </si>
  <si>
    <t>PEREZ CEDANO HECTOR MANUEL</t>
  </si>
  <si>
    <t>PECH880122647</t>
  </si>
  <si>
    <t>GARCIA FLORES JAVIER</t>
  </si>
  <si>
    <t>GAFJ760727M46</t>
  </si>
  <si>
    <t>NUÑEZ RODRIGUEZ LEOPOLDO</t>
  </si>
  <si>
    <t>NURL671115579</t>
  </si>
  <si>
    <t>LOPEZ MELENDREZ RICARDO</t>
  </si>
  <si>
    <t>LOMR820216262</t>
  </si>
  <si>
    <t>ZAVALA RAMIREZ DANIEL</t>
  </si>
  <si>
    <t>ZARD751120G34</t>
  </si>
  <si>
    <t>ACTIVA</t>
  </si>
  <si>
    <t>CONGELADA</t>
  </si>
  <si>
    <t>PONCE CABRERA MARGARITA</t>
  </si>
  <si>
    <t>CONFIANZA</t>
  </si>
  <si>
    <t>BASE</t>
  </si>
  <si>
    <t>ADMINISTRATIVO</t>
  </si>
  <si>
    <t>OPERATIVO</t>
  </si>
  <si>
    <t>53001B</t>
  </si>
  <si>
    <t>DIRECTOR GENERAL</t>
  </si>
  <si>
    <t>TITULAR DE TRANSPARENCIA</t>
  </si>
  <si>
    <t>MENSAJERO</t>
  </si>
  <si>
    <t>DIRECTOR ADMINISTRATIVO</t>
  </si>
  <si>
    <t>JEFE DE RECURSOS HUMANOS</t>
  </si>
  <si>
    <t xml:space="preserve">BOLETERA "A" </t>
  </si>
  <si>
    <t xml:space="preserve">BOLETERA "B" </t>
  </si>
  <si>
    <t>DIRECTOR DE MANTENIMIENTO</t>
  </si>
  <si>
    <t>ALMACENISTA</t>
  </si>
  <si>
    <t>SUPERVISOR DE MANTENIMIENTO</t>
  </si>
  <si>
    <t>JARDINERO</t>
  </si>
  <si>
    <t xml:space="preserve">JEFE DE CUADRILLA "A" </t>
  </si>
  <si>
    <t xml:space="preserve">JEFE DE CUADRILLA "B" </t>
  </si>
  <si>
    <t xml:space="preserve">OPERADOR "A" </t>
  </si>
  <si>
    <t xml:space="preserve">CHOFER "A" </t>
  </si>
  <si>
    <t>AUXILIAR DE CHOFER "B"</t>
  </si>
  <si>
    <t>JARDINERO OPERADOR</t>
  </si>
  <si>
    <t>CHOFER</t>
  </si>
  <si>
    <t xml:space="preserve">OPERADOR "B" </t>
  </si>
  <si>
    <t>AUXILIAR DE MANTENIMIENTO "A"</t>
  </si>
  <si>
    <t>INTENDENTE</t>
  </si>
  <si>
    <t>JEFE DE CUADRILLA "B"</t>
  </si>
  <si>
    <t>JEFE DE CUADRILLA</t>
  </si>
  <si>
    <t>ELECTRICISTA "B"</t>
  </si>
  <si>
    <t>AUXILIAR DE CHOFER "A"</t>
  </si>
  <si>
    <t>AUXILIAR DE MANTENIMIENTO "B"</t>
  </si>
  <si>
    <t>COORDINADOR ACADEMA FUTBOL</t>
  </si>
  <si>
    <t xml:space="preserve">PROMOTOR </t>
  </si>
  <si>
    <t>ENTRENADOR</t>
  </si>
  <si>
    <t>DIRECCIÓN GENERAL</t>
  </si>
  <si>
    <t>DIRECCIÓN ADMINISTRATIVA</t>
  </si>
  <si>
    <t>DIRECCIÓN DE MANTENIMIENTO</t>
  </si>
  <si>
    <t>PARQUE ROBERTO MONTENEGRO</t>
  </si>
  <si>
    <t>PARQUE DE LA SOLIDARIDAD</t>
  </si>
  <si>
    <t>PROVISIONAL</t>
  </si>
  <si>
    <t>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</si>
</sst>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00"/>
    <numFmt numFmtId="165" formatCode="_-[$€-2]* #,##0.00_-;\-[$€-2]* #,##0.00_-;_-[$€-2]* &quot;-&quot;??_-"/>
    <numFmt numFmtId="166" formatCode="#,##0.00_ ;[Red]\-#,##0.00\ "/>
    <numFmt numFmtId="167" formatCode="00"/>
    <numFmt numFmtId="168" formatCode="00000"/>
    <numFmt numFmtId="169" formatCode="dd/mm/yy;@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20"/>
      <name val="Arial"/>
      <family val="2"/>
    </font>
    <font>
      <b/>
      <sz val="10"/>
      <color theme="1" tint="0.14999847407452621"/>
      <name val="Arial"/>
      <family val="2"/>
    </font>
    <font>
      <sz val="9"/>
      <color indexed="81"/>
      <name val="Tahoma"/>
      <family val="2"/>
    </font>
    <font>
      <sz val="10"/>
      <name val="Arial"/>
    </font>
    <font>
      <sz val="1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5" fillId="0" borderId="0"/>
  </cellStyleXfs>
  <cellXfs count="133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>
      <alignment vertical="center"/>
    </xf>
    <xf numFmtId="4" fontId="9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2" fillId="3" borderId="2" xfId="2" applyFont="1" applyFill="1" applyBorder="1" applyAlignment="1">
      <alignment horizontal="center" vertical="center"/>
    </xf>
    <xf numFmtId="4" fontId="10" fillId="4" borderId="17" xfId="2" applyNumberFormat="1" applyFont="1" applyFill="1" applyBorder="1" applyAlignment="1">
      <alignment horizontal="center" vertical="center" wrapText="1"/>
    </xf>
    <xf numFmtId="0" fontId="2" fillId="0" borderId="0" xfId="2" quotePrefix="1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3" fillId="3" borderId="24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center" vertical="center" wrapText="1"/>
    </xf>
    <xf numFmtId="4" fontId="10" fillId="6" borderId="24" xfId="2" applyNumberFormat="1" applyFont="1" applyFill="1" applyBorder="1" applyAlignment="1">
      <alignment horizontal="center" vertical="center" wrapText="1"/>
    </xf>
    <xf numFmtId="4" fontId="10" fillId="6" borderId="25" xfId="2" applyNumberFormat="1" applyFont="1" applyFill="1" applyBorder="1" applyAlignment="1">
      <alignment horizontal="center" vertical="center" wrapText="1"/>
    </xf>
    <xf numFmtId="4" fontId="10" fillId="2" borderId="24" xfId="2" applyNumberFormat="1" applyFont="1" applyFill="1" applyBorder="1" applyAlignment="1">
      <alignment horizontal="center" vertical="center" wrapText="1"/>
    </xf>
    <xf numFmtId="4" fontId="10" fillId="2" borderId="9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4" fontId="1" fillId="0" borderId="3" xfId="2" applyNumberFormat="1" applyFont="1" applyBorder="1" applyAlignment="1">
      <alignment horizontal="right" vertical="center"/>
    </xf>
    <xf numFmtId="4" fontId="1" fillId="0" borderId="18" xfId="2" applyNumberFormat="1" applyFont="1" applyBorder="1" applyAlignment="1">
      <alignment horizontal="right" vertical="center"/>
    </xf>
    <xf numFmtId="4" fontId="1" fillId="0" borderId="19" xfId="2" applyNumberFormat="1" applyFont="1" applyBorder="1" applyAlignment="1">
      <alignment horizontal="right" vertical="center"/>
    </xf>
    <xf numFmtId="166" fontId="1" fillId="0" borderId="0" xfId="2" applyNumberFormat="1" applyFont="1" applyAlignment="1">
      <alignment vertical="center"/>
    </xf>
    <xf numFmtId="0" fontId="1" fillId="0" borderId="27" xfId="2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2" applyFont="1" applyBorder="1" applyAlignment="1">
      <alignment vertical="center"/>
    </xf>
    <xf numFmtId="0" fontId="1" fillId="0" borderId="16" xfId="2" applyFont="1" applyBorder="1" applyAlignment="1">
      <alignment horizontal="center" vertical="center"/>
    </xf>
    <xf numFmtId="4" fontId="1" fillId="0" borderId="20" xfId="2" applyNumberFormat="1" applyFont="1" applyBorder="1" applyAlignment="1">
      <alignment horizontal="right" vertical="center"/>
    </xf>
    <xf numFmtId="4" fontId="1" fillId="0" borderId="16" xfId="2" applyNumberFormat="1" applyFont="1" applyBorder="1" applyAlignment="1">
      <alignment horizontal="right" vertical="center"/>
    </xf>
    <xf numFmtId="4" fontId="1" fillId="0" borderId="21" xfId="2" applyNumberFormat="1" applyFont="1" applyBorder="1" applyAlignment="1">
      <alignment horizontal="right" vertical="center"/>
    </xf>
    <xf numFmtId="0" fontId="2" fillId="3" borderId="7" xfId="2" applyFont="1" applyFill="1" applyBorder="1" applyAlignment="1">
      <alignment vertical="center"/>
    </xf>
    <xf numFmtId="0" fontId="2" fillId="3" borderId="0" xfId="2" applyFont="1" applyFill="1" applyAlignment="1">
      <alignment vertical="center"/>
    </xf>
    <xf numFmtId="4" fontId="3" fillId="3" borderId="2" xfId="2" applyNumberFormat="1" applyFont="1" applyFill="1" applyBorder="1" applyAlignment="1">
      <alignment horizontal="right" vertical="center"/>
    </xf>
    <xf numFmtId="4" fontId="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29" xfId="2" applyFont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6" fillId="3" borderId="3" xfId="2" applyFont="1" applyFill="1" applyBorder="1" applyAlignment="1">
      <alignment horizontal="center" vertical="center"/>
    </xf>
    <xf numFmtId="167" fontId="16" fillId="3" borderId="2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168" fontId="16" fillId="3" borderId="2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left" vertical="center" wrapText="1"/>
    </xf>
    <xf numFmtId="0" fontId="1" fillId="5" borderId="2" xfId="6" applyFont="1" applyFill="1" applyBorder="1" applyAlignment="1">
      <alignment vertical="center" wrapText="1"/>
    </xf>
    <xf numFmtId="164" fontId="1" fillId="0" borderId="16" xfId="0" applyNumberFormat="1" applyFont="1" applyBorder="1" applyAlignment="1">
      <alignment horizontal="left" vertical="center"/>
    </xf>
    <xf numFmtId="14" fontId="1" fillId="0" borderId="3" xfId="2" applyNumberFormat="1" applyFont="1" applyFill="1" applyBorder="1" applyAlignment="1">
      <alignment horizontal="center" vertical="center"/>
    </xf>
    <xf numFmtId="0" fontId="1" fillId="0" borderId="3" xfId="6" applyFont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 vertical="center"/>
    </xf>
    <xf numFmtId="0" fontId="1" fillId="5" borderId="3" xfId="6" applyFont="1" applyFill="1" applyBorder="1" applyAlignment="1">
      <alignment horizontal="center" vertical="center"/>
    </xf>
    <xf numFmtId="0" fontId="1" fillId="5" borderId="2" xfId="6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4" fontId="1" fillId="5" borderId="3" xfId="5" applyNumberFormat="1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vertical="center"/>
    </xf>
    <xf numFmtId="4" fontId="1" fillId="3" borderId="3" xfId="5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/>
    </xf>
    <xf numFmtId="0" fontId="1" fillId="0" borderId="2" xfId="2" applyFont="1" applyBorder="1" applyAlignment="1">
      <alignment horizontal="center" vertical="center"/>
    </xf>
    <xf numFmtId="4" fontId="1" fillId="0" borderId="26" xfId="2" applyNumberFormat="1" applyFont="1" applyBorder="1" applyAlignment="1">
      <alignment horizontal="right" vertical="center"/>
    </xf>
    <xf numFmtId="0" fontId="1" fillId="0" borderId="28" xfId="2" applyFont="1" applyBorder="1" applyAlignment="1">
      <alignment horizontal="center" vertical="center"/>
    </xf>
    <xf numFmtId="4" fontId="1" fillId="0" borderId="27" xfId="2" applyNumberFormat="1" applyFont="1" applyBorder="1" applyAlignment="1">
      <alignment horizontal="right" vertical="center"/>
    </xf>
    <xf numFmtId="0" fontId="1" fillId="0" borderId="5" xfId="2" applyFont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4" fontId="1" fillId="0" borderId="2" xfId="2" applyNumberFormat="1" applyFont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4" fontId="1" fillId="0" borderId="2" xfId="2" applyNumberFormat="1" applyFont="1" applyFill="1" applyBorder="1" applyAlignment="1">
      <alignment horizontal="right" vertical="center"/>
    </xf>
    <xf numFmtId="4" fontId="1" fillId="3" borderId="2" xfId="2" applyNumberFormat="1" applyFont="1" applyFill="1" applyBorder="1" applyAlignment="1">
      <alignment horizontal="right" vertical="center"/>
    </xf>
    <xf numFmtId="4" fontId="1" fillId="3" borderId="3" xfId="2" applyNumberFormat="1" applyFont="1" applyFill="1" applyBorder="1" applyAlignment="1">
      <alignment horizontal="right" vertical="center"/>
    </xf>
    <xf numFmtId="4" fontId="1" fillId="3" borderId="18" xfId="2" applyNumberFormat="1" applyFont="1" applyFill="1" applyBorder="1" applyAlignment="1">
      <alignment horizontal="right" vertical="center"/>
    </xf>
    <xf numFmtId="43" fontId="2" fillId="0" borderId="0" xfId="4" applyFont="1" applyAlignment="1">
      <alignment horizontal="left" vertical="center"/>
    </xf>
    <xf numFmtId="43" fontId="9" fillId="0" borderId="0" xfId="4" applyFont="1" applyAlignment="1">
      <alignment horizontal="center" vertical="center"/>
    </xf>
    <xf numFmtId="43" fontId="1" fillId="0" borderId="0" xfId="4" applyFont="1" applyAlignment="1">
      <alignment horizontal="center" vertical="center"/>
    </xf>
    <xf numFmtId="43" fontId="1" fillId="0" borderId="0" xfId="4" applyFont="1" applyAlignment="1">
      <alignment vertical="center"/>
    </xf>
    <xf numFmtId="169" fontId="6" fillId="0" borderId="0" xfId="2" applyNumberFormat="1" applyFont="1" applyAlignment="1">
      <alignment vertical="center"/>
    </xf>
    <xf numFmtId="169" fontId="6" fillId="0" borderId="0" xfId="2" applyNumberFormat="1" applyFont="1" applyAlignment="1">
      <alignment horizontal="center" vertical="center"/>
    </xf>
    <xf numFmtId="169" fontId="1" fillId="0" borderId="0" xfId="2" applyNumberFormat="1" applyFont="1" applyAlignment="1">
      <alignment horizontal="center" vertical="center"/>
    </xf>
    <xf numFmtId="169" fontId="1" fillId="0" borderId="0" xfId="0" applyNumberFormat="1" applyFont="1" applyAlignment="1">
      <alignment horizontal="left" vertical="center"/>
    </xf>
    <xf numFmtId="169" fontId="8" fillId="0" borderId="0" xfId="2" applyNumberFormat="1" applyFont="1" applyAlignment="1">
      <alignment vertical="center"/>
    </xf>
    <xf numFmtId="169" fontId="1" fillId="0" borderId="0" xfId="2" applyNumberFormat="1" applyFont="1" applyAlignment="1">
      <alignment horizontal="center" vertical="center" wrapText="1"/>
    </xf>
    <xf numFmtId="169" fontId="13" fillId="3" borderId="24" xfId="2" applyNumberFormat="1" applyFont="1" applyFill="1" applyBorder="1" applyAlignment="1">
      <alignment horizontal="center" vertical="center" wrapText="1"/>
    </xf>
    <xf numFmtId="169" fontId="1" fillId="0" borderId="3" xfId="2" applyNumberFormat="1" applyFont="1" applyFill="1" applyBorder="1" applyAlignment="1">
      <alignment horizontal="center" vertical="center"/>
    </xf>
    <xf numFmtId="169" fontId="1" fillId="3" borderId="3" xfId="2" applyNumberFormat="1" applyFont="1" applyFill="1" applyBorder="1" applyAlignment="1">
      <alignment horizontal="center" vertical="center"/>
    </xf>
    <xf numFmtId="169" fontId="1" fillId="0" borderId="2" xfId="2" applyNumberFormat="1" applyFont="1" applyFill="1" applyBorder="1" applyAlignment="1">
      <alignment horizontal="center" vertical="center"/>
    </xf>
    <xf numFmtId="169" fontId="1" fillId="0" borderId="5" xfId="2" applyNumberFormat="1" applyFont="1" applyFill="1" applyBorder="1" applyAlignment="1">
      <alignment horizontal="center" vertical="center"/>
    </xf>
    <xf numFmtId="169" fontId="2" fillId="0" borderId="0" xfId="2" applyNumberFormat="1" applyFont="1" applyAlignment="1">
      <alignment vertical="center"/>
    </xf>
    <xf numFmtId="169" fontId="1" fillId="0" borderId="0" xfId="4" applyNumberFormat="1" applyFont="1" applyAlignment="1">
      <alignment vertical="center"/>
    </xf>
    <xf numFmtId="169" fontId="1" fillId="0" borderId="0" xfId="2" applyNumberFormat="1" applyFont="1" applyAlignment="1">
      <alignment vertical="center"/>
    </xf>
    <xf numFmtId="169" fontId="1" fillId="0" borderId="0" xfId="2" applyNumberFormat="1" applyFont="1" applyAlignment="1">
      <alignment horizontal="left" vertical="center"/>
    </xf>
    <xf numFmtId="14" fontId="1" fillId="3" borderId="3" xfId="2" applyNumberFormat="1" applyFont="1" applyFill="1" applyBorder="1" applyAlignment="1">
      <alignment horizontal="center" vertical="center"/>
    </xf>
    <xf numFmtId="0" fontId="1" fillId="3" borderId="3" xfId="6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right" vertical="center"/>
    </xf>
    <xf numFmtId="4" fontId="1" fillId="3" borderId="26" xfId="2" applyNumberFormat="1" applyFont="1" applyFill="1" applyBorder="1" applyAlignment="1">
      <alignment horizontal="right" vertical="center"/>
    </xf>
    <xf numFmtId="0" fontId="10" fillId="4" borderId="6" xfId="2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</cellXfs>
  <cellStyles count="7">
    <cellStyle name="Euro" xfId="1"/>
    <cellStyle name="Millares" xfId="4" builtinId="3"/>
    <cellStyle name="Normal" xfId="0" builtinId="0"/>
    <cellStyle name="Normal 5 3" xfId="5"/>
    <cellStyle name="Normal_~9885111" xfId="2"/>
    <cellStyle name="Normal_PlantillaOrganismos2005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6</xdr:col>
      <xdr:colOff>35298</xdr:colOff>
      <xdr:row>2</xdr:row>
      <xdr:rowOff>219075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16C6761B-445E-46F7-9160-7A385D85A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3350"/>
          <a:ext cx="239341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1038782</xdr:colOff>
      <xdr:row>1</xdr:row>
      <xdr:rowOff>0</xdr:rowOff>
    </xdr:from>
    <xdr:to>
      <xdr:col>7</xdr:col>
      <xdr:colOff>1762647</xdr:colOff>
      <xdr:row>2</xdr:row>
      <xdr:rowOff>197224</xdr:rowOff>
    </xdr:to>
    <xdr:pic>
      <xdr:nvPicPr>
        <xdr:cNvPr id="5" name="0 Imagen" descr="301118_JAL_4_NIVEL_SECRETARÍA_DE LA HACIENDA PÚBLICA_HOJA.jpg">
          <a:extLst>
            <a:ext uri="{FF2B5EF4-FFF2-40B4-BE49-F238E27FC236}">
              <a16:creationId xmlns:a16="http://schemas.microsoft.com/office/drawing/2014/main" id="{C212ECF4-2DE8-4718-A12E-A309BCAF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4686857" y="295275"/>
          <a:ext cx="1715282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A189"/>
  <sheetViews>
    <sheetView showGridLines="0" tabSelected="1" zoomScale="70" zoomScaleNormal="70" workbookViewId="0">
      <selection sqref="A1:AU109"/>
    </sheetView>
  </sheetViews>
  <sheetFormatPr baseColWidth="10" defaultColWidth="14.33203125" defaultRowHeight="13.2" x14ac:dyDescent="0.25"/>
  <cols>
    <col min="1" max="1" width="6.5546875" style="16" customWidth="1"/>
    <col min="2" max="2" width="4.88671875" style="16" customWidth="1"/>
    <col min="3" max="3" width="6.6640625" style="16" customWidth="1"/>
    <col min="4" max="4" width="6.77734375" style="16" customWidth="1"/>
    <col min="5" max="5" width="6.109375" style="16" customWidth="1"/>
    <col min="6" max="6" width="8.33203125" style="16" customWidth="1"/>
    <col min="7" max="7" width="8.88671875" style="16" customWidth="1"/>
    <col min="8" max="8" width="45.5546875" style="15" customWidth="1"/>
    <col min="9" max="9" width="17" style="15" customWidth="1"/>
    <col min="10" max="10" width="6.109375" style="15" bestFit="1" customWidth="1"/>
    <col min="11" max="11" width="12" style="104" customWidth="1"/>
    <col min="12" max="12" width="18.109375" style="16" customWidth="1"/>
    <col min="13" max="13" width="12.77734375" style="16" bestFit="1" customWidth="1"/>
    <col min="14" max="14" width="6.33203125" style="16" bestFit="1" customWidth="1"/>
    <col min="15" max="15" width="10" style="16" bestFit="1" customWidth="1"/>
    <col min="16" max="16" width="15.6640625" style="16" customWidth="1"/>
    <col min="17" max="17" width="20.6640625" style="15" customWidth="1"/>
    <col min="18" max="18" width="16.21875" style="15" customWidth="1"/>
    <col min="19" max="19" width="18.21875" style="15" customWidth="1"/>
    <col min="20" max="20" width="33.33203125" style="15" bestFit="1" customWidth="1"/>
    <col min="21" max="21" width="34.77734375" style="16" customWidth="1"/>
    <col min="22" max="22" width="37.33203125" style="16" customWidth="1"/>
    <col min="23" max="27" width="16.44140625" style="16" customWidth="1"/>
    <col min="28" max="42" width="16.44140625" style="15" customWidth="1"/>
    <col min="43" max="43" width="21" style="15" customWidth="1"/>
    <col min="44" max="46" width="13.6640625" style="15" customWidth="1"/>
    <col min="47" max="47" width="14.88671875" style="15" bestFit="1" customWidth="1"/>
    <col min="48" max="264" width="16.109375" style="15" customWidth="1"/>
    <col min="265" max="16384" width="14.33203125" style="15"/>
  </cols>
  <sheetData>
    <row r="1" spans="1:255" ht="22.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255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23" t="s">
        <v>32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55" ht="20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03"/>
      <c r="L3" s="2"/>
      <c r="M3" s="2"/>
      <c r="N3" s="2"/>
      <c r="O3" s="2"/>
      <c r="P3" s="2"/>
      <c r="Q3" s="2"/>
      <c r="R3" s="2"/>
      <c r="S3" s="2"/>
      <c r="T3" s="2"/>
      <c r="U3" s="11"/>
      <c r="V3" s="1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255" ht="12.75" customHeight="1" x14ac:dyDescent="0.25">
      <c r="U4" s="11"/>
      <c r="V4" s="11"/>
    </row>
    <row r="5" spans="1:255" ht="14.25" customHeight="1" x14ac:dyDescent="0.25">
      <c r="E5" s="15"/>
      <c r="F5" s="17" t="s">
        <v>16</v>
      </c>
      <c r="G5" s="124" t="s">
        <v>54</v>
      </c>
      <c r="H5" s="124"/>
      <c r="I5" s="124"/>
      <c r="J5" s="18"/>
      <c r="U5" s="11"/>
      <c r="V5" s="11"/>
    </row>
    <row r="6" spans="1:255" ht="14.25" customHeight="1" x14ac:dyDescent="0.25">
      <c r="E6" s="15"/>
      <c r="F6" s="17" t="s">
        <v>33</v>
      </c>
      <c r="G6" s="125" t="s">
        <v>55</v>
      </c>
      <c r="H6" s="125"/>
      <c r="I6" s="125"/>
      <c r="J6" s="18"/>
      <c r="U6" s="11"/>
      <c r="V6" s="11"/>
    </row>
    <row r="7" spans="1:255" ht="14.25" customHeight="1" x14ac:dyDescent="0.25">
      <c r="A7" s="3"/>
      <c r="B7" s="3"/>
      <c r="E7" s="15"/>
      <c r="F7" s="17" t="s">
        <v>34</v>
      </c>
      <c r="G7" s="125" t="s">
        <v>56</v>
      </c>
      <c r="H7" s="125"/>
      <c r="I7" s="125"/>
      <c r="J7" s="18"/>
      <c r="K7" s="105"/>
      <c r="L7" s="19"/>
      <c r="M7" s="19"/>
      <c r="N7" s="19"/>
      <c r="O7" s="19"/>
      <c r="P7" s="19"/>
    </row>
    <row r="8" spans="1:255" ht="14.25" customHeight="1" thickBot="1" x14ac:dyDescent="0.3">
      <c r="B8" s="3"/>
      <c r="E8" s="15"/>
      <c r="F8" s="17" t="s">
        <v>35</v>
      </c>
      <c r="G8" s="125" t="s">
        <v>57</v>
      </c>
      <c r="H8" s="125"/>
      <c r="I8" s="125"/>
      <c r="J8" s="18"/>
      <c r="K8" s="106"/>
      <c r="L8" s="20"/>
      <c r="M8" s="20"/>
      <c r="N8" s="20"/>
      <c r="O8" s="20"/>
      <c r="P8" s="20"/>
      <c r="Q8" s="20"/>
      <c r="R8" s="20"/>
      <c r="S8" s="20"/>
    </row>
    <row r="9" spans="1:255" ht="34.5" customHeight="1" x14ac:dyDescent="0.25">
      <c r="W9" s="126" t="s">
        <v>21</v>
      </c>
      <c r="X9" s="127"/>
      <c r="Y9" s="127"/>
      <c r="Z9" s="127"/>
      <c r="AA9" s="127"/>
      <c r="AB9" s="128"/>
      <c r="AC9" s="128"/>
      <c r="AD9" s="129"/>
      <c r="AE9" s="130" t="s">
        <v>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</row>
    <row r="10" spans="1:255" s="21" customFormat="1" ht="58.2" customHeight="1" thickBot="1" x14ac:dyDescent="0.3">
      <c r="A10" s="22"/>
      <c r="B10" s="22"/>
      <c r="C10" s="22"/>
      <c r="D10" s="22"/>
      <c r="E10" s="22"/>
      <c r="F10" s="22"/>
      <c r="G10" s="22"/>
      <c r="H10" s="22"/>
      <c r="K10" s="107"/>
      <c r="L10" s="22"/>
      <c r="M10" s="22"/>
      <c r="N10" s="22"/>
      <c r="O10" s="22"/>
      <c r="P10" s="22"/>
      <c r="U10" s="22"/>
      <c r="V10" s="22"/>
      <c r="W10" s="23"/>
      <c r="X10" s="24"/>
      <c r="Y10" s="24"/>
      <c r="Z10" s="24"/>
      <c r="AA10" s="24"/>
      <c r="AB10" s="121" t="s">
        <v>22</v>
      </c>
      <c r="AC10" s="121"/>
      <c r="AD10" s="122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121" t="s">
        <v>22</v>
      </c>
      <c r="AS10" s="121"/>
      <c r="AT10" s="122"/>
    </row>
    <row r="11" spans="1:255" ht="53.25" customHeight="1" thickBot="1" x14ac:dyDescent="0.3">
      <c r="A11" s="25" t="s">
        <v>36</v>
      </c>
      <c r="B11" s="25" t="s">
        <v>1</v>
      </c>
      <c r="C11" s="25" t="s">
        <v>18</v>
      </c>
      <c r="D11" s="25" t="s">
        <v>2</v>
      </c>
      <c r="E11" s="25" t="s">
        <v>20</v>
      </c>
      <c r="F11" s="25" t="s">
        <v>19</v>
      </c>
      <c r="G11" s="25" t="s">
        <v>37</v>
      </c>
      <c r="H11" s="25" t="s">
        <v>3</v>
      </c>
      <c r="I11" s="25" t="s">
        <v>4</v>
      </c>
      <c r="J11" s="25" t="s">
        <v>38</v>
      </c>
      <c r="K11" s="108" t="s">
        <v>39</v>
      </c>
      <c r="L11" s="25" t="s">
        <v>40</v>
      </c>
      <c r="M11" s="25" t="s">
        <v>41</v>
      </c>
      <c r="N11" s="25" t="s">
        <v>5</v>
      </c>
      <c r="O11" s="25" t="s">
        <v>42</v>
      </c>
      <c r="P11" s="25" t="s">
        <v>43</v>
      </c>
      <c r="Q11" s="25" t="s">
        <v>44</v>
      </c>
      <c r="R11" s="25" t="s">
        <v>45</v>
      </c>
      <c r="S11" s="25" t="s">
        <v>46</v>
      </c>
      <c r="T11" s="25" t="s">
        <v>47</v>
      </c>
      <c r="U11" s="25" t="s">
        <v>48</v>
      </c>
      <c r="V11" s="25" t="s">
        <v>49</v>
      </c>
      <c r="W11" s="26" t="s">
        <v>11</v>
      </c>
      <c r="X11" s="27" t="s">
        <v>14</v>
      </c>
      <c r="Y11" s="27" t="s">
        <v>15</v>
      </c>
      <c r="Z11" s="27" t="s">
        <v>23</v>
      </c>
      <c r="AA11" s="27" t="s">
        <v>24</v>
      </c>
      <c r="AB11" s="28" t="s">
        <v>25</v>
      </c>
      <c r="AC11" s="28" t="s">
        <v>25</v>
      </c>
      <c r="AD11" s="29" t="s">
        <v>25</v>
      </c>
      <c r="AE11" s="26" t="s">
        <v>11</v>
      </c>
      <c r="AF11" s="27" t="s">
        <v>14</v>
      </c>
      <c r="AG11" s="27" t="s">
        <v>15</v>
      </c>
      <c r="AH11" s="27" t="s">
        <v>23</v>
      </c>
      <c r="AI11" s="27" t="s">
        <v>24</v>
      </c>
      <c r="AJ11" s="30" t="s">
        <v>13</v>
      </c>
      <c r="AK11" s="30" t="s">
        <v>12</v>
      </c>
      <c r="AL11" s="31" t="s">
        <v>50</v>
      </c>
      <c r="AM11" s="30" t="s">
        <v>26</v>
      </c>
      <c r="AN11" s="30" t="s">
        <v>27</v>
      </c>
      <c r="AO11" s="30" t="s">
        <v>28</v>
      </c>
      <c r="AP11" s="30" t="s">
        <v>29</v>
      </c>
      <c r="AQ11" s="30" t="s">
        <v>30</v>
      </c>
      <c r="AR11" s="28" t="s">
        <v>25</v>
      </c>
      <c r="AS11" s="28" t="s">
        <v>25</v>
      </c>
      <c r="AT11" s="29" t="s">
        <v>25</v>
      </c>
      <c r="AU11" s="13" t="s">
        <v>6</v>
      </c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s="37" customFormat="1" ht="24" customHeight="1" x14ac:dyDescent="0.25">
      <c r="A12" s="54">
        <v>1</v>
      </c>
      <c r="B12" s="55">
        <v>10</v>
      </c>
      <c r="C12" s="56">
        <v>40</v>
      </c>
      <c r="D12" s="57">
        <v>234</v>
      </c>
      <c r="E12" s="56">
        <v>332</v>
      </c>
      <c r="F12" s="58">
        <v>1</v>
      </c>
      <c r="G12" s="59">
        <v>101</v>
      </c>
      <c r="H12" s="60" t="s">
        <v>58</v>
      </c>
      <c r="I12" s="80" t="s">
        <v>59</v>
      </c>
      <c r="J12" s="81" t="s">
        <v>60</v>
      </c>
      <c r="K12" s="109">
        <v>43440</v>
      </c>
      <c r="L12" s="72" t="s">
        <v>293</v>
      </c>
      <c r="M12" s="33" t="s">
        <v>251</v>
      </c>
      <c r="N12" s="73">
        <v>27</v>
      </c>
      <c r="O12" s="73">
        <v>40</v>
      </c>
      <c r="P12" s="33" t="s">
        <v>254</v>
      </c>
      <c r="Q12" s="33" t="s">
        <v>256</v>
      </c>
      <c r="R12" s="33">
        <v>15</v>
      </c>
      <c r="S12" s="33" t="s">
        <v>258</v>
      </c>
      <c r="T12" s="33" t="s">
        <v>259</v>
      </c>
      <c r="U12" s="85" t="s">
        <v>292</v>
      </c>
      <c r="V12" s="85" t="s">
        <v>288</v>
      </c>
      <c r="W12" s="86">
        <v>53511.9</v>
      </c>
      <c r="X12" s="34">
        <v>1434.01</v>
      </c>
      <c r="Y12" s="34">
        <v>1148.1500000000001</v>
      </c>
      <c r="Z12" s="34">
        <v>0</v>
      </c>
      <c r="AA12" s="34">
        <v>0</v>
      </c>
      <c r="AB12" s="34">
        <v>0</v>
      </c>
      <c r="AC12" s="34">
        <v>0</v>
      </c>
      <c r="AD12" s="35">
        <v>0</v>
      </c>
      <c r="AE12" s="94">
        <f>W12*12</f>
        <v>642142.80000000005</v>
      </c>
      <c r="AF12" s="94">
        <f>X12*12</f>
        <v>17208.12</v>
      </c>
      <c r="AG12" s="94">
        <f>Y12*12</f>
        <v>13777.800000000001</v>
      </c>
      <c r="AH12" s="94">
        <v>0</v>
      </c>
      <c r="AI12" s="94">
        <f>AA12*12</f>
        <v>0</v>
      </c>
      <c r="AJ12" s="93">
        <f>((W12/30)+(AQ12/12)/30)*50</f>
        <v>89186.5</v>
      </c>
      <c r="AK12" s="93">
        <f>((W12/30)+(AQ12/12)/30)*5</f>
        <v>8918.65</v>
      </c>
      <c r="AL12" s="93">
        <v>0</v>
      </c>
      <c r="AM12" s="93">
        <f>(AE12+AQ12)*0.175</f>
        <v>112374.99</v>
      </c>
      <c r="AN12" s="93">
        <f>(AE12+AQ12)*0.03</f>
        <v>19264.284</v>
      </c>
      <c r="AO12" s="93">
        <v>22800</v>
      </c>
      <c r="AP12" s="93">
        <f>(AE12+AQ12)*0.02</f>
        <v>12842.856000000002</v>
      </c>
      <c r="AQ12" s="34">
        <v>0</v>
      </c>
      <c r="AR12" s="34">
        <v>0</v>
      </c>
      <c r="AS12" s="34">
        <v>0</v>
      </c>
      <c r="AT12" s="35">
        <v>0</v>
      </c>
      <c r="AU12" s="36">
        <f>SUM(AE12:AT12)</f>
        <v>938516.00000000012</v>
      </c>
    </row>
    <row r="13" spans="1:255" s="37" customFormat="1" ht="24" customHeight="1" x14ac:dyDescent="0.25">
      <c r="A13" s="54">
        <f>A12+1</f>
        <v>2</v>
      </c>
      <c r="B13" s="55">
        <v>10</v>
      </c>
      <c r="C13" s="56">
        <v>40</v>
      </c>
      <c r="D13" s="57">
        <v>234</v>
      </c>
      <c r="E13" s="56">
        <v>332</v>
      </c>
      <c r="F13" s="58">
        <v>1</v>
      </c>
      <c r="G13" s="59">
        <v>240</v>
      </c>
      <c r="H13" s="60" t="s">
        <v>61</v>
      </c>
      <c r="I13" s="80" t="s">
        <v>62</v>
      </c>
      <c r="J13" s="81" t="s">
        <v>63</v>
      </c>
      <c r="K13" s="109">
        <v>43440</v>
      </c>
      <c r="L13" s="72" t="s">
        <v>293</v>
      </c>
      <c r="M13" s="33" t="s">
        <v>251</v>
      </c>
      <c r="N13" s="73">
        <v>16</v>
      </c>
      <c r="O13" s="73">
        <v>40</v>
      </c>
      <c r="P13" s="33" t="s">
        <v>254</v>
      </c>
      <c r="Q13" s="33" t="s">
        <v>256</v>
      </c>
      <c r="R13" s="33">
        <v>15</v>
      </c>
      <c r="S13" s="33" t="s">
        <v>258</v>
      </c>
      <c r="T13" s="33" t="s">
        <v>260</v>
      </c>
      <c r="U13" s="85" t="s">
        <v>292</v>
      </c>
      <c r="V13" s="85" t="s">
        <v>288</v>
      </c>
      <c r="W13" s="86">
        <v>20680</v>
      </c>
      <c r="X13" s="34">
        <v>1389</v>
      </c>
      <c r="Y13" s="34">
        <v>949.2</v>
      </c>
      <c r="Z13" s="34">
        <v>0</v>
      </c>
      <c r="AA13" s="34">
        <v>0</v>
      </c>
      <c r="AB13" s="34">
        <v>0</v>
      </c>
      <c r="AC13" s="34">
        <v>0</v>
      </c>
      <c r="AD13" s="35">
        <v>0</v>
      </c>
      <c r="AE13" s="94">
        <f t="shared" ref="AE13:AG70" si="0">W13*12</f>
        <v>248160</v>
      </c>
      <c r="AF13" s="94">
        <f t="shared" si="0"/>
        <v>16668</v>
      </c>
      <c r="AG13" s="94">
        <f t="shared" si="0"/>
        <v>11390.400000000001</v>
      </c>
      <c r="AH13" s="94">
        <v>0</v>
      </c>
      <c r="AI13" s="94">
        <f t="shared" ref="AI13:AI76" si="1">AA13*12</f>
        <v>0</v>
      </c>
      <c r="AJ13" s="93">
        <f>((W13/30)+(AQ13/12)/30)*50</f>
        <v>34466.666666666672</v>
      </c>
      <c r="AK13" s="93">
        <f>((W13/30)+(AQ13/12)/30)*5</f>
        <v>3446.666666666667</v>
      </c>
      <c r="AL13" s="93">
        <v>0</v>
      </c>
      <c r="AM13" s="93">
        <f t="shared" ref="AM13:AM18" si="2">(AE13+AQ13)*0.175</f>
        <v>43428</v>
      </c>
      <c r="AN13" s="93">
        <f>(AE13+AQ13)*0.03</f>
        <v>7444.7999999999993</v>
      </c>
      <c r="AO13" s="93">
        <v>11014.92</v>
      </c>
      <c r="AP13" s="93">
        <f>(AE13+AQ13)*0.02</f>
        <v>4963.2</v>
      </c>
      <c r="AQ13" s="34">
        <v>0</v>
      </c>
      <c r="AR13" s="34">
        <v>0</v>
      </c>
      <c r="AS13" s="34">
        <v>0</v>
      </c>
      <c r="AT13" s="35">
        <v>0</v>
      </c>
      <c r="AU13" s="36">
        <f>SUM(AE13:AT13)</f>
        <v>380982.65333333338</v>
      </c>
    </row>
    <row r="14" spans="1:255" s="37" customFormat="1" ht="24" customHeight="1" x14ac:dyDescent="0.25">
      <c r="A14" s="54">
        <f t="shared" ref="A14:A77" si="3">A13+1</f>
        <v>3</v>
      </c>
      <c r="B14" s="55">
        <v>10</v>
      </c>
      <c r="C14" s="56">
        <v>40</v>
      </c>
      <c r="D14" s="57">
        <v>234</v>
      </c>
      <c r="E14" s="56">
        <v>332</v>
      </c>
      <c r="F14" s="58">
        <v>1</v>
      </c>
      <c r="G14" s="59">
        <v>394</v>
      </c>
      <c r="H14" s="60" t="s">
        <v>64</v>
      </c>
      <c r="I14" s="80" t="s">
        <v>65</v>
      </c>
      <c r="J14" s="81" t="s">
        <v>60</v>
      </c>
      <c r="K14" s="109">
        <v>40969</v>
      </c>
      <c r="L14" s="72" t="s">
        <v>294</v>
      </c>
      <c r="M14" s="33" t="s">
        <v>251</v>
      </c>
      <c r="N14" s="74">
        <v>1</v>
      </c>
      <c r="O14" s="74">
        <v>40</v>
      </c>
      <c r="P14" s="33" t="s">
        <v>255</v>
      </c>
      <c r="Q14" s="33" t="s">
        <v>257</v>
      </c>
      <c r="R14" s="33">
        <v>15</v>
      </c>
      <c r="S14" s="33" t="s">
        <v>258</v>
      </c>
      <c r="T14" s="33" t="s">
        <v>261</v>
      </c>
      <c r="U14" s="85" t="s">
        <v>292</v>
      </c>
      <c r="V14" s="85" t="s">
        <v>288</v>
      </c>
      <c r="W14" s="86">
        <v>10173</v>
      </c>
      <c r="X14" s="34">
        <v>548.88</v>
      </c>
      <c r="Y14" s="34">
        <v>346.98</v>
      </c>
      <c r="Z14" s="34">
        <v>0</v>
      </c>
      <c r="AA14" s="34">
        <v>176.72</v>
      </c>
      <c r="AB14" s="34">
        <v>0</v>
      </c>
      <c r="AC14" s="34">
        <v>0</v>
      </c>
      <c r="AD14" s="35">
        <v>0</v>
      </c>
      <c r="AE14" s="94">
        <f t="shared" si="0"/>
        <v>122076</v>
      </c>
      <c r="AF14" s="94">
        <f t="shared" si="0"/>
        <v>6586.5599999999995</v>
      </c>
      <c r="AG14" s="94">
        <f t="shared" si="0"/>
        <v>4163.76</v>
      </c>
      <c r="AH14" s="94">
        <v>0</v>
      </c>
      <c r="AI14" s="94">
        <f t="shared" si="1"/>
        <v>2120.64</v>
      </c>
      <c r="AJ14" s="93">
        <f t="shared" ref="AJ14:AJ18" si="4">((W14/30)+(AQ14/12)/30)*50</f>
        <v>17955</v>
      </c>
      <c r="AK14" s="93">
        <f t="shared" ref="AK14:AK18" si="5">((W14/30)+(AQ14/12)/30)*5</f>
        <v>1795.5</v>
      </c>
      <c r="AL14" s="93">
        <f>((W14+600)/30)*15</f>
        <v>5386.5</v>
      </c>
      <c r="AM14" s="93">
        <f>(AE14+AQ14)*0.175</f>
        <v>22623.3</v>
      </c>
      <c r="AN14" s="93">
        <f t="shared" ref="AN14:AN18" si="6">(AE14+AQ14)*0.03</f>
        <v>3878.2799999999997</v>
      </c>
      <c r="AO14" s="93">
        <v>8527.08</v>
      </c>
      <c r="AP14" s="93">
        <f t="shared" ref="AP14:AP18" si="7">(AE14+AQ14)*0.02</f>
        <v>2585.52</v>
      </c>
      <c r="AQ14" s="34">
        <v>7200</v>
      </c>
      <c r="AR14" s="34">
        <v>0</v>
      </c>
      <c r="AS14" s="34">
        <v>0</v>
      </c>
      <c r="AT14" s="35">
        <v>0</v>
      </c>
      <c r="AU14" s="36">
        <f t="shared" ref="AU14:AU77" si="8">SUM(AE14:AT14)</f>
        <v>204898.13999999998</v>
      </c>
    </row>
    <row r="15" spans="1:255" s="37" customFormat="1" ht="24" customHeight="1" x14ac:dyDescent="0.25">
      <c r="A15" s="54">
        <f t="shared" si="3"/>
        <v>4</v>
      </c>
      <c r="B15" s="55">
        <v>10</v>
      </c>
      <c r="C15" s="56">
        <v>40</v>
      </c>
      <c r="D15" s="57">
        <v>234</v>
      </c>
      <c r="E15" s="56">
        <v>332</v>
      </c>
      <c r="F15" s="58">
        <v>1</v>
      </c>
      <c r="G15" s="59">
        <v>202</v>
      </c>
      <c r="H15" s="60" t="s">
        <v>66</v>
      </c>
      <c r="I15" s="80" t="s">
        <v>67</v>
      </c>
      <c r="J15" s="81" t="s">
        <v>63</v>
      </c>
      <c r="K15" s="109">
        <v>37634</v>
      </c>
      <c r="L15" s="72" t="s">
        <v>294</v>
      </c>
      <c r="M15" s="33" t="s">
        <v>251</v>
      </c>
      <c r="N15" s="73">
        <v>22</v>
      </c>
      <c r="O15" s="73">
        <v>40</v>
      </c>
      <c r="P15" s="33" t="s">
        <v>254</v>
      </c>
      <c r="Q15" s="33" t="s">
        <v>256</v>
      </c>
      <c r="R15" s="33">
        <v>15</v>
      </c>
      <c r="S15" s="33" t="s">
        <v>258</v>
      </c>
      <c r="T15" s="33" t="s">
        <v>262</v>
      </c>
      <c r="U15" s="85" t="s">
        <v>292</v>
      </c>
      <c r="V15" s="85" t="s">
        <v>289</v>
      </c>
      <c r="W15" s="86">
        <v>31028.26</v>
      </c>
      <c r="X15" s="34">
        <v>902.55</v>
      </c>
      <c r="Y15" s="34">
        <v>706.16</v>
      </c>
      <c r="Z15" s="34">
        <v>0</v>
      </c>
      <c r="AA15" s="34">
        <v>353.44</v>
      </c>
      <c r="AB15" s="34">
        <v>0</v>
      </c>
      <c r="AC15" s="34">
        <v>0</v>
      </c>
      <c r="AD15" s="35">
        <v>0</v>
      </c>
      <c r="AE15" s="94">
        <f t="shared" si="0"/>
        <v>372339.12</v>
      </c>
      <c r="AF15" s="94">
        <f t="shared" si="0"/>
        <v>10830.599999999999</v>
      </c>
      <c r="AG15" s="94">
        <f t="shared" si="0"/>
        <v>8473.92</v>
      </c>
      <c r="AH15" s="94">
        <v>0</v>
      </c>
      <c r="AI15" s="94">
        <f t="shared" si="1"/>
        <v>4241.28</v>
      </c>
      <c r="AJ15" s="93">
        <f t="shared" si="4"/>
        <v>51713.766666666663</v>
      </c>
      <c r="AK15" s="93">
        <f t="shared" si="5"/>
        <v>5171.3766666666661</v>
      </c>
      <c r="AL15" s="93">
        <f t="shared" ref="AL15:AL16" si="9">(W15/30)*15</f>
        <v>15514.13</v>
      </c>
      <c r="AM15" s="93">
        <f t="shared" si="2"/>
        <v>65159.345999999998</v>
      </c>
      <c r="AN15" s="93">
        <f t="shared" si="6"/>
        <v>11170.1736</v>
      </c>
      <c r="AO15" s="93">
        <v>16800</v>
      </c>
      <c r="AP15" s="93">
        <f t="shared" si="7"/>
        <v>7446.7824000000001</v>
      </c>
      <c r="AQ15" s="34">
        <v>0</v>
      </c>
      <c r="AR15" s="34">
        <v>0</v>
      </c>
      <c r="AS15" s="34">
        <v>0</v>
      </c>
      <c r="AT15" s="35">
        <v>0</v>
      </c>
      <c r="AU15" s="36">
        <f t="shared" si="8"/>
        <v>568860.49533333327</v>
      </c>
    </row>
    <row r="16" spans="1:255" s="37" customFormat="1" ht="24" customHeight="1" x14ac:dyDescent="0.25">
      <c r="A16" s="54">
        <f t="shared" si="3"/>
        <v>5</v>
      </c>
      <c r="B16" s="55">
        <v>10</v>
      </c>
      <c r="C16" s="56">
        <v>40</v>
      </c>
      <c r="D16" s="57">
        <v>234</v>
      </c>
      <c r="E16" s="56">
        <v>332</v>
      </c>
      <c r="F16" s="58">
        <v>1</v>
      </c>
      <c r="G16" s="59">
        <v>203</v>
      </c>
      <c r="H16" s="60" t="s">
        <v>68</v>
      </c>
      <c r="I16" s="80" t="s">
        <v>69</v>
      </c>
      <c r="J16" s="81" t="s">
        <v>63</v>
      </c>
      <c r="K16" s="109">
        <v>34335</v>
      </c>
      <c r="L16" s="72" t="s">
        <v>294</v>
      </c>
      <c r="M16" s="33" t="s">
        <v>251</v>
      </c>
      <c r="N16" s="73">
        <v>14</v>
      </c>
      <c r="O16" s="73">
        <v>40</v>
      </c>
      <c r="P16" s="33" t="s">
        <v>254</v>
      </c>
      <c r="Q16" s="33" t="s">
        <v>256</v>
      </c>
      <c r="R16" s="33">
        <v>15</v>
      </c>
      <c r="S16" s="33" t="s">
        <v>258</v>
      </c>
      <c r="T16" s="33" t="s">
        <v>263</v>
      </c>
      <c r="U16" s="85" t="s">
        <v>292</v>
      </c>
      <c r="V16" s="85" t="s">
        <v>289</v>
      </c>
      <c r="W16" s="86">
        <v>17654</v>
      </c>
      <c r="X16" s="34">
        <v>1163</v>
      </c>
      <c r="Y16" s="34">
        <v>722</v>
      </c>
      <c r="Z16" s="34">
        <v>0</v>
      </c>
      <c r="AA16" s="34">
        <v>530.16</v>
      </c>
      <c r="AB16" s="34">
        <v>0</v>
      </c>
      <c r="AC16" s="34">
        <v>0</v>
      </c>
      <c r="AD16" s="35">
        <v>0</v>
      </c>
      <c r="AE16" s="94">
        <f t="shared" si="0"/>
        <v>211848</v>
      </c>
      <c r="AF16" s="94">
        <f t="shared" si="0"/>
        <v>13956</v>
      </c>
      <c r="AG16" s="94">
        <f t="shared" si="0"/>
        <v>8664</v>
      </c>
      <c r="AH16" s="94">
        <v>0</v>
      </c>
      <c r="AI16" s="94">
        <f t="shared" si="1"/>
        <v>6361.92</v>
      </c>
      <c r="AJ16" s="93">
        <f t="shared" si="4"/>
        <v>29423.333333333336</v>
      </c>
      <c r="AK16" s="93">
        <f t="shared" si="5"/>
        <v>2942.3333333333335</v>
      </c>
      <c r="AL16" s="93">
        <f t="shared" si="9"/>
        <v>8827</v>
      </c>
      <c r="AM16" s="93">
        <f t="shared" si="2"/>
        <v>37073.399999999994</v>
      </c>
      <c r="AN16" s="93">
        <f t="shared" si="6"/>
        <v>6355.44</v>
      </c>
      <c r="AO16" s="93">
        <v>10800</v>
      </c>
      <c r="AP16" s="93">
        <f t="shared" si="7"/>
        <v>4236.96</v>
      </c>
      <c r="AQ16" s="34">
        <v>0</v>
      </c>
      <c r="AR16" s="34">
        <v>0</v>
      </c>
      <c r="AS16" s="34">
        <v>0</v>
      </c>
      <c r="AT16" s="35">
        <v>0</v>
      </c>
      <c r="AU16" s="36">
        <f t="shared" si="8"/>
        <v>340488.38666666672</v>
      </c>
    </row>
    <row r="17" spans="1:47" s="37" customFormat="1" ht="24" customHeight="1" x14ac:dyDescent="0.25">
      <c r="A17" s="54">
        <f t="shared" si="3"/>
        <v>6</v>
      </c>
      <c r="B17" s="55">
        <v>10</v>
      </c>
      <c r="C17" s="56">
        <v>40</v>
      </c>
      <c r="D17" s="57">
        <v>234</v>
      </c>
      <c r="E17" s="56">
        <v>332</v>
      </c>
      <c r="F17" s="58">
        <v>1</v>
      </c>
      <c r="G17" s="59">
        <v>210</v>
      </c>
      <c r="H17" s="60" t="s">
        <v>70</v>
      </c>
      <c r="I17" s="80" t="s">
        <v>71</v>
      </c>
      <c r="J17" s="81" t="s">
        <v>63</v>
      </c>
      <c r="K17" s="109">
        <v>34391</v>
      </c>
      <c r="L17" s="72" t="s">
        <v>294</v>
      </c>
      <c r="M17" s="33" t="s">
        <v>251</v>
      </c>
      <c r="N17" s="73">
        <v>1</v>
      </c>
      <c r="O17" s="73">
        <v>40</v>
      </c>
      <c r="P17" s="33" t="s">
        <v>255</v>
      </c>
      <c r="Q17" s="33" t="s">
        <v>257</v>
      </c>
      <c r="R17" s="33">
        <v>15</v>
      </c>
      <c r="S17" s="33" t="s">
        <v>258</v>
      </c>
      <c r="T17" s="33" t="s">
        <v>264</v>
      </c>
      <c r="U17" s="85" t="s">
        <v>292</v>
      </c>
      <c r="V17" s="85" t="s">
        <v>288</v>
      </c>
      <c r="W17" s="86">
        <v>10173.09</v>
      </c>
      <c r="X17" s="34">
        <v>548.86</v>
      </c>
      <c r="Y17" s="34">
        <v>346.98</v>
      </c>
      <c r="Z17" s="34">
        <v>0</v>
      </c>
      <c r="AA17" s="34">
        <v>530.16</v>
      </c>
      <c r="AB17" s="34">
        <v>0</v>
      </c>
      <c r="AC17" s="34">
        <v>0</v>
      </c>
      <c r="AD17" s="35">
        <v>0</v>
      </c>
      <c r="AE17" s="94">
        <f t="shared" si="0"/>
        <v>122077.08</v>
      </c>
      <c r="AF17" s="94">
        <f t="shared" si="0"/>
        <v>6586.32</v>
      </c>
      <c r="AG17" s="94">
        <f t="shared" si="0"/>
        <v>4163.76</v>
      </c>
      <c r="AH17" s="94">
        <v>0</v>
      </c>
      <c r="AI17" s="94">
        <f t="shared" si="1"/>
        <v>6361.92</v>
      </c>
      <c r="AJ17" s="93">
        <f t="shared" si="4"/>
        <v>17955.150000000001</v>
      </c>
      <c r="AK17" s="93">
        <f t="shared" si="5"/>
        <v>1795.5150000000001</v>
      </c>
      <c r="AL17" s="93">
        <f t="shared" ref="AL17:AL18" si="10">((W17+600)/30)*15</f>
        <v>5386.5450000000001</v>
      </c>
      <c r="AM17" s="93">
        <f t="shared" si="2"/>
        <v>22623.488999999998</v>
      </c>
      <c r="AN17" s="93">
        <f t="shared" si="6"/>
        <v>3878.3123999999998</v>
      </c>
      <c r="AO17" s="93">
        <v>8646</v>
      </c>
      <c r="AP17" s="93">
        <f t="shared" si="7"/>
        <v>2585.5416</v>
      </c>
      <c r="AQ17" s="34">
        <v>7200</v>
      </c>
      <c r="AR17" s="34">
        <v>0</v>
      </c>
      <c r="AS17" s="34">
        <v>0</v>
      </c>
      <c r="AT17" s="35">
        <v>0</v>
      </c>
      <c r="AU17" s="36">
        <f t="shared" si="8"/>
        <v>209259.63300000003</v>
      </c>
    </row>
    <row r="18" spans="1:47" s="37" customFormat="1" ht="24" customHeight="1" x14ac:dyDescent="0.25">
      <c r="A18" s="54">
        <f t="shared" si="3"/>
        <v>7</v>
      </c>
      <c r="B18" s="55">
        <v>10</v>
      </c>
      <c r="C18" s="56">
        <v>40</v>
      </c>
      <c r="D18" s="57">
        <v>234</v>
      </c>
      <c r="E18" s="56">
        <v>332</v>
      </c>
      <c r="F18" s="58">
        <v>1</v>
      </c>
      <c r="G18" s="59">
        <v>211</v>
      </c>
      <c r="H18" s="60" t="s">
        <v>72</v>
      </c>
      <c r="I18" s="80" t="s">
        <v>73</v>
      </c>
      <c r="J18" s="81" t="s">
        <v>63</v>
      </c>
      <c r="K18" s="109">
        <v>35889</v>
      </c>
      <c r="L18" s="72" t="s">
        <v>294</v>
      </c>
      <c r="M18" s="33" t="s">
        <v>251</v>
      </c>
      <c r="N18" s="73">
        <v>1</v>
      </c>
      <c r="O18" s="73">
        <v>40</v>
      </c>
      <c r="P18" s="33" t="s">
        <v>255</v>
      </c>
      <c r="Q18" s="33" t="s">
        <v>257</v>
      </c>
      <c r="R18" s="33">
        <v>15</v>
      </c>
      <c r="S18" s="33" t="s">
        <v>258</v>
      </c>
      <c r="T18" s="33" t="s">
        <v>264</v>
      </c>
      <c r="U18" s="85" t="s">
        <v>292</v>
      </c>
      <c r="V18" s="85" t="s">
        <v>288</v>
      </c>
      <c r="W18" s="86">
        <v>10173.09</v>
      </c>
      <c r="X18" s="34">
        <v>548.86</v>
      </c>
      <c r="Y18" s="34">
        <v>346.98</v>
      </c>
      <c r="Z18" s="34">
        <v>0</v>
      </c>
      <c r="AA18" s="34">
        <v>441.8</v>
      </c>
      <c r="AB18" s="34">
        <v>0</v>
      </c>
      <c r="AC18" s="34">
        <v>0</v>
      </c>
      <c r="AD18" s="35">
        <v>0</v>
      </c>
      <c r="AE18" s="94">
        <f t="shared" si="0"/>
        <v>122077.08</v>
      </c>
      <c r="AF18" s="94">
        <f t="shared" si="0"/>
        <v>6586.32</v>
      </c>
      <c r="AG18" s="94">
        <f t="shared" si="0"/>
        <v>4163.76</v>
      </c>
      <c r="AH18" s="94">
        <v>0</v>
      </c>
      <c r="AI18" s="94">
        <f t="shared" si="1"/>
        <v>5301.6</v>
      </c>
      <c r="AJ18" s="93">
        <f t="shared" si="4"/>
        <v>17955.150000000001</v>
      </c>
      <c r="AK18" s="93">
        <f t="shared" si="5"/>
        <v>1795.5150000000001</v>
      </c>
      <c r="AL18" s="93">
        <f t="shared" si="10"/>
        <v>5386.5450000000001</v>
      </c>
      <c r="AM18" s="93">
        <f t="shared" si="2"/>
        <v>22623.488999999998</v>
      </c>
      <c r="AN18" s="93">
        <f t="shared" si="6"/>
        <v>3878.3123999999998</v>
      </c>
      <c r="AO18" s="93">
        <v>8646</v>
      </c>
      <c r="AP18" s="93">
        <f t="shared" si="7"/>
        <v>2585.5416</v>
      </c>
      <c r="AQ18" s="34">
        <v>7200</v>
      </c>
      <c r="AR18" s="34">
        <v>0</v>
      </c>
      <c r="AS18" s="34">
        <v>0</v>
      </c>
      <c r="AT18" s="35">
        <v>0</v>
      </c>
      <c r="AU18" s="36">
        <f t="shared" si="8"/>
        <v>208199.31300000002</v>
      </c>
    </row>
    <row r="19" spans="1:47" s="37" customFormat="1" ht="24" customHeight="1" x14ac:dyDescent="0.25">
      <c r="A19" s="61">
        <f t="shared" si="3"/>
        <v>8</v>
      </c>
      <c r="B19" s="62">
        <v>10</v>
      </c>
      <c r="C19" s="63">
        <v>40</v>
      </c>
      <c r="D19" s="64">
        <v>234</v>
      </c>
      <c r="E19" s="63">
        <v>332</v>
      </c>
      <c r="F19" s="65">
        <v>1</v>
      </c>
      <c r="G19" s="66">
        <v>212</v>
      </c>
      <c r="H19" s="67" t="s">
        <v>253</v>
      </c>
      <c r="I19" s="82" t="s">
        <v>74</v>
      </c>
      <c r="J19" s="83" t="s">
        <v>63</v>
      </c>
      <c r="K19" s="110">
        <v>35915</v>
      </c>
      <c r="L19" s="117" t="s">
        <v>294</v>
      </c>
      <c r="M19" s="90" t="s">
        <v>252</v>
      </c>
      <c r="N19" s="118">
        <v>1</v>
      </c>
      <c r="O19" s="118">
        <v>40</v>
      </c>
      <c r="P19" s="90" t="s">
        <v>255</v>
      </c>
      <c r="Q19" s="90" t="s">
        <v>257</v>
      </c>
      <c r="R19" s="90">
        <v>15</v>
      </c>
      <c r="S19" s="90" t="s">
        <v>258</v>
      </c>
      <c r="T19" s="90" t="s">
        <v>264</v>
      </c>
      <c r="U19" s="91" t="s">
        <v>292</v>
      </c>
      <c r="V19" s="91" t="s">
        <v>288</v>
      </c>
      <c r="W19" s="120">
        <v>5086.5450000000001</v>
      </c>
      <c r="X19" s="96">
        <v>274.43</v>
      </c>
      <c r="Y19" s="96">
        <v>173.49</v>
      </c>
      <c r="Z19" s="96">
        <v>0</v>
      </c>
      <c r="AA19" s="96">
        <v>220.9</v>
      </c>
      <c r="AB19" s="96">
        <v>0</v>
      </c>
      <c r="AC19" s="96">
        <v>0</v>
      </c>
      <c r="AD19" s="97">
        <v>0</v>
      </c>
      <c r="AE19" s="95">
        <v>5086.5450000000001</v>
      </c>
      <c r="AF19" s="95">
        <v>274.43</v>
      </c>
      <c r="AG19" s="95">
        <v>173.49</v>
      </c>
      <c r="AH19" s="95">
        <v>0</v>
      </c>
      <c r="AI19" s="95">
        <v>220.9</v>
      </c>
      <c r="AJ19" s="95">
        <v>696.79</v>
      </c>
      <c r="AK19" s="95">
        <v>69.680000000000007</v>
      </c>
      <c r="AL19" s="95">
        <v>0</v>
      </c>
      <c r="AM19" s="95">
        <v>890.14537499999994</v>
      </c>
      <c r="AN19" s="95">
        <v>152.59635</v>
      </c>
      <c r="AO19" s="95">
        <v>400</v>
      </c>
      <c r="AP19" s="96">
        <v>101.73090000000001</v>
      </c>
      <c r="AQ19" s="96">
        <v>0</v>
      </c>
      <c r="AR19" s="34">
        <v>0</v>
      </c>
      <c r="AS19" s="34">
        <v>0</v>
      </c>
      <c r="AT19" s="35">
        <v>0</v>
      </c>
      <c r="AU19" s="36">
        <f t="shared" si="8"/>
        <v>8066.3076249999995</v>
      </c>
    </row>
    <row r="20" spans="1:47" s="37" customFormat="1" ht="24" customHeight="1" x14ac:dyDescent="0.25">
      <c r="A20" s="54">
        <f t="shared" si="3"/>
        <v>9</v>
      </c>
      <c r="B20" s="55">
        <v>10</v>
      </c>
      <c r="C20" s="56">
        <v>40</v>
      </c>
      <c r="D20" s="57">
        <v>234</v>
      </c>
      <c r="E20" s="56">
        <v>332</v>
      </c>
      <c r="F20" s="58">
        <v>1</v>
      </c>
      <c r="G20" s="59">
        <v>213</v>
      </c>
      <c r="H20" s="60" t="s">
        <v>75</v>
      </c>
      <c r="I20" s="80" t="s">
        <v>76</v>
      </c>
      <c r="J20" s="81" t="s">
        <v>63</v>
      </c>
      <c r="K20" s="109">
        <v>34335</v>
      </c>
      <c r="L20" s="72" t="s">
        <v>294</v>
      </c>
      <c r="M20" s="33" t="s">
        <v>251</v>
      </c>
      <c r="N20" s="73">
        <v>1</v>
      </c>
      <c r="O20" s="73">
        <v>40</v>
      </c>
      <c r="P20" s="33" t="s">
        <v>255</v>
      </c>
      <c r="Q20" s="33" t="s">
        <v>257</v>
      </c>
      <c r="R20" s="33">
        <v>15</v>
      </c>
      <c r="S20" s="33" t="s">
        <v>258</v>
      </c>
      <c r="T20" s="33" t="s">
        <v>264</v>
      </c>
      <c r="U20" s="85" t="s">
        <v>292</v>
      </c>
      <c r="V20" s="85" t="s">
        <v>288</v>
      </c>
      <c r="W20" s="86">
        <v>10173.09</v>
      </c>
      <c r="X20" s="34">
        <v>548.86</v>
      </c>
      <c r="Y20" s="34">
        <v>346.98</v>
      </c>
      <c r="Z20" s="34">
        <v>0</v>
      </c>
      <c r="AA20" s="34">
        <v>530.16</v>
      </c>
      <c r="AB20" s="34">
        <v>0</v>
      </c>
      <c r="AC20" s="34">
        <v>0</v>
      </c>
      <c r="AD20" s="35">
        <v>0</v>
      </c>
      <c r="AE20" s="94">
        <f t="shared" si="0"/>
        <v>122077.08</v>
      </c>
      <c r="AF20" s="94">
        <f t="shared" si="0"/>
        <v>6586.32</v>
      </c>
      <c r="AG20" s="94">
        <f t="shared" si="0"/>
        <v>4163.76</v>
      </c>
      <c r="AH20" s="94">
        <v>0</v>
      </c>
      <c r="AI20" s="94">
        <f t="shared" si="1"/>
        <v>6361.92</v>
      </c>
      <c r="AJ20" s="93">
        <f t="shared" ref="AJ20:AJ83" si="11">((W20/30)+(AQ20/12)/30)*50</f>
        <v>17955.150000000001</v>
      </c>
      <c r="AK20" s="93">
        <f t="shared" ref="AK20:AK83" si="12">((W20/30)+(AQ20/12)/30)*5</f>
        <v>1795.5150000000001</v>
      </c>
      <c r="AL20" s="93">
        <f t="shared" ref="AL20:AL83" si="13">((W20+600)/30)*15</f>
        <v>5386.5450000000001</v>
      </c>
      <c r="AM20" s="93">
        <f t="shared" ref="AM20:AM83" si="14">(AE20+AQ20)*0.175</f>
        <v>22623.488999999998</v>
      </c>
      <c r="AN20" s="93">
        <f t="shared" ref="AN20:AN83" si="15">(AE20+AQ20)*0.03</f>
        <v>3878.3123999999998</v>
      </c>
      <c r="AO20" s="93">
        <v>8646</v>
      </c>
      <c r="AP20" s="93">
        <f t="shared" ref="AP20:AP83" si="16">(AE20+AQ20)*0.02</f>
        <v>2585.5416</v>
      </c>
      <c r="AQ20" s="34">
        <v>7200</v>
      </c>
      <c r="AR20" s="34">
        <v>0</v>
      </c>
      <c r="AS20" s="34">
        <v>0</v>
      </c>
      <c r="AT20" s="35">
        <v>0</v>
      </c>
      <c r="AU20" s="36">
        <f t="shared" si="8"/>
        <v>209259.63300000003</v>
      </c>
    </row>
    <row r="21" spans="1:47" s="37" customFormat="1" ht="24" customHeight="1" x14ac:dyDescent="0.25">
      <c r="A21" s="54">
        <f t="shared" si="3"/>
        <v>10</v>
      </c>
      <c r="B21" s="55">
        <v>10</v>
      </c>
      <c r="C21" s="56">
        <v>40</v>
      </c>
      <c r="D21" s="57">
        <v>234</v>
      </c>
      <c r="E21" s="56">
        <v>332</v>
      </c>
      <c r="F21" s="58">
        <v>1</v>
      </c>
      <c r="G21" s="59">
        <v>217</v>
      </c>
      <c r="H21" s="60" t="s">
        <v>77</v>
      </c>
      <c r="I21" s="80" t="s">
        <v>78</v>
      </c>
      <c r="J21" s="81" t="s">
        <v>63</v>
      </c>
      <c r="K21" s="109">
        <v>36701</v>
      </c>
      <c r="L21" s="72" t="s">
        <v>294</v>
      </c>
      <c r="M21" s="33" t="s">
        <v>251</v>
      </c>
      <c r="N21" s="73">
        <v>1</v>
      </c>
      <c r="O21" s="73">
        <v>40</v>
      </c>
      <c r="P21" s="33" t="s">
        <v>255</v>
      </c>
      <c r="Q21" s="33" t="s">
        <v>257</v>
      </c>
      <c r="R21" s="33">
        <v>15</v>
      </c>
      <c r="S21" s="33" t="s">
        <v>258</v>
      </c>
      <c r="T21" s="33" t="s">
        <v>264</v>
      </c>
      <c r="U21" s="85" t="s">
        <v>292</v>
      </c>
      <c r="V21" s="85" t="s">
        <v>288</v>
      </c>
      <c r="W21" s="86">
        <v>10173.09</v>
      </c>
      <c r="X21" s="34">
        <v>548.86</v>
      </c>
      <c r="Y21" s="34">
        <v>346.98</v>
      </c>
      <c r="Z21" s="34">
        <v>0</v>
      </c>
      <c r="AA21" s="34">
        <v>441.8</v>
      </c>
      <c r="AB21" s="34">
        <v>0</v>
      </c>
      <c r="AC21" s="34">
        <v>0</v>
      </c>
      <c r="AD21" s="35">
        <v>0</v>
      </c>
      <c r="AE21" s="94">
        <f t="shared" si="0"/>
        <v>122077.08</v>
      </c>
      <c r="AF21" s="94">
        <f t="shared" si="0"/>
        <v>6586.32</v>
      </c>
      <c r="AG21" s="94">
        <f t="shared" si="0"/>
        <v>4163.76</v>
      </c>
      <c r="AH21" s="94">
        <v>0</v>
      </c>
      <c r="AI21" s="94">
        <f t="shared" si="1"/>
        <v>5301.6</v>
      </c>
      <c r="AJ21" s="93">
        <f t="shared" si="11"/>
        <v>17955.150000000001</v>
      </c>
      <c r="AK21" s="93">
        <f t="shared" si="12"/>
        <v>1795.5150000000001</v>
      </c>
      <c r="AL21" s="93">
        <f t="shared" si="13"/>
        <v>5386.5450000000001</v>
      </c>
      <c r="AM21" s="93">
        <f t="shared" si="14"/>
        <v>22623.488999999998</v>
      </c>
      <c r="AN21" s="93">
        <f t="shared" si="15"/>
        <v>3878.3123999999998</v>
      </c>
      <c r="AO21" s="93">
        <v>8646</v>
      </c>
      <c r="AP21" s="93">
        <f t="shared" si="16"/>
        <v>2585.5416</v>
      </c>
      <c r="AQ21" s="34">
        <v>7200</v>
      </c>
      <c r="AR21" s="34">
        <v>0</v>
      </c>
      <c r="AS21" s="34">
        <v>0</v>
      </c>
      <c r="AT21" s="35">
        <v>0</v>
      </c>
      <c r="AU21" s="36">
        <f t="shared" si="8"/>
        <v>208199.31300000002</v>
      </c>
    </row>
    <row r="22" spans="1:47" s="37" customFormat="1" ht="24" customHeight="1" x14ac:dyDescent="0.25">
      <c r="A22" s="54">
        <f t="shared" si="3"/>
        <v>11</v>
      </c>
      <c r="B22" s="55">
        <v>10</v>
      </c>
      <c r="C22" s="56">
        <v>40</v>
      </c>
      <c r="D22" s="57">
        <v>234</v>
      </c>
      <c r="E22" s="56">
        <v>332</v>
      </c>
      <c r="F22" s="58">
        <v>1</v>
      </c>
      <c r="G22" s="59">
        <v>220</v>
      </c>
      <c r="H22" s="60" t="s">
        <v>79</v>
      </c>
      <c r="I22" s="80" t="s">
        <v>80</v>
      </c>
      <c r="J22" s="81" t="s">
        <v>63</v>
      </c>
      <c r="K22" s="109">
        <v>37895</v>
      </c>
      <c r="L22" s="72" t="s">
        <v>294</v>
      </c>
      <c r="M22" s="33" t="s">
        <v>251</v>
      </c>
      <c r="N22" s="74">
        <v>1</v>
      </c>
      <c r="O22" s="74">
        <v>40</v>
      </c>
      <c r="P22" s="33" t="s">
        <v>255</v>
      </c>
      <c r="Q22" s="33" t="s">
        <v>257</v>
      </c>
      <c r="R22" s="33">
        <v>15</v>
      </c>
      <c r="S22" s="33" t="s">
        <v>258</v>
      </c>
      <c r="T22" s="33" t="s">
        <v>264</v>
      </c>
      <c r="U22" s="85" t="s">
        <v>292</v>
      </c>
      <c r="V22" s="85" t="s">
        <v>288</v>
      </c>
      <c r="W22" s="86">
        <v>10173.09</v>
      </c>
      <c r="X22" s="34">
        <v>470.64</v>
      </c>
      <c r="Y22" s="34">
        <v>301.94</v>
      </c>
      <c r="Z22" s="34">
        <v>0</v>
      </c>
      <c r="AA22" s="34">
        <v>353.44</v>
      </c>
      <c r="AB22" s="34">
        <v>0</v>
      </c>
      <c r="AC22" s="34">
        <v>0</v>
      </c>
      <c r="AD22" s="35">
        <v>0</v>
      </c>
      <c r="AE22" s="94">
        <f t="shared" si="0"/>
        <v>122077.08</v>
      </c>
      <c r="AF22" s="94">
        <f t="shared" si="0"/>
        <v>5647.68</v>
      </c>
      <c r="AG22" s="94">
        <f t="shared" si="0"/>
        <v>3623.2799999999997</v>
      </c>
      <c r="AH22" s="94">
        <v>0</v>
      </c>
      <c r="AI22" s="94">
        <f t="shared" si="1"/>
        <v>4241.28</v>
      </c>
      <c r="AJ22" s="93">
        <f t="shared" si="11"/>
        <v>17955.150000000001</v>
      </c>
      <c r="AK22" s="93">
        <f t="shared" si="12"/>
        <v>1795.5150000000001</v>
      </c>
      <c r="AL22" s="93">
        <f t="shared" si="13"/>
        <v>5386.5450000000001</v>
      </c>
      <c r="AM22" s="93">
        <f t="shared" si="14"/>
        <v>22623.488999999998</v>
      </c>
      <c r="AN22" s="93">
        <f t="shared" si="15"/>
        <v>3878.3123999999998</v>
      </c>
      <c r="AO22" s="93">
        <v>8646</v>
      </c>
      <c r="AP22" s="93">
        <f t="shared" si="16"/>
        <v>2585.5416</v>
      </c>
      <c r="AQ22" s="34">
        <v>7200</v>
      </c>
      <c r="AR22" s="34">
        <v>0</v>
      </c>
      <c r="AS22" s="34">
        <v>0</v>
      </c>
      <c r="AT22" s="35">
        <v>0</v>
      </c>
      <c r="AU22" s="36">
        <f t="shared" si="8"/>
        <v>205659.87300000002</v>
      </c>
    </row>
    <row r="23" spans="1:47" s="37" customFormat="1" ht="24" customHeight="1" x14ac:dyDescent="0.25">
      <c r="A23" s="54">
        <f t="shared" si="3"/>
        <v>12</v>
      </c>
      <c r="B23" s="55">
        <v>10</v>
      </c>
      <c r="C23" s="56">
        <v>40</v>
      </c>
      <c r="D23" s="57">
        <v>234</v>
      </c>
      <c r="E23" s="56">
        <v>332</v>
      </c>
      <c r="F23" s="58">
        <v>1</v>
      </c>
      <c r="G23" s="59">
        <v>214</v>
      </c>
      <c r="H23" s="60" t="s">
        <v>81</v>
      </c>
      <c r="I23" s="80" t="s">
        <v>82</v>
      </c>
      <c r="J23" s="81" t="s">
        <v>63</v>
      </c>
      <c r="K23" s="109">
        <v>34335</v>
      </c>
      <c r="L23" s="72" t="s">
        <v>294</v>
      </c>
      <c r="M23" s="33" t="s">
        <v>251</v>
      </c>
      <c r="N23" s="73">
        <v>1</v>
      </c>
      <c r="O23" s="73">
        <v>40</v>
      </c>
      <c r="P23" s="33" t="s">
        <v>255</v>
      </c>
      <c r="Q23" s="33" t="s">
        <v>257</v>
      </c>
      <c r="R23" s="33">
        <v>15</v>
      </c>
      <c r="S23" s="33" t="s">
        <v>258</v>
      </c>
      <c r="T23" s="33" t="s">
        <v>264</v>
      </c>
      <c r="U23" s="85" t="s">
        <v>292</v>
      </c>
      <c r="V23" s="85" t="s">
        <v>288</v>
      </c>
      <c r="W23" s="86">
        <v>10173.09</v>
      </c>
      <c r="X23" s="34">
        <v>548.86</v>
      </c>
      <c r="Y23" s="34">
        <v>346.98</v>
      </c>
      <c r="Z23" s="34">
        <v>0</v>
      </c>
      <c r="AA23" s="34">
        <v>530.16</v>
      </c>
      <c r="AB23" s="34">
        <v>0</v>
      </c>
      <c r="AC23" s="34">
        <v>0</v>
      </c>
      <c r="AD23" s="35">
        <v>0</v>
      </c>
      <c r="AE23" s="94">
        <f t="shared" si="0"/>
        <v>122077.08</v>
      </c>
      <c r="AF23" s="94">
        <f t="shared" si="0"/>
        <v>6586.32</v>
      </c>
      <c r="AG23" s="94">
        <f t="shared" si="0"/>
        <v>4163.76</v>
      </c>
      <c r="AH23" s="94">
        <v>0</v>
      </c>
      <c r="AI23" s="94">
        <f t="shared" si="1"/>
        <v>6361.92</v>
      </c>
      <c r="AJ23" s="93">
        <f t="shared" si="11"/>
        <v>17955.150000000001</v>
      </c>
      <c r="AK23" s="93">
        <f t="shared" si="12"/>
        <v>1795.5150000000001</v>
      </c>
      <c r="AL23" s="93">
        <f t="shared" si="13"/>
        <v>5386.5450000000001</v>
      </c>
      <c r="AM23" s="93">
        <f t="shared" si="14"/>
        <v>22623.488999999998</v>
      </c>
      <c r="AN23" s="93">
        <f t="shared" si="15"/>
        <v>3878.3123999999998</v>
      </c>
      <c r="AO23" s="93">
        <v>8646</v>
      </c>
      <c r="AP23" s="93">
        <f t="shared" si="16"/>
        <v>2585.5416</v>
      </c>
      <c r="AQ23" s="34">
        <v>7200</v>
      </c>
      <c r="AR23" s="34">
        <v>0</v>
      </c>
      <c r="AS23" s="34">
        <v>0</v>
      </c>
      <c r="AT23" s="35">
        <v>0</v>
      </c>
      <c r="AU23" s="36">
        <f t="shared" si="8"/>
        <v>209259.63300000003</v>
      </c>
    </row>
    <row r="24" spans="1:47" s="37" customFormat="1" ht="24" customHeight="1" x14ac:dyDescent="0.25">
      <c r="A24" s="54">
        <f t="shared" si="3"/>
        <v>13</v>
      </c>
      <c r="B24" s="55">
        <v>10</v>
      </c>
      <c r="C24" s="56">
        <v>40</v>
      </c>
      <c r="D24" s="57">
        <v>234</v>
      </c>
      <c r="E24" s="56">
        <v>332</v>
      </c>
      <c r="F24" s="58">
        <v>1</v>
      </c>
      <c r="G24" s="59">
        <v>216</v>
      </c>
      <c r="H24" s="60" t="s">
        <v>83</v>
      </c>
      <c r="I24" s="80" t="s">
        <v>84</v>
      </c>
      <c r="J24" s="81" t="s">
        <v>63</v>
      </c>
      <c r="K24" s="109">
        <v>34912</v>
      </c>
      <c r="L24" s="72" t="s">
        <v>294</v>
      </c>
      <c r="M24" s="33" t="s">
        <v>251</v>
      </c>
      <c r="N24" s="73">
        <v>1</v>
      </c>
      <c r="O24" s="73">
        <v>40</v>
      </c>
      <c r="P24" s="33" t="s">
        <v>255</v>
      </c>
      <c r="Q24" s="33" t="s">
        <v>257</v>
      </c>
      <c r="R24" s="33">
        <v>15</v>
      </c>
      <c r="S24" s="33" t="s">
        <v>258</v>
      </c>
      <c r="T24" s="33" t="s">
        <v>264</v>
      </c>
      <c r="U24" s="85" t="s">
        <v>292</v>
      </c>
      <c r="V24" s="85" t="s">
        <v>288</v>
      </c>
      <c r="W24" s="86">
        <v>10173.09</v>
      </c>
      <c r="X24" s="34">
        <v>548.86</v>
      </c>
      <c r="Y24" s="34">
        <v>346.98</v>
      </c>
      <c r="Z24" s="34">
        <v>0</v>
      </c>
      <c r="AA24" s="34">
        <v>530.16</v>
      </c>
      <c r="AB24" s="34">
        <v>0</v>
      </c>
      <c r="AC24" s="34">
        <v>0</v>
      </c>
      <c r="AD24" s="35">
        <v>0</v>
      </c>
      <c r="AE24" s="94">
        <f t="shared" si="0"/>
        <v>122077.08</v>
      </c>
      <c r="AF24" s="94">
        <f t="shared" si="0"/>
        <v>6586.32</v>
      </c>
      <c r="AG24" s="94">
        <f t="shared" si="0"/>
        <v>4163.76</v>
      </c>
      <c r="AH24" s="94">
        <v>0</v>
      </c>
      <c r="AI24" s="94">
        <f t="shared" si="1"/>
        <v>6361.92</v>
      </c>
      <c r="AJ24" s="93">
        <f t="shared" si="11"/>
        <v>17955.150000000001</v>
      </c>
      <c r="AK24" s="93">
        <f t="shared" si="12"/>
        <v>1795.5150000000001</v>
      </c>
      <c r="AL24" s="93">
        <f t="shared" si="13"/>
        <v>5386.5450000000001</v>
      </c>
      <c r="AM24" s="93">
        <f t="shared" si="14"/>
        <v>22623.488999999998</v>
      </c>
      <c r="AN24" s="93">
        <f t="shared" si="15"/>
        <v>3878.3123999999998</v>
      </c>
      <c r="AO24" s="93">
        <v>8646</v>
      </c>
      <c r="AP24" s="93">
        <f t="shared" si="16"/>
        <v>2585.5416</v>
      </c>
      <c r="AQ24" s="34">
        <v>7200</v>
      </c>
      <c r="AR24" s="34">
        <v>0</v>
      </c>
      <c r="AS24" s="34">
        <v>0</v>
      </c>
      <c r="AT24" s="35">
        <v>0</v>
      </c>
      <c r="AU24" s="36">
        <f t="shared" si="8"/>
        <v>209259.63300000003</v>
      </c>
    </row>
    <row r="25" spans="1:47" s="37" customFormat="1" ht="24" customHeight="1" x14ac:dyDescent="0.25">
      <c r="A25" s="54">
        <f t="shared" si="3"/>
        <v>14</v>
      </c>
      <c r="B25" s="55">
        <v>10</v>
      </c>
      <c r="C25" s="56">
        <v>40</v>
      </c>
      <c r="D25" s="57">
        <v>234</v>
      </c>
      <c r="E25" s="56">
        <v>332</v>
      </c>
      <c r="F25" s="58">
        <v>1</v>
      </c>
      <c r="G25" s="59">
        <v>222</v>
      </c>
      <c r="H25" s="60" t="s">
        <v>85</v>
      </c>
      <c r="I25" s="80" t="s">
        <v>86</v>
      </c>
      <c r="J25" s="81" t="s">
        <v>63</v>
      </c>
      <c r="K25" s="109">
        <v>36722</v>
      </c>
      <c r="L25" s="72" t="s">
        <v>294</v>
      </c>
      <c r="M25" s="33" t="s">
        <v>251</v>
      </c>
      <c r="N25" s="73">
        <v>1</v>
      </c>
      <c r="O25" s="73">
        <v>40</v>
      </c>
      <c r="P25" s="33" t="s">
        <v>255</v>
      </c>
      <c r="Q25" s="33" t="s">
        <v>257</v>
      </c>
      <c r="R25" s="33">
        <v>15</v>
      </c>
      <c r="S25" s="33" t="s">
        <v>258</v>
      </c>
      <c r="T25" s="33" t="s">
        <v>264</v>
      </c>
      <c r="U25" s="85" t="s">
        <v>292</v>
      </c>
      <c r="V25" s="85" t="s">
        <v>288</v>
      </c>
      <c r="W25" s="86">
        <v>10173.09</v>
      </c>
      <c r="X25" s="34">
        <v>548.86</v>
      </c>
      <c r="Y25" s="34">
        <v>346.98</v>
      </c>
      <c r="Z25" s="34">
        <v>0</v>
      </c>
      <c r="AA25" s="34">
        <v>441.8</v>
      </c>
      <c r="AB25" s="34">
        <v>0</v>
      </c>
      <c r="AC25" s="34">
        <v>0</v>
      </c>
      <c r="AD25" s="35">
        <v>0</v>
      </c>
      <c r="AE25" s="94">
        <f t="shared" si="0"/>
        <v>122077.08</v>
      </c>
      <c r="AF25" s="94">
        <f t="shared" si="0"/>
        <v>6586.32</v>
      </c>
      <c r="AG25" s="94">
        <f t="shared" si="0"/>
        <v>4163.76</v>
      </c>
      <c r="AH25" s="94">
        <v>0</v>
      </c>
      <c r="AI25" s="94">
        <f t="shared" si="1"/>
        <v>5301.6</v>
      </c>
      <c r="AJ25" s="93">
        <f t="shared" si="11"/>
        <v>17955.150000000001</v>
      </c>
      <c r="AK25" s="93">
        <f t="shared" si="12"/>
        <v>1795.5150000000001</v>
      </c>
      <c r="AL25" s="93">
        <f t="shared" si="13"/>
        <v>5386.5450000000001</v>
      </c>
      <c r="AM25" s="93">
        <f t="shared" si="14"/>
        <v>22623.488999999998</v>
      </c>
      <c r="AN25" s="93">
        <f t="shared" si="15"/>
        <v>3878.3123999999998</v>
      </c>
      <c r="AO25" s="93">
        <v>8646</v>
      </c>
      <c r="AP25" s="93">
        <f t="shared" si="16"/>
        <v>2585.5416</v>
      </c>
      <c r="AQ25" s="34">
        <v>7200</v>
      </c>
      <c r="AR25" s="34">
        <v>0</v>
      </c>
      <c r="AS25" s="34">
        <v>0</v>
      </c>
      <c r="AT25" s="35">
        <v>0</v>
      </c>
      <c r="AU25" s="36">
        <f t="shared" si="8"/>
        <v>208199.31300000002</v>
      </c>
    </row>
    <row r="26" spans="1:47" s="37" customFormat="1" ht="24" customHeight="1" x14ac:dyDescent="0.25">
      <c r="A26" s="54">
        <f t="shared" si="3"/>
        <v>15</v>
      </c>
      <c r="B26" s="55">
        <v>10</v>
      </c>
      <c r="C26" s="56">
        <v>40</v>
      </c>
      <c r="D26" s="57">
        <v>234</v>
      </c>
      <c r="E26" s="56">
        <v>332</v>
      </c>
      <c r="F26" s="58">
        <v>1</v>
      </c>
      <c r="G26" s="59">
        <v>237</v>
      </c>
      <c r="H26" s="60" t="s">
        <v>87</v>
      </c>
      <c r="I26" s="80" t="s">
        <v>88</v>
      </c>
      <c r="J26" s="81" t="s">
        <v>63</v>
      </c>
      <c r="K26" s="109">
        <v>39845</v>
      </c>
      <c r="L26" s="72" t="s">
        <v>294</v>
      </c>
      <c r="M26" s="33" t="s">
        <v>251</v>
      </c>
      <c r="N26" s="73">
        <v>1</v>
      </c>
      <c r="O26" s="73">
        <v>30</v>
      </c>
      <c r="P26" s="33" t="s">
        <v>255</v>
      </c>
      <c r="Q26" s="33" t="s">
        <v>257</v>
      </c>
      <c r="R26" s="33">
        <v>15</v>
      </c>
      <c r="S26" s="33" t="s">
        <v>258</v>
      </c>
      <c r="T26" s="33" t="s">
        <v>265</v>
      </c>
      <c r="U26" s="85" t="s">
        <v>292</v>
      </c>
      <c r="V26" s="85" t="s">
        <v>288</v>
      </c>
      <c r="W26" s="86">
        <v>8104.8</v>
      </c>
      <c r="X26" s="34">
        <v>470.64</v>
      </c>
      <c r="Y26" s="34">
        <v>301.94</v>
      </c>
      <c r="Z26" s="34">
        <v>0</v>
      </c>
      <c r="AA26" s="34">
        <v>265.08</v>
      </c>
      <c r="AB26" s="34">
        <v>0</v>
      </c>
      <c r="AC26" s="34">
        <v>0</v>
      </c>
      <c r="AD26" s="35">
        <v>0</v>
      </c>
      <c r="AE26" s="94">
        <f t="shared" si="0"/>
        <v>97257.600000000006</v>
      </c>
      <c r="AF26" s="94">
        <f t="shared" si="0"/>
        <v>5647.68</v>
      </c>
      <c r="AG26" s="94">
        <f t="shared" si="0"/>
        <v>3623.2799999999997</v>
      </c>
      <c r="AH26" s="94">
        <v>0</v>
      </c>
      <c r="AI26" s="94">
        <f t="shared" si="1"/>
        <v>3180.96</v>
      </c>
      <c r="AJ26" s="93">
        <f t="shared" si="11"/>
        <v>14258.000000000002</v>
      </c>
      <c r="AK26" s="93">
        <f t="shared" si="12"/>
        <v>1425.8000000000002</v>
      </c>
      <c r="AL26" s="93">
        <f>((W26+450)/30)*15</f>
        <v>4277.3999999999996</v>
      </c>
      <c r="AM26" s="93">
        <f t="shared" si="14"/>
        <v>17965.079999999998</v>
      </c>
      <c r="AN26" s="93">
        <f t="shared" si="15"/>
        <v>3079.7280000000001</v>
      </c>
      <c r="AO26" s="93">
        <v>7914.36</v>
      </c>
      <c r="AP26" s="93">
        <f t="shared" si="16"/>
        <v>2053.152</v>
      </c>
      <c r="AQ26" s="34">
        <v>5400</v>
      </c>
      <c r="AR26" s="34">
        <v>0</v>
      </c>
      <c r="AS26" s="34">
        <v>0</v>
      </c>
      <c r="AT26" s="35">
        <v>0</v>
      </c>
      <c r="AU26" s="36">
        <f t="shared" si="8"/>
        <v>166083.03999999998</v>
      </c>
    </row>
    <row r="27" spans="1:47" s="37" customFormat="1" ht="24" customHeight="1" x14ac:dyDescent="0.25">
      <c r="A27" s="54">
        <f t="shared" si="3"/>
        <v>16</v>
      </c>
      <c r="B27" s="55">
        <v>10</v>
      </c>
      <c r="C27" s="56">
        <v>40</v>
      </c>
      <c r="D27" s="57">
        <v>234</v>
      </c>
      <c r="E27" s="56">
        <v>332</v>
      </c>
      <c r="F27" s="58">
        <v>1</v>
      </c>
      <c r="G27" s="59">
        <v>233</v>
      </c>
      <c r="H27" s="60" t="s">
        <v>89</v>
      </c>
      <c r="I27" s="80" t="s">
        <v>90</v>
      </c>
      <c r="J27" s="81" t="s">
        <v>63</v>
      </c>
      <c r="K27" s="109">
        <v>39845</v>
      </c>
      <c r="L27" s="72" t="s">
        <v>294</v>
      </c>
      <c r="M27" s="33" t="s">
        <v>251</v>
      </c>
      <c r="N27" s="73">
        <v>1</v>
      </c>
      <c r="O27" s="73">
        <v>30</v>
      </c>
      <c r="P27" s="33" t="s">
        <v>255</v>
      </c>
      <c r="Q27" s="33" t="s">
        <v>257</v>
      </c>
      <c r="R27" s="33">
        <v>15</v>
      </c>
      <c r="S27" s="33" t="s">
        <v>258</v>
      </c>
      <c r="T27" s="33" t="s">
        <v>265</v>
      </c>
      <c r="U27" s="85" t="s">
        <v>292</v>
      </c>
      <c r="V27" s="85" t="s">
        <v>288</v>
      </c>
      <c r="W27" s="86">
        <v>8104.8</v>
      </c>
      <c r="X27" s="34">
        <v>470.64</v>
      </c>
      <c r="Y27" s="34">
        <v>301.94</v>
      </c>
      <c r="Z27" s="34">
        <v>0</v>
      </c>
      <c r="AA27" s="34">
        <v>265.08</v>
      </c>
      <c r="AB27" s="34">
        <v>0</v>
      </c>
      <c r="AC27" s="34">
        <v>0</v>
      </c>
      <c r="AD27" s="35">
        <v>0</v>
      </c>
      <c r="AE27" s="94">
        <f t="shared" si="0"/>
        <v>97257.600000000006</v>
      </c>
      <c r="AF27" s="94">
        <f t="shared" si="0"/>
        <v>5647.68</v>
      </c>
      <c r="AG27" s="94">
        <f t="shared" si="0"/>
        <v>3623.2799999999997</v>
      </c>
      <c r="AH27" s="94">
        <v>0</v>
      </c>
      <c r="AI27" s="94">
        <f t="shared" si="1"/>
        <v>3180.96</v>
      </c>
      <c r="AJ27" s="93">
        <f t="shared" si="11"/>
        <v>14258.000000000002</v>
      </c>
      <c r="AK27" s="93">
        <f t="shared" si="12"/>
        <v>1425.8000000000002</v>
      </c>
      <c r="AL27" s="93">
        <f>((W27+450)/30)*15</f>
        <v>4277.3999999999996</v>
      </c>
      <c r="AM27" s="93">
        <f t="shared" si="14"/>
        <v>17965.079999999998</v>
      </c>
      <c r="AN27" s="93">
        <f t="shared" si="15"/>
        <v>3079.7280000000001</v>
      </c>
      <c r="AO27" s="93">
        <v>7914.36</v>
      </c>
      <c r="AP27" s="93">
        <f t="shared" si="16"/>
        <v>2053.152</v>
      </c>
      <c r="AQ27" s="34">
        <v>5400</v>
      </c>
      <c r="AR27" s="34">
        <v>0</v>
      </c>
      <c r="AS27" s="34">
        <v>0</v>
      </c>
      <c r="AT27" s="35">
        <v>0</v>
      </c>
      <c r="AU27" s="36">
        <f t="shared" si="8"/>
        <v>166083.03999999998</v>
      </c>
    </row>
    <row r="28" spans="1:47" s="37" customFormat="1" ht="24" customHeight="1" x14ac:dyDescent="0.25">
      <c r="A28" s="54">
        <f t="shared" si="3"/>
        <v>17</v>
      </c>
      <c r="B28" s="55">
        <v>10</v>
      </c>
      <c r="C28" s="56">
        <v>40</v>
      </c>
      <c r="D28" s="57">
        <v>234</v>
      </c>
      <c r="E28" s="56">
        <v>332</v>
      </c>
      <c r="F28" s="58">
        <v>1</v>
      </c>
      <c r="G28" s="59">
        <v>297</v>
      </c>
      <c r="H28" s="60" t="s">
        <v>91</v>
      </c>
      <c r="I28" s="80" t="s">
        <v>92</v>
      </c>
      <c r="J28" s="81" t="s">
        <v>60</v>
      </c>
      <c r="K28" s="109">
        <v>43770</v>
      </c>
      <c r="L28" s="72" t="s">
        <v>294</v>
      </c>
      <c r="M28" s="33" t="s">
        <v>251</v>
      </c>
      <c r="N28" s="74">
        <v>22</v>
      </c>
      <c r="O28" s="74">
        <v>40</v>
      </c>
      <c r="P28" s="33" t="s">
        <v>254</v>
      </c>
      <c r="Q28" s="33" t="s">
        <v>257</v>
      </c>
      <c r="R28" s="33">
        <v>15</v>
      </c>
      <c r="S28" s="33" t="s">
        <v>258</v>
      </c>
      <c r="T28" s="33" t="s">
        <v>266</v>
      </c>
      <c r="U28" s="85" t="s">
        <v>292</v>
      </c>
      <c r="V28" s="85" t="s">
        <v>290</v>
      </c>
      <c r="W28" s="86">
        <v>31017</v>
      </c>
      <c r="X28" s="34">
        <v>750</v>
      </c>
      <c r="Y28" s="34">
        <v>950</v>
      </c>
      <c r="Z28" s="34">
        <v>0</v>
      </c>
      <c r="AA28" s="34">
        <v>0</v>
      </c>
      <c r="AB28" s="34">
        <v>0</v>
      </c>
      <c r="AC28" s="34">
        <v>0</v>
      </c>
      <c r="AD28" s="35">
        <v>0</v>
      </c>
      <c r="AE28" s="94">
        <f t="shared" si="0"/>
        <v>372204</v>
      </c>
      <c r="AF28" s="94">
        <f t="shared" si="0"/>
        <v>9000</v>
      </c>
      <c r="AG28" s="94">
        <f t="shared" si="0"/>
        <v>11400</v>
      </c>
      <c r="AH28" s="94">
        <v>0</v>
      </c>
      <c r="AI28" s="94">
        <f t="shared" si="1"/>
        <v>0</v>
      </c>
      <c r="AJ28" s="93">
        <f t="shared" si="11"/>
        <v>52695.000000000007</v>
      </c>
      <c r="AK28" s="93">
        <f t="shared" si="12"/>
        <v>5269.5</v>
      </c>
      <c r="AL28" s="93">
        <v>0</v>
      </c>
      <c r="AM28" s="93">
        <f t="shared" si="14"/>
        <v>66395.7</v>
      </c>
      <c r="AN28" s="93">
        <f t="shared" si="15"/>
        <v>11382.119999999999</v>
      </c>
      <c r="AO28" s="93">
        <v>16800</v>
      </c>
      <c r="AP28" s="93">
        <f t="shared" si="16"/>
        <v>7588.08</v>
      </c>
      <c r="AQ28" s="34">
        <v>7200</v>
      </c>
      <c r="AR28" s="34">
        <v>0</v>
      </c>
      <c r="AS28" s="34">
        <v>0</v>
      </c>
      <c r="AT28" s="35">
        <v>0</v>
      </c>
      <c r="AU28" s="36">
        <f t="shared" si="8"/>
        <v>559934.4</v>
      </c>
    </row>
    <row r="29" spans="1:47" s="37" customFormat="1" ht="24" customHeight="1" x14ac:dyDescent="0.25">
      <c r="A29" s="54">
        <f t="shared" si="3"/>
        <v>18</v>
      </c>
      <c r="B29" s="55">
        <v>10</v>
      </c>
      <c r="C29" s="56">
        <v>40</v>
      </c>
      <c r="D29" s="57">
        <v>234</v>
      </c>
      <c r="E29" s="56">
        <v>332</v>
      </c>
      <c r="F29" s="58">
        <v>1</v>
      </c>
      <c r="G29" s="59">
        <v>232</v>
      </c>
      <c r="H29" s="60" t="s">
        <v>93</v>
      </c>
      <c r="I29" s="80" t="s">
        <v>94</v>
      </c>
      <c r="J29" s="81" t="s">
        <v>60</v>
      </c>
      <c r="K29" s="109">
        <v>40148</v>
      </c>
      <c r="L29" s="72" t="s">
        <v>294</v>
      </c>
      <c r="M29" s="33" t="s">
        <v>251</v>
      </c>
      <c r="N29" s="73">
        <v>8</v>
      </c>
      <c r="O29" s="73">
        <v>40</v>
      </c>
      <c r="P29" s="33" t="s">
        <v>255</v>
      </c>
      <c r="Q29" s="33" t="s">
        <v>257</v>
      </c>
      <c r="R29" s="33">
        <v>15</v>
      </c>
      <c r="S29" s="33" t="s">
        <v>258</v>
      </c>
      <c r="T29" s="33" t="s">
        <v>267</v>
      </c>
      <c r="U29" s="85" t="s">
        <v>292</v>
      </c>
      <c r="V29" s="85" t="s">
        <v>290</v>
      </c>
      <c r="W29" s="86">
        <v>13304.5</v>
      </c>
      <c r="X29" s="34">
        <v>803.72</v>
      </c>
      <c r="Y29" s="34">
        <v>551.85</v>
      </c>
      <c r="Z29" s="34">
        <v>0</v>
      </c>
      <c r="AA29" s="34">
        <v>265.08</v>
      </c>
      <c r="AB29" s="34">
        <v>0</v>
      </c>
      <c r="AC29" s="34">
        <v>0</v>
      </c>
      <c r="AD29" s="35">
        <v>0</v>
      </c>
      <c r="AE29" s="94">
        <f t="shared" si="0"/>
        <v>159654</v>
      </c>
      <c r="AF29" s="94">
        <f t="shared" si="0"/>
        <v>9644.64</v>
      </c>
      <c r="AG29" s="94">
        <f t="shared" si="0"/>
        <v>6622.2000000000007</v>
      </c>
      <c r="AH29" s="94">
        <v>0</v>
      </c>
      <c r="AI29" s="94">
        <f t="shared" si="1"/>
        <v>3180.96</v>
      </c>
      <c r="AJ29" s="93">
        <f t="shared" si="11"/>
        <v>23174.166666666668</v>
      </c>
      <c r="AK29" s="93">
        <f t="shared" si="12"/>
        <v>2317.416666666667</v>
      </c>
      <c r="AL29" s="93">
        <f t="shared" si="13"/>
        <v>6952.25</v>
      </c>
      <c r="AM29" s="93">
        <f t="shared" si="14"/>
        <v>29199.449999999997</v>
      </c>
      <c r="AN29" s="93">
        <f t="shared" si="15"/>
        <v>5005.62</v>
      </c>
      <c r="AO29" s="93">
        <v>10200</v>
      </c>
      <c r="AP29" s="93">
        <f t="shared" si="16"/>
        <v>3337.08</v>
      </c>
      <c r="AQ29" s="34">
        <v>7200</v>
      </c>
      <c r="AR29" s="34">
        <v>0</v>
      </c>
      <c r="AS29" s="34">
        <v>0</v>
      </c>
      <c r="AT29" s="35">
        <v>0</v>
      </c>
      <c r="AU29" s="36">
        <f t="shared" si="8"/>
        <v>266487.78333333333</v>
      </c>
    </row>
    <row r="30" spans="1:47" s="37" customFormat="1" ht="24" customHeight="1" x14ac:dyDescent="0.25">
      <c r="A30" s="54">
        <f t="shared" si="3"/>
        <v>19</v>
      </c>
      <c r="B30" s="55">
        <v>10</v>
      </c>
      <c r="C30" s="56">
        <v>40</v>
      </c>
      <c r="D30" s="57">
        <v>234</v>
      </c>
      <c r="E30" s="56">
        <v>332</v>
      </c>
      <c r="F30" s="58">
        <v>1</v>
      </c>
      <c r="G30" s="59">
        <v>207</v>
      </c>
      <c r="H30" s="60" t="s">
        <v>95</v>
      </c>
      <c r="I30" s="80" t="s">
        <v>96</v>
      </c>
      <c r="J30" s="81" t="s">
        <v>60</v>
      </c>
      <c r="K30" s="109">
        <v>41426</v>
      </c>
      <c r="L30" s="72" t="s">
        <v>294</v>
      </c>
      <c r="M30" s="33" t="s">
        <v>251</v>
      </c>
      <c r="N30" s="73">
        <v>11</v>
      </c>
      <c r="O30" s="73">
        <v>40</v>
      </c>
      <c r="P30" s="33" t="s">
        <v>254</v>
      </c>
      <c r="Q30" s="33" t="s">
        <v>257</v>
      </c>
      <c r="R30" s="33">
        <v>15</v>
      </c>
      <c r="S30" s="33" t="s">
        <v>258</v>
      </c>
      <c r="T30" s="33" t="s">
        <v>268</v>
      </c>
      <c r="U30" s="85" t="s">
        <v>292</v>
      </c>
      <c r="V30" s="85" t="s">
        <v>290</v>
      </c>
      <c r="W30" s="86">
        <v>14853.8</v>
      </c>
      <c r="X30" s="34">
        <v>563.91999999999996</v>
      </c>
      <c r="Y30" s="34">
        <v>589.51</v>
      </c>
      <c r="Z30" s="34">
        <v>0</v>
      </c>
      <c r="AA30" s="34">
        <v>176.72</v>
      </c>
      <c r="AB30" s="34">
        <v>0</v>
      </c>
      <c r="AC30" s="34">
        <v>0</v>
      </c>
      <c r="AD30" s="35">
        <v>0</v>
      </c>
      <c r="AE30" s="94">
        <f t="shared" si="0"/>
        <v>178245.59999999998</v>
      </c>
      <c r="AF30" s="94">
        <f t="shared" si="0"/>
        <v>6767.0399999999991</v>
      </c>
      <c r="AG30" s="94">
        <f t="shared" si="0"/>
        <v>7074.12</v>
      </c>
      <c r="AH30" s="94">
        <v>0</v>
      </c>
      <c r="AI30" s="94">
        <f t="shared" si="1"/>
        <v>2120.64</v>
      </c>
      <c r="AJ30" s="93">
        <f t="shared" si="11"/>
        <v>25756.333333333332</v>
      </c>
      <c r="AK30" s="93">
        <f t="shared" si="12"/>
        <v>2575.6333333333332</v>
      </c>
      <c r="AL30" s="93">
        <f t="shared" si="13"/>
        <v>7726.9</v>
      </c>
      <c r="AM30" s="93">
        <f t="shared" si="14"/>
        <v>32452.979999999992</v>
      </c>
      <c r="AN30" s="93">
        <f t="shared" si="15"/>
        <v>5563.3679999999995</v>
      </c>
      <c r="AO30" s="93">
        <v>10350</v>
      </c>
      <c r="AP30" s="93">
        <f t="shared" si="16"/>
        <v>3708.9119999999998</v>
      </c>
      <c r="AQ30" s="34">
        <v>7200</v>
      </c>
      <c r="AR30" s="34">
        <v>0</v>
      </c>
      <c r="AS30" s="34">
        <v>0</v>
      </c>
      <c r="AT30" s="35">
        <v>0</v>
      </c>
      <c r="AU30" s="36">
        <f t="shared" si="8"/>
        <v>289541.52666666667</v>
      </c>
    </row>
    <row r="31" spans="1:47" s="37" customFormat="1" ht="24" customHeight="1" x14ac:dyDescent="0.25">
      <c r="A31" s="54">
        <f t="shared" si="3"/>
        <v>20</v>
      </c>
      <c r="B31" s="55">
        <v>10</v>
      </c>
      <c r="C31" s="56">
        <v>40</v>
      </c>
      <c r="D31" s="57">
        <v>234</v>
      </c>
      <c r="E31" s="56">
        <v>332</v>
      </c>
      <c r="F31" s="58">
        <v>1</v>
      </c>
      <c r="G31" s="59">
        <v>227</v>
      </c>
      <c r="H31" s="60" t="s">
        <v>97</v>
      </c>
      <c r="I31" s="80" t="s">
        <v>98</v>
      </c>
      <c r="J31" s="81" t="s">
        <v>60</v>
      </c>
      <c r="K31" s="109">
        <v>33664</v>
      </c>
      <c r="L31" s="72" t="s">
        <v>294</v>
      </c>
      <c r="M31" s="33" t="s">
        <v>251</v>
      </c>
      <c r="N31" s="73">
        <v>1</v>
      </c>
      <c r="O31" s="73">
        <v>40</v>
      </c>
      <c r="P31" s="33" t="s">
        <v>255</v>
      </c>
      <c r="Q31" s="33" t="s">
        <v>257</v>
      </c>
      <c r="R31" s="33">
        <v>15</v>
      </c>
      <c r="S31" s="33" t="s">
        <v>258</v>
      </c>
      <c r="T31" s="85" t="s">
        <v>269</v>
      </c>
      <c r="U31" s="85" t="s">
        <v>292</v>
      </c>
      <c r="V31" s="85" t="s">
        <v>290</v>
      </c>
      <c r="W31" s="92">
        <v>10173.09</v>
      </c>
      <c r="X31" s="92">
        <v>548.88</v>
      </c>
      <c r="Y31" s="92">
        <v>346.98</v>
      </c>
      <c r="Z31" s="92">
        <v>0</v>
      </c>
      <c r="AA31" s="92">
        <v>353.44</v>
      </c>
      <c r="AB31" s="34">
        <v>0</v>
      </c>
      <c r="AC31" s="34">
        <v>0</v>
      </c>
      <c r="AD31" s="35">
        <v>0</v>
      </c>
      <c r="AE31" s="94">
        <f t="shared" si="0"/>
        <v>122077.08</v>
      </c>
      <c r="AF31" s="94">
        <f t="shared" si="0"/>
        <v>6586.5599999999995</v>
      </c>
      <c r="AG31" s="94">
        <f t="shared" si="0"/>
        <v>4163.76</v>
      </c>
      <c r="AH31" s="94">
        <v>0</v>
      </c>
      <c r="AI31" s="94">
        <f t="shared" si="1"/>
        <v>4241.28</v>
      </c>
      <c r="AJ31" s="93">
        <f t="shared" si="11"/>
        <v>17955.150000000001</v>
      </c>
      <c r="AK31" s="93">
        <f t="shared" si="12"/>
        <v>1795.5150000000001</v>
      </c>
      <c r="AL31" s="93">
        <f t="shared" si="13"/>
        <v>5386.5450000000001</v>
      </c>
      <c r="AM31" s="93">
        <f t="shared" si="14"/>
        <v>22623.488999999998</v>
      </c>
      <c r="AN31" s="93">
        <f t="shared" si="15"/>
        <v>3878.3123999999998</v>
      </c>
      <c r="AO31" s="93">
        <v>8600</v>
      </c>
      <c r="AP31" s="93">
        <f t="shared" si="16"/>
        <v>2585.5416</v>
      </c>
      <c r="AQ31" s="34">
        <v>7200</v>
      </c>
      <c r="AR31" s="34">
        <v>0</v>
      </c>
      <c r="AS31" s="34">
        <v>0</v>
      </c>
      <c r="AT31" s="35">
        <v>0</v>
      </c>
      <c r="AU31" s="36">
        <f t="shared" si="8"/>
        <v>207093.23300000001</v>
      </c>
    </row>
    <row r="32" spans="1:47" s="37" customFormat="1" ht="24" customHeight="1" x14ac:dyDescent="0.25">
      <c r="A32" s="54">
        <f t="shared" si="3"/>
        <v>21</v>
      </c>
      <c r="B32" s="55">
        <v>10</v>
      </c>
      <c r="C32" s="56">
        <v>40</v>
      </c>
      <c r="D32" s="57">
        <v>234</v>
      </c>
      <c r="E32" s="56">
        <v>332</v>
      </c>
      <c r="F32" s="58">
        <v>1</v>
      </c>
      <c r="G32" s="59">
        <v>239</v>
      </c>
      <c r="H32" s="60" t="s">
        <v>99</v>
      </c>
      <c r="I32" s="80" t="s">
        <v>100</v>
      </c>
      <c r="J32" s="81" t="s">
        <v>60</v>
      </c>
      <c r="K32" s="109">
        <v>41867</v>
      </c>
      <c r="L32" s="72" t="s">
        <v>294</v>
      </c>
      <c r="M32" s="33" t="s">
        <v>251</v>
      </c>
      <c r="N32" s="73">
        <v>3</v>
      </c>
      <c r="O32" s="73">
        <v>40</v>
      </c>
      <c r="P32" s="33" t="s">
        <v>255</v>
      </c>
      <c r="Q32" s="33" t="s">
        <v>257</v>
      </c>
      <c r="R32" s="33">
        <v>15</v>
      </c>
      <c r="S32" s="33" t="s">
        <v>258</v>
      </c>
      <c r="T32" s="85" t="s">
        <v>270</v>
      </c>
      <c r="U32" s="85" t="s">
        <v>292</v>
      </c>
      <c r="V32" s="85" t="s">
        <v>290</v>
      </c>
      <c r="W32" s="92">
        <v>11318.61</v>
      </c>
      <c r="X32" s="92">
        <v>600.79</v>
      </c>
      <c r="Y32" s="92">
        <v>388.84</v>
      </c>
      <c r="Z32" s="92">
        <v>0</v>
      </c>
      <c r="AA32" s="92">
        <v>176.72</v>
      </c>
      <c r="AB32" s="34">
        <v>0</v>
      </c>
      <c r="AC32" s="34">
        <v>0</v>
      </c>
      <c r="AD32" s="35">
        <v>0</v>
      </c>
      <c r="AE32" s="94">
        <f t="shared" si="0"/>
        <v>135823.32</v>
      </c>
      <c r="AF32" s="94">
        <f t="shared" si="0"/>
        <v>7209.48</v>
      </c>
      <c r="AG32" s="94">
        <f t="shared" si="0"/>
        <v>4666.08</v>
      </c>
      <c r="AH32" s="94">
        <v>0</v>
      </c>
      <c r="AI32" s="94">
        <f t="shared" si="1"/>
        <v>2120.64</v>
      </c>
      <c r="AJ32" s="93">
        <f t="shared" si="11"/>
        <v>19864.350000000002</v>
      </c>
      <c r="AK32" s="93">
        <f t="shared" si="12"/>
        <v>1986.4350000000002</v>
      </c>
      <c r="AL32" s="93">
        <f t="shared" si="13"/>
        <v>5959.3050000000003</v>
      </c>
      <c r="AM32" s="93">
        <f t="shared" si="14"/>
        <v>25029.080999999998</v>
      </c>
      <c r="AN32" s="93">
        <f t="shared" si="15"/>
        <v>4290.6995999999999</v>
      </c>
      <c r="AO32" s="93">
        <v>8955</v>
      </c>
      <c r="AP32" s="93">
        <f t="shared" si="16"/>
        <v>2860.4664000000002</v>
      </c>
      <c r="AQ32" s="34">
        <v>7200</v>
      </c>
      <c r="AR32" s="34">
        <v>0</v>
      </c>
      <c r="AS32" s="34">
        <v>0</v>
      </c>
      <c r="AT32" s="35">
        <v>0</v>
      </c>
      <c r="AU32" s="36">
        <f t="shared" si="8"/>
        <v>225964.85700000002</v>
      </c>
    </row>
    <row r="33" spans="1:47" s="37" customFormat="1" ht="24" customHeight="1" x14ac:dyDescent="0.25">
      <c r="A33" s="54">
        <f t="shared" si="3"/>
        <v>22</v>
      </c>
      <c r="B33" s="55">
        <v>10</v>
      </c>
      <c r="C33" s="56">
        <v>40</v>
      </c>
      <c r="D33" s="57">
        <v>234</v>
      </c>
      <c r="E33" s="56">
        <v>332</v>
      </c>
      <c r="F33" s="58">
        <v>1</v>
      </c>
      <c r="G33" s="68">
        <v>307</v>
      </c>
      <c r="H33" s="69" t="s">
        <v>101</v>
      </c>
      <c r="I33" s="80" t="s">
        <v>102</v>
      </c>
      <c r="J33" s="81" t="s">
        <v>60</v>
      </c>
      <c r="K33" s="109">
        <v>33604</v>
      </c>
      <c r="L33" s="72" t="s">
        <v>294</v>
      </c>
      <c r="M33" s="33" t="s">
        <v>251</v>
      </c>
      <c r="N33" s="74">
        <v>1</v>
      </c>
      <c r="O33" s="74">
        <v>40</v>
      </c>
      <c r="P33" s="33" t="s">
        <v>255</v>
      </c>
      <c r="Q33" s="33" t="s">
        <v>257</v>
      </c>
      <c r="R33" s="33">
        <v>15</v>
      </c>
      <c r="S33" s="33" t="s">
        <v>258</v>
      </c>
      <c r="T33" s="85" t="s">
        <v>271</v>
      </c>
      <c r="U33" s="85" t="s">
        <v>292</v>
      </c>
      <c r="V33" s="85" t="s">
        <v>290</v>
      </c>
      <c r="W33" s="92">
        <v>10732.08</v>
      </c>
      <c r="X33" s="92">
        <v>590.4</v>
      </c>
      <c r="Y33" s="92">
        <v>383.56</v>
      </c>
      <c r="Z33" s="92">
        <v>0</v>
      </c>
      <c r="AA33" s="92">
        <v>530.16</v>
      </c>
      <c r="AB33" s="34">
        <v>0</v>
      </c>
      <c r="AC33" s="34">
        <v>0</v>
      </c>
      <c r="AD33" s="35">
        <v>0</v>
      </c>
      <c r="AE33" s="94">
        <f t="shared" si="0"/>
        <v>128784.95999999999</v>
      </c>
      <c r="AF33" s="94">
        <f t="shared" si="0"/>
        <v>7084.7999999999993</v>
      </c>
      <c r="AG33" s="94">
        <f t="shared" si="0"/>
        <v>4602.72</v>
      </c>
      <c r="AH33" s="94">
        <v>0</v>
      </c>
      <c r="AI33" s="94">
        <f t="shared" si="1"/>
        <v>6361.92</v>
      </c>
      <c r="AJ33" s="93">
        <f t="shared" si="11"/>
        <v>18886.8</v>
      </c>
      <c r="AK33" s="93">
        <f t="shared" si="12"/>
        <v>1888.6799999999998</v>
      </c>
      <c r="AL33" s="93">
        <f t="shared" si="13"/>
        <v>5666.04</v>
      </c>
      <c r="AM33" s="93">
        <f t="shared" si="14"/>
        <v>23797.367999999999</v>
      </c>
      <c r="AN33" s="93">
        <f t="shared" si="15"/>
        <v>4079.5487999999996</v>
      </c>
      <c r="AO33" s="93">
        <v>8886</v>
      </c>
      <c r="AP33" s="93">
        <f t="shared" si="16"/>
        <v>2719.6992</v>
      </c>
      <c r="AQ33" s="34">
        <v>7200</v>
      </c>
      <c r="AR33" s="34">
        <v>0</v>
      </c>
      <c r="AS33" s="34">
        <v>0</v>
      </c>
      <c r="AT33" s="35">
        <v>0</v>
      </c>
      <c r="AU33" s="36">
        <f t="shared" si="8"/>
        <v>219958.53599999996</v>
      </c>
    </row>
    <row r="34" spans="1:47" s="37" customFormat="1" ht="24" customHeight="1" x14ac:dyDescent="0.25">
      <c r="A34" s="54">
        <f t="shared" si="3"/>
        <v>23</v>
      </c>
      <c r="B34" s="55">
        <v>10</v>
      </c>
      <c r="C34" s="56">
        <v>40</v>
      </c>
      <c r="D34" s="57">
        <v>234</v>
      </c>
      <c r="E34" s="56">
        <v>332</v>
      </c>
      <c r="F34" s="58">
        <v>1</v>
      </c>
      <c r="G34" s="59">
        <v>311</v>
      </c>
      <c r="H34" s="69" t="s">
        <v>103</v>
      </c>
      <c r="I34" s="80" t="s">
        <v>104</v>
      </c>
      <c r="J34" s="81" t="s">
        <v>60</v>
      </c>
      <c r="K34" s="109">
        <v>36341</v>
      </c>
      <c r="L34" s="72" t="s">
        <v>294</v>
      </c>
      <c r="M34" s="33" t="s">
        <v>251</v>
      </c>
      <c r="N34" s="74">
        <v>3</v>
      </c>
      <c r="O34" s="74">
        <v>40</v>
      </c>
      <c r="P34" s="33" t="s">
        <v>255</v>
      </c>
      <c r="Q34" s="33" t="s">
        <v>257</v>
      </c>
      <c r="R34" s="33">
        <v>15</v>
      </c>
      <c r="S34" s="33" t="s">
        <v>258</v>
      </c>
      <c r="T34" s="85" t="s">
        <v>270</v>
      </c>
      <c r="U34" s="85" t="s">
        <v>292</v>
      </c>
      <c r="V34" s="85" t="s">
        <v>290</v>
      </c>
      <c r="W34" s="92">
        <v>11318.61</v>
      </c>
      <c r="X34" s="92">
        <v>600.78</v>
      </c>
      <c r="Y34" s="92">
        <v>388.84</v>
      </c>
      <c r="Z34" s="92">
        <v>0</v>
      </c>
      <c r="AA34" s="92">
        <v>441.8</v>
      </c>
      <c r="AB34" s="34">
        <v>0</v>
      </c>
      <c r="AC34" s="34">
        <v>0</v>
      </c>
      <c r="AD34" s="35">
        <v>0</v>
      </c>
      <c r="AE34" s="94">
        <f t="shared" si="0"/>
        <v>135823.32</v>
      </c>
      <c r="AF34" s="94">
        <f t="shared" si="0"/>
        <v>7209.36</v>
      </c>
      <c r="AG34" s="94">
        <f t="shared" si="0"/>
        <v>4666.08</v>
      </c>
      <c r="AH34" s="94">
        <v>0</v>
      </c>
      <c r="AI34" s="94">
        <f t="shared" si="1"/>
        <v>5301.6</v>
      </c>
      <c r="AJ34" s="93">
        <f t="shared" si="11"/>
        <v>19864.350000000002</v>
      </c>
      <c r="AK34" s="93">
        <f t="shared" si="12"/>
        <v>1986.4350000000002</v>
      </c>
      <c r="AL34" s="93">
        <f t="shared" si="13"/>
        <v>5959.3050000000003</v>
      </c>
      <c r="AM34" s="93">
        <f t="shared" si="14"/>
        <v>25029.080999999998</v>
      </c>
      <c r="AN34" s="93">
        <f t="shared" si="15"/>
        <v>4290.6995999999999</v>
      </c>
      <c r="AO34" s="93">
        <v>9060</v>
      </c>
      <c r="AP34" s="93">
        <f t="shared" si="16"/>
        <v>2860.4664000000002</v>
      </c>
      <c r="AQ34" s="34">
        <v>7200</v>
      </c>
      <c r="AR34" s="34">
        <v>0</v>
      </c>
      <c r="AS34" s="34">
        <v>0</v>
      </c>
      <c r="AT34" s="35">
        <v>0</v>
      </c>
      <c r="AU34" s="36">
        <f t="shared" si="8"/>
        <v>229250.69699999999</v>
      </c>
    </row>
    <row r="35" spans="1:47" s="37" customFormat="1" ht="24" customHeight="1" x14ac:dyDescent="0.25">
      <c r="A35" s="54">
        <f t="shared" si="3"/>
        <v>24</v>
      </c>
      <c r="B35" s="55">
        <v>10</v>
      </c>
      <c r="C35" s="56">
        <v>40</v>
      </c>
      <c r="D35" s="57">
        <v>234</v>
      </c>
      <c r="E35" s="56">
        <v>332</v>
      </c>
      <c r="F35" s="58">
        <v>1</v>
      </c>
      <c r="G35" s="59">
        <v>312</v>
      </c>
      <c r="H35" s="69" t="s">
        <v>105</v>
      </c>
      <c r="I35" s="80" t="s">
        <v>106</v>
      </c>
      <c r="J35" s="81" t="s">
        <v>60</v>
      </c>
      <c r="K35" s="109">
        <v>33619</v>
      </c>
      <c r="L35" s="72" t="s">
        <v>294</v>
      </c>
      <c r="M35" s="33" t="s">
        <v>251</v>
      </c>
      <c r="N35" s="74">
        <v>1</v>
      </c>
      <c r="O35" s="74">
        <v>40</v>
      </c>
      <c r="P35" s="33" t="s">
        <v>255</v>
      </c>
      <c r="Q35" s="33" t="s">
        <v>257</v>
      </c>
      <c r="R35" s="33">
        <v>15</v>
      </c>
      <c r="S35" s="33" t="s">
        <v>258</v>
      </c>
      <c r="T35" s="85" t="s">
        <v>271</v>
      </c>
      <c r="U35" s="85" t="s">
        <v>292</v>
      </c>
      <c r="V35" s="85" t="s">
        <v>290</v>
      </c>
      <c r="W35" s="92">
        <v>10732.08</v>
      </c>
      <c r="X35" s="92">
        <v>590.4</v>
      </c>
      <c r="Y35" s="92">
        <v>383.56</v>
      </c>
      <c r="Z35" s="92">
        <v>0</v>
      </c>
      <c r="AA35" s="92">
        <v>530.16</v>
      </c>
      <c r="AB35" s="34">
        <v>0</v>
      </c>
      <c r="AC35" s="34">
        <v>0</v>
      </c>
      <c r="AD35" s="35">
        <v>0</v>
      </c>
      <c r="AE35" s="94">
        <f t="shared" si="0"/>
        <v>128784.95999999999</v>
      </c>
      <c r="AF35" s="94">
        <f t="shared" si="0"/>
        <v>7084.7999999999993</v>
      </c>
      <c r="AG35" s="94">
        <f t="shared" si="0"/>
        <v>4602.72</v>
      </c>
      <c r="AH35" s="94">
        <v>0</v>
      </c>
      <c r="AI35" s="94">
        <f t="shared" si="1"/>
        <v>6361.92</v>
      </c>
      <c r="AJ35" s="93">
        <f t="shared" si="11"/>
        <v>18886.8</v>
      </c>
      <c r="AK35" s="93">
        <f t="shared" si="12"/>
        <v>1888.6799999999998</v>
      </c>
      <c r="AL35" s="93">
        <f t="shared" si="13"/>
        <v>5666.04</v>
      </c>
      <c r="AM35" s="93">
        <f t="shared" si="14"/>
        <v>23797.367999999999</v>
      </c>
      <c r="AN35" s="93">
        <f t="shared" si="15"/>
        <v>4079.5487999999996</v>
      </c>
      <c r="AO35" s="93">
        <v>8886</v>
      </c>
      <c r="AP35" s="93">
        <f t="shared" si="16"/>
        <v>2719.6992</v>
      </c>
      <c r="AQ35" s="34">
        <v>7200</v>
      </c>
      <c r="AR35" s="34">
        <v>0</v>
      </c>
      <c r="AS35" s="34">
        <v>0</v>
      </c>
      <c r="AT35" s="35">
        <v>0</v>
      </c>
      <c r="AU35" s="36">
        <f t="shared" si="8"/>
        <v>219958.53599999996</v>
      </c>
    </row>
    <row r="36" spans="1:47" s="37" customFormat="1" ht="24" customHeight="1" x14ac:dyDescent="0.25">
      <c r="A36" s="54">
        <f t="shared" si="3"/>
        <v>25</v>
      </c>
      <c r="B36" s="55">
        <v>10</v>
      </c>
      <c r="C36" s="56">
        <v>40</v>
      </c>
      <c r="D36" s="57">
        <v>234</v>
      </c>
      <c r="E36" s="56">
        <v>332</v>
      </c>
      <c r="F36" s="58">
        <v>1</v>
      </c>
      <c r="G36" s="59">
        <v>314</v>
      </c>
      <c r="H36" s="60" t="s">
        <v>107</v>
      </c>
      <c r="I36" s="80" t="s">
        <v>108</v>
      </c>
      <c r="J36" s="81" t="s">
        <v>60</v>
      </c>
      <c r="K36" s="109">
        <v>33619</v>
      </c>
      <c r="L36" s="72" t="s">
        <v>294</v>
      </c>
      <c r="M36" s="33" t="s">
        <v>251</v>
      </c>
      <c r="N36" s="75">
        <v>4</v>
      </c>
      <c r="O36" s="75">
        <v>40</v>
      </c>
      <c r="P36" s="33" t="s">
        <v>255</v>
      </c>
      <c r="Q36" s="33" t="s">
        <v>257</v>
      </c>
      <c r="R36" s="33">
        <v>15</v>
      </c>
      <c r="S36" s="33" t="s">
        <v>258</v>
      </c>
      <c r="T36" s="85" t="s">
        <v>272</v>
      </c>
      <c r="U36" s="85" t="s">
        <v>292</v>
      </c>
      <c r="V36" s="85" t="s">
        <v>290</v>
      </c>
      <c r="W36" s="92">
        <v>11830.48</v>
      </c>
      <c r="X36" s="92">
        <v>629.42999999999995</v>
      </c>
      <c r="Y36" s="92">
        <v>404.75</v>
      </c>
      <c r="Z36" s="92">
        <v>0</v>
      </c>
      <c r="AA36" s="92">
        <v>530.16</v>
      </c>
      <c r="AB36" s="34">
        <v>0</v>
      </c>
      <c r="AC36" s="34">
        <v>0</v>
      </c>
      <c r="AD36" s="35">
        <v>0</v>
      </c>
      <c r="AE36" s="94">
        <f t="shared" si="0"/>
        <v>141965.76000000001</v>
      </c>
      <c r="AF36" s="94">
        <f t="shared" si="0"/>
        <v>7553.16</v>
      </c>
      <c r="AG36" s="94">
        <f t="shared" si="0"/>
        <v>4857</v>
      </c>
      <c r="AH36" s="94">
        <v>0</v>
      </c>
      <c r="AI36" s="94">
        <f t="shared" si="1"/>
        <v>6361.92</v>
      </c>
      <c r="AJ36" s="93">
        <f t="shared" si="11"/>
        <v>20717.466666666667</v>
      </c>
      <c r="AK36" s="93">
        <f t="shared" si="12"/>
        <v>2071.7466666666669</v>
      </c>
      <c r="AL36" s="93">
        <f t="shared" si="13"/>
        <v>6215.24</v>
      </c>
      <c r="AM36" s="93">
        <f t="shared" si="14"/>
        <v>26104.008000000002</v>
      </c>
      <c r="AN36" s="93">
        <f t="shared" si="15"/>
        <v>4474.9728000000005</v>
      </c>
      <c r="AO36" s="93">
        <v>9300</v>
      </c>
      <c r="AP36" s="93">
        <f t="shared" si="16"/>
        <v>2983.3152000000005</v>
      </c>
      <c r="AQ36" s="34">
        <v>7200</v>
      </c>
      <c r="AR36" s="34">
        <v>0</v>
      </c>
      <c r="AS36" s="34">
        <v>0</v>
      </c>
      <c r="AT36" s="35">
        <v>0</v>
      </c>
      <c r="AU36" s="36">
        <f t="shared" si="8"/>
        <v>239804.58933333337</v>
      </c>
    </row>
    <row r="37" spans="1:47" s="37" customFormat="1" ht="24" customHeight="1" x14ac:dyDescent="0.25">
      <c r="A37" s="54">
        <f t="shared" si="3"/>
        <v>26</v>
      </c>
      <c r="B37" s="55">
        <v>10</v>
      </c>
      <c r="C37" s="56">
        <v>40</v>
      </c>
      <c r="D37" s="57">
        <v>234</v>
      </c>
      <c r="E37" s="56">
        <v>332</v>
      </c>
      <c r="F37" s="58">
        <v>1</v>
      </c>
      <c r="G37" s="59">
        <v>316</v>
      </c>
      <c r="H37" s="60" t="s">
        <v>109</v>
      </c>
      <c r="I37" s="80" t="s">
        <v>110</v>
      </c>
      <c r="J37" s="81" t="s">
        <v>60</v>
      </c>
      <c r="K37" s="109">
        <v>34623</v>
      </c>
      <c r="L37" s="72" t="s">
        <v>294</v>
      </c>
      <c r="M37" s="33" t="s">
        <v>251</v>
      </c>
      <c r="N37" s="74">
        <v>3</v>
      </c>
      <c r="O37" s="74">
        <v>40</v>
      </c>
      <c r="P37" s="33" t="s">
        <v>255</v>
      </c>
      <c r="Q37" s="33" t="s">
        <v>257</v>
      </c>
      <c r="R37" s="33">
        <v>15</v>
      </c>
      <c r="S37" s="33" t="s">
        <v>258</v>
      </c>
      <c r="T37" s="85" t="s">
        <v>273</v>
      </c>
      <c r="U37" s="85" t="s">
        <v>292</v>
      </c>
      <c r="V37" s="85" t="s">
        <v>290</v>
      </c>
      <c r="W37" s="92">
        <v>11669</v>
      </c>
      <c r="X37" s="92">
        <v>629.42999999999995</v>
      </c>
      <c r="Y37" s="92">
        <v>404.75</v>
      </c>
      <c r="Z37" s="92">
        <v>0</v>
      </c>
      <c r="AA37" s="92">
        <v>530.16</v>
      </c>
      <c r="AB37" s="34">
        <v>0</v>
      </c>
      <c r="AC37" s="34">
        <v>0</v>
      </c>
      <c r="AD37" s="35">
        <v>0</v>
      </c>
      <c r="AE37" s="94">
        <f t="shared" si="0"/>
        <v>140028</v>
      </c>
      <c r="AF37" s="94">
        <f t="shared" si="0"/>
        <v>7553.16</v>
      </c>
      <c r="AG37" s="94">
        <f t="shared" si="0"/>
        <v>4857</v>
      </c>
      <c r="AH37" s="94">
        <v>0</v>
      </c>
      <c r="AI37" s="94">
        <f t="shared" si="1"/>
        <v>6361.92</v>
      </c>
      <c r="AJ37" s="93">
        <f t="shared" si="11"/>
        <v>20448.333333333332</v>
      </c>
      <c r="AK37" s="93">
        <f t="shared" si="12"/>
        <v>2044.8333333333333</v>
      </c>
      <c r="AL37" s="93">
        <f t="shared" si="13"/>
        <v>6134.5</v>
      </c>
      <c r="AM37" s="93">
        <f t="shared" si="14"/>
        <v>25764.899999999998</v>
      </c>
      <c r="AN37" s="93">
        <f t="shared" si="15"/>
        <v>4416.84</v>
      </c>
      <c r="AO37" s="93">
        <v>9300</v>
      </c>
      <c r="AP37" s="93">
        <f t="shared" si="16"/>
        <v>2944.56</v>
      </c>
      <c r="AQ37" s="34">
        <v>7200</v>
      </c>
      <c r="AR37" s="34">
        <v>0</v>
      </c>
      <c r="AS37" s="34">
        <v>0</v>
      </c>
      <c r="AT37" s="35">
        <v>0</v>
      </c>
      <c r="AU37" s="36">
        <f t="shared" si="8"/>
        <v>237054.04666666669</v>
      </c>
    </row>
    <row r="38" spans="1:47" s="37" customFormat="1" ht="24" customHeight="1" x14ac:dyDescent="0.25">
      <c r="A38" s="54">
        <f t="shared" si="3"/>
        <v>27</v>
      </c>
      <c r="B38" s="55">
        <v>10</v>
      </c>
      <c r="C38" s="56">
        <v>40</v>
      </c>
      <c r="D38" s="57">
        <v>234</v>
      </c>
      <c r="E38" s="56">
        <v>332</v>
      </c>
      <c r="F38" s="58">
        <v>1</v>
      </c>
      <c r="G38" s="59">
        <v>318</v>
      </c>
      <c r="H38" s="60" t="s">
        <v>111</v>
      </c>
      <c r="I38" s="80" t="s">
        <v>112</v>
      </c>
      <c r="J38" s="81" t="s">
        <v>60</v>
      </c>
      <c r="K38" s="109">
        <v>35125</v>
      </c>
      <c r="L38" s="72" t="s">
        <v>294</v>
      </c>
      <c r="M38" s="33" t="s">
        <v>251</v>
      </c>
      <c r="N38" s="75">
        <v>4</v>
      </c>
      <c r="O38" s="75">
        <v>40</v>
      </c>
      <c r="P38" s="33" t="s">
        <v>255</v>
      </c>
      <c r="Q38" s="33" t="s">
        <v>257</v>
      </c>
      <c r="R38" s="33">
        <v>15</v>
      </c>
      <c r="S38" s="33" t="s">
        <v>258</v>
      </c>
      <c r="T38" s="85" t="s">
        <v>272</v>
      </c>
      <c r="U38" s="85" t="s">
        <v>292</v>
      </c>
      <c r="V38" s="85" t="s">
        <v>290</v>
      </c>
      <c r="W38" s="92">
        <v>11830.48</v>
      </c>
      <c r="X38" s="92">
        <v>629.42999999999995</v>
      </c>
      <c r="Y38" s="92">
        <v>404.75</v>
      </c>
      <c r="Z38" s="92">
        <v>0</v>
      </c>
      <c r="AA38" s="92">
        <v>530.16</v>
      </c>
      <c r="AB38" s="34">
        <v>0</v>
      </c>
      <c r="AC38" s="34">
        <v>0</v>
      </c>
      <c r="AD38" s="35">
        <v>0</v>
      </c>
      <c r="AE38" s="94">
        <f t="shared" si="0"/>
        <v>141965.76000000001</v>
      </c>
      <c r="AF38" s="94">
        <f t="shared" si="0"/>
        <v>7553.16</v>
      </c>
      <c r="AG38" s="94">
        <f t="shared" si="0"/>
        <v>4857</v>
      </c>
      <c r="AH38" s="94">
        <v>0</v>
      </c>
      <c r="AI38" s="94">
        <f t="shared" si="1"/>
        <v>6361.92</v>
      </c>
      <c r="AJ38" s="93">
        <f t="shared" si="11"/>
        <v>20717.466666666667</v>
      </c>
      <c r="AK38" s="93">
        <f t="shared" si="12"/>
        <v>2071.7466666666669</v>
      </c>
      <c r="AL38" s="93">
        <f t="shared" si="13"/>
        <v>6215.24</v>
      </c>
      <c r="AM38" s="93">
        <f t="shared" si="14"/>
        <v>26104.008000000002</v>
      </c>
      <c r="AN38" s="93">
        <f t="shared" si="15"/>
        <v>4474.9728000000005</v>
      </c>
      <c r="AO38" s="93">
        <v>9272</v>
      </c>
      <c r="AP38" s="93">
        <f t="shared" si="16"/>
        <v>2983.3152000000005</v>
      </c>
      <c r="AQ38" s="34">
        <v>7200</v>
      </c>
      <c r="AR38" s="34">
        <v>0</v>
      </c>
      <c r="AS38" s="34">
        <v>0</v>
      </c>
      <c r="AT38" s="35">
        <v>0</v>
      </c>
      <c r="AU38" s="36">
        <f t="shared" si="8"/>
        <v>239776.58933333337</v>
      </c>
    </row>
    <row r="39" spans="1:47" s="37" customFormat="1" ht="24" customHeight="1" x14ac:dyDescent="0.25">
      <c r="A39" s="54">
        <f t="shared" si="3"/>
        <v>28</v>
      </c>
      <c r="B39" s="55">
        <v>10</v>
      </c>
      <c r="C39" s="56">
        <v>40</v>
      </c>
      <c r="D39" s="57">
        <v>234</v>
      </c>
      <c r="E39" s="56">
        <v>332</v>
      </c>
      <c r="F39" s="58">
        <v>1</v>
      </c>
      <c r="G39" s="59">
        <v>379</v>
      </c>
      <c r="H39" s="60" t="s">
        <v>113</v>
      </c>
      <c r="I39" s="80" t="s">
        <v>114</v>
      </c>
      <c r="J39" s="81" t="s">
        <v>60</v>
      </c>
      <c r="K39" s="109">
        <v>38626</v>
      </c>
      <c r="L39" s="72" t="s">
        <v>294</v>
      </c>
      <c r="M39" s="33" t="s">
        <v>251</v>
      </c>
      <c r="N39" s="74">
        <v>1</v>
      </c>
      <c r="O39" s="74">
        <v>40</v>
      </c>
      <c r="P39" s="33" t="s">
        <v>255</v>
      </c>
      <c r="Q39" s="33" t="s">
        <v>257</v>
      </c>
      <c r="R39" s="33">
        <v>15</v>
      </c>
      <c r="S39" s="33" t="s">
        <v>258</v>
      </c>
      <c r="T39" s="85" t="s">
        <v>274</v>
      </c>
      <c r="U39" s="85" t="s">
        <v>292</v>
      </c>
      <c r="V39" s="85" t="s">
        <v>290</v>
      </c>
      <c r="W39" s="92">
        <v>10642.51</v>
      </c>
      <c r="X39" s="92">
        <v>548.88</v>
      </c>
      <c r="Y39" s="92">
        <v>346.98</v>
      </c>
      <c r="Z39" s="92">
        <v>0</v>
      </c>
      <c r="AA39" s="92">
        <v>353.44</v>
      </c>
      <c r="AB39" s="34">
        <v>0</v>
      </c>
      <c r="AC39" s="34">
        <v>0</v>
      </c>
      <c r="AD39" s="35">
        <v>0</v>
      </c>
      <c r="AE39" s="94">
        <f t="shared" si="0"/>
        <v>127710.12</v>
      </c>
      <c r="AF39" s="94">
        <f t="shared" si="0"/>
        <v>6586.5599999999995</v>
      </c>
      <c r="AG39" s="94">
        <f t="shared" si="0"/>
        <v>4163.76</v>
      </c>
      <c r="AH39" s="94">
        <v>0</v>
      </c>
      <c r="AI39" s="94">
        <f t="shared" si="1"/>
        <v>4241.28</v>
      </c>
      <c r="AJ39" s="93">
        <f t="shared" si="11"/>
        <v>18737.516666666666</v>
      </c>
      <c r="AK39" s="93">
        <f t="shared" si="12"/>
        <v>1873.7516666666668</v>
      </c>
      <c r="AL39" s="93">
        <f t="shared" si="13"/>
        <v>5621.2550000000001</v>
      </c>
      <c r="AM39" s="93">
        <f t="shared" si="14"/>
        <v>23609.270999999997</v>
      </c>
      <c r="AN39" s="93">
        <f t="shared" si="15"/>
        <v>4047.3035999999997</v>
      </c>
      <c r="AO39" s="93">
        <v>8771</v>
      </c>
      <c r="AP39" s="93">
        <f t="shared" si="16"/>
        <v>2698.2024000000001</v>
      </c>
      <c r="AQ39" s="34">
        <v>7200</v>
      </c>
      <c r="AR39" s="34">
        <v>0</v>
      </c>
      <c r="AS39" s="34">
        <v>0</v>
      </c>
      <c r="AT39" s="35">
        <v>0</v>
      </c>
      <c r="AU39" s="36">
        <f t="shared" si="8"/>
        <v>215260.02033333338</v>
      </c>
    </row>
    <row r="40" spans="1:47" s="37" customFormat="1" ht="24" customHeight="1" x14ac:dyDescent="0.25">
      <c r="A40" s="54">
        <f t="shared" si="3"/>
        <v>29</v>
      </c>
      <c r="B40" s="55">
        <v>10</v>
      </c>
      <c r="C40" s="56">
        <v>40</v>
      </c>
      <c r="D40" s="57">
        <v>234</v>
      </c>
      <c r="E40" s="56">
        <v>332</v>
      </c>
      <c r="F40" s="58">
        <v>1</v>
      </c>
      <c r="G40" s="59">
        <v>382</v>
      </c>
      <c r="H40" s="60" t="s">
        <v>115</v>
      </c>
      <c r="I40" s="80" t="s">
        <v>116</v>
      </c>
      <c r="J40" s="81" t="s">
        <v>60</v>
      </c>
      <c r="K40" s="109">
        <v>38930</v>
      </c>
      <c r="L40" s="72" t="s">
        <v>294</v>
      </c>
      <c r="M40" s="33" t="s">
        <v>251</v>
      </c>
      <c r="N40" s="74">
        <v>1</v>
      </c>
      <c r="O40" s="74">
        <v>40</v>
      </c>
      <c r="P40" s="33" t="s">
        <v>255</v>
      </c>
      <c r="Q40" s="33" t="s">
        <v>257</v>
      </c>
      <c r="R40" s="33">
        <v>15</v>
      </c>
      <c r="S40" s="33" t="s">
        <v>258</v>
      </c>
      <c r="T40" s="85" t="s">
        <v>275</v>
      </c>
      <c r="U40" s="85" t="s">
        <v>292</v>
      </c>
      <c r="V40" s="85" t="s">
        <v>290</v>
      </c>
      <c r="W40" s="92">
        <v>10642.51</v>
      </c>
      <c r="X40" s="92">
        <v>562.79999999999995</v>
      </c>
      <c r="Y40" s="92">
        <v>364.28</v>
      </c>
      <c r="Z40" s="92">
        <v>0</v>
      </c>
      <c r="AA40" s="92">
        <v>353.44</v>
      </c>
      <c r="AB40" s="34">
        <v>0</v>
      </c>
      <c r="AC40" s="34">
        <v>0</v>
      </c>
      <c r="AD40" s="35">
        <v>0</v>
      </c>
      <c r="AE40" s="94">
        <f t="shared" si="0"/>
        <v>127710.12</v>
      </c>
      <c r="AF40" s="94">
        <f t="shared" si="0"/>
        <v>6753.5999999999995</v>
      </c>
      <c r="AG40" s="94">
        <f t="shared" si="0"/>
        <v>4371.3599999999997</v>
      </c>
      <c r="AH40" s="94">
        <v>0</v>
      </c>
      <c r="AI40" s="94">
        <f t="shared" si="1"/>
        <v>4241.28</v>
      </c>
      <c r="AJ40" s="93">
        <f t="shared" si="11"/>
        <v>18737.516666666666</v>
      </c>
      <c r="AK40" s="93">
        <f t="shared" si="12"/>
        <v>1873.7516666666668</v>
      </c>
      <c r="AL40" s="93">
        <f t="shared" si="13"/>
        <v>5621.2550000000001</v>
      </c>
      <c r="AM40" s="93">
        <f t="shared" si="14"/>
        <v>23609.270999999997</v>
      </c>
      <c r="AN40" s="93">
        <f t="shared" si="15"/>
        <v>4047.3035999999997</v>
      </c>
      <c r="AO40" s="93">
        <v>8800</v>
      </c>
      <c r="AP40" s="93">
        <f t="shared" si="16"/>
        <v>2698.2024000000001</v>
      </c>
      <c r="AQ40" s="34">
        <v>7200</v>
      </c>
      <c r="AR40" s="34">
        <v>0</v>
      </c>
      <c r="AS40" s="34">
        <v>0</v>
      </c>
      <c r="AT40" s="35">
        <v>0</v>
      </c>
      <c r="AU40" s="36">
        <f t="shared" si="8"/>
        <v>215663.66033333336</v>
      </c>
    </row>
    <row r="41" spans="1:47" s="37" customFormat="1" ht="24" customHeight="1" x14ac:dyDescent="0.25">
      <c r="A41" s="54">
        <f t="shared" si="3"/>
        <v>30</v>
      </c>
      <c r="B41" s="55">
        <v>10</v>
      </c>
      <c r="C41" s="56">
        <v>40</v>
      </c>
      <c r="D41" s="57">
        <v>234</v>
      </c>
      <c r="E41" s="56">
        <v>332</v>
      </c>
      <c r="F41" s="58">
        <v>1</v>
      </c>
      <c r="G41" s="59">
        <v>385</v>
      </c>
      <c r="H41" s="60" t="s">
        <v>117</v>
      </c>
      <c r="I41" s="80" t="s">
        <v>118</v>
      </c>
      <c r="J41" s="81" t="s">
        <v>60</v>
      </c>
      <c r="K41" s="109">
        <v>38930</v>
      </c>
      <c r="L41" s="72" t="s">
        <v>294</v>
      </c>
      <c r="M41" s="33" t="s">
        <v>251</v>
      </c>
      <c r="N41" s="74">
        <v>1</v>
      </c>
      <c r="O41" s="74">
        <v>40</v>
      </c>
      <c r="P41" s="33" t="s">
        <v>255</v>
      </c>
      <c r="Q41" s="33" t="s">
        <v>257</v>
      </c>
      <c r="R41" s="33">
        <v>15</v>
      </c>
      <c r="S41" s="33" t="s">
        <v>258</v>
      </c>
      <c r="T41" s="85" t="s">
        <v>275</v>
      </c>
      <c r="U41" s="85" t="s">
        <v>292</v>
      </c>
      <c r="V41" s="85" t="s">
        <v>290</v>
      </c>
      <c r="W41" s="92">
        <v>10642.51</v>
      </c>
      <c r="X41" s="92">
        <v>570.72</v>
      </c>
      <c r="Y41" s="92">
        <v>364.28</v>
      </c>
      <c r="Z41" s="92">
        <v>0</v>
      </c>
      <c r="AA41" s="92">
        <v>353.44</v>
      </c>
      <c r="AB41" s="34">
        <v>0</v>
      </c>
      <c r="AC41" s="34">
        <v>0</v>
      </c>
      <c r="AD41" s="35">
        <v>0</v>
      </c>
      <c r="AE41" s="94">
        <f t="shared" si="0"/>
        <v>127710.12</v>
      </c>
      <c r="AF41" s="94">
        <f t="shared" si="0"/>
        <v>6848.64</v>
      </c>
      <c r="AG41" s="94">
        <f t="shared" si="0"/>
        <v>4371.3599999999997</v>
      </c>
      <c r="AH41" s="94">
        <v>0</v>
      </c>
      <c r="AI41" s="94">
        <f t="shared" si="1"/>
        <v>4241.28</v>
      </c>
      <c r="AJ41" s="93">
        <f t="shared" si="11"/>
        <v>18737.516666666666</v>
      </c>
      <c r="AK41" s="93">
        <f t="shared" si="12"/>
        <v>1873.7516666666668</v>
      </c>
      <c r="AL41" s="93">
        <f t="shared" si="13"/>
        <v>5621.2550000000001</v>
      </c>
      <c r="AM41" s="93">
        <f t="shared" si="14"/>
        <v>23609.270999999997</v>
      </c>
      <c r="AN41" s="93">
        <f t="shared" si="15"/>
        <v>4047.3035999999997</v>
      </c>
      <c r="AO41" s="93">
        <v>8800</v>
      </c>
      <c r="AP41" s="93">
        <f t="shared" si="16"/>
        <v>2698.2024000000001</v>
      </c>
      <c r="AQ41" s="34">
        <v>7200</v>
      </c>
      <c r="AR41" s="34">
        <v>0</v>
      </c>
      <c r="AS41" s="34">
        <v>0</v>
      </c>
      <c r="AT41" s="35">
        <v>0</v>
      </c>
      <c r="AU41" s="36">
        <f t="shared" si="8"/>
        <v>215758.70033333337</v>
      </c>
    </row>
    <row r="42" spans="1:47" s="37" customFormat="1" ht="24" customHeight="1" x14ac:dyDescent="0.25">
      <c r="A42" s="54">
        <f t="shared" si="3"/>
        <v>31</v>
      </c>
      <c r="B42" s="55">
        <v>10</v>
      </c>
      <c r="C42" s="56">
        <v>40</v>
      </c>
      <c r="D42" s="57">
        <v>234</v>
      </c>
      <c r="E42" s="56">
        <v>332</v>
      </c>
      <c r="F42" s="58">
        <v>1</v>
      </c>
      <c r="G42" s="59">
        <v>322</v>
      </c>
      <c r="H42" s="60" t="s">
        <v>119</v>
      </c>
      <c r="I42" s="80" t="s">
        <v>120</v>
      </c>
      <c r="J42" s="81" t="s">
        <v>60</v>
      </c>
      <c r="K42" s="109">
        <v>37103</v>
      </c>
      <c r="L42" s="72" t="s">
        <v>294</v>
      </c>
      <c r="M42" s="33" t="s">
        <v>251</v>
      </c>
      <c r="N42" s="74">
        <v>1</v>
      </c>
      <c r="O42" s="74">
        <v>40</v>
      </c>
      <c r="P42" s="33" t="s">
        <v>255</v>
      </c>
      <c r="Q42" s="33" t="s">
        <v>257</v>
      </c>
      <c r="R42" s="33">
        <v>15</v>
      </c>
      <c r="S42" s="33" t="s">
        <v>258</v>
      </c>
      <c r="T42" s="85" t="s">
        <v>275</v>
      </c>
      <c r="U42" s="85" t="s">
        <v>292</v>
      </c>
      <c r="V42" s="85" t="s">
        <v>290</v>
      </c>
      <c r="W42" s="92">
        <v>10642.51</v>
      </c>
      <c r="X42" s="92">
        <v>569.48</v>
      </c>
      <c r="Y42" s="92">
        <v>362.74</v>
      </c>
      <c r="Z42" s="92">
        <v>0</v>
      </c>
      <c r="AA42" s="92">
        <v>441.8</v>
      </c>
      <c r="AB42" s="34">
        <v>0</v>
      </c>
      <c r="AC42" s="34">
        <v>0</v>
      </c>
      <c r="AD42" s="35">
        <v>0</v>
      </c>
      <c r="AE42" s="94">
        <f t="shared" si="0"/>
        <v>127710.12</v>
      </c>
      <c r="AF42" s="94">
        <f t="shared" si="0"/>
        <v>6833.76</v>
      </c>
      <c r="AG42" s="94">
        <f t="shared" si="0"/>
        <v>4352.88</v>
      </c>
      <c r="AH42" s="94">
        <v>0</v>
      </c>
      <c r="AI42" s="94">
        <f t="shared" si="1"/>
        <v>5301.6</v>
      </c>
      <c r="AJ42" s="93">
        <f t="shared" si="11"/>
        <v>18737.516666666666</v>
      </c>
      <c r="AK42" s="93">
        <f t="shared" si="12"/>
        <v>1873.7516666666668</v>
      </c>
      <c r="AL42" s="93">
        <f t="shared" si="13"/>
        <v>5621.2550000000001</v>
      </c>
      <c r="AM42" s="93">
        <f t="shared" si="14"/>
        <v>23609.270999999997</v>
      </c>
      <c r="AN42" s="93">
        <f t="shared" si="15"/>
        <v>4047.3035999999997</v>
      </c>
      <c r="AO42" s="93">
        <v>8800</v>
      </c>
      <c r="AP42" s="93">
        <f t="shared" si="16"/>
        <v>2698.2024000000001</v>
      </c>
      <c r="AQ42" s="34">
        <v>7200</v>
      </c>
      <c r="AR42" s="34">
        <v>0</v>
      </c>
      <c r="AS42" s="34">
        <v>0</v>
      </c>
      <c r="AT42" s="35">
        <v>0</v>
      </c>
      <c r="AU42" s="36">
        <f t="shared" si="8"/>
        <v>216785.66033333339</v>
      </c>
    </row>
    <row r="43" spans="1:47" s="37" customFormat="1" ht="24" customHeight="1" x14ac:dyDescent="0.25">
      <c r="A43" s="54">
        <f t="shared" si="3"/>
        <v>32</v>
      </c>
      <c r="B43" s="55">
        <v>10</v>
      </c>
      <c r="C43" s="56">
        <v>40</v>
      </c>
      <c r="D43" s="57">
        <v>234</v>
      </c>
      <c r="E43" s="56">
        <v>332</v>
      </c>
      <c r="F43" s="58">
        <v>1</v>
      </c>
      <c r="G43" s="59">
        <v>323</v>
      </c>
      <c r="H43" s="60" t="s">
        <v>121</v>
      </c>
      <c r="I43" s="80" t="s">
        <v>122</v>
      </c>
      <c r="J43" s="81" t="s">
        <v>60</v>
      </c>
      <c r="K43" s="109">
        <v>36896</v>
      </c>
      <c r="L43" s="72" t="s">
        <v>294</v>
      </c>
      <c r="M43" s="33" t="s">
        <v>251</v>
      </c>
      <c r="N43" s="74">
        <v>3</v>
      </c>
      <c r="O43" s="74">
        <v>40</v>
      </c>
      <c r="P43" s="33" t="s">
        <v>255</v>
      </c>
      <c r="Q43" s="33" t="s">
        <v>257</v>
      </c>
      <c r="R43" s="33">
        <v>15</v>
      </c>
      <c r="S43" s="33" t="s">
        <v>258</v>
      </c>
      <c r="T43" s="53" t="s">
        <v>276</v>
      </c>
      <c r="U43" s="85" t="s">
        <v>292</v>
      </c>
      <c r="V43" s="85" t="s">
        <v>290</v>
      </c>
      <c r="W43" s="92">
        <v>11318.7</v>
      </c>
      <c r="X43" s="92">
        <v>599.5</v>
      </c>
      <c r="Y43" s="92">
        <v>387.56</v>
      </c>
      <c r="Z43" s="92">
        <v>0</v>
      </c>
      <c r="AA43" s="92">
        <v>441.8</v>
      </c>
      <c r="AB43" s="34">
        <v>0</v>
      </c>
      <c r="AC43" s="34">
        <v>0</v>
      </c>
      <c r="AD43" s="35">
        <v>0</v>
      </c>
      <c r="AE43" s="94">
        <f t="shared" si="0"/>
        <v>135824.40000000002</v>
      </c>
      <c r="AF43" s="94">
        <f t="shared" si="0"/>
        <v>7194</v>
      </c>
      <c r="AG43" s="94">
        <f t="shared" si="0"/>
        <v>4650.72</v>
      </c>
      <c r="AH43" s="94">
        <v>0</v>
      </c>
      <c r="AI43" s="94">
        <f t="shared" si="1"/>
        <v>5301.6</v>
      </c>
      <c r="AJ43" s="93">
        <f t="shared" si="11"/>
        <v>19864.5</v>
      </c>
      <c r="AK43" s="93">
        <f t="shared" si="12"/>
        <v>1986.45</v>
      </c>
      <c r="AL43" s="93">
        <f t="shared" si="13"/>
        <v>5959.35</v>
      </c>
      <c r="AM43" s="93">
        <f t="shared" si="14"/>
        <v>25029.270000000004</v>
      </c>
      <c r="AN43" s="93">
        <f t="shared" si="15"/>
        <v>4290.7320000000009</v>
      </c>
      <c r="AO43" s="93">
        <v>9055</v>
      </c>
      <c r="AP43" s="93">
        <f t="shared" si="16"/>
        <v>2860.4880000000007</v>
      </c>
      <c r="AQ43" s="34">
        <v>7200</v>
      </c>
      <c r="AR43" s="34">
        <v>0</v>
      </c>
      <c r="AS43" s="34">
        <v>0</v>
      </c>
      <c r="AT43" s="35">
        <v>0</v>
      </c>
      <c r="AU43" s="36">
        <f t="shared" si="8"/>
        <v>229216.51000000004</v>
      </c>
    </row>
    <row r="44" spans="1:47" s="37" customFormat="1" ht="24" customHeight="1" x14ac:dyDescent="0.25">
      <c r="A44" s="54">
        <f t="shared" si="3"/>
        <v>33</v>
      </c>
      <c r="B44" s="55">
        <v>10</v>
      </c>
      <c r="C44" s="56">
        <v>40</v>
      </c>
      <c r="D44" s="57">
        <v>234</v>
      </c>
      <c r="E44" s="56">
        <v>332</v>
      </c>
      <c r="F44" s="58">
        <v>1</v>
      </c>
      <c r="G44" s="59">
        <v>324</v>
      </c>
      <c r="H44" s="60" t="s">
        <v>123</v>
      </c>
      <c r="I44" s="80" t="s">
        <v>124</v>
      </c>
      <c r="J44" s="81" t="s">
        <v>60</v>
      </c>
      <c r="K44" s="109">
        <v>36220</v>
      </c>
      <c r="L44" s="72" t="s">
        <v>294</v>
      </c>
      <c r="M44" s="33" t="s">
        <v>251</v>
      </c>
      <c r="N44" s="75">
        <v>3</v>
      </c>
      <c r="O44" s="75">
        <v>40</v>
      </c>
      <c r="P44" s="33" t="s">
        <v>255</v>
      </c>
      <c r="Q44" s="33" t="s">
        <v>257</v>
      </c>
      <c r="R44" s="33">
        <v>15</v>
      </c>
      <c r="S44" s="33" t="s">
        <v>258</v>
      </c>
      <c r="T44" s="85" t="s">
        <v>277</v>
      </c>
      <c r="U44" s="85" t="s">
        <v>292</v>
      </c>
      <c r="V44" s="85" t="s">
        <v>290</v>
      </c>
      <c r="W44" s="92">
        <v>11318.7</v>
      </c>
      <c r="X44" s="92">
        <v>591.20000000000005</v>
      </c>
      <c r="Y44" s="92">
        <v>387.56</v>
      </c>
      <c r="Z44" s="92">
        <v>0</v>
      </c>
      <c r="AA44" s="92">
        <v>441.8</v>
      </c>
      <c r="AB44" s="34">
        <v>0</v>
      </c>
      <c r="AC44" s="34">
        <v>0</v>
      </c>
      <c r="AD44" s="35">
        <v>0</v>
      </c>
      <c r="AE44" s="94">
        <f t="shared" si="0"/>
        <v>135824.40000000002</v>
      </c>
      <c r="AF44" s="94">
        <f t="shared" si="0"/>
        <v>7094.4000000000005</v>
      </c>
      <c r="AG44" s="94">
        <f t="shared" si="0"/>
        <v>4650.72</v>
      </c>
      <c r="AH44" s="94">
        <v>0</v>
      </c>
      <c r="AI44" s="94">
        <f t="shared" si="1"/>
        <v>5301.6</v>
      </c>
      <c r="AJ44" s="93">
        <f t="shared" si="11"/>
        <v>19864.5</v>
      </c>
      <c r="AK44" s="93">
        <f t="shared" si="12"/>
        <v>1986.45</v>
      </c>
      <c r="AL44" s="93">
        <f t="shared" si="13"/>
        <v>5959.35</v>
      </c>
      <c r="AM44" s="93">
        <f t="shared" si="14"/>
        <v>25029.270000000004</v>
      </c>
      <c r="AN44" s="93">
        <f t="shared" si="15"/>
        <v>4290.7320000000009</v>
      </c>
      <c r="AO44" s="93">
        <v>9055</v>
      </c>
      <c r="AP44" s="93">
        <f t="shared" si="16"/>
        <v>2860.4880000000007</v>
      </c>
      <c r="AQ44" s="34">
        <v>7200</v>
      </c>
      <c r="AR44" s="34">
        <v>0</v>
      </c>
      <c r="AS44" s="34">
        <v>0</v>
      </c>
      <c r="AT44" s="35">
        <v>0</v>
      </c>
      <c r="AU44" s="36">
        <f t="shared" si="8"/>
        <v>229116.91000000006</v>
      </c>
    </row>
    <row r="45" spans="1:47" s="37" customFormat="1" ht="24" customHeight="1" x14ac:dyDescent="0.25">
      <c r="A45" s="54">
        <f t="shared" si="3"/>
        <v>34</v>
      </c>
      <c r="B45" s="55">
        <v>10</v>
      </c>
      <c r="C45" s="56">
        <v>40</v>
      </c>
      <c r="D45" s="57">
        <v>234</v>
      </c>
      <c r="E45" s="56">
        <v>332</v>
      </c>
      <c r="F45" s="58">
        <v>1</v>
      </c>
      <c r="G45" s="59">
        <v>328</v>
      </c>
      <c r="H45" s="60" t="s">
        <v>125</v>
      </c>
      <c r="I45" s="80" t="s">
        <v>126</v>
      </c>
      <c r="J45" s="81" t="s">
        <v>60</v>
      </c>
      <c r="K45" s="109">
        <v>34623</v>
      </c>
      <c r="L45" s="72" t="s">
        <v>294</v>
      </c>
      <c r="M45" s="33" t="s">
        <v>251</v>
      </c>
      <c r="N45" s="75">
        <v>1</v>
      </c>
      <c r="O45" s="75">
        <v>40</v>
      </c>
      <c r="P45" s="33" t="s">
        <v>255</v>
      </c>
      <c r="Q45" s="33" t="s">
        <v>257</v>
      </c>
      <c r="R45" s="33">
        <v>15</v>
      </c>
      <c r="S45" s="33" t="s">
        <v>258</v>
      </c>
      <c r="T45" s="85" t="s">
        <v>275</v>
      </c>
      <c r="U45" s="85" t="s">
        <v>292</v>
      </c>
      <c r="V45" s="85" t="s">
        <v>290</v>
      </c>
      <c r="W45" s="92">
        <v>10642.51</v>
      </c>
      <c r="X45" s="92">
        <v>571.29999999999995</v>
      </c>
      <c r="Y45" s="92">
        <v>363.24</v>
      </c>
      <c r="Z45" s="92">
        <v>0</v>
      </c>
      <c r="AA45" s="92">
        <v>530.16</v>
      </c>
      <c r="AB45" s="34">
        <v>0</v>
      </c>
      <c r="AC45" s="34">
        <v>0</v>
      </c>
      <c r="AD45" s="35">
        <v>0</v>
      </c>
      <c r="AE45" s="94">
        <f t="shared" si="0"/>
        <v>127710.12</v>
      </c>
      <c r="AF45" s="94">
        <f t="shared" si="0"/>
        <v>6855.5999999999995</v>
      </c>
      <c r="AG45" s="94">
        <f t="shared" si="0"/>
        <v>4358.88</v>
      </c>
      <c r="AH45" s="94">
        <v>0</v>
      </c>
      <c r="AI45" s="94">
        <f t="shared" si="1"/>
        <v>6361.92</v>
      </c>
      <c r="AJ45" s="93">
        <f t="shared" si="11"/>
        <v>18737.516666666666</v>
      </c>
      <c r="AK45" s="93">
        <f t="shared" si="12"/>
        <v>1873.7516666666668</v>
      </c>
      <c r="AL45" s="93">
        <f t="shared" si="13"/>
        <v>5621.2550000000001</v>
      </c>
      <c r="AM45" s="93">
        <f t="shared" si="14"/>
        <v>23609.270999999997</v>
      </c>
      <c r="AN45" s="93">
        <f t="shared" si="15"/>
        <v>4047.3035999999997</v>
      </c>
      <c r="AO45" s="93">
        <v>8825</v>
      </c>
      <c r="AP45" s="93">
        <f t="shared" si="16"/>
        <v>2698.2024000000001</v>
      </c>
      <c r="AQ45" s="34">
        <v>7200</v>
      </c>
      <c r="AR45" s="34">
        <v>0</v>
      </c>
      <c r="AS45" s="34">
        <v>0</v>
      </c>
      <c r="AT45" s="35">
        <v>0</v>
      </c>
      <c r="AU45" s="36">
        <f t="shared" si="8"/>
        <v>217898.82033333339</v>
      </c>
    </row>
    <row r="46" spans="1:47" s="37" customFormat="1" ht="24" customHeight="1" x14ac:dyDescent="0.25">
      <c r="A46" s="54">
        <f t="shared" si="3"/>
        <v>35</v>
      </c>
      <c r="B46" s="55">
        <v>10</v>
      </c>
      <c r="C46" s="56">
        <v>40</v>
      </c>
      <c r="D46" s="57">
        <v>234</v>
      </c>
      <c r="E46" s="56">
        <v>332</v>
      </c>
      <c r="F46" s="58">
        <v>1</v>
      </c>
      <c r="G46" s="59">
        <v>331</v>
      </c>
      <c r="H46" s="60" t="s">
        <v>127</v>
      </c>
      <c r="I46" s="80" t="s">
        <v>128</v>
      </c>
      <c r="J46" s="81" t="s">
        <v>60</v>
      </c>
      <c r="K46" s="109">
        <v>39828</v>
      </c>
      <c r="L46" s="72" t="s">
        <v>294</v>
      </c>
      <c r="M46" s="33" t="s">
        <v>251</v>
      </c>
      <c r="N46" s="74">
        <v>1</v>
      </c>
      <c r="O46" s="74">
        <v>40</v>
      </c>
      <c r="P46" s="33" t="s">
        <v>255</v>
      </c>
      <c r="Q46" s="33" t="s">
        <v>257</v>
      </c>
      <c r="R46" s="33">
        <v>15</v>
      </c>
      <c r="S46" s="33" t="s">
        <v>258</v>
      </c>
      <c r="T46" s="85" t="s">
        <v>278</v>
      </c>
      <c r="U46" s="85" t="s">
        <v>292</v>
      </c>
      <c r="V46" s="85" t="s">
        <v>290</v>
      </c>
      <c r="W46" s="92">
        <v>10688.91</v>
      </c>
      <c r="X46" s="92">
        <v>565.04999999999995</v>
      </c>
      <c r="Y46" s="92">
        <v>360.67</v>
      </c>
      <c r="Z46" s="92">
        <v>0</v>
      </c>
      <c r="AA46" s="92">
        <v>265.08</v>
      </c>
      <c r="AB46" s="34">
        <v>0</v>
      </c>
      <c r="AC46" s="34">
        <v>0</v>
      </c>
      <c r="AD46" s="35">
        <v>0</v>
      </c>
      <c r="AE46" s="94">
        <f t="shared" si="0"/>
        <v>128266.92</v>
      </c>
      <c r="AF46" s="94">
        <f t="shared" si="0"/>
        <v>6780.5999999999995</v>
      </c>
      <c r="AG46" s="94">
        <f t="shared" si="0"/>
        <v>4328.04</v>
      </c>
      <c r="AH46" s="94">
        <v>0</v>
      </c>
      <c r="AI46" s="94">
        <f t="shared" si="1"/>
        <v>3180.96</v>
      </c>
      <c r="AJ46" s="93">
        <f t="shared" si="11"/>
        <v>18814.849999999999</v>
      </c>
      <c r="AK46" s="93">
        <f t="shared" si="12"/>
        <v>1881.4849999999999</v>
      </c>
      <c r="AL46" s="93">
        <f t="shared" si="13"/>
        <v>5644.4549999999999</v>
      </c>
      <c r="AM46" s="93">
        <f t="shared" si="14"/>
        <v>23706.710999999996</v>
      </c>
      <c r="AN46" s="93">
        <f t="shared" si="15"/>
        <v>4064.0075999999995</v>
      </c>
      <c r="AO46" s="93">
        <v>8800</v>
      </c>
      <c r="AP46" s="93">
        <f t="shared" si="16"/>
        <v>2709.3383999999996</v>
      </c>
      <c r="AQ46" s="34">
        <v>7200</v>
      </c>
      <c r="AR46" s="34">
        <v>0</v>
      </c>
      <c r="AS46" s="34">
        <v>0</v>
      </c>
      <c r="AT46" s="35">
        <v>0</v>
      </c>
      <c r="AU46" s="36">
        <f t="shared" si="8"/>
        <v>215377.36699999997</v>
      </c>
    </row>
    <row r="47" spans="1:47" s="37" customFormat="1" ht="24" customHeight="1" x14ac:dyDescent="0.25">
      <c r="A47" s="54">
        <f t="shared" si="3"/>
        <v>36</v>
      </c>
      <c r="B47" s="55">
        <v>10</v>
      </c>
      <c r="C47" s="56">
        <v>40</v>
      </c>
      <c r="D47" s="57">
        <v>234</v>
      </c>
      <c r="E47" s="56">
        <v>332</v>
      </c>
      <c r="F47" s="58">
        <v>1</v>
      </c>
      <c r="G47" s="59">
        <v>332</v>
      </c>
      <c r="H47" s="60" t="s">
        <v>129</v>
      </c>
      <c r="I47" s="80" t="s">
        <v>130</v>
      </c>
      <c r="J47" s="81" t="s">
        <v>60</v>
      </c>
      <c r="K47" s="109">
        <v>35125</v>
      </c>
      <c r="L47" s="72" t="s">
        <v>294</v>
      </c>
      <c r="M47" s="33" t="s">
        <v>251</v>
      </c>
      <c r="N47" s="74">
        <v>2</v>
      </c>
      <c r="O47" s="74">
        <v>40</v>
      </c>
      <c r="P47" s="33" t="s">
        <v>255</v>
      </c>
      <c r="Q47" s="33" t="s">
        <v>257</v>
      </c>
      <c r="R47" s="33">
        <v>15</v>
      </c>
      <c r="S47" s="33" t="s">
        <v>258</v>
      </c>
      <c r="T47" s="85" t="s">
        <v>278</v>
      </c>
      <c r="U47" s="85" t="s">
        <v>292</v>
      </c>
      <c r="V47" s="85" t="s">
        <v>290</v>
      </c>
      <c r="W47" s="92">
        <v>10688.91</v>
      </c>
      <c r="X47" s="92">
        <v>576.16999999999996</v>
      </c>
      <c r="Y47" s="92">
        <v>369.77</v>
      </c>
      <c r="Z47" s="92">
        <v>0</v>
      </c>
      <c r="AA47" s="92">
        <v>530.16</v>
      </c>
      <c r="AB47" s="34">
        <v>0</v>
      </c>
      <c r="AC47" s="34">
        <v>0</v>
      </c>
      <c r="AD47" s="35">
        <v>0</v>
      </c>
      <c r="AE47" s="94">
        <f t="shared" si="0"/>
        <v>128266.92</v>
      </c>
      <c r="AF47" s="94">
        <f t="shared" si="0"/>
        <v>6914.0399999999991</v>
      </c>
      <c r="AG47" s="94">
        <f t="shared" si="0"/>
        <v>4437.24</v>
      </c>
      <c r="AH47" s="94">
        <v>0</v>
      </c>
      <c r="AI47" s="94">
        <f t="shared" si="1"/>
        <v>6361.92</v>
      </c>
      <c r="AJ47" s="93">
        <f t="shared" si="11"/>
        <v>18814.849999999999</v>
      </c>
      <c r="AK47" s="93">
        <f t="shared" si="12"/>
        <v>1881.4849999999999</v>
      </c>
      <c r="AL47" s="93">
        <f t="shared" si="13"/>
        <v>5644.4549999999999</v>
      </c>
      <c r="AM47" s="93">
        <f t="shared" si="14"/>
        <v>23706.710999999996</v>
      </c>
      <c r="AN47" s="93">
        <f t="shared" si="15"/>
        <v>4064.0075999999995</v>
      </c>
      <c r="AO47" s="93">
        <v>8850</v>
      </c>
      <c r="AP47" s="93">
        <f t="shared" si="16"/>
        <v>2709.3383999999996</v>
      </c>
      <c r="AQ47" s="34">
        <v>7200</v>
      </c>
      <c r="AR47" s="34">
        <v>0</v>
      </c>
      <c r="AS47" s="34">
        <v>0</v>
      </c>
      <c r="AT47" s="35">
        <v>0</v>
      </c>
      <c r="AU47" s="36">
        <f t="shared" si="8"/>
        <v>218850.967</v>
      </c>
    </row>
    <row r="48" spans="1:47" s="37" customFormat="1" ht="24" customHeight="1" x14ac:dyDescent="0.25">
      <c r="A48" s="54">
        <f t="shared" si="3"/>
        <v>37</v>
      </c>
      <c r="B48" s="55">
        <v>10</v>
      </c>
      <c r="C48" s="56">
        <v>40</v>
      </c>
      <c r="D48" s="57">
        <v>234</v>
      </c>
      <c r="E48" s="56">
        <v>332</v>
      </c>
      <c r="F48" s="58">
        <v>1</v>
      </c>
      <c r="G48" s="59">
        <v>336</v>
      </c>
      <c r="H48" s="60" t="s">
        <v>131</v>
      </c>
      <c r="I48" s="80" t="s">
        <v>132</v>
      </c>
      <c r="J48" s="81" t="s">
        <v>63</v>
      </c>
      <c r="K48" s="109">
        <v>35431</v>
      </c>
      <c r="L48" s="72" t="s">
        <v>294</v>
      </c>
      <c r="M48" s="33" t="s">
        <v>251</v>
      </c>
      <c r="N48" s="74">
        <v>1</v>
      </c>
      <c r="O48" s="74">
        <v>40</v>
      </c>
      <c r="P48" s="33" t="s">
        <v>255</v>
      </c>
      <c r="Q48" s="33" t="s">
        <v>257</v>
      </c>
      <c r="R48" s="33">
        <v>15</v>
      </c>
      <c r="S48" s="33" t="s">
        <v>258</v>
      </c>
      <c r="T48" s="85" t="s">
        <v>279</v>
      </c>
      <c r="U48" s="85" t="s">
        <v>292</v>
      </c>
      <c r="V48" s="85" t="s">
        <v>290</v>
      </c>
      <c r="W48" s="92">
        <v>10173.09</v>
      </c>
      <c r="X48" s="92">
        <v>548.88</v>
      </c>
      <c r="Y48" s="92">
        <v>346.98</v>
      </c>
      <c r="Z48" s="92">
        <v>0</v>
      </c>
      <c r="AA48" s="92">
        <v>441.8</v>
      </c>
      <c r="AB48" s="34">
        <v>0</v>
      </c>
      <c r="AC48" s="34">
        <v>0</v>
      </c>
      <c r="AD48" s="35">
        <v>0</v>
      </c>
      <c r="AE48" s="94">
        <f t="shared" si="0"/>
        <v>122077.08</v>
      </c>
      <c r="AF48" s="94">
        <f t="shared" si="0"/>
        <v>6586.5599999999995</v>
      </c>
      <c r="AG48" s="94">
        <f t="shared" si="0"/>
        <v>4163.76</v>
      </c>
      <c r="AH48" s="94">
        <v>0</v>
      </c>
      <c r="AI48" s="94">
        <f t="shared" si="1"/>
        <v>5301.6</v>
      </c>
      <c r="AJ48" s="93">
        <f t="shared" si="11"/>
        <v>17955.150000000001</v>
      </c>
      <c r="AK48" s="93">
        <f t="shared" si="12"/>
        <v>1795.5150000000001</v>
      </c>
      <c r="AL48" s="93">
        <f t="shared" si="13"/>
        <v>5386.5450000000001</v>
      </c>
      <c r="AM48" s="93">
        <f t="shared" si="14"/>
        <v>22623.488999999998</v>
      </c>
      <c r="AN48" s="93">
        <f t="shared" si="15"/>
        <v>3878.3123999999998</v>
      </c>
      <c r="AO48" s="93">
        <v>8700</v>
      </c>
      <c r="AP48" s="93">
        <f t="shared" si="16"/>
        <v>2585.5416</v>
      </c>
      <c r="AQ48" s="34">
        <v>7200</v>
      </c>
      <c r="AR48" s="34">
        <v>0</v>
      </c>
      <c r="AS48" s="34">
        <v>0</v>
      </c>
      <c r="AT48" s="35">
        <v>0</v>
      </c>
      <c r="AU48" s="36">
        <f t="shared" si="8"/>
        <v>208253.55300000001</v>
      </c>
    </row>
    <row r="49" spans="1:47" s="37" customFormat="1" ht="24" customHeight="1" x14ac:dyDescent="0.25">
      <c r="A49" s="54">
        <f t="shared" si="3"/>
        <v>38</v>
      </c>
      <c r="B49" s="55">
        <v>10</v>
      </c>
      <c r="C49" s="56">
        <v>40</v>
      </c>
      <c r="D49" s="57">
        <v>234</v>
      </c>
      <c r="E49" s="56">
        <v>332</v>
      </c>
      <c r="F49" s="58">
        <v>1</v>
      </c>
      <c r="G49" s="59">
        <v>339</v>
      </c>
      <c r="H49" s="60" t="s">
        <v>133</v>
      </c>
      <c r="I49" s="80" t="s">
        <v>134</v>
      </c>
      <c r="J49" s="81" t="s">
        <v>60</v>
      </c>
      <c r="K49" s="109">
        <v>39828</v>
      </c>
      <c r="L49" s="72" t="s">
        <v>294</v>
      </c>
      <c r="M49" s="33" t="s">
        <v>251</v>
      </c>
      <c r="N49" s="74">
        <v>1</v>
      </c>
      <c r="O49" s="74">
        <v>40</v>
      </c>
      <c r="P49" s="33" t="s">
        <v>255</v>
      </c>
      <c r="Q49" s="33" t="s">
        <v>257</v>
      </c>
      <c r="R49" s="33">
        <v>15</v>
      </c>
      <c r="S49" s="33" t="s">
        <v>258</v>
      </c>
      <c r="T49" s="85" t="s">
        <v>269</v>
      </c>
      <c r="U49" s="85" t="s">
        <v>292</v>
      </c>
      <c r="V49" s="85" t="s">
        <v>290</v>
      </c>
      <c r="W49" s="92">
        <v>10173.09</v>
      </c>
      <c r="X49" s="92">
        <v>548.88</v>
      </c>
      <c r="Y49" s="92">
        <v>346.98</v>
      </c>
      <c r="Z49" s="92">
        <v>0</v>
      </c>
      <c r="AA49" s="92">
        <v>265.08499999999998</v>
      </c>
      <c r="AB49" s="34">
        <v>0</v>
      </c>
      <c r="AC49" s="34">
        <v>0</v>
      </c>
      <c r="AD49" s="35">
        <v>0</v>
      </c>
      <c r="AE49" s="94">
        <f t="shared" si="0"/>
        <v>122077.08</v>
      </c>
      <c r="AF49" s="94">
        <f t="shared" si="0"/>
        <v>6586.5599999999995</v>
      </c>
      <c r="AG49" s="94">
        <f t="shared" si="0"/>
        <v>4163.76</v>
      </c>
      <c r="AH49" s="94">
        <v>0</v>
      </c>
      <c r="AI49" s="94">
        <f t="shared" si="1"/>
        <v>3181.0199999999995</v>
      </c>
      <c r="AJ49" s="93">
        <f t="shared" si="11"/>
        <v>17955.150000000001</v>
      </c>
      <c r="AK49" s="93">
        <f t="shared" si="12"/>
        <v>1795.5150000000001</v>
      </c>
      <c r="AL49" s="93">
        <f t="shared" si="13"/>
        <v>5386.5450000000001</v>
      </c>
      <c r="AM49" s="93">
        <f t="shared" si="14"/>
        <v>22623.488999999998</v>
      </c>
      <c r="AN49" s="93">
        <f t="shared" si="15"/>
        <v>3878.3123999999998</v>
      </c>
      <c r="AO49" s="93">
        <v>8600</v>
      </c>
      <c r="AP49" s="93">
        <f t="shared" si="16"/>
        <v>2585.5416</v>
      </c>
      <c r="AQ49" s="34">
        <v>7200</v>
      </c>
      <c r="AR49" s="34">
        <v>0</v>
      </c>
      <c r="AS49" s="34">
        <v>0</v>
      </c>
      <c r="AT49" s="35">
        <v>0</v>
      </c>
      <c r="AU49" s="36">
        <f t="shared" si="8"/>
        <v>206032.973</v>
      </c>
    </row>
    <row r="50" spans="1:47" s="37" customFormat="1" ht="24" customHeight="1" x14ac:dyDescent="0.25">
      <c r="A50" s="54">
        <f t="shared" si="3"/>
        <v>39</v>
      </c>
      <c r="B50" s="55">
        <v>10</v>
      </c>
      <c r="C50" s="56">
        <v>40</v>
      </c>
      <c r="D50" s="57">
        <v>234</v>
      </c>
      <c r="E50" s="56">
        <v>332</v>
      </c>
      <c r="F50" s="58">
        <v>1</v>
      </c>
      <c r="G50" s="59">
        <v>341</v>
      </c>
      <c r="H50" s="60" t="s">
        <v>135</v>
      </c>
      <c r="I50" s="80" t="s">
        <v>136</v>
      </c>
      <c r="J50" s="81" t="s">
        <v>60</v>
      </c>
      <c r="K50" s="109">
        <v>36661</v>
      </c>
      <c r="L50" s="72" t="s">
        <v>294</v>
      </c>
      <c r="M50" s="33" t="s">
        <v>251</v>
      </c>
      <c r="N50" s="74">
        <v>1</v>
      </c>
      <c r="O50" s="74">
        <v>40</v>
      </c>
      <c r="P50" s="33" t="s">
        <v>255</v>
      </c>
      <c r="Q50" s="33" t="s">
        <v>257</v>
      </c>
      <c r="R50" s="33">
        <v>15</v>
      </c>
      <c r="S50" s="33" t="s">
        <v>258</v>
      </c>
      <c r="T50" s="85" t="s">
        <v>269</v>
      </c>
      <c r="U50" s="85" t="s">
        <v>292</v>
      </c>
      <c r="V50" s="85" t="s">
        <v>290</v>
      </c>
      <c r="W50" s="92">
        <v>10173.09</v>
      </c>
      <c r="X50" s="92">
        <v>548.88</v>
      </c>
      <c r="Y50" s="92">
        <v>346.98</v>
      </c>
      <c r="Z50" s="92">
        <v>0</v>
      </c>
      <c r="AA50" s="92">
        <v>441.8</v>
      </c>
      <c r="AB50" s="34">
        <v>0</v>
      </c>
      <c r="AC50" s="34">
        <v>0</v>
      </c>
      <c r="AD50" s="35">
        <v>0</v>
      </c>
      <c r="AE50" s="94">
        <f t="shared" si="0"/>
        <v>122077.08</v>
      </c>
      <c r="AF50" s="94">
        <f t="shared" si="0"/>
        <v>6586.5599999999995</v>
      </c>
      <c r="AG50" s="94">
        <f t="shared" si="0"/>
        <v>4163.76</v>
      </c>
      <c r="AH50" s="94">
        <v>0</v>
      </c>
      <c r="AI50" s="94">
        <f t="shared" si="1"/>
        <v>5301.6</v>
      </c>
      <c r="AJ50" s="93">
        <f t="shared" si="11"/>
        <v>17955.150000000001</v>
      </c>
      <c r="AK50" s="93">
        <f t="shared" si="12"/>
        <v>1795.5150000000001</v>
      </c>
      <c r="AL50" s="93">
        <f t="shared" si="13"/>
        <v>5386.5450000000001</v>
      </c>
      <c r="AM50" s="93">
        <f t="shared" si="14"/>
        <v>22623.488999999998</v>
      </c>
      <c r="AN50" s="93">
        <f t="shared" si="15"/>
        <v>3878.3123999999998</v>
      </c>
      <c r="AO50" s="93">
        <v>8650</v>
      </c>
      <c r="AP50" s="93">
        <f t="shared" si="16"/>
        <v>2585.5416</v>
      </c>
      <c r="AQ50" s="34">
        <v>7200</v>
      </c>
      <c r="AR50" s="34">
        <v>0</v>
      </c>
      <c r="AS50" s="34">
        <v>0</v>
      </c>
      <c r="AT50" s="35">
        <v>0</v>
      </c>
      <c r="AU50" s="36">
        <f t="shared" si="8"/>
        <v>208203.55300000001</v>
      </c>
    </row>
    <row r="51" spans="1:47" s="37" customFormat="1" ht="24" customHeight="1" x14ac:dyDescent="0.25">
      <c r="A51" s="54">
        <f t="shared" si="3"/>
        <v>40</v>
      </c>
      <c r="B51" s="55">
        <v>10</v>
      </c>
      <c r="C51" s="56">
        <v>40</v>
      </c>
      <c r="D51" s="57">
        <v>234</v>
      </c>
      <c r="E51" s="56">
        <v>332</v>
      </c>
      <c r="F51" s="58">
        <v>1</v>
      </c>
      <c r="G51" s="59">
        <v>342</v>
      </c>
      <c r="H51" s="60" t="s">
        <v>137</v>
      </c>
      <c r="I51" s="80" t="s">
        <v>138</v>
      </c>
      <c r="J51" s="81" t="s">
        <v>60</v>
      </c>
      <c r="K51" s="109">
        <v>36899</v>
      </c>
      <c r="L51" s="72" t="s">
        <v>294</v>
      </c>
      <c r="M51" s="33" t="s">
        <v>251</v>
      </c>
      <c r="N51" s="74">
        <v>1</v>
      </c>
      <c r="O51" s="74">
        <v>40</v>
      </c>
      <c r="P51" s="33" t="s">
        <v>255</v>
      </c>
      <c r="Q51" s="33" t="s">
        <v>257</v>
      </c>
      <c r="R51" s="33">
        <v>15</v>
      </c>
      <c r="S51" s="33" t="s">
        <v>258</v>
      </c>
      <c r="T51" s="85" t="s">
        <v>269</v>
      </c>
      <c r="U51" s="85" t="s">
        <v>292</v>
      </c>
      <c r="V51" s="85" t="s">
        <v>290</v>
      </c>
      <c r="W51" s="92">
        <v>10173.09</v>
      </c>
      <c r="X51" s="92">
        <v>548.88</v>
      </c>
      <c r="Y51" s="92">
        <v>346.98</v>
      </c>
      <c r="Z51" s="92">
        <v>0</v>
      </c>
      <c r="AA51" s="92">
        <v>441.8</v>
      </c>
      <c r="AB51" s="34">
        <v>0</v>
      </c>
      <c r="AC51" s="34">
        <v>0</v>
      </c>
      <c r="AD51" s="35">
        <v>0</v>
      </c>
      <c r="AE51" s="94">
        <f t="shared" si="0"/>
        <v>122077.08</v>
      </c>
      <c r="AF51" s="94">
        <f t="shared" si="0"/>
        <v>6586.5599999999995</v>
      </c>
      <c r="AG51" s="94">
        <f t="shared" si="0"/>
        <v>4163.76</v>
      </c>
      <c r="AH51" s="94">
        <v>0</v>
      </c>
      <c r="AI51" s="94">
        <f t="shared" si="1"/>
        <v>5301.6</v>
      </c>
      <c r="AJ51" s="93">
        <f t="shared" si="11"/>
        <v>17955.150000000001</v>
      </c>
      <c r="AK51" s="93">
        <f t="shared" si="12"/>
        <v>1795.5150000000001</v>
      </c>
      <c r="AL51" s="93">
        <f t="shared" si="13"/>
        <v>5386.5450000000001</v>
      </c>
      <c r="AM51" s="93">
        <f t="shared" si="14"/>
        <v>22623.488999999998</v>
      </c>
      <c r="AN51" s="93">
        <f t="shared" si="15"/>
        <v>3878.3123999999998</v>
      </c>
      <c r="AO51" s="93">
        <v>8650</v>
      </c>
      <c r="AP51" s="93">
        <f t="shared" si="16"/>
        <v>2585.5416</v>
      </c>
      <c r="AQ51" s="34">
        <v>7200</v>
      </c>
      <c r="AR51" s="34">
        <v>0</v>
      </c>
      <c r="AS51" s="34">
        <v>0</v>
      </c>
      <c r="AT51" s="35">
        <v>0</v>
      </c>
      <c r="AU51" s="36">
        <f t="shared" si="8"/>
        <v>208203.55300000001</v>
      </c>
    </row>
    <row r="52" spans="1:47" s="37" customFormat="1" ht="24" customHeight="1" x14ac:dyDescent="0.25">
      <c r="A52" s="54">
        <f t="shared" si="3"/>
        <v>41</v>
      </c>
      <c r="B52" s="55">
        <v>10</v>
      </c>
      <c r="C52" s="56">
        <v>40</v>
      </c>
      <c r="D52" s="57">
        <v>234</v>
      </c>
      <c r="E52" s="56">
        <v>332</v>
      </c>
      <c r="F52" s="58">
        <v>1</v>
      </c>
      <c r="G52" s="59">
        <v>343</v>
      </c>
      <c r="H52" s="60" t="s">
        <v>139</v>
      </c>
      <c r="I52" s="80" t="s">
        <v>140</v>
      </c>
      <c r="J52" s="81" t="s">
        <v>60</v>
      </c>
      <c r="K52" s="109">
        <v>35639</v>
      </c>
      <c r="L52" s="72" t="s">
        <v>294</v>
      </c>
      <c r="M52" s="33" t="s">
        <v>251</v>
      </c>
      <c r="N52" s="74">
        <v>1</v>
      </c>
      <c r="O52" s="74">
        <v>40</v>
      </c>
      <c r="P52" s="33" t="s">
        <v>255</v>
      </c>
      <c r="Q52" s="33" t="s">
        <v>257</v>
      </c>
      <c r="R52" s="33">
        <v>15</v>
      </c>
      <c r="S52" s="33" t="s">
        <v>258</v>
      </c>
      <c r="T52" s="85" t="s">
        <v>269</v>
      </c>
      <c r="U52" s="85" t="s">
        <v>292</v>
      </c>
      <c r="V52" s="85" t="s">
        <v>290</v>
      </c>
      <c r="W52" s="92">
        <v>10173.09</v>
      </c>
      <c r="X52" s="92">
        <v>548.88</v>
      </c>
      <c r="Y52" s="92">
        <v>346.98</v>
      </c>
      <c r="Z52" s="92">
        <v>0</v>
      </c>
      <c r="AA52" s="92">
        <v>441.8</v>
      </c>
      <c r="AB52" s="34">
        <v>0</v>
      </c>
      <c r="AC52" s="34">
        <v>0</v>
      </c>
      <c r="AD52" s="35">
        <v>0</v>
      </c>
      <c r="AE52" s="94">
        <f t="shared" si="0"/>
        <v>122077.08</v>
      </c>
      <c r="AF52" s="94">
        <f t="shared" si="0"/>
        <v>6586.5599999999995</v>
      </c>
      <c r="AG52" s="94">
        <f t="shared" si="0"/>
        <v>4163.76</v>
      </c>
      <c r="AH52" s="94">
        <v>0</v>
      </c>
      <c r="AI52" s="94">
        <f t="shared" si="1"/>
        <v>5301.6</v>
      </c>
      <c r="AJ52" s="93">
        <f t="shared" si="11"/>
        <v>17955.150000000001</v>
      </c>
      <c r="AK52" s="93">
        <f t="shared" si="12"/>
        <v>1795.5150000000001</v>
      </c>
      <c r="AL52" s="93">
        <f t="shared" si="13"/>
        <v>5386.5450000000001</v>
      </c>
      <c r="AM52" s="93">
        <f t="shared" si="14"/>
        <v>22623.488999999998</v>
      </c>
      <c r="AN52" s="93">
        <f t="shared" si="15"/>
        <v>3878.3123999999998</v>
      </c>
      <c r="AO52" s="93">
        <v>8650</v>
      </c>
      <c r="AP52" s="93">
        <f t="shared" si="16"/>
        <v>2585.5416</v>
      </c>
      <c r="AQ52" s="34">
        <v>7200</v>
      </c>
      <c r="AR52" s="34">
        <v>0</v>
      </c>
      <c r="AS52" s="34">
        <v>0</v>
      </c>
      <c r="AT52" s="35">
        <v>0</v>
      </c>
      <c r="AU52" s="36">
        <f t="shared" si="8"/>
        <v>208203.55300000001</v>
      </c>
    </row>
    <row r="53" spans="1:47" s="37" customFormat="1" ht="24" customHeight="1" x14ac:dyDescent="0.25">
      <c r="A53" s="54">
        <f t="shared" si="3"/>
        <v>42</v>
      </c>
      <c r="B53" s="55">
        <v>10</v>
      </c>
      <c r="C53" s="56">
        <v>40</v>
      </c>
      <c r="D53" s="57">
        <v>234</v>
      </c>
      <c r="E53" s="56">
        <v>332</v>
      </c>
      <c r="F53" s="58">
        <v>1</v>
      </c>
      <c r="G53" s="59">
        <v>346</v>
      </c>
      <c r="H53" s="60" t="s">
        <v>141</v>
      </c>
      <c r="I53" s="80" t="s">
        <v>142</v>
      </c>
      <c r="J53" s="81" t="s">
        <v>60</v>
      </c>
      <c r="K53" s="109">
        <v>36899</v>
      </c>
      <c r="L53" s="72" t="s">
        <v>294</v>
      </c>
      <c r="M53" s="33" t="s">
        <v>251</v>
      </c>
      <c r="N53" s="74">
        <v>1</v>
      </c>
      <c r="O53" s="74">
        <v>40</v>
      </c>
      <c r="P53" s="33" t="s">
        <v>255</v>
      </c>
      <c r="Q53" s="33" t="s">
        <v>257</v>
      </c>
      <c r="R53" s="33">
        <v>15</v>
      </c>
      <c r="S53" s="33" t="s">
        <v>258</v>
      </c>
      <c r="T53" s="85" t="s">
        <v>275</v>
      </c>
      <c r="U53" s="85" t="s">
        <v>292</v>
      </c>
      <c r="V53" s="85" t="s">
        <v>290</v>
      </c>
      <c r="W53" s="92">
        <v>10642.51</v>
      </c>
      <c r="X53" s="92">
        <v>569.48</v>
      </c>
      <c r="Y53" s="92">
        <v>362.74</v>
      </c>
      <c r="Z53" s="92">
        <v>0</v>
      </c>
      <c r="AA53" s="92">
        <v>441.8</v>
      </c>
      <c r="AB53" s="34">
        <v>0</v>
      </c>
      <c r="AC53" s="34">
        <v>0</v>
      </c>
      <c r="AD53" s="35">
        <v>0</v>
      </c>
      <c r="AE53" s="94">
        <f t="shared" si="0"/>
        <v>127710.12</v>
      </c>
      <c r="AF53" s="94">
        <f t="shared" si="0"/>
        <v>6833.76</v>
      </c>
      <c r="AG53" s="94">
        <f t="shared" si="0"/>
        <v>4352.88</v>
      </c>
      <c r="AH53" s="94">
        <v>0</v>
      </c>
      <c r="AI53" s="94">
        <f t="shared" si="1"/>
        <v>5301.6</v>
      </c>
      <c r="AJ53" s="93">
        <f t="shared" si="11"/>
        <v>18737.516666666666</v>
      </c>
      <c r="AK53" s="93">
        <f t="shared" si="12"/>
        <v>1873.7516666666668</v>
      </c>
      <c r="AL53" s="93">
        <f t="shared" si="13"/>
        <v>5621.2550000000001</v>
      </c>
      <c r="AM53" s="93">
        <f t="shared" si="14"/>
        <v>23609.270999999997</v>
      </c>
      <c r="AN53" s="93">
        <f t="shared" si="15"/>
        <v>4047.3035999999997</v>
      </c>
      <c r="AO53" s="93">
        <v>8800</v>
      </c>
      <c r="AP53" s="93">
        <f t="shared" si="16"/>
        <v>2698.2024000000001</v>
      </c>
      <c r="AQ53" s="34">
        <v>7200</v>
      </c>
      <c r="AR53" s="34">
        <v>0</v>
      </c>
      <c r="AS53" s="34">
        <v>0</v>
      </c>
      <c r="AT53" s="35">
        <v>0</v>
      </c>
      <c r="AU53" s="36">
        <f t="shared" si="8"/>
        <v>216785.66033333339</v>
      </c>
    </row>
    <row r="54" spans="1:47" s="37" customFormat="1" ht="24" customHeight="1" x14ac:dyDescent="0.25">
      <c r="A54" s="54">
        <f t="shared" si="3"/>
        <v>43</v>
      </c>
      <c r="B54" s="55">
        <v>10</v>
      </c>
      <c r="C54" s="56">
        <v>40</v>
      </c>
      <c r="D54" s="57">
        <v>234</v>
      </c>
      <c r="E54" s="56">
        <v>332</v>
      </c>
      <c r="F54" s="58">
        <v>1</v>
      </c>
      <c r="G54" s="59">
        <v>347</v>
      </c>
      <c r="H54" s="60" t="s">
        <v>143</v>
      </c>
      <c r="I54" s="80" t="s">
        <v>144</v>
      </c>
      <c r="J54" s="81" t="s">
        <v>60</v>
      </c>
      <c r="K54" s="109">
        <v>37895</v>
      </c>
      <c r="L54" s="72" t="s">
        <v>294</v>
      </c>
      <c r="M54" s="33" t="s">
        <v>251</v>
      </c>
      <c r="N54" s="74">
        <v>3</v>
      </c>
      <c r="O54" s="74">
        <v>40</v>
      </c>
      <c r="P54" s="33" t="s">
        <v>255</v>
      </c>
      <c r="Q54" s="33" t="s">
        <v>257</v>
      </c>
      <c r="R54" s="33">
        <v>15</v>
      </c>
      <c r="S54" s="33" t="s">
        <v>258</v>
      </c>
      <c r="T54" s="53" t="s">
        <v>276</v>
      </c>
      <c r="U54" s="85" t="s">
        <v>292</v>
      </c>
      <c r="V54" s="85" t="s">
        <v>290</v>
      </c>
      <c r="W54" s="92">
        <v>11318.7</v>
      </c>
      <c r="X54" s="92">
        <v>599.5</v>
      </c>
      <c r="Y54" s="92">
        <v>387.56</v>
      </c>
      <c r="Z54" s="92">
        <v>0</v>
      </c>
      <c r="AA54" s="92">
        <v>353.44</v>
      </c>
      <c r="AB54" s="34">
        <v>0</v>
      </c>
      <c r="AC54" s="34">
        <v>0</v>
      </c>
      <c r="AD54" s="35">
        <v>0</v>
      </c>
      <c r="AE54" s="94">
        <f t="shared" si="0"/>
        <v>135824.40000000002</v>
      </c>
      <c r="AF54" s="94">
        <f t="shared" si="0"/>
        <v>7194</v>
      </c>
      <c r="AG54" s="94">
        <f t="shared" si="0"/>
        <v>4650.72</v>
      </c>
      <c r="AH54" s="94">
        <v>0</v>
      </c>
      <c r="AI54" s="94">
        <f t="shared" si="1"/>
        <v>4241.28</v>
      </c>
      <c r="AJ54" s="93">
        <f t="shared" si="11"/>
        <v>19864.5</v>
      </c>
      <c r="AK54" s="93">
        <f t="shared" si="12"/>
        <v>1986.45</v>
      </c>
      <c r="AL54" s="93">
        <f t="shared" si="13"/>
        <v>5959.35</v>
      </c>
      <c r="AM54" s="93">
        <f t="shared" si="14"/>
        <v>25029.270000000004</v>
      </c>
      <c r="AN54" s="93">
        <f t="shared" si="15"/>
        <v>4290.7320000000009</v>
      </c>
      <c r="AO54" s="93">
        <v>9100</v>
      </c>
      <c r="AP54" s="93">
        <f t="shared" si="16"/>
        <v>2860.4880000000007</v>
      </c>
      <c r="AQ54" s="34">
        <v>7200</v>
      </c>
      <c r="AR54" s="34">
        <v>0</v>
      </c>
      <c r="AS54" s="34">
        <v>0</v>
      </c>
      <c r="AT54" s="35">
        <v>0</v>
      </c>
      <c r="AU54" s="36">
        <f t="shared" si="8"/>
        <v>228201.19000000003</v>
      </c>
    </row>
    <row r="55" spans="1:47" s="37" customFormat="1" ht="24" customHeight="1" x14ac:dyDescent="0.25">
      <c r="A55" s="54">
        <f t="shared" si="3"/>
        <v>44</v>
      </c>
      <c r="B55" s="55">
        <v>10</v>
      </c>
      <c r="C55" s="56">
        <v>40</v>
      </c>
      <c r="D55" s="57">
        <v>234</v>
      </c>
      <c r="E55" s="56">
        <v>332</v>
      </c>
      <c r="F55" s="58">
        <v>1</v>
      </c>
      <c r="G55" s="59">
        <v>350</v>
      </c>
      <c r="H55" s="60" t="s">
        <v>145</v>
      </c>
      <c r="I55" s="80" t="s">
        <v>146</v>
      </c>
      <c r="J55" s="81" t="s">
        <v>60</v>
      </c>
      <c r="K55" s="109">
        <v>36692</v>
      </c>
      <c r="L55" s="72" t="s">
        <v>294</v>
      </c>
      <c r="M55" s="33" t="s">
        <v>251</v>
      </c>
      <c r="N55" s="74">
        <v>1</v>
      </c>
      <c r="O55" s="74">
        <v>40</v>
      </c>
      <c r="P55" s="33" t="s">
        <v>255</v>
      </c>
      <c r="Q55" s="33" t="s">
        <v>257</v>
      </c>
      <c r="R55" s="33">
        <v>15</v>
      </c>
      <c r="S55" s="33" t="s">
        <v>258</v>
      </c>
      <c r="T55" s="85" t="s">
        <v>269</v>
      </c>
      <c r="U55" s="85" t="s">
        <v>292</v>
      </c>
      <c r="V55" s="85" t="s">
        <v>290</v>
      </c>
      <c r="W55" s="92">
        <v>10173.09</v>
      </c>
      <c r="X55" s="92">
        <v>548.88</v>
      </c>
      <c r="Y55" s="92">
        <v>346.98</v>
      </c>
      <c r="Z55" s="92">
        <v>0</v>
      </c>
      <c r="AA55" s="92">
        <v>441.8</v>
      </c>
      <c r="AB55" s="34">
        <v>0</v>
      </c>
      <c r="AC55" s="34">
        <v>0</v>
      </c>
      <c r="AD55" s="35">
        <v>0</v>
      </c>
      <c r="AE55" s="94">
        <f t="shared" si="0"/>
        <v>122077.08</v>
      </c>
      <c r="AF55" s="94">
        <f t="shared" si="0"/>
        <v>6586.5599999999995</v>
      </c>
      <c r="AG55" s="94">
        <f t="shared" si="0"/>
        <v>4163.76</v>
      </c>
      <c r="AH55" s="94">
        <v>0</v>
      </c>
      <c r="AI55" s="94">
        <f t="shared" si="1"/>
        <v>5301.6</v>
      </c>
      <c r="AJ55" s="93">
        <f t="shared" si="11"/>
        <v>17955.150000000001</v>
      </c>
      <c r="AK55" s="93">
        <f t="shared" si="12"/>
        <v>1795.5150000000001</v>
      </c>
      <c r="AL55" s="93">
        <f t="shared" si="13"/>
        <v>5386.5450000000001</v>
      </c>
      <c r="AM55" s="93">
        <f t="shared" si="14"/>
        <v>22623.488999999998</v>
      </c>
      <c r="AN55" s="93">
        <f t="shared" si="15"/>
        <v>3878.3123999999998</v>
      </c>
      <c r="AO55" s="93">
        <v>8700</v>
      </c>
      <c r="AP55" s="93">
        <f t="shared" si="16"/>
        <v>2585.5416</v>
      </c>
      <c r="AQ55" s="34">
        <v>7200</v>
      </c>
      <c r="AR55" s="34">
        <v>0</v>
      </c>
      <c r="AS55" s="34">
        <v>0</v>
      </c>
      <c r="AT55" s="35">
        <v>0</v>
      </c>
      <c r="AU55" s="36">
        <f t="shared" si="8"/>
        <v>208253.55300000001</v>
      </c>
    </row>
    <row r="56" spans="1:47" s="37" customFormat="1" ht="24" customHeight="1" x14ac:dyDescent="0.25">
      <c r="A56" s="54">
        <f t="shared" si="3"/>
        <v>45</v>
      </c>
      <c r="B56" s="55">
        <v>10</v>
      </c>
      <c r="C56" s="56">
        <v>40</v>
      </c>
      <c r="D56" s="57">
        <v>234</v>
      </c>
      <c r="E56" s="56">
        <v>332</v>
      </c>
      <c r="F56" s="58">
        <v>1</v>
      </c>
      <c r="G56" s="59">
        <v>351</v>
      </c>
      <c r="H56" s="60" t="s">
        <v>147</v>
      </c>
      <c r="I56" s="80" t="s">
        <v>148</v>
      </c>
      <c r="J56" s="81" t="s">
        <v>60</v>
      </c>
      <c r="K56" s="109">
        <v>36902</v>
      </c>
      <c r="L56" s="72" t="s">
        <v>294</v>
      </c>
      <c r="M56" s="33" t="s">
        <v>251</v>
      </c>
      <c r="N56" s="74">
        <v>1</v>
      </c>
      <c r="O56" s="74">
        <v>40</v>
      </c>
      <c r="P56" s="33" t="s">
        <v>255</v>
      </c>
      <c r="Q56" s="33" t="s">
        <v>257</v>
      </c>
      <c r="R56" s="33">
        <v>15</v>
      </c>
      <c r="S56" s="33" t="s">
        <v>258</v>
      </c>
      <c r="T56" s="85" t="s">
        <v>269</v>
      </c>
      <c r="U56" s="85" t="s">
        <v>292</v>
      </c>
      <c r="V56" s="85" t="s">
        <v>290</v>
      </c>
      <c r="W56" s="92">
        <v>10173.09</v>
      </c>
      <c r="X56" s="92">
        <v>548.88</v>
      </c>
      <c r="Y56" s="92">
        <v>346.98</v>
      </c>
      <c r="Z56" s="92">
        <v>0</v>
      </c>
      <c r="AA56" s="92">
        <v>441.8</v>
      </c>
      <c r="AB56" s="34">
        <v>0</v>
      </c>
      <c r="AC56" s="34">
        <v>0</v>
      </c>
      <c r="AD56" s="35">
        <v>0</v>
      </c>
      <c r="AE56" s="94">
        <f t="shared" si="0"/>
        <v>122077.08</v>
      </c>
      <c r="AF56" s="94">
        <f t="shared" si="0"/>
        <v>6586.5599999999995</v>
      </c>
      <c r="AG56" s="94">
        <f t="shared" si="0"/>
        <v>4163.76</v>
      </c>
      <c r="AH56" s="94">
        <v>0</v>
      </c>
      <c r="AI56" s="94">
        <f t="shared" si="1"/>
        <v>5301.6</v>
      </c>
      <c r="AJ56" s="93">
        <f t="shared" si="11"/>
        <v>17955.150000000001</v>
      </c>
      <c r="AK56" s="93">
        <f t="shared" si="12"/>
        <v>1795.5150000000001</v>
      </c>
      <c r="AL56" s="93">
        <f t="shared" si="13"/>
        <v>5386.5450000000001</v>
      </c>
      <c r="AM56" s="93">
        <f t="shared" si="14"/>
        <v>22623.488999999998</v>
      </c>
      <c r="AN56" s="93">
        <f t="shared" si="15"/>
        <v>3878.3123999999998</v>
      </c>
      <c r="AO56" s="93">
        <v>8700</v>
      </c>
      <c r="AP56" s="93">
        <f t="shared" si="16"/>
        <v>2585.5416</v>
      </c>
      <c r="AQ56" s="34">
        <v>7200</v>
      </c>
      <c r="AR56" s="34">
        <v>0</v>
      </c>
      <c r="AS56" s="34">
        <v>0</v>
      </c>
      <c r="AT56" s="35">
        <v>0</v>
      </c>
      <c r="AU56" s="36">
        <f t="shared" si="8"/>
        <v>208253.55300000001</v>
      </c>
    </row>
    <row r="57" spans="1:47" s="37" customFormat="1" ht="24" customHeight="1" x14ac:dyDescent="0.25">
      <c r="A57" s="54">
        <f t="shared" si="3"/>
        <v>46</v>
      </c>
      <c r="B57" s="55">
        <v>10</v>
      </c>
      <c r="C57" s="56">
        <v>40</v>
      </c>
      <c r="D57" s="57">
        <v>234</v>
      </c>
      <c r="E57" s="56">
        <v>332</v>
      </c>
      <c r="F57" s="58">
        <v>1</v>
      </c>
      <c r="G57" s="68">
        <v>357</v>
      </c>
      <c r="H57" s="69" t="s">
        <v>149</v>
      </c>
      <c r="I57" s="80" t="s">
        <v>150</v>
      </c>
      <c r="J57" s="81" t="s">
        <v>60</v>
      </c>
      <c r="K57" s="109">
        <v>36327</v>
      </c>
      <c r="L57" s="72" t="s">
        <v>294</v>
      </c>
      <c r="M57" s="33" t="s">
        <v>251</v>
      </c>
      <c r="N57" s="76">
        <v>1</v>
      </c>
      <c r="O57" s="76">
        <v>40</v>
      </c>
      <c r="P57" s="33" t="s">
        <v>255</v>
      </c>
      <c r="Q57" s="33" t="s">
        <v>257</v>
      </c>
      <c r="R57" s="33">
        <v>15</v>
      </c>
      <c r="S57" s="33" t="s">
        <v>258</v>
      </c>
      <c r="T57" s="53" t="s">
        <v>280</v>
      </c>
      <c r="U57" s="85" t="s">
        <v>292</v>
      </c>
      <c r="V57" s="85" t="s">
        <v>290</v>
      </c>
      <c r="W57" s="92">
        <v>10732.08</v>
      </c>
      <c r="X57" s="92">
        <v>590.4</v>
      </c>
      <c r="Y57" s="92">
        <v>383.56</v>
      </c>
      <c r="Z57" s="92">
        <v>0</v>
      </c>
      <c r="AA57" s="92">
        <v>441.8</v>
      </c>
      <c r="AB57" s="34">
        <v>0</v>
      </c>
      <c r="AC57" s="34">
        <v>0</v>
      </c>
      <c r="AD57" s="35">
        <v>0</v>
      </c>
      <c r="AE57" s="94">
        <f t="shared" si="0"/>
        <v>128784.95999999999</v>
      </c>
      <c r="AF57" s="94">
        <f t="shared" si="0"/>
        <v>7084.7999999999993</v>
      </c>
      <c r="AG57" s="94">
        <f t="shared" si="0"/>
        <v>4602.72</v>
      </c>
      <c r="AH57" s="94">
        <v>0</v>
      </c>
      <c r="AI57" s="94">
        <f t="shared" si="1"/>
        <v>5301.6</v>
      </c>
      <c r="AJ57" s="93">
        <f t="shared" si="11"/>
        <v>18886.8</v>
      </c>
      <c r="AK57" s="93">
        <f t="shared" si="12"/>
        <v>1888.6799999999998</v>
      </c>
      <c r="AL57" s="93">
        <f t="shared" si="13"/>
        <v>5666.04</v>
      </c>
      <c r="AM57" s="93">
        <f t="shared" si="14"/>
        <v>23797.367999999999</v>
      </c>
      <c r="AN57" s="93">
        <f t="shared" si="15"/>
        <v>4079.5487999999996</v>
      </c>
      <c r="AO57" s="93">
        <v>8850</v>
      </c>
      <c r="AP57" s="93">
        <f t="shared" si="16"/>
        <v>2719.6992</v>
      </c>
      <c r="AQ57" s="34">
        <v>7200</v>
      </c>
      <c r="AR57" s="34">
        <v>0</v>
      </c>
      <c r="AS57" s="34">
        <v>0</v>
      </c>
      <c r="AT57" s="35">
        <v>0</v>
      </c>
      <c r="AU57" s="36">
        <f t="shared" si="8"/>
        <v>218862.21599999996</v>
      </c>
    </row>
    <row r="58" spans="1:47" s="37" customFormat="1" ht="24" customHeight="1" x14ac:dyDescent="0.25">
      <c r="A58" s="54">
        <f t="shared" si="3"/>
        <v>47</v>
      </c>
      <c r="B58" s="55">
        <v>10</v>
      </c>
      <c r="C58" s="56">
        <v>40</v>
      </c>
      <c r="D58" s="57">
        <v>234</v>
      </c>
      <c r="E58" s="56">
        <v>332</v>
      </c>
      <c r="F58" s="58">
        <v>1</v>
      </c>
      <c r="G58" s="68">
        <v>359</v>
      </c>
      <c r="H58" s="69" t="s">
        <v>151</v>
      </c>
      <c r="I58" s="80" t="s">
        <v>152</v>
      </c>
      <c r="J58" s="81" t="s">
        <v>63</v>
      </c>
      <c r="K58" s="109">
        <v>38384</v>
      </c>
      <c r="L58" s="72" t="s">
        <v>294</v>
      </c>
      <c r="M58" s="33" t="s">
        <v>251</v>
      </c>
      <c r="N58" s="77">
        <v>1</v>
      </c>
      <c r="O58" s="77">
        <v>40</v>
      </c>
      <c r="P58" s="33" t="s">
        <v>255</v>
      </c>
      <c r="Q58" s="33" t="s">
        <v>257</v>
      </c>
      <c r="R58" s="33">
        <v>15</v>
      </c>
      <c r="S58" s="33" t="s">
        <v>258</v>
      </c>
      <c r="T58" s="85" t="s">
        <v>269</v>
      </c>
      <c r="U58" s="85" t="s">
        <v>292</v>
      </c>
      <c r="V58" s="85" t="s">
        <v>290</v>
      </c>
      <c r="W58" s="92">
        <v>10173.09</v>
      </c>
      <c r="X58" s="92">
        <v>548.88</v>
      </c>
      <c r="Y58" s="92">
        <v>346.98</v>
      </c>
      <c r="Z58" s="92">
        <v>0</v>
      </c>
      <c r="AA58" s="92">
        <v>353.44</v>
      </c>
      <c r="AB58" s="34">
        <v>0</v>
      </c>
      <c r="AC58" s="34">
        <v>0</v>
      </c>
      <c r="AD58" s="35">
        <v>0</v>
      </c>
      <c r="AE58" s="94">
        <f t="shared" si="0"/>
        <v>122077.08</v>
      </c>
      <c r="AF58" s="94">
        <f t="shared" si="0"/>
        <v>6586.5599999999995</v>
      </c>
      <c r="AG58" s="94">
        <f t="shared" si="0"/>
        <v>4163.76</v>
      </c>
      <c r="AH58" s="94">
        <v>0</v>
      </c>
      <c r="AI58" s="94">
        <f t="shared" si="1"/>
        <v>4241.28</v>
      </c>
      <c r="AJ58" s="93">
        <f t="shared" si="11"/>
        <v>17955.150000000001</v>
      </c>
      <c r="AK58" s="93">
        <f t="shared" si="12"/>
        <v>1795.5150000000001</v>
      </c>
      <c r="AL58" s="93">
        <f t="shared" si="13"/>
        <v>5386.5450000000001</v>
      </c>
      <c r="AM58" s="93">
        <f t="shared" si="14"/>
        <v>22623.488999999998</v>
      </c>
      <c r="AN58" s="93">
        <f t="shared" si="15"/>
        <v>3878.3123999999998</v>
      </c>
      <c r="AO58" s="93">
        <v>8700</v>
      </c>
      <c r="AP58" s="93">
        <f t="shared" si="16"/>
        <v>2585.5416</v>
      </c>
      <c r="AQ58" s="34">
        <v>7200</v>
      </c>
      <c r="AR58" s="34">
        <v>0</v>
      </c>
      <c r="AS58" s="34">
        <v>0</v>
      </c>
      <c r="AT58" s="35">
        <v>0</v>
      </c>
      <c r="AU58" s="36">
        <f t="shared" si="8"/>
        <v>207193.23300000001</v>
      </c>
    </row>
    <row r="59" spans="1:47" s="37" customFormat="1" ht="24" customHeight="1" x14ac:dyDescent="0.25">
      <c r="A59" s="54">
        <f t="shared" si="3"/>
        <v>48</v>
      </c>
      <c r="B59" s="55">
        <v>10</v>
      </c>
      <c r="C59" s="56">
        <v>40</v>
      </c>
      <c r="D59" s="57">
        <v>234</v>
      </c>
      <c r="E59" s="56">
        <v>332</v>
      </c>
      <c r="F59" s="58">
        <v>1</v>
      </c>
      <c r="G59" s="68">
        <v>361</v>
      </c>
      <c r="H59" s="69" t="s">
        <v>153</v>
      </c>
      <c r="I59" s="80" t="s">
        <v>154</v>
      </c>
      <c r="J59" s="81" t="s">
        <v>60</v>
      </c>
      <c r="K59" s="109">
        <v>36220</v>
      </c>
      <c r="L59" s="72" t="s">
        <v>294</v>
      </c>
      <c r="M59" s="33" t="s">
        <v>251</v>
      </c>
      <c r="N59" s="76">
        <v>1</v>
      </c>
      <c r="O59" s="76">
        <v>40</v>
      </c>
      <c r="P59" s="33" t="s">
        <v>255</v>
      </c>
      <c r="Q59" s="33" t="s">
        <v>257</v>
      </c>
      <c r="R59" s="33">
        <v>15</v>
      </c>
      <c r="S59" s="33" t="s">
        <v>258</v>
      </c>
      <c r="T59" s="85" t="s">
        <v>278</v>
      </c>
      <c r="U59" s="85" t="s">
        <v>292</v>
      </c>
      <c r="V59" s="85" t="s">
        <v>290</v>
      </c>
      <c r="W59" s="92">
        <v>10688.91</v>
      </c>
      <c r="X59" s="92">
        <v>576.16999999999996</v>
      </c>
      <c r="Y59" s="92">
        <v>369.77</v>
      </c>
      <c r="Z59" s="92">
        <v>0</v>
      </c>
      <c r="AA59" s="92">
        <v>441.8</v>
      </c>
      <c r="AB59" s="34">
        <v>0</v>
      </c>
      <c r="AC59" s="34">
        <v>0</v>
      </c>
      <c r="AD59" s="35">
        <v>0</v>
      </c>
      <c r="AE59" s="94">
        <f t="shared" si="0"/>
        <v>128266.92</v>
      </c>
      <c r="AF59" s="94">
        <f t="shared" si="0"/>
        <v>6914.0399999999991</v>
      </c>
      <c r="AG59" s="94">
        <f t="shared" si="0"/>
        <v>4437.24</v>
      </c>
      <c r="AH59" s="94">
        <v>0</v>
      </c>
      <c r="AI59" s="94">
        <f t="shared" si="1"/>
        <v>5301.6</v>
      </c>
      <c r="AJ59" s="93">
        <f t="shared" si="11"/>
        <v>18814.849999999999</v>
      </c>
      <c r="AK59" s="93">
        <f t="shared" si="12"/>
        <v>1881.4849999999999</v>
      </c>
      <c r="AL59" s="93">
        <f t="shared" si="13"/>
        <v>5644.4549999999999</v>
      </c>
      <c r="AM59" s="93">
        <f t="shared" si="14"/>
        <v>23706.710999999996</v>
      </c>
      <c r="AN59" s="93">
        <f t="shared" si="15"/>
        <v>4064.0075999999995</v>
      </c>
      <c r="AO59" s="93">
        <v>8750</v>
      </c>
      <c r="AP59" s="93">
        <f t="shared" si="16"/>
        <v>2709.3383999999996</v>
      </c>
      <c r="AQ59" s="34">
        <v>7200</v>
      </c>
      <c r="AR59" s="34">
        <v>0</v>
      </c>
      <c r="AS59" s="34">
        <v>0</v>
      </c>
      <c r="AT59" s="35">
        <v>0</v>
      </c>
      <c r="AU59" s="36">
        <f t="shared" si="8"/>
        <v>217690.647</v>
      </c>
    </row>
    <row r="60" spans="1:47" s="37" customFormat="1" ht="24" customHeight="1" x14ac:dyDescent="0.25">
      <c r="A60" s="54">
        <f t="shared" si="3"/>
        <v>49</v>
      </c>
      <c r="B60" s="55">
        <v>10</v>
      </c>
      <c r="C60" s="56">
        <v>40</v>
      </c>
      <c r="D60" s="57">
        <v>234</v>
      </c>
      <c r="E60" s="56">
        <v>332</v>
      </c>
      <c r="F60" s="58">
        <v>1</v>
      </c>
      <c r="G60" s="68">
        <v>363</v>
      </c>
      <c r="H60" s="69" t="s">
        <v>155</v>
      </c>
      <c r="I60" s="80" t="s">
        <v>156</v>
      </c>
      <c r="J60" s="81" t="s">
        <v>60</v>
      </c>
      <c r="K60" s="109">
        <v>38384</v>
      </c>
      <c r="L60" s="72" t="s">
        <v>294</v>
      </c>
      <c r="M60" s="33" t="s">
        <v>251</v>
      </c>
      <c r="N60" s="76">
        <v>1</v>
      </c>
      <c r="O60" s="76">
        <v>40</v>
      </c>
      <c r="P60" s="33" t="s">
        <v>255</v>
      </c>
      <c r="Q60" s="33" t="s">
        <v>257</v>
      </c>
      <c r="R60" s="33">
        <v>15</v>
      </c>
      <c r="S60" s="33" t="s">
        <v>258</v>
      </c>
      <c r="T60" s="85" t="s">
        <v>278</v>
      </c>
      <c r="U60" s="85" t="s">
        <v>292</v>
      </c>
      <c r="V60" s="85" t="s">
        <v>290</v>
      </c>
      <c r="W60" s="92">
        <v>10688.91</v>
      </c>
      <c r="X60" s="92">
        <v>548.88</v>
      </c>
      <c r="Y60" s="92">
        <v>346.98</v>
      </c>
      <c r="Z60" s="92">
        <v>0</v>
      </c>
      <c r="AA60" s="92">
        <v>353.44</v>
      </c>
      <c r="AB60" s="34">
        <v>0</v>
      </c>
      <c r="AC60" s="34">
        <v>0</v>
      </c>
      <c r="AD60" s="35">
        <v>0</v>
      </c>
      <c r="AE60" s="94">
        <f t="shared" si="0"/>
        <v>128266.92</v>
      </c>
      <c r="AF60" s="94">
        <f t="shared" si="0"/>
        <v>6586.5599999999995</v>
      </c>
      <c r="AG60" s="94">
        <f t="shared" si="0"/>
        <v>4163.76</v>
      </c>
      <c r="AH60" s="94">
        <v>0</v>
      </c>
      <c r="AI60" s="94">
        <f t="shared" si="1"/>
        <v>4241.28</v>
      </c>
      <c r="AJ60" s="93">
        <f t="shared" si="11"/>
        <v>18814.849999999999</v>
      </c>
      <c r="AK60" s="93">
        <f t="shared" si="12"/>
        <v>1881.4849999999999</v>
      </c>
      <c r="AL60" s="93">
        <f t="shared" si="13"/>
        <v>5644.4549999999999</v>
      </c>
      <c r="AM60" s="93">
        <f t="shared" si="14"/>
        <v>23706.710999999996</v>
      </c>
      <c r="AN60" s="93">
        <f t="shared" si="15"/>
        <v>4064.0075999999995</v>
      </c>
      <c r="AO60" s="93">
        <v>8850</v>
      </c>
      <c r="AP60" s="93">
        <f t="shared" si="16"/>
        <v>2709.3383999999996</v>
      </c>
      <c r="AQ60" s="34">
        <v>7200</v>
      </c>
      <c r="AR60" s="34">
        <v>0</v>
      </c>
      <c r="AS60" s="34">
        <v>0</v>
      </c>
      <c r="AT60" s="35">
        <v>0</v>
      </c>
      <c r="AU60" s="36">
        <f t="shared" si="8"/>
        <v>216129.36700000003</v>
      </c>
    </row>
    <row r="61" spans="1:47" s="37" customFormat="1" ht="24" customHeight="1" x14ac:dyDescent="0.25">
      <c r="A61" s="54">
        <f t="shared" si="3"/>
        <v>50</v>
      </c>
      <c r="B61" s="55">
        <v>10</v>
      </c>
      <c r="C61" s="56">
        <v>40</v>
      </c>
      <c r="D61" s="57">
        <v>234</v>
      </c>
      <c r="E61" s="56">
        <v>332</v>
      </c>
      <c r="F61" s="58">
        <v>1</v>
      </c>
      <c r="G61" s="68">
        <v>364</v>
      </c>
      <c r="H61" s="69" t="s">
        <v>157</v>
      </c>
      <c r="I61" s="80" t="s">
        <v>158</v>
      </c>
      <c r="J61" s="81" t="s">
        <v>60</v>
      </c>
      <c r="K61" s="109">
        <v>36697</v>
      </c>
      <c r="L61" s="72" t="s">
        <v>294</v>
      </c>
      <c r="M61" s="33" t="s">
        <v>251</v>
      </c>
      <c r="N61" s="76">
        <v>1</v>
      </c>
      <c r="O61" s="76">
        <v>40</v>
      </c>
      <c r="P61" s="33" t="s">
        <v>255</v>
      </c>
      <c r="Q61" s="33" t="s">
        <v>257</v>
      </c>
      <c r="R61" s="33">
        <v>15</v>
      </c>
      <c r="S61" s="33" t="s">
        <v>258</v>
      </c>
      <c r="T61" s="85" t="s">
        <v>269</v>
      </c>
      <c r="U61" s="85" t="s">
        <v>292</v>
      </c>
      <c r="V61" s="85" t="s">
        <v>290</v>
      </c>
      <c r="W61" s="92">
        <v>10173.09</v>
      </c>
      <c r="X61" s="92">
        <v>548.88</v>
      </c>
      <c r="Y61" s="92">
        <v>346.98</v>
      </c>
      <c r="Z61" s="92">
        <v>0</v>
      </c>
      <c r="AA61" s="92">
        <v>441.8</v>
      </c>
      <c r="AB61" s="34">
        <v>0</v>
      </c>
      <c r="AC61" s="34">
        <v>0</v>
      </c>
      <c r="AD61" s="35">
        <v>0</v>
      </c>
      <c r="AE61" s="94">
        <f t="shared" si="0"/>
        <v>122077.08</v>
      </c>
      <c r="AF61" s="94">
        <f t="shared" si="0"/>
        <v>6586.5599999999995</v>
      </c>
      <c r="AG61" s="94">
        <f t="shared" si="0"/>
        <v>4163.76</v>
      </c>
      <c r="AH61" s="94">
        <v>0</v>
      </c>
      <c r="AI61" s="94">
        <f t="shared" si="1"/>
        <v>5301.6</v>
      </c>
      <c r="AJ61" s="93">
        <f t="shared" si="11"/>
        <v>17955.150000000001</v>
      </c>
      <c r="AK61" s="93">
        <f t="shared" si="12"/>
        <v>1795.5150000000001</v>
      </c>
      <c r="AL61" s="93">
        <f t="shared" si="13"/>
        <v>5386.5450000000001</v>
      </c>
      <c r="AM61" s="93">
        <f t="shared" si="14"/>
        <v>22623.488999999998</v>
      </c>
      <c r="AN61" s="93">
        <f t="shared" si="15"/>
        <v>3878.3123999999998</v>
      </c>
      <c r="AO61" s="93">
        <v>8700</v>
      </c>
      <c r="AP61" s="93">
        <f t="shared" si="16"/>
        <v>2585.5416</v>
      </c>
      <c r="AQ61" s="34">
        <v>7200</v>
      </c>
      <c r="AR61" s="34">
        <v>0</v>
      </c>
      <c r="AS61" s="34">
        <v>0</v>
      </c>
      <c r="AT61" s="35">
        <v>0</v>
      </c>
      <c r="AU61" s="36">
        <f t="shared" si="8"/>
        <v>208253.55300000001</v>
      </c>
    </row>
    <row r="62" spans="1:47" s="37" customFormat="1" ht="24" customHeight="1" x14ac:dyDescent="0.25">
      <c r="A62" s="54">
        <f t="shared" si="3"/>
        <v>51</v>
      </c>
      <c r="B62" s="55">
        <v>10</v>
      </c>
      <c r="C62" s="56">
        <v>40</v>
      </c>
      <c r="D62" s="57">
        <v>234</v>
      </c>
      <c r="E62" s="56">
        <v>332</v>
      </c>
      <c r="F62" s="58">
        <v>1</v>
      </c>
      <c r="G62" s="68">
        <v>369</v>
      </c>
      <c r="H62" s="69" t="s">
        <v>159</v>
      </c>
      <c r="I62" s="80" t="s">
        <v>160</v>
      </c>
      <c r="J62" s="81" t="s">
        <v>60</v>
      </c>
      <c r="K62" s="109">
        <v>35431</v>
      </c>
      <c r="L62" s="72" t="s">
        <v>294</v>
      </c>
      <c r="M62" s="33" t="s">
        <v>251</v>
      </c>
      <c r="N62" s="76">
        <v>1</v>
      </c>
      <c r="O62" s="76">
        <v>40</v>
      </c>
      <c r="P62" s="33" t="s">
        <v>255</v>
      </c>
      <c r="Q62" s="33" t="s">
        <v>257</v>
      </c>
      <c r="R62" s="33">
        <v>15</v>
      </c>
      <c r="S62" s="33" t="s">
        <v>258</v>
      </c>
      <c r="T62" s="85" t="s">
        <v>281</v>
      </c>
      <c r="U62" s="85" t="s">
        <v>292</v>
      </c>
      <c r="V62" s="85" t="s">
        <v>290</v>
      </c>
      <c r="W62" s="92">
        <v>10732.08</v>
      </c>
      <c r="X62" s="92">
        <v>548.88</v>
      </c>
      <c r="Y62" s="92">
        <v>346.98</v>
      </c>
      <c r="Z62" s="92">
        <v>0</v>
      </c>
      <c r="AA62" s="92">
        <v>441.8</v>
      </c>
      <c r="AB62" s="34">
        <v>0</v>
      </c>
      <c r="AC62" s="34">
        <v>0</v>
      </c>
      <c r="AD62" s="35">
        <v>0</v>
      </c>
      <c r="AE62" s="94">
        <f t="shared" si="0"/>
        <v>128784.95999999999</v>
      </c>
      <c r="AF62" s="94">
        <f t="shared" si="0"/>
        <v>6586.5599999999995</v>
      </c>
      <c r="AG62" s="94">
        <f t="shared" si="0"/>
        <v>4163.76</v>
      </c>
      <c r="AH62" s="94">
        <v>0</v>
      </c>
      <c r="AI62" s="94">
        <f t="shared" si="1"/>
        <v>5301.6</v>
      </c>
      <c r="AJ62" s="93">
        <f t="shared" si="11"/>
        <v>18886.8</v>
      </c>
      <c r="AK62" s="93">
        <f t="shared" si="12"/>
        <v>1888.6799999999998</v>
      </c>
      <c r="AL62" s="93">
        <f t="shared" si="13"/>
        <v>5666.04</v>
      </c>
      <c r="AM62" s="93">
        <f t="shared" si="14"/>
        <v>23797.367999999999</v>
      </c>
      <c r="AN62" s="93">
        <f t="shared" si="15"/>
        <v>4079.5487999999996</v>
      </c>
      <c r="AO62" s="93">
        <v>8850</v>
      </c>
      <c r="AP62" s="93">
        <f t="shared" si="16"/>
        <v>2719.6992</v>
      </c>
      <c r="AQ62" s="34">
        <v>7200</v>
      </c>
      <c r="AR62" s="34">
        <v>0</v>
      </c>
      <c r="AS62" s="34">
        <v>0</v>
      </c>
      <c r="AT62" s="35">
        <v>0</v>
      </c>
      <c r="AU62" s="36">
        <f t="shared" si="8"/>
        <v>217925.01599999997</v>
      </c>
    </row>
    <row r="63" spans="1:47" s="37" customFormat="1" ht="24" customHeight="1" x14ac:dyDescent="0.25">
      <c r="A63" s="54">
        <f t="shared" si="3"/>
        <v>52</v>
      </c>
      <c r="B63" s="55">
        <v>10</v>
      </c>
      <c r="C63" s="56">
        <v>40</v>
      </c>
      <c r="D63" s="57">
        <v>234</v>
      </c>
      <c r="E63" s="56">
        <v>332</v>
      </c>
      <c r="F63" s="58">
        <v>1</v>
      </c>
      <c r="G63" s="68">
        <v>371</v>
      </c>
      <c r="H63" s="69" t="s">
        <v>161</v>
      </c>
      <c r="I63" s="80" t="s">
        <v>162</v>
      </c>
      <c r="J63" s="81" t="s">
        <v>60</v>
      </c>
      <c r="K63" s="109">
        <v>38384</v>
      </c>
      <c r="L63" s="72" t="s">
        <v>294</v>
      </c>
      <c r="M63" s="33" t="s">
        <v>251</v>
      </c>
      <c r="N63" s="76">
        <v>1</v>
      </c>
      <c r="O63" s="76">
        <v>40</v>
      </c>
      <c r="P63" s="33" t="s">
        <v>255</v>
      </c>
      <c r="Q63" s="33" t="s">
        <v>257</v>
      </c>
      <c r="R63" s="33">
        <v>15</v>
      </c>
      <c r="S63" s="33" t="s">
        <v>258</v>
      </c>
      <c r="T63" s="85" t="s">
        <v>269</v>
      </c>
      <c r="U63" s="85" t="s">
        <v>292</v>
      </c>
      <c r="V63" s="85" t="s">
        <v>290</v>
      </c>
      <c r="W63" s="92">
        <v>10173.09</v>
      </c>
      <c r="X63" s="92">
        <v>548.88</v>
      </c>
      <c r="Y63" s="92">
        <v>346.98</v>
      </c>
      <c r="Z63" s="92">
        <v>0</v>
      </c>
      <c r="AA63" s="92">
        <v>353.44</v>
      </c>
      <c r="AB63" s="34">
        <v>0</v>
      </c>
      <c r="AC63" s="34">
        <v>0</v>
      </c>
      <c r="AD63" s="35">
        <v>0</v>
      </c>
      <c r="AE63" s="94">
        <f t="shared" si="0"/>
        <v>122077.08</v>
      </c>
      <c r="AF63" s="94">
        <f t="shared" si="0"/>
        <v>6586.5599999999995</v>
      </c>
      <c r="AG63" s="94">
        <f t="shared" si="0"/>
        <v>4163.76</v>
      </c>
      <c r="AH63" s="94">
        <v>0</v>
      </c>
      <c r="AI63" s="94">
        <f t="shared" si="1"/>
        <v>4241.28</v>
      </c>
      <c r="AJ63" s="93">
        <f t="shared" si="11"/>
        <v>17955.150000000001</v>
      </c>
      <c r="AK63" s="93">
        <f t="shared" si="12"/>
        <v>1795.5150000000001</v>
      </c>
      <c r="AL63" s="93">
        <f t="shared" si="13"/>
        <v>5386.5450000000001</v>
      </c>
      <c r="AM63" s="93">
        <f t="shared" si="14"/>
        <v>22623.488999999998</v>
      </c>
      <c r="AN63" s="93">
        <f t="shared" si="15"/>
        <v>3878.3123999999998</v>
      </c>
      <c r="AO63" s="93">
        <v>8600</v>
      </c>
      <c r="AP63" s="93">
        <f t="shared" si="16"/>
        <v>2585.5416</v>
      </c>
      <c r="AQ63" s="34">
        <v>7200</v>
      </c>
      <c r="AR63" s="34">
        <v>0</v>
      </c>
      <c r="AS63" s="34">
        <v>0</v>
      </c>
      <c r="AT63" s="35">
        <v>0</v>
      </c>
      <c r="AU63" s="36">
        <f t="shared" si="8"/>
        <v>207093.23300000001</v>
      </c>
    </row>
    <row r="64" spans="1:47" s="37" customFormat="1" ht="24" customHeight="1" x14ac:dyDescent="0.25">
      <c r="A64" s="54">
        <f t="shared" si="3"/>
        <v>53</v>
      </c>
      <c r="B64" s="55">
        <v>10</v>
      </c>
      <c r="C64" s="56">
        <v>40</v>
      </c>
      <c r="D64" s="57">
        <v>234</v>
      </c>
      <c r="E64" s="56">
        <v>332</v>
      </c>
      <c r="F64" s="58">
        <v>1</v>
      </c>
      <c r="G64" s="68">
        <v>375</v>
      </c>
      <c r="H64" s="69" t="s">
        <v>163</v>
      </c>
      <c r="I64" s="80" t="s">
        <v>164</v>
      </c>
      <c r="J64" s="81" t="s">
        <v>60</v>
      </c>
      <c r="K64" s="109">
        <v>38292</v>
      </c>
      <c r="L64" s="72" t="s">
        <v>294</v>
      </c>
      <c r="M64" s="33" t="s">
        <v>251</v>
      </c>
      <c r="N64" s="76">
        <v>1</v>
      </c>
      <c r="O64" s="76">
        <v>40</v>
      </c>
      <c r="P64" s="33" t="s">
        <v>255</v>
      </c>
      <c r="Q64" s="33" t="s">
        <v>257</v>
      </c>
      <c r="R64" s="33">
        <v>15</v>
      </c>
      <c r="S64" s="33" t="s">
        <v>258</v>
      </c>
      <c r="T64" s="85" t="s">
        <v>269</v>
      </c>
      <c r="U64" s="85" t="s">
        <v>292</v>
      </c>
      <c r="V64" s="85" t="s">
        <v>290</v>
      </c>
      <c r="W64" s="92">
        <v>10173.09</v>
      </c>
      <c r="X64" s="92">
        <v>548.88</v>
      </c>
      <c r="Y64" s="92">
        <v>346.98</v>
      </c>
      <c r="Z64" s="92">
        <v>0</v>
      </c>
      <c r="AA64" s="92">
        <v>353.44</v>
      </c>
      <c r="AB64" s="34">
        <v>0</v>
      </c>
      <c r="AC64" s="34">
        <v>0</v>
      </c>
      <c r="AD64" s="35">
        <v>0</v>
      </c>
      <c r="AE64" s="94">
        <f t="shared" si="0"/>
        <v>122077.08</v>
      </c>
      <c r="AF64" s="94">
        <f t="shared" si="0"/>
        <v>6586.5599999999995</v>
      </c>
      <c r="AG64" s="94">
        <f t="shared" si="0"/>
        <v>4163.76</v>
      </c>
      <c r="AH64" s="94">
        <v>0</v>
      </c>
      <c r="AI64" s="94">
        <f t="shared" si="1"/>
        <v>4241.28</v>
      </c>
      <c r="AJ64" s="93">
        <f t="shared" si="11"/>
        <v>17955.150000000001</v>
      </c>
      <c r="AK64" s="93">
        <f t="shared" si="12"/>
        <v>1795.5150000000001</v>
      </c>
      <c r="AL64" s="93">
        <f t="shared" si="13"/>
        <v>5386.5450000000001</v>
      </c>
      <c r="AM64" s="93">
        <f t="shared" si="14"/>
        <v>22623.488999999998</v>
      </c>
      <c r="AN64" s="93">
        <f t="shared" si="15"/>
        <v>3878.3123999999998</v>
      </c>
      <c r="AO64" s="93">
        <v>8600</v>
      </c>
      <c r="AP64" s="93">
        <f t="shared" si="16"/>
        <v>2585.5416</v>
      </c>
      <c r="AQ64" s="34">
        <v>7200</v>
      </c>
      <c r="AR64" s="34">
        <v>0</v>
      </c>
      <c r="AS64" s="34">
        <v>0</v>
      </c>
      <c r="AT64" s="35">
        <v>0</v>
      </c>
      <c r="AU64" s="36">
        <f t="shared" si="8"/>
        <v>207093.23300000001</v>
      </c>
    </row>
    <row r="65" spans="1:47" s="37" customFormat="1" ht="24" customHeight="1" x14ac:dyDescent="0.25">
      <c r="A65" s="54">
        <f t="shared" si="3"/>
        <v>54</v>
      </c>
      <c r="B65" s="55">
        <v>10</v>
      </c>
      <c r="C65" s="56">
        <v>40</v>
      </c>
      <c r="D65" s="57">
        <v>234</v>
      </c>
      <c r="E65" s="56">
        <v>332</v>
      </c>
      <c r="F65" s="58">
        <v>1</v>
      </c>
      <c r="G65" s="68">
        <v>378</v>
      </c>
      <c r="H65" s="69" t="s">
        <v>165</v>
      </c>
      <c r="I65" s="80" t="s">
        <v>166</v>
      </c>
      <c r="J65" s="81" t="s">
        <v>60</v>
      </c>
      <c r="K65" s="109">
        <v>38626</v>
      </c>
      <c r="L65" s="72" t="s">
        <v>294</v>
      </c>
      <c r="M65" s="33" t="s">
        <v>251</v>
      </c>
      <c r="N65" s="77">
        <v>1</v>
      </c>
      <c r="O65" s="77">
        <v>40</v>
      </c>
      <c r="P65" s="33" t="s">
        <v>255</v>
      </c>
      <c r="Q65" s="33" t="s">
        <v>257</v>
      </c>
      <c r="R65" s="33">
        <v>15</v>
      </c>
      <c r="S65" s="33" t="s">
        <v>258</v>
      </c>
      <c r="T65" s="85" t="s">
        <v>275</v>
      </c>
      <c r="U65" s="85" t="s">
        <v>292</v>
      </c>
      <c r="V65" s="85" t="s">
        <v>290</v>
      </c>
      <c r="W65" s="92">
        <v>10642.51</v>
      </c>
      <c r="X65" s="92">
        <v>569.48</v>
      </c>
      <c r="Y65" s="92">
        <v>362.74</v>
      </c>
      <c r="Z65" s="92">
        <v>0</v>
      </c>
      <c r="AA65" s="92">
        <v>353.44</v>
      </c>
      <c r="AB65" s="34">
        <v>0</v>
      </c>
      <c r="AC65" s="34">
        <v>0</v>
      </c>
      <c r="AD65" s="35">
        <v>0</v>
      </c>
      <c r="AE65" s="94">
        <f t="shared" si="0"/>
        <v>127710.12</v>
      </c>
      <c r="AF65" s="94">
        <f t="shared" si="0"/>
        <v>6833.76</v>
      </c>
      <c r="AG65" s="94">
        <f t="shared" si="0"/>
        <v>4352.88</v>
      </c>
      <c r="AH65" s="94">
        <v>0</v>
      </c>
      <c r="AI65" s="94">
        <f t="shared" si="1"/>
        <v>4241.28</v>
      </c>
      <c r="AJ65" s="93">
        <f t="shared" si="11"/>
        <v>18737.516666666666</v>
      </c>
      <c r="AK65" s="93">
        <f t="shared" si="12"/>
        <v>1873.7516666666668</v>
      </c>
      <c r="AL65" s="93">
        <f t="shared" si="13"/>
        <v>5621.2550000000001</v>
      </c>
      <c r="AM65" s="93">
        <f t="shared" si="14"/>
        <v>23609.270999999997</v>
      </c>
      <c r="AN65" s="93">
        <f t="shared" si="15"/>
        <v>4047.3035999999997</v>
      </c>
      <c r="AO65" s="93">
        <v>8800</v>
      </c>
      <c r="AP65" s="93">
        <f t="shared" si="16"/>
        <v>2698.2024000000001</v>
      </c>
      <c r="AQ65" s="34">
        <v>7200</v>
      </c>
      <c r="AR65" s="34">
        <v>0</v>
      </c>
      <c r="AS65" s="34">
        <v>0</v>
      </c>
      <c r="AT65" s="35">
        <v>0</v>
      </c>
      <c r="AU65" s="36">
        <f t="shared" si="8"/>
        <v>215725.34033333338</v>
      </c>
    </row>
    <row r="66" spans="1:47" s="37" customFormat="1" ht="24" customHeight="1" x14ac:dyDescent="0.25">
      <c r="A66" s="54">
        <f t="shared" si="3"/>
        <v>55</v>
      </c>
      <c r="B66" s="55">
        <v>10</v>
      </c>
      <c r="C66" s="56">
        <v>40</v>
      </c>
      <c r="D66" s="57">
        <v>234</v>
      </c>
      <c r="E66" s="56">
        <v>332</v>
      </c>
      <c r="F66" s="58">
        <v>1</v>
      </c>
      <c r="G66" s="68">
        <v>380</v>
      </c>
      <c r="H66" s="69" t="s">
        <v>167</v>
      </c>
      <c r="I66" s="80" t="s">
        <v>168</v>
      </c>
      <c r="J66" s="81" t="s">
        <v>60</v>
      </c>
      <c r="K66" s="109">
        <v>38292</v>
      </c>
      <c r="L66" s="72" t="s">
        <v>294</v>
      </c>
      <c r="M66" s="33" t="s">
        <v>251</v>
      </c>
      <c r="N66" s="76">
        <v>5</v>
      </c>
      <c r="O66" s="76">
        <v>40</v>
      </c>
      <c r="P66" s="33" t="s">
        <v>255</v>
      </c>
      <c r="Q66" s="33" t="s">
        <v>257</v>
      </c>
      <c r="R66" s="33">
        <v>15</v>
      </c>
      <c r="S66" s="33" t="s">
        <v>258</v>
      </c>
      <c r="T66" s="53" t="s">
        <v>282</v>
      </c>
      <c r="U66" s="85" t="s">
        <v>292</v>
      </c>
      <c r="V66" s="85" t="s">
        <v>290</v>
      </c>
      <c r="W66" s="92">
        <v>12197</v>
      </c>
      <c r="X66" s="92">
        <v>798.7</v>
      </c>
      <c r="Y66" s="92">
        <v>547.32000000000005</v>
      </c>
      <c r="Z66" s="92">
        <v>0</v>
      </c>
      <c r="AA66" s="92">
        <v>353.44</v>
      </c>
      <c r="AB66" s="34">
        <v>0</v>
      </c>
      <c r="AC66" s="34">
        <v>0</v>
      </c>
      <c r="AD66" s="35">
        <v>0</v>
      </c>
      <c r="AE66" s="94">
        <f t="shared" si="0"/>
        <v>146364</v>
      </c>
      <c r="AF66" s="94">
        <f t="shared" si="0"/>
        <v>9584.4000000000015</v>
      </c>
      <c r="AG66" s="94">
        <f t="shared" si="0"/>
        <v>6567.84</v>
      </c>
      <c r="AH66" s="94">
        <v>0</v>
      </c>
      <c r="AI66" s="94">
        <f t="shared" si="1"/>
        <v>4241.28</v>
      </c>
      <c r="AJ66" s="93">
        <f t="shared" si="11"/>
        <v>21328.333333333332</v>
      </c>
      <c r="AK66" s="93">
        <f t="shared" si="12"/>
        <v>2132.8333333333335</v>
      </c>
      <c r="AL66" s="93">
        <f t="shared" si="13"/>
        <v>6398.5</v>
      </c>
      <c r="AM66" s="93">
        <f t="shared" si="14"/>
        <v>26873.699999999997</v>
      </c>
      <c r="AN66" s="93">
        <f t="shared" si="15"/>
        <v>4606.92</v>
      </c>
      <c r="AO66" s="93">
        <v>9700</v>
      </c>
      <c r="AP66" s="93">
        <f t="shared" si="16"/>
        <v>3071.28</v>
      </c>
      <c r="AQ66" s="34">
        <v>7200</v>
      </c>
      <c r="AR66" s="34">
        <v>0</v>
      </c>
      <c r="AS66" s="34">
        <v>0</v>
      </c>
      <c r="AT66" s="35">
        <v>0</v>
      </c>
      <c r="AU66" s="36">
        <f t="shared" si="8"/>
        <v>248069.08666666667</v>
      </c>
    </row>
    <row r="67" spans="1:47" s="37" customFormat="1" ht="24" customHeight="1" x14ac:dyDescent="0.25">
      <c r="A67" s="54">
        <f t="shared" si="3"/>
        <v>56</v>
      </c>
      <c r="B67" s="55">
        <v>10</v>
      </c>
      <c r="C67" s="56">
        <v>40</v>
      </c>
      <c r="D67" s="57">
        <v>234</v>
      </c>
      <c r="E67" s="56">
        <v>332</v>
      </c>
      <c r="F67" s="58">
        <v>1</v>
      </c>
      <c r="G67" s="68">
        <v>381</v>
      </c>
      <c r="H67" s="69" t="s">
        <v>169</v>
      </c>
      <c r="I67" s="80" t="s">
        <v>170</v>
      </c>
      <c r="J67" s="81" t="s">
        <v>60</v>
      </c>
      <c r="K67" s="109">
        <v>38657</v>
      </c>
      <c r="L67" s="72" t="s">
        <v>294</v>
      </c>
      <c r="M67" s="33" t="s">
        <v>251</v>
      </c>
      <c r="N67" s="76">
        <v>1</v>
      </c>
      <c r="O67" s="76">
        <v>40</v>
      </c>
      <c r="P67" s="33" t="s">
        <v>255</v>
      </c>
      <c r="Q67" s="33" t="s">
        <v>257</v>
      </c>
      <c r="R67" s="33">
        <v>15</v>
      </c>
      <c r="S67" s="33" t="s">
        <v>258</v>
      </c>
      <c r="T67" s="85" t="s">
        <v>280</v>
      </c>
      <c r="U67" s="85" t="s">
        <v>292</v>
      </c>
      <c r="V67" s="85" t="s">
        <v>290</v>
      </c>
      <c r="W67" s="92">
        <v>10732.08</v>
      </c>
      <c r="X67" s="92">
        <v>591.12</v>
      </c>
      <c r="Y67" s="92">
        <v>372.58</v>
      </c>
      <c r="Z67" s="92">
        <v>0</v>
      </c>
      <c r="AA67" s="92">
        <v>353.44</v>
      </c>
      <c r="AB67" s="34">
        <v>0</v>
      </c>
      <c r="AC67" s="34">
        <v>0</v>
      </c>
      <c r="AD67" s="35">
        <v>0</v>
      </c>
      <c r="AE67" s="94">
        <f t="shared" si="0"/>
        <v>128784.95999999999</v>
      </c>
      <c r="AF67" s="94">
        <f t="shared" si="0"/>
        <v>7093.4400000000005</v>
      </c>
      <c r="AG67" s="94">
        <f t="shared" si="0"/>
        <v>4470.96</v>
      </c>
      <c r="AH67" s="94">
        <v>0</v>
      </c>
      <c r="AI67" s="94">
        <f t="shared" si="1"/>
        <v>4241.28</v>
      </c>
      <c r="AJ67" s="93">
        <f t="shared" si="11"/>
        <v>18886.8</v>
      </c>
      <c r="AK67" s="93">
        <f t="shared" si="12"/>
        <v>1888.6799999999998</v>
      </c>
      <c r="AL67" s="93">
        <f t="shared" si="13"/>
        <v>5666.04</v>
      </c>
      <c r="AM67" s="93">
        <f t="shared" si="14"/>
        <v>23797.367999999999</v>
      </c>
      <c r="AN67" s="93">
        <f t="shared" si="15"/>
        <v>4079.5487999999996</v>
      </c>
      <c r="AO67" s="93">
        <v>8850</v>
      </c>
      <c r="AP67" s="93">
        <f t="shared" si="16"/>
        <v>2719.6992</v>
      </c>
      <c r="AQ67" s="34">
        <v>7200</v>
      </c>
      <c r="AR67" s="34">
        <v>0</v>
      </c>
      <c r="AS67" s="34">
        <v>0</v>
      </c>
      <c r="AT67" s="35">
        <v>0</v>
      </c>
      <c r="AU67" s="36">
        <f t="shared" si="8"/>
        <v>217678.77599999995</v>
      </c>
    </row>
    <row r="68" spans="1:47" s="37" customFormat="1" ht="24" customHeight="1" x14ac:dyDescent="0.25">
      <c r="A68" s="54">
        <f t="shared" si="3"/>
        <v>57</v>
      </c>
      <c r="B68" s="55">
        <v>10</v>
      </c>
      <c r="C68" s="56">
        <v>40</v>
      </c>
      <c r="D68" s="57">
        <v>234</v>
      </c>
      <c r="E68" s="56">
        <v>332</v>
      </c>
      <c r="F68" s="58">
        <v>1</v>
      </c>
      <c r="G68" s="68">
        <v>506</v>
      </c>
      <c r="H68" s="69" t="s">
        <v>171</v>
      </c>
      <c r="I68" s="80" t="s">
        <v>172</v>
      </c>
      <c r="J68" s="81" t="s">
        <v>60</v>
      </c>
      <c r="K68" s="109">
        <v>36220</v>
      </c>
      <c r="L68" s="72" t="s">
        <v>294</v>
      </c>
      <c r="M68" s="33" t="s">
        <v>251</v>
      </c>
      <c r="N68" s="76">
        <v>1</v>
      </c>
      <c r="O68" s="76">
        <v>40</v>
      </c>
      <c r="P68" s="33" t="s">
        <v>255</v>
      </c>
      <c r="Q68" s="33" t="s">
        <v>257</v>
      </c>
      <c r="R68" s="33">
        <v>15</v>
      </c>
      <c r="S68" s="33" t="s">
        <v>258</v>
      </c>
      <c r="T68" s="85" t="s">
        <v>280</v>
      </c>
      <c r="U68" s="85" t="s">
        <v>292</v>
      </c>
      <c r="V68" s="85" t="s">
        <v>290</v>
      </c>
      <c r="W68" s="92">
        <v>10732.08</v>
      </c>
      <c r="X68" s="92">
        <v>590.4</v>
      </c>
      <c r="Y68" s="92">
        <v>383.56</v>
      </c>
      <c r="Z68" s="92">
        <v>0</v>
      </c>
      <c r="AA68" s="92">
        <v>441.8</v>
      </c>
      <c r="AB68" s="34">
        <v>0</v>
      </c>
      <c r="AC68" s="34">
        <v>0</v>
      </c>
      <c r="AD68" s="35">
        <v>0</v>
      </c>
      <c r="AE68" s="94">
        <f t="shared" si="0"/>
        <v>128784.95999999999</v>
      </c>
      <c r="AF68" s="94">
        <f t="shared" si="0"/>
        <v>7084.7999999999993</v>
      </c>
      <c r="AG68" s="94">
        <f t="shared" si="0"/>
        <v>4602.72</v>
      </c>
      <c r="AH68" s="94">
        <v>0</v>
      </c>
      <c r="AI68" s="94">
        <f t="shared" si="1"/>
        <v>5301.6</v>
      </c>
      <c r="AJ68" s="93">
        <f t="shared" si="11"/>
        <v>18886.8</v>
      </c>
      <c r="AK68" s="93">
        <f t="shared" si="12"/>
        <v>1888.6799999999998</v>
      </c>
      <c r="AL68" s="93">
        <f t="shared" si="13"/>
        <v>5666.04</v>
      </c>
      <c r="AM68" s="93">
        <f t="shared" si="14"/>
        <v>23797.367999999999</v>
      </c>
      <c r="AN68" s="93">
        <f t="shared" si="15"/>
        <v>4079.5487999999996</v>
      </c>
      <c r="AO68" s="93">
        <v>8850</v>
      </c>
      <c r="AP68" s="93">
        <f t="shared" si="16"/>
        <v>2719.6992</v>
      </c>
      <c r="AQ68" s="34">
        <v>7200</v>
      </c>
      <c r="AR68" s="34">
        <v>0</v>
      </c>
      <c r="AS68" s="34">
        <v>0</v>
      </c>
      <c r="AT68" s="35">
        <v>0</v>
      </c>
      <c r="AU68" s="36">
        <f t="shared" si="8"/>
        <v>218862.21599999996</v>
      </c>
    </row>
    <row r="69" spans="1:47" s="37" customFormat="1" ht="24" customHeight="1" x14ac:dyDescent="0.25">
      <c r="A69" s="54">
        <f t="shared" si="3"/>
        <v>58</v>
      </c>
      <c r="B69" s="55">
        <v>10</v>
      </c>
      <c r="C69" s="56">
        <v>40</v>
      </c>
      <c r="D69" s="57">
        <v>234</v>
      </c>
      <c r="E69" s="56">
        <v>332</v>
      </c>
      <c r="F69" s="58">
        <v>1</v>
      </c>
      <c r="G69" s="68">
        <v>383</v>
      </c>
      <c r="H69" s="69" t="s">
        <v>173</v>
      </c>
      <c r="I69" s="80" t="s">
        <v>174</v>
      </c>
      <c r="J69" s="81" t="s">
        <v>60</v>
      </c>
      <c r="K69" s="109">
        <v>38930</v>
      </c>
      <c r="L69" s="72" t="s">
        <v>294</v>
      </c>
      <c r="M69" s="33" t="s">
        <v>251</v>
      </c>
      <c r="N69" s="76">
        <v>1</v>
      </c>
      <c r="O69" s="76">
        <v>40</v>
      </c>
      <c r="P69" s="33" t="s">
        <v>255</v>
      </c>
      <c r="Q69" s="33" t="s">
        <v>257</v>
      </c>
      <c r="R69" s="33">
        <v>15</v>
      </c>
      <c r="S69" s="33" t="s">
        <v>258</v>
      </c>
      <c r="T69" s="85" t="s">
        <v>269</v>
      </c>
      <c r="U69" s="85" t="s">
        <v>292</v>
      </c>
      <c r="V69" s="85" t="s">
        <v>290</v>
      </c>
      <c r="W69" s="92">
        <v>10173.09</v>
      </c>
      <c r="X69" s="92">
        <v>548.88</v>
      </c>
      <c r="Y69" s="92">
        <v>346.98</v>
      </c>
      <c r="Z69" s="92">
        <v>0</v>
      </c>
      <c r="AA69" s="92">
        <v>353.44</v>
      </c>
      <c r="AB69" s="34">
        <v>0</v>
      </c>
      <c r="AC69" s="34">
        <v>0</v>
      </c>
      <c r="AD69" s="35">
        <v>0</v>
      </c>
      <c r="AE69" s="94">
        <f t="shared" si="0"/>
        <v>122077.08</v>
      </c>
      <c r="AF69" s="94">
        <f t="shared" si="0"/>
        <v>6586.5599999999995</v>
      </c>
      <c r="AG69" s="94">
        <f t="shared" si="0"/>
        <v>4163.76</v>
      </c>
      <c r="AH69" s="94">
        <v>0</v>
      </c>
      <c r="AI69" s="94">
        <f t="shared" si="1"/>
        <v>4241.28</v>
      </c>
      <c r="AJ69" s="93">
        <f t="shared" si="11"/>
        <v>17955.150000000001</v>
      </c>
      <c r="AK69" s="93">
        <f t="shared" si="12"/>
        <v>1795.5150000000001</v>
      </c>
      <c r="AL69" s="93">
        <f t="shared" si="13"/>
        <v>5386.5450000000001</v>
      </c>
      <c r="AM69" s="93">
        <f t="shared" si="14"/>
        <v>22623.488999999998</v>
      </c>
      <c r="AN69" s="93">
        <f t="shared" si="15"/>
        <v>3878.3123999999998</v>
      </c>
      <c r="AO69" s="93">
        <v>8600</v>
      </c>
      <c r="AP69" s="93">
        <f t="shared" si="16"/>
        <v>2585.5416</v>
      </c>
      <c r="AQ69" s="34">
        <v>7200</v>
      </c>
      <c r="AR69" s="34">
        <v>0</v>
      </c>
      <c r="AS69" s="34">
        <v>0</v>
      </c>
      <c r="AT69" s="35">
        <v>0</v>
      </c>
      <c r="AU69" s="36">
        <f t="shared" si="8"/>
        <v>207093.23300000001</v>
      </c>
    </row>
    <row r="70" spans="1:47" s="37" customFormat="1" ht="24" customHeight="1" x14ac:dyDescent="0.25">
      <c r="A70" s="54">
        <f t="shared" si="3"/>
        <v>59</v>
      </c>
      <c r="B70" s="55">
        <v>10</v>
      </c>
      <c r="C70" s="56">
        <v>40</v>
      </c>
      <c r="D70" s="57">
        <v>234</v>
      </c>
      <c r="E70" s="56">
        <v>332</v>
      </c>
      <c r="F70" s="58">
        <v>1</v>
      </c>
      <c r="G70" s="68">
        <v>386</v>
      </c>
      <c r="H70" s="69" t="s">
        <v>175</v>
      </c>
      <c r="I70" s="80" t="s">
        <v>176</v>
      </c>
      <c r="J70" s="81" t="s">
        <v>60</v>
      </c>
      <c r="K70" s="109">
        <v>38930</v>
      </c>
      <c r="L70" s="72" t="s">
        <v>294</v>
      </c>
      <c r="M70" s="33" t="s">
        <v>251</v>
      </c>
      <c r="N70" s="76">
        <v>1</v>
      </c>
      <c r="O70" s="76">
        <v>40</v>
      </c>
      <c r="P70" s="33" t="s">
        <v>255</v>
      </c>
      <c r="Q70" s="33" t="s">
        <v>257</v>
      </c>
      <c r="R70" s="33">
        <v>15</v>
      </c>
      <c r="S70" s="33" t="s">
        <v>258</v>
      </c>
      <c r="T70" s="85" t="s">
        <v>269</v>
      </c>
      <c r="U70" s="85" t="s">
        <v>292</v>
      </c>
      <c r="V70" s="85" t="s">
        <v>290</v>
      </c>
      <c r="W70" s="92">
        <v>10173.09</v>
      </c>
      <c r="X70" s="92">
        <v>548.88</v>
      </c>
      <c r="Y70" s="92">
        <v>346.98</v>
      </c>
      <c r="Z70" s="92">
        <v>0</v>
      </c>
      <c r="AA70" s="92">
        <v>353.44</v>
      </c>
      <c r="AB70" s="34">
        <v>0</v>
      </c>
      <c r="AC70" s="34">
        <v>0</v>
      </c>
      <c r="AD70" s="35">
        <v>0</v>
      </c>
      <c r="AE70" s="94">
        <f t="shared" si="0"/>
        <v>122077.08</v>
      </c>
      <c r="AF70" s="94">
        <f t="shared" si="0"/>
        <v>6586.5599999999995</v>
      </c>
      <c r="AG70" s="94">
        <f t="shared" si="0"/>
        <v>4163.76</v>
      </c>
      <c r="AH70" s="94">
        <v>0</v>
      </c>
      <c r="AI70" s="94">
        <f t="shared" si="1"/>
        <v>4241.28</v>
      </c>
      <c r="AJ70" s="93">
        <f t="shared" si="11"/>
        <v>17955.150000000001</v>
      </c>
      <c r="AK70" s="93">
        <f t="shared" si="12"/>
        <v>1795.5150000000001</v>
      </c>
      <c r="AL70" s="93">
        <f t="shared" si="13"/>
        <v>5386.5450000000001</v>
      </c>
      <c r="AM70" s="93">
        <f t="shared" si="14"/>
        <v>22623.488999999998</v>
      </c>
      <c r="AN70" s="93">
        <f t="shared" si="15"/>
        <v>3878.3123999999998</v>
      </c>
      <c r="AO70" s="93">
        <v>8600</v>
      </c>
      <c r="AP70" s="93">
        <f t="shared" si="16"/>
        <v>2585.5416</v>
      </c>
      <c r="AQ70" s="34">
        <v>7200</v>
      </c>
      <c r="AR70" s="34">
        <v>0</v>
      </c>
      <c r="AS70" s="34">
        <v>0</v>
      </c>
      <c r="AT70" s="35">
        <v>0</v>
      </c>
      <c r="AU70" s="36">
        <f t="shared" si="8"/>
        <v>207093.23300000001</v>
      </c>
    </row>
    <row r="71" spans="1:47" s="37" customFormat="1" ht="24" customHeight="1" x14ac:dyDescent="0.25">
      <c r="A71" s="54">
        <f t="shared" si="3"/>
        <v>60</v>
      </c>
      <c r="B71" s="55">
        <v>10</v>
      </c>
      <c r="C71" s="56">
        <v>40</v>
      </c>
      <c r="D71" s="57">
        <v>234</v>
      </c>
      <c r="E71" s="56">
        <v>332</v>
      </c>
      <c r="F71" s="58">
        <v>1</v>
      </c>
      <c r="G71" s="68">
        <v>517</v>
      </c>
      <c r="H71" s="69" t="s">
        <v>177</v>
      </c>
      <c r="I71" s="80" t="s">
        <v>178</v>
      </c>
      <c r="J71" s="81" t="s">
        <v>60</v>
      </c>
      <c r="K71" s="109">
        <v>37149</v>
      </c>
      <c r="L71" s="72" t="s">
        <v>294</v>
      </c>
      <c r="M71" s="33" t="s">
        <v>251</v>
      </c>
      <c r="N71" s="76">
        <v>1</v>
      </c>
      <c r="O71" s="76">
        <v>40</v>
      </c>
      <c r="P71" s="33" t="s">
        <v>255</v>
      </c>
      <c r="Q71" s="33" t="s">
        <v>257</v>
      </c>
      <c r="R71" s="33">
        <v>15</v>
      </c>
      <c r="S71" s="33" t="s">
        <v>258</v>
      </c>
      <c r="T71" s="85" t="s">
        <v>269</v>
      </c>
      <c r="U71" s="85" t="s">
        <v>292</v>
      </c>
      <c r="V71" s="85" t="s">
        <v>290</v>
      </c>
      <c r="W71" s="92">
        <v>10173.09</v>
      </c>
      <c r="X71" s="92">
        <v>548.88</v>
      </c>
      <c r="Y71" s="92">
        <v>346.98</v>
      </c>
      <c r="Z71" s="92">
        <v>0</v>
      </c>
      <c r="AA71" s="92">
        <v>441.8</v>
      </c>
      <c r="AB71" s="34">
        <v>0</v>
      </c>
      <c r="AC71" s="34">
        <v>0</v>
      </c>
      <c r="AD71" s="35">
        <v>0</v>
      </c>
      <c r="AE71" s="94">
        <f t="shared" ref="AE71:AG93" si="17">W71*12</f>
        <v>122077.08</v>
      </c>
      <c r="AF71" s="94">
        <f t="shared" si="17"/>
        <v>6586.5599999999995</v>
      </c>
      <c r="AG71" s="94">
        <f t="shared" si="17"/>
        <v>4163.76</v>
      </c>
      <c r="AH71" s="94">
        <v>0</v>
      </c>
      <c r="AI71" s="94">
        <f t="shared" si="1"/>
        <v>5301.6</v>
      </c>
      <c r="AJ71" s="93">
        <f t="shared" si="11"/>
        <v>17955.150000000001</v>
      </c>
      <c r="AK71" s="93">
        <f t="shared" si="12"/>
        <v>1795.5150000000001</v>
      </c>
      <c r="AL71" s="93">
        <f t="shared" si="13"/>
        <v>5386.5450000000001</v>
      </c>
      <c r="AM71" s="93">
        <f t="shared" si="14"/>
        <v>22623.488999999998</v>
      </c>
      <c r="AN71" s="93">
        <f t="shared" si="15"/>
        <v>3878.3123999999998</v>
      </c>
      <c r="AO71" s="93">
        <v>8650</v>
      </c>
      <c r="AP71" s="93">
        <f t="shared" si="16"/>
        <v>2585.5416</v>
      </c>
      <c r="AQ71" s="34">
        <v>7200</v>
      </c>
      <c r="AR71" s="34">
        <v>0</v>
      </c>
      <c r="AS71" s="34">
        <v>0</v>
      </c>
      <c r="AT71" s="35">
        <v>0</v>
      </c>
      <c r="AU71" s="36">
        <f t="shared" si="8"/>
        <v>208203.55300000001</v>
      </c>
    </row>
    <row r="72" spans="1:47" s="37" customFormat="1" ht="24" customHeight="1" x14ac:dyDescent="0.25">
      <c r="A72" s="54">
        <f t="shared" si="3"/>
        <v>61</v>
      </c>
      <c r="B72" s="55">
        <v>10</v>
      </c>
      <c r="C72" s="56">
        <v>40</v>
      </c>
      <c r="D72" s="57">
        <v>234</v>
      </c>
      <c r="E72" s="56">
        <v>332</v>
      </c>
      <c r="F72" s="58">
        <v>1</v>
      </c>
      <c r="G72" s="68">
        <v>387</v>
      </c>
      <c r="H72" s="69" t="s">
        <v>179</v>
      </c>
      <c r="I72" s="80" t="s">
        <v>180</v>
      </c>
      <c r="J72" s="81" t="s">
        <v>60</v>
      </c>
      <c r="K72" s="109">
        <v>39114</v>
      </c>
      <c r="L72" s="72" t="s">
        <v>294</v>
      </c>
      <c r="M72" s="33" t="s">
        <v>251</v>
      </c>
      <c r="N72" s="76">
        <v>1</v>
      </c>
      <c r="O72" s="76">
        <v>40</v>
      </c>
      <c r="P72" s="33" t="s">
        <v>255</v>
      </c>
      <c r="Q72" s="33" t="s">
        <v>257</v>
      </c>
      <c r="R72" s="33">
        <v>15</v>
      </c>
      <c r="S72" s="33" t="s">
        <v>258</v>
      </c>
      <c r="T72" s="85" t="s">
        <v>283</v>
      </c>
      <c r="U72" s="85" t="s">
        <v>292</v>
      </c>
      <c r="V72" s="85" t="s">
        <v>290</v>
      </c>
      <c r="W72" s="92">
        <v>10688.91</v>
      </c>
      <c r="X72" s="92">
        <v>548.88</v>
      </c>
      <c r="Y72" s="92">
        <v>346.98</v>
      </c>
      <c r="Z72" s="92">
        <v>0</v>
      </c>
      <c r="AA72" s="92">
        <v>265.08</v>
      </c>
      <c r="AB72" s="34">
        <v>0</v>
      </c>
      <c r="AC72" s="34">
        <v>0</v>
      </c>
      <c r="AD72" s="35">
        <v>0</v>
      </c>
      <c r="AE72" s="94">
        <f t="shared" si="17"/>
        <v>128266.92</v>
      </c>
      <c r="AF72" s="94">
        <f t="shared" si="17"/>
        <v>6586.5599999999995</v>
      </c>
      <c r="AG72" s="94">
        <f t="shared" si="17"/>
        <v>4163.76</v>
      </c>
      <c r="AH72" s="94">
        <v>0</v>
      </c>
      <c r="AI72" s="94">
        <f t="shared" si="1"/>
        <v>3180.96</v>
      </c>
      <c r="AJ72" s="93">
        <f t="shared" si="11"/>
        <v>18814.849999999999</v>
      </c>
      <c r="AK72" s="93">
        <f t="shared" si="12"/>
        <v>1881.4849999999999</v>
      </c>
      <c r="AL72" s="93">
        <f t="shared" si="13"/>
        <v>5644.4549999999999</v>
      </c>
      <c r="AM72" s="93">
        <f t="shared" si="14"/>
        <v>23706.710999999996</v>
      </c>
      <c r="AN72" s="93">
        <f t="shared" si="15"/>
        <v>4064.0075999999995</v>
      </c>
      <c r="AO72" s="93">
        <v>8800</v>
      </c>
      <c r="AP72" s="93">
        <f t="shared" si="16"/>
        <v>2709.3383999999996</v>
      </c>
      <c r="AQ72" s="34">
        <v>7200</v>
      </c>
      <c r="AR72" s="34">
        <v>0</v>
      </c>
      <c r="AS72" s="34">
        <v>0</v>
      </c>
      <c r="AT72" s="35">
        <v>0</v>
      </c>
      <c r="AU72" s="36">
        <f t="shared" si="8"/>
        <v>215019.04700000002</v>
      </c>
    </row>
    <row r="73" spans="1:47" s="37" customFormat="1" ht="24" customHeight="1" x14ac:dyDescent="0.25">
      <c r="A73" s="54">
        <f t="shared" si="3"/>
        <v>62</v>
      </c>
      <c r="B73" s="55">
        <v>10</v>
      </c>
      <c r="C73" s="56">
        <v>40</v>
      </c>
      <c r="D73" s="57">
        <v>234</v>
      </c>
      <c r="E73" s="56">
        <v>332</v>
      </c>
      <c r="F73" s="58">
        <v>1</v>
      </c>
      <c r="G73" s="68">
        <v>388</v>
      </c>
      <c r="H73" s="69" t="s">
        <v>181</v>
      </c>
      <c r="I73" s="80" t="s">
        <v>182</v>
      </c>
      <c r="J73" s="81" t="s">
        <v>60</v>
      </c>
      <c r="K73" s="109">
        <v>39114</v>
      </c>
      <c r="L73" s="72" t="s">
        <v>294</v>
      </c>
      <c r="M73" s="33" t="s">
        <v>251</v>
      </c>
      <c r="N73" s="76">
        <v>1</v>
      </c>
      <c r="O73" s="76">
        <v>40</v>
      </c>
      <c r="P73" s="33" t="s">
        <v>255</v>
      </c>
      <c r="Q73" s="33" t="s">
        <v>257</v>
      </c>
      <c r="R73" s="33">
        <v>15</v>
      </c>
      <c r="S73" s="33" t="s">
        <v>258</v>
      </c>
      <c r="T73" s="85" t="s">
        <v>284</v>
      </c>
      <c r="U73" s="85" t="s">
        <v>292</v>
      </c>
      <c r="V73" s="85" t="s">
        <v>290</v>
      </c>
      <c r="W73" s="92">
        <v>10458.629999999999</v>
      </c>
      <c r="X73" s="92">
        <v>565.04999999999995</v>
      </c>
      <c r="Y73" s="92">
        <v>360.67</v>
      </c>
      <c r="Z73" s="92">
        <v>0</v>
      </c>
      <c r="AA73" s="92">
        <v>265.08</v>
      </c>
      <c r="AB73" s="34">
        <v>0</v>
      </c>
      <c r="AC73" s="34">
        <v>0</v>
      </c>
      <c r="AD73" s="35">
        <v>0</v>
      </c>
      <c r="AE73" s="94">
        <f t="shared" si="17"/>
        <v>125503.56</v>
      </c>
      <c r="AF73" s="94">
        <f t="shared" si="17"/>
        <v>6780.5999999999995</v>
      </c>
      <c r="AG73" s="94">
        <f t="shared" si="17"/>
        <v>4328.04</v>
      </c>
      <c r="AH73" s="94">
        <v>0</v>
      </c>
      <c r="AI73" s="94">
        <f t="shared" si="1"/>
        <v>3180.96</v>
      </c>
      <c r="AJ73" s="93">
        <f t="shared" si="11"/>
        <v>18431.05</v>
      </c>
      <c r="AK73" s="93">
        <f t="shared" si="12"/>
        <v>1843.105</v>
      </c>
      <c r="AL73" s="93">
        <f t="shared" si="13"/>
        <v>5529.3149999999996</v>
      </c>
      <c r="AM73" s="93">
        <f t="shared" si="14"/>
        <v>23223.123</v>
      </c>
      <c r="AN73" s="93">
        <f t="shared" si="15"/>
        <v>3981.1067999999996</v>
      </c>
      <c r="AO73" s="93">
        <v>8800</v>
      </c>
      <c r="AP73" s="93">
        <f t="shared" si="16"/>
        <v>2654.0711999999999</v>
      </c>
      <c r="AQ73" s="34">
        <v>7200</v>
      </c>
      <c r="AR73" s="34">
        <v>0</v>
      </c>
      <c r="AS73" s="34">
        <v>0</v>
      </c>
      <c r="AT73" s="35">
        <v>0</v>
      </c>
      <c r="AU73" s="36">
        <f t="shared" si="8"/>
        <v>211454.93100000001</v>
      </c>
    </row>
    <row r="74" spans="1:47" s="37" customFormat="1" ht="24" customHeight="1" x14ac:dyDescent="0.25">
      <c r="A74" s="54">
        <f t="shared" si="3"/>
        <v>63</v>
      </c>
      <c r="B74" s="55">
        <v>10</v>
      </c>
      <c r="C74" s="56">
        <v>40</v>
      </c>
      <c r="D74" s="57">
        <v>234</v>
      </c>
      <c r="E74" s="56">
        <v>332</v>
      </c>
      <c r="F74" s="58">
        <v>1</v>
      </c>
      <c r="G74" s="68">
        <v>398</v>
      </c>
      <c r="H74" s="69" t="s">
        <v>183</v>
      </c>
      <c r="I74" s="80" t="s">
        <v>184</v>
      </c>
      <c r="J74" s="81" t="s">
        <v>60</v>
      </c>
      <c r="K74" s="109">
        <v>40148</v>
      </c>
      <c r="L74" s="72" t="s">
        <v>294</v>
      </c>
      <c r="M74" s="33" t="s">
        <v>251</v>
      </c>
      <c r="N74" s="76">
        <v>1</v>
      </c>
      <c r="O74" s="76">
        <v>40</v>
      </c>
      <c r="P74" s="33" t="s">
        <v>255</v>
      </c>
      <c r="Q74" s="33" t="s">
        <v>257</v>
      </c>
      <c r="R74" s="33">
        <v>15</v>
      </c>
      <c r="S74" s="33" t="s">
        <v>258</v>
      </c>
      <c r="T74" s="85" t="s">
        <v>284</v>
      </c>
      <c r="U74" s="85" t="s">
        <v>292</v>
      </c>
      <c r="V74" s="85" t="s">
        <v>290</v>
      </c>
      <c r="W74" s="92">
        <v>10458.629999999999</v>
      </c>
      <c r="X74" s="92">
        <v>576.17999999999995</v>
      </c>
      <c r="Y74" s="92">
        <v>369.78</v>
      </c>
      <c r="Z74" s="92">
        <v>0</v>
      </c>
      <c r="AA74" s="92">
        <v>176.72</v>
      </c>
      <c r="AB74" s="34">
        <v>0</v>
      </c>
      <c r="AC74" s="34">
        <v>0</v>
      </c>
      <c r="AD74" s="35">
        <v>0</v>
      </c>
      <c r="AE74" s="94">
        <f t="shared" si="17"/>
        <v>125503.56</v>
      </c>
      <c r="AF74" s="94">
        <f t="shared" si="17"/>
        <v>6914.16</v>
      </c>
      <c r="AG74" s="94">
        <f t="shared" si="17"/>
        <v>4437.3599999999997</v>
      </c>
      <c r="AH74" s="94">
        <v>0</v>
      </c>
      <c r="AI74" s="94">
        <f t="shared" si="1"/>
        <v>2120.64</v>
      </c>
      <c r="AJ74" s="93">
        <f t="shared" si="11"/>
        <v>18431.05</v>
      </c>
      <c r="AK74" s="93">
        <f t="shared" si="12"/>
        <v>1843.105</v>
      </c>
      <c r="AL74" s="93">
        <f t="shared" si="13"/>
        <v>5529.3149999999996</v>
      </c>
      <c r="AM74" s="93">
        <f t="shared" si="14"/>
        <v>23223.123</v>
      </c>
      <c r="AN74" s="93">
        <f t="shared" si="15"/>
        <v>3981.1067999999996</v>
      </c>
      <c r="AO74" s="93">
        <v>8600</v>
      </c>
      <c r="AP74" s="93">
        <f t="shared" si="16"/>
        <v>2654.0711999999999</v>
      </c>
      <c r="AQ74" s="34">
        <v>7200</v>
      </c>
      <c r="AR74" s="34">
        <v>0</v>
      </c>
      <c r="AS74" s="34">
        <v>0</v>
      </c>
      <c r="AT74" s="35">
        <v>0</v>
      </c>
      <c r="AU74" s="36">
        <f t="shared" si="8"/>
        <v>210437.49100000001</v>
      </c>
    </row>
    <row r="75" spans="1:47" s="37" customFormat="1" ht="24" customHeight="1" x14ac:dyDescent="0.25">
      <c r="A75" s="54">
        <f t="shared" si="3"/>
        <v>64</v>
      </c>
      <c r="B75" s="55">
        <v>10</v>
      </c>
      <c r="C75" s="56">
        <v>40</v>
      </c>
      <c r="D75" s="57">
        <v>234</v>
      </c>
      <c r="E75" s="56">
        <v>332</v>
      </c>
      <c r="F75" s="58">
        <v>1</v>
      </c>
      <c r="G75" s="68">
        <v>391</v>
      </c>
      <c r="H75" s="69" t="s">
        <v>185</v>
      </c>
      <c r="I75" s="80" t="s">
        <v>186</v>
      </c>
      <c r="J75" s="81" t="s">
        <v>60</v>
      </c>
      <c r="K75" s="109">
        <v>40148</v>
      </c>
      <c r="L75" s="72" t="s">
        <v>294</v>
      </c>
      <c r="M75" s="33" t="s">
        <v>251</v>
      </c>
      <c r="N75" s="76">
        <v>1</v>
      </c>
      <c r="O75" s="76">
        <v>40</v>
      </c>
      <c r="P75" s="33" t="s">
        <v>255</v>
      </c>
      <c r="Q75" s="33" t="s">
        <v>257</v>
      </c>
      <c r="R75" s="33">
        <v>15</v>
      </c>
      <c r="S75" s="33" t="s">
        <v>258</v>
      </c>
      <c r="T75" s="85" t="s">
        <v>269</v>
      </c>
      <c r="U75" s="85" t="s">
        <v>292</v>
      </c>
      <c r="V75" s="85" t="s">
        <v>290</v>
      </c>
      <c r="W75" s="92">
        <v>10173.09</v>
      </c>
      <c r="X75" s="92">
        <v>548.88</v>
      </c>
      <c r="Y75" s="92">
        <v>346.98</v>
      </c>
      <c r="Z75" s="92">
        <v>0</v>
      </c>
      <c r="AA75" s="92">
        <v>265.08</v>
      </c>
      <c r="AB75" s="34">
        <v>0</v>
      </c>
      <c r="AC75" s="34">
        <v>0</v>
      </c>
      <c r="AD75" s="35">
        <v>0</v>
      </c>
      <c r="AE75" s="94">
        <f t="shared" si="17"/>
        <v>122077.08</v>
      </c>
      <c r="AF75" s="94">
        <f t="shared" si="17"/>
        <v>6586.5599999999995</v>
      </c>
      <c r="AG75" s="94">
        <f t="shared" si="17"/>
        <v>4163.76</v>
      </c>
      <c r="AH75" s="94">
        <v>0</v>
      </c>
      <c r="AI75" s="94">
        <f t="shared" si="1"/>
        <v>3180.96</v>
      </c>
      <c r="AJ75" s="93">
        <f t="shared" si="11"/>
        <v>17955.150000000001</v>
      </c>
      <c r="AK75" s="93">
        <f t="shared" si="12"/>
        <v>1795.5150000000001</v>
      </c>
      <c r="AL75" s="93">
        <f t="shared" si="13"/>
        <v>5386.5450000000001</v>
      </c>
      <c r="AM75" s="93">
        <f t="shared" si="14"/>
        <v>22623.488999999998</v>
      </c>
      <c r="AN75" s="93">
        <f t="shared" si="15"/>
        <v>3878.3123999999998</v>
      </c>
      <c r="AO75" s="93">
        <v>8600</v>
      </c>
      <c r="AP75" s="93">
        <f t="shared" si="16"/>
        <v>2585.5416</v>
      </c>
      <c r="AQ75" s="34">
        <v>7200</v>
      </c>
      <c r="AR75" s="34">
        <v>0</v>
      </c>
      <c r="AS75" s="34">
        <v>0</v>
      </c>
      <c r="AT75" s="35">
        <v>0</v>
      </c>
      <c r="AU75" s="36">
        <f t="shared" si="8"/>
        <v>206032.913</v>
      </c>
    </row>
    <row r="76" spans="1:47" s="37" customFormat="1" ht="24" customHeight="1" x14ac:dyDescent="0.25">
      <c r="A76" s="54">
        <f t="shared" si="3"/>
        <v>65</v>
      </c>
      <c r="B76" s="55">
        <v>10</v>
      </c>
      <c r="C76" s="56">
        <v>40</v>
      </c>
      <c r="D76" s="57">
        <v>234</v>
      </c>
      <c r="E76" s="56">
        <v>332</v>
      </c>
      <c r="F76" s="58">
        <v>1</v>
      </c>
      <c r="G76" s="68">
        <v>392</v>
      </c>
      <c r="H76" s="69" t="s">
        <v>187</v>
      </c>
      <c r="I76" s="80" t="s">
        <v>188</v>
      </c>
      <c r="J76" s="81" t="s">
        <v>60</v>
      </c>
      <c r="K76" s="109">
        <v>40148</v>
      </c>
      <c r="L76" s="72" t="s">
        <v>294</v>
      </c>
      <c r="M76" s="33" t="s">
        <v>251</v>
      </c>
      <c r="N76" s="76">
        <v>1</v>
      </c>
      <c r="O76" s="76">
        <v>40</v>
      </c>
      <c r="P76" s="33" t="s">
        <v>255</v>
      </c>
      <c r="Q76" s="33" t="s">
        <v>257</v>
      </c>
      <c r="R76" s="33">
        <v>15</v>
      </c>
      <c r="S76" s="33" t="s">
        <v>258</v>
      </c>
      <c r="T76" s="85" t="s">
        <v>269</v>
      </c>
      <c r="U76" s="85" t="s">
        <v>292</v>
      </c>
      <c r="V76" s="85" t="s">
        <v>290</v>
      </c>
      <c r="W76" s="92">
        <v>10173.09</v>
      </c>
      <c r="X76" s="92">
        <v>548.88</v>
      </c>
      <c r="Y76" s="92">
        <v>346.98</v>
      </c>
      <c r="Z76" s="92">
        <v>0</v>
      </c>
      <c r="AA76" s="92">
        <v>265.08</v>
      </c>
      <c r="AB76" s="34">
        <v>0</v>
      </c>
      <c r="AC76" s="34">
        <v>0</v>
      </c>
      <c r="AD76" s="35">
        <v>0</v>
      </c>
      <c r="AE76" s="94">
        <f t="shared" si="17"/>
        <v>122077.08</v>
      </c>
      <c r="AF76" s="94">
        <f t="shared" si="17"/>
        <v>6586.5599999999995</v>
      </c>
      <c r="AG76" s="94">
        <f t="shared" si="17"/>
        <v>4163.76</v>
      </c>
      <c r="AH76" s="94">
        <v>0</v>
      </c>
      <c r="AI76" s="94">
        <f t="shared" si="1"/>
        <v>3180.96</v>
      </c>
      <c r="AJ76" s="93">
        <f t="shared" si="11"/>
        <v>17955.150000000001</v>
      </c>
      <c r="AK76" s="93">
        <f t="shared" si="12"/>
        <v>1795.5150000000001</v>
      </c>
      <c r="AL76" s="93">
        <f t="shared" si="13"/>
        <v>5386.5450000000001</v>
      </c>
      <c r="AM76" s="93">
        <f t="shared" si="14"/>
        <v>22623.488999999998</v>
      </c>
      <c r="AN76" s="93">
        <f t="shared" si="15"/>
        <v>3878.3123999999998</v>
      </c>
      <c r="AO76" s="93">
        <v>8600</v>
      </c>
      <c r="AP76" s="93">
        <f t="shared" si="16"/>
        <v>2585.5416</v>
      </c>
      <c r="AQ76" s="34">
        <v>7200</v>
      </c>
      <c r="AR76" s="34">
        <v>0</v>
      </c>
      <c r="AS76" s="34">
        <v>0</v>
      </c>
      <c r="AT76" s="35">
        <v>0</v>
      </c>
      <c r="AU76" s="36">
        <f t="shared" si="8"/>
        <v>206032.913</v>
      </c>
    </row>
    <row r="77" spans="1:47" s="37" customFormat="1" ht="24" customHeight="1" x14ac:dyDescent="0.25">
      <c r="A77" s="54">
        <f t="shared" si="3"/>
        <v>66</v>
      </c>
      <c r="B77" s="55">
        <v>10</v>
      </c>
      <c r="C77" s="56">
        <v>40</v>
      </c>
      <c r="D77" s="57">
        <v>234</v>
      </c>
      <c r="E77" s="56">
        <v>332</v>
      </c>
      <c r="F77" s="58">
        <v>1</v>
      </c>
      <c r="G77" s="68">
        <v>770</v>
      </c>
      <c r="H77" s="69" t="s">
        <v>189</v>
      </c>
      <c r="I77" s="80" t="s">
        <v>190</v>
      </c>
      <c r="J77" s="81" t="s">
        <v>60</v>
      </c>
      <c r="K77" s="109">
        <v>41898</v>
      </c>
      <c r="L77" s="72" t="s">
        <v>294</v>
      </c>
      <c r="M77" s="33" t="s">
        <v>251</v>
      </c>
      <c r="N77" s="76">
        <v>1</v>
      </c>
      <c r="O77" s="76">
        <v>40</v>
      </c>
      <c r="P77" s="33" t="s">
        <v>255</v>
      </c>
      <c r="Q77" s="33" t="s">
        <v>257</v>
      </c>
      <c r="R77" s="33">
        <v>15</v>
      </c>
      <c r="S77" s="33" t="s">
        <v>258</v>
      </c>
      <c r="T77" s="85" t="s">
        <v>269</v>
      </c>
      <c r="U77" s="85" t="s">
        <v>292</v>
      </c>
      <c r="V77" s="85" t="s">
        <v>290</v>
      </c>
      <c r="W77" s="92">
        <v>10173.09</v>
      </c>
      <c r="X77" s="92">
        <v>548.88</v>
      </c>
      <c r="Y77" s="92">
        <v>346.98</v>
      </c>
      <c r="Z77" s="92">
        <v>0</v>
      </c>
      <c r="AA77" s="92">
        <v>176.72</v>
      </c>
      <c r="AB77" s="34">
        <v>0</v>
      </c>
      <c r="AC77" s="34">
        <v>0</v>
      </c>
      <c r="AD77" s="35">
        <v>0</v>
      </c>
      <c r="AE77" s="94">
        <f t="shared" si="17"/>
        <v>122077.08</v>
      </c>
      <c r="AF77" s="94">
        <f t="shared" si="17"/>
        <v>6586.5599999999995</v>
      </c>
      <c r="AG77" s="94">
        <f t="shared" si="17"/>
        <v>4163.76</v>
      </c>
      <c r="AH77" s="94">
        <v>0</v>
      </c>
      <c r="AI77" s="94">
        <f t="shared" ref="AI77:AI106" si="18">AA77*12</f>
        <v>2120.64</v>
      </c>
      <c r="AJ77" s="93">
        <f t="shared" si="11"/>
        <v>17955.150000000001</v>
      </c>
      <c r="AK77" s="93">
        <f t="shared" si="12"/>
        <v>1795.5150000000001</v>
      </c>
      <c r="AL77" s="93">
        <f t="shared" si="13"/>
        <v>5386.5450000000001</v>
      </c>
      <c r="AM77" s="93">
        <f t="shared" si="14"/>
        <v>22623.488999999998</v>
      </c>
      <c r="AN77" s="93">
        <f t="shared" si="15"/>
        <v>3878.3123999999998</v>
      </c>
      <c r="AO77" s="93">
        <v>8600</v>
      </c>
      <c r="AP77" s="93">
        <f t="shared" si="16"/>
        <v>2585.5416</v>
      </c>
      <c r="AQ77" s="34">
        <v>7200</v>
      </c>
      <c r="AR77" s="34">
        <v>0</v>
      </c>
      <c r="AS77" s="34">
        <v>0</v>
      </c>
      <c r="AT77" s="35">
        <v>0</v>
      </c>
      <c r="AU77" s="36">
        <f t="shared" si="8"/>
        <v>204972.59300000002</v>
      </c>
    </row>
    <row r="78" spans="1:47" s="37" customFormat="1" ht="24" customHeight="1" x14ac:dyDescent="0.25">
      <c r="A78" s="54">
        <f t="shared" ref="A78:A107" si="19">A77+1</f>
        <v>67</v>
      </c>
      <c r="B78" s="55">
        <v>10</v>
      </c>
      <c r="C78" s="56">
        <v>40</v>
      </c>
      <c r="D78" s="57">
        <v>234</v>
      </c>
      <c r="E78" s="56">
        <v>332</v>
      </c>
      <c r="F78" s="58">
        <v>1</v>
      </c>
      <c r="G78" s="68">
        <v>337</v>
      </c>
      <c r="H78" s="69" t="s">
        <v>191</v>
      </c>
      <c r="I78" s="80" t="s">
        <v>192</v>
      </c>
      <c r="J78" s="81" t="s">
        <v>63</v>
      </c>
      <c r="K78" s="109">
        <v>34675</v>
      </c>
      <c r="L78" s="72" t="s">
        <v>294</v>
      </c>
      <c r="M78" s="33" t="s">
        <v>251</v>
      </c>
      <c r="N78" s="76">
        <v>1</v>
      </c>
      <c r="O78" s="76">
        <v>40</v>
      </c>
      <c r="P78" s="33" t="s">
        <v>255</v>
      </c>
      <c r="Q78" s="33" t="s">
        <v>257</v>
      </c>
      <c r="R78" s="33">
        <v>15</v>
      </c>
      <c r="S78" s="33" t="s">
        <v>258</v>
      </c>
      <c r="T78" s="85" t="s">
        <v>279</v>
      </c>
      <c r="U78" s="85" t="s">
        <v>292</v>
      </c>
      <c r="V78" s="85" t="s">
        <v>290</v>
      </c>
      <c r="W78" s="92">
        <v>10173.09</v>
      </c>
      <c r="X78" s="92">
        <v>548.88</v>
      </c>
      <c r="Y78" s="92">
        <v>346.98</v>
      </c>
      <c r="Z78" s="92">
        <v>0</v>
      </c>
      <c r="AA78" s="92">
        <v>530.16</v>
      </c>
      <c r="AB78" s="34">
        <v>0</v>
      </c>
      <c r="AC78" s="34">
        <v>0</v>
      </c>
      <c r="AD78" s="35">
        <v>0</v>
      </c>
      <c r="AE78" s="94">
        <f t="shared" si="17"/>
        <v>122077.08</v>
      </c>
      <c r="AF78" s="94">
        <f t="shared" si="17"/>
        <v>6586.5599999999995</v>
      </c>
      <c r="AG78" s="94">
        <f t="shared" si="17"/>
        <v>4163.76</v>
      </c>
      <c r="AH78" s="94">
        <v>0</v>
      </c>
      <c r="AI78" s="94">
        <f t="shared" si="18"/>
        <v>6361.92</v>
      </c>
      <c r="AJ78" s="93">
        <f t="shared" si="11"/>
        <v>17955.150000000001</v>
      </c>
      <c r="AK78" s="93">
        <f t="shared" si="12"/>
        <v>1795.5150000000001</v>
      </c>
      <c r="AL78" s="93">
        <f t="shared" si="13"/>
        <v>5386.5450000000001</v>
      </c>
      <c r="AM78" s="93">
        <f t="shared" si="14"/>
        <v>22623.488999999998</v>
      </c>
      <c r="AN78" s="93">
        <f t="shared" si="15"/>
        <v>3878.3123999999998</v>
      </c>
      <c r="AO78" s="93">
        <v>8700</v>
      </c>
      <c r="AP78" s="93">
        <f t="shared" si="16"/>
        <v>2585.5416</v>
      </c>
      <c r="AQ78" s="34">
        <v>7200</v>
      </c>
      <c r="AR78" s="34">
        <v>0</v>
      </c>
      <c r="AS78" s="34">
        <v>0</v>
      </c>
      <c r="AT78" s="35">
        <v>0</v>
      </c>
      <c r="AU78" s="36">
        <f t="shared" ref="AU78:AU106" si="20">SUM(AE78:AT78)</f>
        <v>209313.87300000002</v>
      </c>
    </row>
    <row r="79" spans="1:47" s="37" customFormat="1" ht="24" customHeight="1" x14ac:dyDescent="0.25">
      <c r="A79" s="54">
        <f t="shared" si="19"/>
        <v>68</v>
      </c>
      <c r="B79" s="55">
        <v>10</v>
      </c>
      <c r="C79" s="56">
        <v>40</v>
      </c>
      <c r="D79" s="57">
        <v>234</v>
      </c>
      <c r="E79" s="56">
        <v>332</v>
      </c>
      <c r="F79" s="58">
        <v>1</v>
      </c>
      <c r="G79" s="68">
        <v>221</v>
      </c>
      <c r="H79" s="69" t="s">
        <v>193</v>
      </c>
      <c r="I79" s="80" t="s">
        <v>194</v>
      </c>
      <c r="J79" s="81" t="s">
        <v>63</v>
      </c>
      <c r="K79" s="109">
        <v>37548</v>
      </c>
      <c r="L79" s="72" t="s">
        <v>294</v>
      </c>
      <c r="M79" s="33" t="s">
        <v>251</v>
      </c>
      <c r="N79" s="76">
        <v>1</v>
      </c>
      <c r="O79" s="76">
        <v>40</v>
      </c>
      <c r="P79" s="33" t="s">
        <v>255</v>
      </c>
      <c r="Q79" s="33" t="s">
        <v>257</v>
      </c>
      <c r="R79" s="33">
        <v>15</v>
      </c>
      <c r="S79" s="33" t="s">
        <v>258</v>
      </c>
      <c r="T79" s="85" t="s">
        <v>279</v>
      </c>
      <c r="U79" s="85" t="s">
        <v>292</v>
      </c>
      <c r="V79" s="85" t="s">
        <v>290</v>
      </c>
      <c r="W79" s="92">
        <v>10173.09</v>
      </c>
      <c r="X79" s="92">
        <v>548.86</v>
      </c>
      <c r="Y79" s="92">
        <v>346.98</v>
      </c>
      <c r="Z79" s="92">
        <v>0</v>
      </c>
      <c r="AA79" s="92">
        <v>353.44</v>
      </c>
      <c r="AB79" s="34">
        <v>0</v>
      </c>
      <c r="AC79" s="34">
        <v>0</v>
      </c>
      <c r="AD79" s="35">
        <v>0</v>
      </c>
      <c r="AE79" s="94">
        <f t="shared" si="17"/>
        <v>122077.08</v>
      </c>
      <c r="AF79" s="94">
        <f t="shared" si="17"/>
        <v>6586.32</v>
      </c>
      <c r="AG79" s="94">
        <f t="shared" si="17"/>
        <v>4163.76</v>
      </c>
      <c r="AH79" s="94">
        <v>0</v>
      </c>
      <c r="AI79" s="94">
        <f t="shared" si="18"/>
        <v>4241.28</v>
      </c>
      <c r="AJ79" s="93">
        <f t="shared" si="11"/>
        <v>17955.150000000001</v>
      </c>
      <c r="AK79" s="93">
        <f t="shared" si="12"/>
        <v>1795.5150000000001</v>
      </c>
      <c r="AL79" s="93">
        <f t="shared" si="13"/>
        <v>5386.5450000000001</v>
      </c>
      <c r="AM79" s="93">
        <f t="shared" si="14"/>
        <v>22623.488999999998</v>
      </c>
      <c r="AN79" s="93">
        <f t="shared" si="15"/>
        <v>3878.3123999999998</v>
      </c>
      <c r="AO79" s="93">
        <v>8600</v>
      </c>
      <c r="AP79" s="93">
        <f t="shared" si="16"/>
        <v>2585.5416</v>
      </c>
      <c r="AQ79" s="34">
        <v>7200</v>
      </c>
      <c r="AR79" s="34">
        <v>0</v>
      </c>
      <c r="AS79" s="34">
        <v>0</v>
      </c>
      <c r="AT79" s="35">
        <v>0</v>
      </c>
      <c r="AU79" s="36">
        <f t="shared" si="20"/>
        <v>207092.99300000002</v>
      </c>
    </row>
    <row r="80" spans="1:47" s="37" customFormat="1" ht="24" customHeight="1" x14ac:dyDescent="0.25">
      <c r="A80" s="54">
        <f t="shared" si="19"/>
        <v>69</v>
      </c>
      <c r="B80" s="55">
        <v>10</v>
      </c>
      <c r="C80" s="56">
        <v>40</v>
      </c>
      <c r="D80" s="57">
        <v>234</v>
      </c>
      <c r="E80" s="56">
        <v>332</v>
      </c>
      <c r="F80" s="58">
        <v>1</v>
      </c>
      <c r="G80" s="68">
        <v>389</v>
      </c>
      <c r="H80" s="60" t="s">
        <v>195</v>
      </c>
      <c r="I80" s="80" t="s">
        <v>196</v>
      </c>
      <c r="J80" s="81" t="s">
        <v>63</v>
      </c>
      <c r="K80" s="109">
        <v>39417</v>
      </c>
      <c r="L80" s="72" t="s">
        <v>294</v>
      </c>
      <c r="M80" s="33" t="s">
        <v>251</v>
      </c>
      <c r="N80" s="76">
        <v>1</v>
      </c>
      <c r="O80" s="76">
        <v>40</v>
      </c>
      <c r="P80" s="33" t="s">
        <v>255</v>
      </c>
      <c r="Q80" s="33" t="s">
        <v>257</v>
      </c>
      <c r="R80" s="33">
        <v>15</v>
      </c>
      <c r="S80" s="33" t="s">
        <v>258</v>
      </c>
      <c r="T80" s="85" t="s">
        <v>279</v>
      </c>
      <c r="U80" s="85" t="s">
        <v>292</v>
      </c>
      <c r="V80" s="85" t="s">
        <v>290</v>
      </c>
      <c r="W80" s="92">
        <v>10173.09</v>
      </c>
      <c r="X80" s="92">
        <v>548.88</v>
      </c>
      <c r="Y80" s="92">
        <v>346.98</v>
      </c>
      <c r="Z80" s="92">
        <v>0</v>
      </c>
      <c r="AA80" s="92">
        <v>265.08</v>
      </c>
      <c r="AB80" s="34">
        <v>0</v>
      </c>
      <c r="AC80" s="34">
        <v>0</v>
      </c>
      <c r="AD80" s="35">
        <v>0</v>
      </c>
      <c r="AE80" s="94">
        <f t="shared" si="17"/>
        <v>122077.08</v>
      </c>
      <c r="AF80" s="94">
        <f t="shared" si="17"/>
        <v>6586.5599999999995</v>
      </c>
      <c r="AG80" s="94">
        <f t="shared" si="17"/>
        <v>4163.76</v>
      </c>
      <c r="AH80" s="94">
        <v>0</v>
      </c>
      <c r="AI80" s="94">
        <f t="shared" si="18"/>
        <v>3180.96</v>
      </c>
      <c r="AJ80" s="93">
        <f t="shared" si="11"/>
        <v>17955.150000000001</v>
      </c>
      <c r="AK80" s="93">
        <f t="shared" si="12"/>
        <v>1795.5150000000001</v>
      </c>
      <c r="AL80" s="93">
        <f t="shared" si="13"/>
        <v>5386.5450000000001</v>
      </c>
      <c r="AM80" s="93">
        <f t="shared" si="14"/>
        <v>22623.488999999998</v>
      </c>
      <c r="AN80" s="93">
        <f t="shared" si="15"/>
        <v>3878.3123999999998</v>
      </c>
      <c r="AO80" s="93">
        <v>8600</v>
      </c>
      <c r="AP80" s="93">
        <f t="shared" si="16"/>
        <v>2585.5416</v>
      </c>
      <c r="AQ80" s="34">
        <v>7200</v>
      </c>
      <c r="AR80" s="34">
        <v>0</v>
      </c>
      <c r="AS80" s="34">
        <v>0</v>
      </c>
      <c r="AT80" s="35">
        <v>0</v>
      </c>
      <c r="AU80" s="36">
        <f t="shared" si="20"/>
        <v>206032.913</v>
      </c>
    </row>
    <row r="81" spans="1:47" s="37" customFormat="1" ht="24" customHeight="1" x14ac:dyDescent="0.25">
      <c r="A81" s="54">
        <f t="shared" si="19"/>
        <v>70</v>
      </c>
      <c r="B81" s="55">
        <v>10</v>
      </c>
      <c r="C81" s="56">
        <v>40</v>
      </c>
      <c r="D81" s="57">
        <v>234</v>
      </c>
      <c r="E81" s="56">
        <v>332</v>
      </c>
      <c r="F81" s="58">
        <v>1</v>
      </c>
      <c r="G81" s="68">
        <v>771</v>
      </c>
      <c r="H81" s="69" t="s">
        <v>197</v>
      </c>
      <c r="I81" s="80" t="s">
        <v>198</v>
      </c>
      <c r="J81" s="81" t="s">
        <v>63</v>
      </c>
      <c r="K81" s="109">
        <v>42005</v>
      </c>
      <c r="L81" s="72" t="s">
        <v>294</v>
      </c>
      <c r="M81" s="33" t="s">
        <v>251</v>
      </c>
      <c r="N81" s="76">
        <v>1</v>
      </c>
      <c r="O81" s="76">
        <v>30</v>
      </c>
      <c r="P81" s="33" t="s">
        <v>255</v>
      </c>
      <c r="Q81" s="33" t="s">
        <v>257</v>
      </c>
      <c r="R81" s="33">
        <v>15</v>
      </c>
      <c r="S81" s="33" t="s">
        <v>258</v>
      </c>
      <c r="T81" s="85" t="s">
        <v>279</v>
      </c>
      <c r="U81" s="85" t="s">
        <v>292</v>
      </c>
      <c r="V81" s="85" t="s">
        <v>290</v>
      </c>
      <c r="W81" s="92">
        <v>8180</v>
      </c>
      <c r="X81" s="92">
        <v>531.38</v>
      </c>
      <c r="Y81" s="92">
        <v>339.48</v>
      </c>
      <c r="Z81" s="92">
        <v>0</v>
      </c>
      <c r="AA81" s="92">
        <v>176.72</v>
      </c>
      <c r="AB81" s="34">
        <v>0</v>
      </c>
      <c r="AC81" s="34">
        <v>0</v>
      </c>
      <c r="AD81" s="35">
        <v>0</v>
      </c>
      <c r="AE81" s="94">
        <f t="shared" si="17"/>
        <v>98160</v>
      </c>
      <c r="AF81" s="94">
        <f t="shared" si="17"/>
        <v>6376.5599999999995</v>
      </c>
      <c r="AG81" s="94">
        <f t="shared" si="17"/>
        <v>4073.76</v>
      </c>
      <c r="AH81" s="94">
        <v>0</v>
      </c>
      <c r="AI81" s="94">
        <f t="shared" si="18"/>
        <v>2120.64</v>
      </c>
      <c r="AJ81" s="93">
        <f t="shared" si="11"/>
        <v>14383.333333333334</v>
      </c>
      <c r="AK81" s="93">
        <f t="shared" si="12"/>
        <v>1438.3333333333335</v>
      </c>
      <c r="AL81" s="93">
        <f>((W81+450)/30)*15</f>
        <v>4315</v>
      </c>
      <c r="AM81" s="93">
        <f t="shared" si="14"/>
        <v>18123</v>
      </c>
      <c r="AN81" s="93">
        <f t="shared" si="15"/>
        <v>3106.7999999999997</v>
      </c>
      <c r="AO81" s="93">
        <v>7900</v>
      </c>
      <c r="AP81" s="93">
        <f t="shared" si="16"/>
        <v>2071.1999999999998</v>
      </c>
      <c r="AQ81" s="34">
        <v>5400</v>
      </c>
      <c r="AR81" s="34">
        <v>0</v>
      </c>
      <c r="AS81" s="34">
        <v>0</v>
      </c>
      <c r="AT81" s="35">
        <v>0</v>
      </c>
      <c r="AU81" s="36">
        <f t="shared" si="20"/>
        <v>167468.62666666665</v>
      </c>
    </row>
    <row r="82" spans="1:47" s="37" customFormat="1" ht="24" customHeight="1" x14ac:dyDescent="0.25">
      <c r="A82" s="54">
        <f t="shared" si="19"/>
        <v>71</v>
      </c>
      <c r="B82" s="55">
        <v>10</v>
      </c>
      <c r="C82" s="56">
        <v>40</v>
      </c>
      <c r="D82" s="57">
        <v>234</v>
      </c>
      <c r="E82" s="56">
        <v>332</v>
      </c>
      <c r="F82" s="58">
        <v>1</v>
      </c>
      <c r="G82" s="68">
        <v>395</v>
      </c>
      <c r="H82" s="69" t="s">
        <v>199</v>
      </c>
      <c r="I82" s="80" t="s">
        <v>200</v>
      </c>
      <c r="J82" s="81" t="s">
        <v>63</v>
      </c>
      <c r="K82" s="109">
        <v>40969</v>
      </c>
      <c r="L82" s="72" t="s">
        <v>294</v>
      </c>
      <c r="M82" s="33" t="s">
        <v>251</v>
      </c>
      <c r="N82" s="76">
        <v>1</v>
      </c>
      <c r="O82" s="76">
        <v>40</v>
      </c>
      <c r="P82" s="33" t="s">
        <v>255</v>
      </c>
      <c r="Q82" s="33" t="s">
        <v>257</v>
      </c>
      <c r="R82" s="33">
        <v>15</v>
      </c>
      <c r="S82" s="33" t="s">
        <v>258</v>
      </c>
      <c r="T82" s="85" t="s">
        <v>279</v>
      </c>
      <c r="U82" s="85" t="s">
        <v>292</v>
      </c>
      <c r="V82" s="85" t="s">
        <v>290</v>
      </c>
      <c r="W82" s="92">
        <v>10173.09</v>
      </c>
      <c r="X82" s="92">
        <v>548.88</v>
      </c>
      <c r="Y82" s="92">
        <v>346.98</v>
      </c>
      <c r="Z82" s="92">
        <v>0</v>
      </c>
      <c r="AA82" s="92">
        <v>176.72</v>
      </c>
      <c r="AB82" s="34">
        <v>0</v>
      </c>
      <c r="AC82" s="34">
        <v>0</v>
      </c>
      <c r="AD82" s="35">
        <v>0</v>
      </c>
      <c r="AE82" s="94">
        <f t="shared" si="17"/>
        <v>122077.08</v>
      </c>
      <c r="AF82" s="94">
        <f t="shared" si="17"/>
        <v>6586.5599999999995</v>
      </c>
      <c r="AG82" s="94">
        <f t="shared" si="17"/>
        <v>4163.76</v>
      </c>
      <c r="AH82" s="94">
        <v>0</v>
      </c>
      <c r="AI82" s="94">
        <f t="shared" si="18"/>
        <v>2120.64</v>
      </c>
      <c r="AJ82" s="93">
        <f t="shared" si="11"/>
        <v>17955.150000000001</v>
      </c>
      <c r="AK82" s="93">
        <f t="shared" si="12"/>
        <v>1795.5150000000001</v>
      </c>
      <c r="AL82" s="93">
        <f t="shared" si="13"/>
        <v>5386.5450000000001</v>
      </c>
      <c r="AM82" s="93">
        <f t="shared" si="14"/>
        <v>22623.488999999998</v>
      </c>
      <c r="AN82" s="93">
        <f t="shared" si="15"/>
        <v>3878.3123999999998</v>
      </c>
      <c r="AO82" s="93">
        <v>8600</v>
      </c>
      <c r="AP82" s="93">
        <f t="shared" si="16"/>
        <v>2585.5416</v>
      </c>
      <c r="AQ82" s="34">
        <v>7200</v>
      </c>
      <c r="AR82" s="34">
        <v>0</v>
      </c>
      <c r="AS82" s="34">
        <v>0</v>
      </c>
      <c r="AT82" s="35">
        <v>0</v>
      </c>
      <c r="AU82" s="36">
        <f t="shared" si="20"/>
        <v>204972.59300000002</v>
      </c>
    </row>
    <row r="83" spans="1:47" s="37" customFormat="1" ht="24" customHeight="1" x14ac:dyDescent="0.25">
      <c r="A83" s="54">
        <f t="shared" si="19"/>
        <v>72</v>
      </c>
      <c r="B83" s="55">
        <v>10</v>
      </c>
      <c r="C83" s="56">
        <v>40</v>
      </c>
      <c r="D83" s="57">
        <v>234</v>
      </c>
      <c r="E83" s="56">
        <v>332</v>
      </c>
      <c r="F83" s="58">
        <v>1</v>
      </c>
      <c r="G83" s="68">
        <v>396</v>
      </c>
      <c r="H83" s="69" t="s">
        <v>201</v>
      </c>
      <c r="I83" s="80" t="s">
        <v>202</v>
      </c>
      <c r="J83" s="81" t="s">
        <v>60</v>
      </c>
      <c r="K83" s="109">
        <v>41548</v>
      </c>
      <c r="L83" s="72" t="s">
        <v>294</v>
      </c>
      <c r="M83" s="33" t="s">
        <v>251</v>
      </c>
      <c r="N83" s="76">
        <v>1</v>
      </c>
      <c r="O83" s="76">
        <v>40</v>
      </c>
      <c r="P83" s="33" t="s">
        <v>255</v>
      </c>
      <c r="Q83" s="33" t="s">
        <v>257</v>
      </c>
      <c r="R83" s="33">
        <v>15</v>
      </c>
      <c r="S83" s="33" t="s">
        <v>258</v>
      </c>
      <c r="T83" s="85" t="s">
        <v>269</v>
      </c>
      <c r="U83" s="85" t="s">
        <v>292</v>
      </c>
      <c r="V83" s="85" t="s">
        <v>290</v>
      </c>
      <c r="W83" s="92">
        <v>10173.09</v>
      </c>
      <c r="X83" s="92">
        <v>548.88</v>
      </c>
      <c r="Y83" s="92">
        <v>346.98</v>
      </c>
      <c r="Z83" s="92">
        <v>0</v>
      </c>
      <c r="AA83" s="92">
        <v>176.72</v>
      </c>
      <c r="AB83" s="34">
        <v>0</v>
      </c>
      <c r="AC83" s="34">
        <v>0</v>
      </c>
      <c r="AD83" s="35">
        <v>0</v>
      </c>
      <c r="AE83" s="94">
        <f t="shared" si="17"/>
        <v>122077.08</v>
      </c>
      <c r="AF83" s="94">
        <f t="shared" si="17"/>
        <v>6586.5599999999995</v>
      </c>
      <c r="AG83" s="94">
        <f t="shared" si="17"/>
        <v>4163.76</v>
      </c>
      <c r="AH83" s="94">
        <v>0</v>
      </c>
      <c r="AI83" s="94">
        <f t="shared" si="18"/>
        <v>2120.64</v>
      </c>
      <c r="AJ83" s="93">
        <f t="shared" si="11"/>
        <v>17955.150000000001</v>
      </c>
      <c r="AK83" s="93">
        <f t="shared" si="12"/>
        <v>1795.5150000000001</v>
      </c>
      <c r="AL83" s="93">
        <f t="shared" si="13"/>
        <v>5386.5450000000001</v>
      </c>
      <c r="AM83" s="93">
        <f t="shared" si="14"/>
        <v>22623.488999999998</v>
      </c>
      <c r="AN83" s="93">
        <f t="shared" si="15"/>
        <v>3878.3123999999998</v>
      </c>
      <c r="AO83" s="93">
        <v>8600</v>
      </c>
      <c r="AP83" s="93">
        <f t="shared" si="16"/>
        <v>2585.5416</v>
      </c>
      <c r="AQ83" s="34">
        <v>7200</v>
      </c>
      <c r="AR83" s="34">
        <v>0</v>
      </c>
      <c r="AS83" s="34">
        <v>0</v>
      </c>
      <c r="AT83" s="35">
        <v>0</v>
      </c>
      <c r="AU83" s="36">
        <f t="shared" si="20"/>
        <v>204972.59300000002</v>
      </c>
    </row>
    <row r="84" spans="1:47" s="37" customFormat="1" ht="24" customHeight="1" x14ac:dyDescent="0.25">
      <c r="A84" s="54">
        <f t="shared" si="19"/>
        <v>73</v>
      </c>
      <c r="B84" s="55">
        <v>10</v>
      </c>
      <c r="C84" s="56">
        <v>40</v>
      </c>
      <c r="D84" s="57">
        <v>234</v>
      </c>
      <c r="E84" s="56">
        <v>332</v>
      </c>
      <c r="F84" s="58">
        <v>1</v>
      </c>
      <c r="G84" s="68">
        <v>503</v>
      </c>
      <c r="H84" s="69" t="s">
        <v>203</v>
      </c>
      <c r="I84" s="80" t="s">
        <v>204</v>
      </c>
      <c r="J84" s="81" t="s">
        <v>63</v>
      </c>
      <c r="K84" s="109">
        <v>36438</v>
      </c>
      <c r="L84" s="72" t="s">
        <v>294</v>
      </c>
      <c r="M84" s="33" t="s">
        <v>251</v>
      </c>
      <c r="N84" s="76">
        <v>1</v>
      </c>
      <c r="O84" s="76">
        <v>40</v>
      </c>
      <c r="P84" s="33" t="s">
        <v>255</v>
      </c>
      <c r="Q84" s="33" t="s">
        <v>257</v>
      </c>
      <c r="R84" s="33">
        <v>15</v>
      </c>
      <c r="S84" s="33" t="s">
        <v>258</v>
      </c>
      <c r="T84" s="85" t="s">
        <v>264</v>
      </c>
      <c r="U84" s="85" t="s">
        <v>291</v>
      </c>
      <c r="V84" s="85" t="s">
        <v>290</v>
      </c>
      <c r="W84" s="92">
        <v>10173.09</v>
      </c>
      <c r="X84" s="92">
        <v>548.86</v>
      </c>
      <c r="Y84" s="92">
        <v>346.98</v>
      </c>
      <c r="Z84" s="92">
        <v>0</v>
      </c>
      <c r="AA84" s="92">
        <v>441.8</v>
      </c>
      <c r="AB84" s="34">
        <v>0</v>
      </c>
      <c r="AC84" s="34">
        <v>0</v>
      </c>
      <c r="AD84" s="35">
        <v>0</v>
      </c>
      <c r="AE84" s="94">
        <f t="shared" si="17"/>
        <v>122077.08</v>
      </c>
      <c r="AF84" s="94">
        <f t="shared" si="17"/>
        <v>6586.32</v>
      </c>
      <c r="AG84" s="94">
        <f t="shared" si="17"/>
        <v>4163.76</v>
      </c>
      <c r="AH84" s="94">
        <v>0</v>
      </c>
      <c r="AI84" s="94">
        <f t="shared" si="18"/>
        <v>5301.6</v>
      </c>
      <c r="AJ84" s="93">
        <f t="shared" ref="AJ84:AJ106" si="21">((W84/30)+(AQ84/12)/30)*50</f>
        <v>17955.150000000001</v>
      </c>
      <c r="AK84" s="93">
        <f t="shared" ref="AK84:AK106" si="22">((W84/30)+(AQ84/12)/30)*5</f>
        <v>1795.5150000000001</v>
      </c>
      <c r="AL84" s="93">
        <f t="shared" ref="AL84:AL97" si="23">((W84+600)/30)*15</f>
        <v>5386.5450000000001</v>
      </c>
      <c r="AM84" s="93">
        <f t="shared" ref="AM84:AM106" si="24">(AE84+AQ84)*0.175</f>
        <v>22623.488999999998</v>
      </c>
      <c r="AN84" s="93">
        <f t="shared" ref="AN84:AN107" si="25">(AE84+AQ84)*0.03</f>
        <v>3878.3123999999998</v>
      </c>
      <c r="AO84" s="93">
        <v>8700</v>
      </c>
      <c r="AP84" s="93">
        <f t="shared" ref="AP84:AP107" si="26">(AE84+AQ84)*0.02</f>
        <v>2585.5416</v>
      </c>
      <c r="AQ84" s="34">
        <v>7200</v>
      </c>
      <c r="AR84" s="34">
        <v>0</v>
      </c>
      <c r="AS84" s="34">
        <v>0</v>
      </c>
      <c r="AT84" s="35">
        <v>0</v>
      </c>
      <c r="AU84" s="36">
        <f t="shared" si="20"/>
        <v>208253.31300000002</v>
      </c>
    </row>
    <row r="85" spans="1:47" s="37" customFormat="1" ht="24" customHeight="1" x14ac:dyDescent="0.25">
      <c r="A85" s="54">
        <f t="shared" si="19"/>
        <v>74</v>
      </c>
      <c r="B85" s="55">
        <v>10</v>
      </c>
      <c r="C85" s="56">
        <v>40</v>
      </c>
      <c r="D85" s="57">
        <v>234</v>
      </c>
      <c r="E85" s="56">
        <v>332</v>
      </c>
      <c r="F85" s="58">
        <v>1</v>
      </c>
      <c r="G85" s="68">
        <v>230</v>
      </c>
      <c r="H85" s="69" t="s">
        <v>205</v>
      </c>
      <c r="I85" s="80" t="s">
        <v>206</v>
      </c>
      <c r="J85" s="81" t="s">
        <v>63</v>
      </c>
      <c r="K85" s="109">
        <v>38262</v>
      </c>
      <c r="L85" s="72" t="s">
        <v>294</v>
      </c>
      <c r="M85" s="33" t="s">
        <v>251</v>
      </c>
      <c r="N85" s="76">
        <v>1</v>
      </c>
      <c r="O85" s="76">
        <v>30</v>
      </c>
      <c r="P85" s="33" t="s">
        <v>255</v>
      </c>
      <c r="Q85" s="33" t="s">
        <v>257</v>
      </c>
      <c r="R85" s="33">
        <v>15</v>
      </c>
      <c r="S85" s="33" t="s">
        <v>258</v>
      </c>
      <c r="T85" s="85" t="s">
        <v>265</v>
      </c>
      <c r="U85" s="85" t="s">
        <v>291</v>
      </c>
      <c r="V85" s="85" t="s">
        <v>290</v>
      </c>
      <c r="W85" s="92">
        <v>8104.8</v>
      </c>
      <c r="X85" s="92">
        <v>470.64</v>
      </c>
      <c r="Y85" s="92">
        <v>301.94</v>
      </c>
      <c r="Z85" s="92">
        <v>0</v>
      </c>
      <c r="AA85" s="92">
        <v>353.44</v>
      </c>
      <c r="AB85" s="34">
        <v>0</v>
      </c>
      <c r="AC85" s="34">
        <v>0</v>
      </c>
      <c r="AD85" s="35">
        <v>0</v>
      </c>
      <c r="AE85" s="94">
        <f t="shared" si="17"/>
        <v>97257.600000000006</v>
      </c>
      <c r="AF85" s="94">
        <f t="shared" si="17"/>
        <v>5647.68</v>
      </c>
      <c r="AG85" s="94">
        <f t="shared" si="17"/>
        <v>3623.2799999999997</v>
      </c>
      <c r="AH85" s="94">
        <v>0</v>
      </c>
      <c r="AI85" s="94">
        <f t="shared" si="18"/>
        <v>4241.28</v>
      </c>
      <c r="AJ85" s="93">
        <f t="shared" si="21"/>
        <v>14258.000000000002</v>
      </c>
      <c r="AK85" s="93">
        <f t="shared" si="22"/>
        <v>1425.8000000000002</v>
      </c>
      <c r="AL85" s="93">
        <f>((W85+450)/30)*15</f>
        <v>4277.3999999999996</v>
      </c>
      <c r="AM85" s="93">
        <f t="shared" si="24"/>
        <v>17965.079999999998</v>
      </c>
      <c r="AN85" s="93">
        <f t="shared" si="25"/>
        <v>3079.7280000000001</v>
      </c>
      <c r="AO85" s="93">
        <v>8000</v>
      </c>
      <c r="AP85" s="93">
        <f t="shared" si="26"/>
        <v>2053.152</v>
      </c>
      <c r="AQ85" s="34">
        <v>5400</v>
      </c>
      <c r="AR85" s="34">
        <v>0</v>
      </c>
      <c r="AS85" s="34">
        <v>0</v>
      </c>
      <c r="AT85" s="35">
        <v>0</v>
      </c>
      <c r="AU85" s="36">
        <f t="shared" si="20"/>
        <v>167229</v>
      </c>
    </row>
    <row r="86" spans="1:47" s="37" customFormat="1" ht="24" customHeight="1" x14ac:dyDescent="0.25">
      <c r="A86" s="54">
        <f t="shared" si="19"/>
        <v>75</v>
      </c>
      <c r="B86" s="55">
        <v>10</v>
      </c>
      <c r="C86" s="56">
        <v>40</v>
      </c>
      <c r="D86" s="57">
        <v>234</v>
      </c>
      <c r="E86" s="56">
        <v>332</v>
      </c>
      <c r="F86" s="58">
        <v>1</v>
      </c>
      <c r="G86" s="59">
        <v>218</v>
      </c>
      <c r="H86" s="60" t="s">
        <v>207</v>
      </c>
      <c r="I86" s="80" t="s">
        <v>208</v>
      </c>
      <c r="J86" s="81" t="s">
        <v>63</v>
      </c>
      <c r="K86" s="109">
        <v>37149</v>
      </c>
      <c r="L86" s="72" t="s">
        <v>294</v>
      </c>
      <c r="M86" s="33" t="s">
        <v>251</v>
      </c>
      <c r="N86" s="76">
        <v>1</v>
      </c>
      <c r="O86" s="76">
        <v>40</v>
      </c>
      <c r="P86" s="33" t="s">
        <v>255</v>
      </c>
      <c r="Q86" s="33" t="s">
        <v>257</v>
      </c>
      <c r="R86" s="33">
        <v>15</v>
      </c>
      <c r="S86" s="33" t="s">
        <v>258</v>
      </c>
      <c r="T86" s="85" t="s">
        <v>264</v>
      </c>
      <c r="U86" s="85" t="s">
        <v>291</v>
      </c>
      <c r="V86" s="85" t="s">
        <v>290</v>
      </c>
      <c r="W86" s="92">
        <v>10173.09</v>
      </c>
      <c r="X86" s="92">
        <v>470.64</v>
      </c>
      <c r="Y86" s="92">
        <v>301.94</v>
      </c>
      <c r="Z86" s="92">
        <v>0</v>
      </c>
      <c r="AA86" s="92">
        <v>441.8</v>
      </c>
      <c r="AB86" s="34">
        <v>0</v>
      </c>
      <c r="AC86" s="34">
        <v>0</v>
      </c>
      <c r="AD86" s="35">
        <v>0</v>
      </c>
      <c r="AE86" s="94">
        <f t="shared" si="17"/>
        <v>122077.08</v>
      </c>
      <c r="AF86" s="94">
        <f t="shared" si="17"/>
        <v>5647.68</v>
      </c>
      <c r="AG86" s="94">
        <f t="shared" si="17"/>
        <v>3623.2799999999997</v>
      </c>
      <c r="AH86" s="94">
        <v>0</v>
      </c>
      <c r="AI86" s="94">
        <f t="shared" si="18"/>
        <v>5301.6</v>
      </c>
      <c r="AJ86" s="93">
        <f t="shared" si="21"/>
        <v>17955.150000000001</v>
      </c>
      <c r="AK86" s="93">
        <f t="shared" si="22"/>
        <v>1795.5150000000001</v>
      </c>
      <c r="AL86" s="93">
        <f t="shared" si="23"/>
        <v>5386.5450000000001</v>
      </c>
      <c r="AM86" s="93">
        <f t="shared" si="24"/>
        <v>22623.488999999998</v>
      </c>
      <c r="AN86" s="93">
        <f t="shared" si="25"/>
        <v>3878.3123999999998</v>
      </c>
      <c r="AO86" s="93">
        <v>8650</v>
      </c>
      <c r="AP86" s="93">
        <f t="shared" si="26"/>
        <v>2585.5416</v>
      </c>
      <c r="AQ86" s="34">
        <v>7200</v>
      </c>
      <c r="AR86" s="34">
        <v>0</v>
      </c>
      <c r="AS86" s="34">
        <v>0</v>
      </c>
      <c r="AT86" s="35">
        <v>0</v>
      </c>
      <c r="AU86" s="36">
        <f t="shared" si="20"/>
        <v>206724.19300000003</v>
      </c>
    </row>
    <row r="87" spans="1:47" s="37" customFormat="1" ht="24" customHeight="1" x14ac:dyDescent="0.25">
      <c r="A87" s="54">
        <f t="shared" si="19"/>
        <v>76</v>
      </c>
      <c r="B87" s="55">
        <v>10</v>
      </c>
      <c r="C87" s="56">
        <v>40</v>
      </c>
      <c r="D87" s="57">
        <v>234</v>
      </c>
      <c r="E87" s="56">
        <v>332</v>
      </c>
      <c r="F87" s="58">
        <v>1</v>
      </c>
      <c r="G87" s="68">
        <v>507</v>
      </c>
      <c r="H87" s="69" t="s">
        <v>209</v>
      </c>
      <c r="I87" s="80" t="s">
        <v>210</v>
      </c>
      <c r="J87" s="81" t="s">
        <v>60</v>
      </c>
      <c r="K87" s="109">
        <v>34335</v>
      </c>
      <c r="L87" s="72" t="s">
        <v>294</v>
      </c>
      <c r="M87" s="33" t="s">
        <v>251</v>
      </c>
      <c r="N87" s="74">
        <v>1</v>
      </c>
      <c r="O87" s="74">
        <v>40</v>
      </c>
      <c r="P87" s="33" t="s">
        <v>255</v>
      </c>
      <c r="Q87" s="33" t="s">
        <v>257</v>
      </c>
      <c r="R87" s="33">
        <v>15</v>
      </c>
      <c r="S87" s="33" t="s">
        <v>258</v>
      </c>
      <c r="T87" s="85" t="s">
        <v>275</v>
      </c>
      <c r="U87" s="85" t="s">
        <v>291</v>
      </c>
      <c r="V87" s="85" t="s">
        <v>290</v>
      </c>
      <c r="W87" s="92">
        <v>10642.51</v>
      </c>
      <c r="X87" s="92">
        <v>548.88</v>
      </c>
      <c r="Y87" s="92">
        <v>346.98</v>
      </c>
      <c r="Z87" s="92">
        <v>0</v>
      </c>
      <c r="AA87" s="92">
        <v>530.16</v>
      </c>
      <c r="AB87" s="34">
        <v>0</v>
      </c>
      <c r="AC87" s="34">
        <v>0</v>
      </c>
      <c r="AD87" s="35">
        <v>0</v>
      </c>
      <c r="AE87" s="94">
        <f t="shared" si="17"/>
        <v>127710.12</v>
      </c>
      <c r="AF87" s="94">
        <f t="shared" si="17"/>
        <v>6586.5599999999995</v>
      </c>
      <c r="AG87" s="94">
        <f t="shared" si="17"/>
        <v>4163.76</v>
      </c>
      <c r="AH87" s="94">
        <v>0</v>
      </c>
      <c r="AI87" s="94">
        <f t="shared" si="18"/>
        <v>6361.92</v>
      </c>
      <c r="AJ87" s="93">
        <f t="shared" si="21"/>
        <v>18737.516666666666</v>
      </c>
      <c r="AK87" s="93">
        <f t="shared" si="22"/>
        <v>1873.7516666666668</v>
      </c>
      <c r="AL87" s="93">
        <f t="shared" si="23"/>
        <v>5621.2550000000001</v>
      </c>
      <c r="AM87" s="93">
        <f t="shared" si="24"/>
        <v>23609.270999999997</v>
      </c>
      <c r="AN87" s="93">
        <f t="shared" si="25"/>
        <v>4047.3035999999997</v>
      </c>
      <c r="AO87" s="93">
        <v>8850</v>
      </c>
      <c r="AP87" s="93">
        <f t="shared" si="26"/>
        <v>2698.2024000000001</v>
      </c>
      <c r="AQ87" s="34">
        <v>7200</v>
      </c>
      <c r="AR87" s="34">
        <v>0</v>
      </c>
      <c r="AS87" s="34">
        <v>0</v>
      </c>
      <c r="AT87" s="35">
        <v>0</v>
      </c>
      <c r="AU87" s="36">
        <f t="shared" si="20"/>
        <v>217459.66033333339</v>
      </c>
    </row>
    <row r="88" spans="1:47" s="37" customFormat="1" ht="24" customHeight="1" x14ac:dyDescent="0.25">
      <c r="A88" s="54">
        <f t="shared" si="19"/>
        <v>77</v>
      </c>
      <c r="B88" s="55">
        <v>10</v>
      </c>
      <c r="C88" s="56">
        <v>40</v>
      </c>
      <c r="D88" s="57">
        <v>234</v>
      </c>
      <c r="E88" s="56">
        <v>332</v>
      </c>
      <c r="F88" s="58">
        <v>1</v>
      </c>
      <c r="G88" s="68">
        <v>509</v>
      </c>
      <c r="H88" s="69" t="s">
        <v>211</v>
      </c>
      <c r="I88" s="80" t="s">
        <v>212</v>
      </c>
      <c r="J88" s="81" t="s">
        <v>60</v>
      </c>
      <c r="K88" s="109">
        <v>36220</v>
      </c>
      <c r="L88" s="72" t="s">
        <v>294</v>
      </c>
      <c r="M88" s="33" t="s">
        <v>251</v>
      </c>
      <c r="N88" s="78">
        <v>1</v>
      </c>
      <c r="O88" s="74">
        <v>40</v>
      </c>
      <c r="P88" s="33" t="s">
        <v>255</v>
      </c>
      <c r="Q88" s="33" t="s">
        <v>257</v>
      </c>
      <c r="R88" s="33">
        <v>15</v>
      </c>
      <c r="S88" s="33" t="s">
        <v>258</v>
      </c>
      <c r="T88" s="85" t="s">
        <v>284</v>
      </c>
      <c r="U88" s="85" t="s">
        <v>291</v>
      </c>
      <c r="V88" s="85" t="s">
        <v>290</v>
      </c>
      <c r="W88" s="92">
        <v>10458.629999999999</v>
      </c>
      <c r="X88" s="92">
        <v>548.88</v>
      </c>
      <c r="Y88" s="92">
        <v>346.98</v>
      </c>
      <c r="Z88" s="92">
        <v>0</v>
      </c>
      <c r="AA88" s="92">
        <v>441.8</v>
      </c>
      <c r="AB88" s="34">
        <v>0</v>
      </c>
      <c r="AC88" s="34">
        <v>0</v>
      </c>
      <c r="AD88" s="35">
        <v>0</v>
      </c>
      <c r="AE88" s="94">
        <f t="shared" si="17"/>
        <v>125503.56</v>
      </c>
      <c r="AF88" s="94">
        <f t="shared" si="17"/>
        <v>6586.5599999999995</v>
      </c>
      <c r="AG88" s="94">
        <f t="shared" si="17"/>
        <v>4163.76</v>
      </c>
      <c r="AH88" s="94">
        <v>0</v>
      </c>
      <c r="AI88" s="94">
        <f t="shared" si="18"/>
        <v>5301.6</v>
      </c>
      <c r="AJ88" s="93">
        <f t="shared" si="21"/>
        <v>18431.05</v>
      </c>
      <c r="AK88" s="93">
        <f t="shared" si="22"/>
        <v>1843.105</v>
      </c>
      <c r="AL88" s="93">
        <f t="shared" si="23"/>
        <v>5529.3149999999996</v>
      </c>
      <c r="AM88" s="93">
        <f t="shared" si="24"/>
        <v>23223.123</v>
      </c>
      <c r="AN88" s="93">
        <f t="shared" si="25"/>
        <v>3981.1067999999996</v>
      </c>
      <c r="AO88" s="93">
        <v>8800</v>
      </c>
      <c r="AP88" s="93">
        <f t="shared" si="26"/>
        <v>2654.0711999999999</v>
      </c>
      <c r="AQ88" s="34">
        <v>7200</v>
      </c>
      <c r="AR88" s="34">
        <v>0</v>
      </c>
      <c r="AS88" s="34">
        <v>0</v>
      </c>
      <c r="AT88" s="35">
        <v>0</v>
      </c>
      <c r="AU88" s="36">
        <f t="shared" si="20"/>
        <v>213217.25100000002</v>
      </c>
    </row>
    <row r="89" spans="1:47" s="37" customFormat="1" ht="24" customHeight="1" x14ac:dyDescent="0.25">
      <c r="A89" s="54">
        <f t="shared" si="19"/>
        <v>78</v>
      </c>
      <c r="B89" s="55">
        <v>10</v>
      </c>
      <c r="C89" s="56">
        <v>40</v>
      </c>
      <c r="D89" s="57">
        <v>234</v>
      </c>
      <c r="E89" s="56">
        <v>332</v>
      </c>
      <c r="F89" s="58">
        <v>1</v>
      </c>
      <c r="G89" s="68">
        <v>510</v>
      </c>
      <c r="H89" s="69" t="s">
        <v>213</v>
      </c>
      <c r="I89" s="80" t="s">
        <v>214</v>
      </c>
      <c r="J89" s="81" t="s">
        <v>60</v>
      </c>
      <c r="K89" s="109">
        <v>36220</v>
      </c>
      <c r="L89" s="72" t="s">
        <v>294</v>
      </c>
      <c r="M89" s="33" t="s">
        <v>251</v>
      </c>
      <c r="N89" s="78">
        <v>1</v>
      </c>
      <c r="O89" s="74">
        <v>40</v>
      </c>
      <c r="P89" s="33" t="s">
        <v>255</v>
      </c>
      <c r="Q89" s="33" t="s">
        <v>257</v>
      </c>
      <c r="R89" s="33">
        <v>15</v>
      </c>
      <c r="S89" s="33" t="s">
        <v>258</v>
      </c>
      <c r="T89" s="85" t="s">
        <v>269</v>
      </c>
      <c r="U89" s="85" t="s">
        <v>291</v>
      </c>
      <c r="V89" s="85" t="s">
        <v>290</v>
      </c>
      <c r="W89" s="92">
        <v>10173.09</v>
      </c>
      <c r="X89" s="92">
        <v>548.88</v>
      </c>
      <c r="Y89" s="92">
        <v>346.98</v>
      </c>
      <c r="Z89" s="92">
        <v>0</v>
      </c>
      <c r="AA89" s="92">
        <v>441.8</v>
      </c>
      <c r="AB89" s="34">
        <v>0</v>
      </c>
      <c r="AC89" s="34">
        <v>0</v>
      </c>
      <c r="AD89" s="35">
        <v>0</v>
      </c>
      <c r="AE89" s="94">
        <f t="shared" si="17"/>
        <v>122077.08</v>
      </c>
      <c r="AF89" s="94">
        <f t="shared" si="17"/>
        <v>6586.5599999999995</v>
      </c>
      <c r="AG89" s="94">
        <f t="shared" si="17"/>
        <v>4163.76</v>
      </c>
      <c r="AH89" s="94">
        <v>0</v>
      </c>
      <c r="AI89" s="94">
        <f t="shared" si="18"/>
        <v>5301.6</v>
      </c>
      <c r="AJ89" s="93">
        <f t="shared" si="21"/>
        <v>17955.150000000001</v>
      </c>
      <c r="AK89" s="93">
        <f t="shared" si="22"/>
        <v>1795.5150000000001</v>
      </c>
      <c r="AL89" s="93">
        <f t="shared" si="23"/>
        <v>5386.5450000000001</v>
      </c>
      <c r="AM89" s="93">
        <f t="shared" si="24"/>
        <v>22623.488999999998</v>
      </c>
      <c r="AN89" s="93">
        <f t="shared" si="25"/>
        <v>3878.3123999999998</v>
      </c>
      <c r="AO89" s="93">
        <v>8700</v>
      </c>
      <c r="AP89" s="93">
        <f t="shared" si="26"/>
        <v>2585.5416</v>
      </c>
      <c r="AQ89" s="34">
        <v>7200</v>
      </c>
      <c r="AR89" s="34">
        <v>0</v>
      </c>
      <c r="AS89" s="34">
        <v>0</v>
      </c>
      <c r="AT89" s="35">
        <v>0</v>
      </c>
      <c r="AU89" s="36">
        <f t="shared" si="20"/>
        <v>208253.55300000001</v>
      </c>
    </row>
    <row r="90" spans="1:47" s="37" customFormat="1" ht="24" customHeight="1" x14ac:dyDescent="0.25">
      <c r="A90" s="54">
        <f t="shared" si="19"/>
        <v>79</v>
      </c>
      <c r="B90" s="55">
        <v>10</v>
      </c>
      <c r="C90" s="56">
        <v>40</v>
      </c>
      <c r="D90" s="57">
        <v>234</v>
      </c>
      <c r="E90" s="56">
        <v>332</v>
      </c>
      <c r="F90" s="58">
        <v>1</v>
      </c>
      <c r="G90" s="68">
        <v>511</v>
      </c>
      <c r="H90" s="69" t="s">
        <v>215</v>
      </c>
      <c r="I90" s="80" t="s">
        <v>216</v>
      </c>
      <c r="J90" s="81" t="s">
        <v>60</v>
      </c>
      <c r="K90" s="109">
        <v>36220</v>
      </c>
      <c r="L90" s="72" t="s">
        <v>294</v>
      </c>
      <c r="M90" s="33" t="s">
        <v>251</v>
      </c>
      <c r="N90" s="78">
        <v>1</v>
      </c>
      <c r="O90" s="74">
        <v>40</v>
      </c>
      <c r="P90" s="33" t="s">
        <v>255</v>
      </c>
      <c r="Q90" s="33" t="s">
        <v>257</v>
      </c>
      <c r="R90" s="33">
        <v>15</v>
      </c>
      <c r="S90" s="33" t="s">
        <v>258</v>
      </c>
      <c r="T90" s="85" t="s">
        <v>269</v>
      </c>
      <c r="U90" s="85" t="s">
        <v>291</v>
      </c>
      <c r="V90" s="85" t="s">
        <v>290</v>
      </c>
      <c r="W90" s="92">
        <v>10173.09</v>
      </c>
      <c r="X90" s="92">
        <v>548.88</v>
      </c>
      <c r="Y90" s="92">
        <v>346.98</v>
      </c>
      <c r="Z90" s="92">
        <v>0</v>
      </c>
      <c r="AA90" s="92">
        <v>441.8</v>
      </c>
      <c r="AB90" s="34">
        <v>0</v>
      </c>
      <c r="AC90" s="34">
        <v>0</v>
      </c>
      <c r="AD90" s="35">
        <v>0</v>
      </c>
      <c r="AE90" s="94">
        <f t="shared" si="17"/>
        <v>122077.08</v>
      </c>
      <c r="AF90" s="94">
        <f t="shared" si="17"/>
        <v>6586.5599999999995</v>
      </c>
      <c r="AG90" s="94">
        <f t="shared" si="17"/>
        <v>4163.76</v>
      </c>
      <c r="AH90" s="94">
        <v>0</v>
      </c>
      <c r="AI90" s="94">
        <f t="shared" si="18"/>
        <v>5301.6</v>
      </c>
      <c r="AJ90" s="93">
        <f t="shared" si="21"/>
        <v>17955.150000000001</v>
      </c>
      <c r="AK90" s="93">
        <f t="shared" si="22"/>
        <v>1795.5150000000001</v>
      </c>
      <c r="AL90" s="93">
        <f t="shared" si="23"/>
        <v>5386.5450000000001</v>
      </c>
      <c r="AM90" s="93">
        <f t="shared" si="24"/>
        <v>22623.488999999998</v>
      </c>
      <c r="AN90" s="93">
        <f t="shared" si="25"/>
        <v>3878.3123999999998</v>
      </c>
      <c r="AO90" s="93">
        <v>8700</v>
      </c>
      <c r="AP90" s="93">
        <f t="shared" si="26"/>
        <v>2585.5416</v>
      </c>
      <c r="AQ90" s="34">
        <v>7200</v>
      </c>
      <c r="AR90" s="34">
        <v>0</v>
      </c>
      <c r="AS90" s="34">
        <v>0</v>
      </c>
      <c r="AT90" s="35">
        <v>0</v>
      </c>
      <c r="AU90" s="36">
        <f t="shared" si="20"/>
        <v>208253.55300000001</v>
      </c>
    </row>
    <row r="91" spans="1:47" s="37" customFormat="1" ht="24" customHeight="1" x14ac:dyDescent="0.25">
      <c r="A91" s="54">
        <f t="shared" si="19"/>
        <v>80</v>
      </c>
      <c r="B91" s="55">
        <v>10</v>
      </c>
      <c r="C91" s="56">
        <v>40</v>
      </c>
      <c r="D91" s="57">
        <v>234</v>
      </c>
      <c r="E91" s="56">
        <v>332</v>
      </c>
      <c r="F91" s="58">
        <v>1</v>
      </c>
      <c r="G91" s="68">
        <v>513</v>
      </c>
      <c r="H91" s="69" t="s">
        <v>217</v>
      </c>
      <c r="I91" s="80" t="s">
        <v>218</v>
      </c>
      <c r="J91" s="81" t="s">
        <v>63</v>
      </c>
      <c r="K91" s="109">
        <v>37347</v>
      </c>
      <c r="L91" s="72" t="s">
        <v>294</v>
      </c>
      <c r="M91" s="33" t="s">
        <v>251</v>
      </c>
      <c r="N91" s="78">
        <v>1</v>
      </c>
      <c r="O91" s="74">
        <v>40</v>
      </c>
      <c r="P91" s="33" t="s">
        <v>255</v>
      </c>
      <c r="Q91" s="33" t="s">
        <v>257</v>
      </c>
      <c r="R91" s="33">
        <v>15</v>
      </c>
      <c r="S91" s="33" t="s">
        <v>258</v>
      </c>
      <c r="T91" s="85" t="s">
        <v>279</v>
      </c>
      <c r="U91" s="85" t="s">
        <v>291</v>
      </c>
      <c r="V91" s="85" t="s">
        <v>290</v>
      </c>
      <c r="W91" s="92">
        <v>10173.09</v>
      </c>
      <c r="X91" s="92">
        <v>548.88</v>
      </c>
      <c r="Y91" s="92">
        <v>346.98</v>
      </c>
      <c r="Z91" s="92">
        <v>0</v>
      </c>
      <c r="AA91" s="92">
        <v>353.44</v>
      </c>
      <c r="AB91" s="34">
        <v>0</v>
      </c>
      <c r="AC91" s="34">
        <v>0</v>
      </c>
      <c r="AD91" s="35">
        <v>0</v>
      </c>
      <c r="AE91" s="94">
        <f t="shared" si="17"/>
        <v>122077.08</v>
      </c>
      <c r="AF91" s="94">
        <f t="shared" si="17"/>
        <v>6586.5599999999995</v>
      </c>
      <c r="AG91" s="94">
        <f t="shared" si="17"/>
        <v>4163.76</v>
      </c>
      <c r="AH91" s="94">
        <v>0</v>
      </c>
      <c r="AI91" s="94">
        <f t="shared" si="18"/>
        <v>4241.28</v>
      </c>
      <c r="AJ91" s="93">
        <f t="shared" si="21"/>
        <v>17955.150000000001</v>
      </c>
      <c r="AK91" s="93">
        <f t="shared" si="22"/>
        <v>1795.5150000000001</v>
      </c>
      <c r="AL91" s="93">
        <f t="shared" si="23"/>
        <v>5386.5450000000001</v>
      </c>
      <c r="AM91" s="93">
        <f t="shared" si="24"/>
        <v>22623.488999999998</v>
      </c>
      <c r="AN91" s="93">
        <f t="shared" si="25"/>
        <v>3878.3123999999998</v>
      </c>
      <c r="AO91" s="93">
        <v>8600</v>
      </c>
      <c r="AP91" s="93">
        <f t="shared" si="26"/>
        <v>2585.5416</v>
      </c>
      <c r="AQ91" s="34">
        <v>7200</v>
      </c>
      <c r="AR91" s="34">
        <v>0</v>
      </c>
      <c r="AS91" s="34">
        <v>0</v>
      </c>
      <c r="AT91" s="35">
        <v>0</v>
      </c>
      <c r="AU91" s="36">
        <f t="shared" si="20"/>
        <v>207093.23300000001</v>
      </c>
    </row>
    <row r="92" spans="1:47" s="37" customFormat="1" ht="24" customHeight="1" x14ac:dyDescent="0.25">
      <c r="A92" s="54">
        <f t="shared" si="19"/>
        <v>81</v>
      </c>
      <c r="B92" s="55">
        <v>10</v>
      </c>
      <c r="C92" s="56">
        <v>40</v>
      </c>
      <c r="D92" s="57">
        <v>234</v>
      </c>
      <c r="E92" s="56">
        <v>332</v>
      </c>
      <c r="F92" s="58">
        <v>1</v>
      </c>
      <c r="G92" s="68">
        <v>514</v>
      </c>
      <c r="H92" s="69" t="s">
        <v>219</v>
      </c>
      <c r="I92" s="80" t="s">
        <v>220</v>
      </c>
      <c r="J92" s="81" t="s">
        <v>63</v>
      </c>
      <c r="K92" s="109">
        <v>37347</v>
      </c>
      <c r="L92" s="72" t="s">
        <v>294</v>
      </c>
      <c r="M92" s="33" t="s">
        <v>251</v>
      </c>
      <c r="N92" s="78">
        <v>1</v>
      </c>
      <c r="O92" s="74">
        <v>40</v>
      </c>
      <c r="P92" s="33" t="s">
        <v>255</v>
      </c>
      <c r="Q92" s="33" t="s">
        <v>257</v>
      </c>
      <c r="R92" s="33">
        <v>15</v>
      </c>
      <c r="S92" s="33" t="s">
        <v>258</v>
      </c>
      <c r="T92" s="85" t="s">
        <v>279</v>
      </c>
      <c r="U92" s="85" t="s">
        <v>291</v>
      </c>
      <c r="V92" s="85" t="s">
        <v>290</v>
      </c>
      <c r="W92" s="92">
        <v>10173.09</v>
      </c>
      <c r="X92" s="92">
        <v>548.88</v>
      </c>
      <c r="Y92" s="92">
        <v>346.98</v>
      </c>
      <c r="Z92" s="92">
        <v>0</v>
      </c>
      <c r="AA92" s="92">
        <v>353.44</v>
      </c>
      <c r="AB92" s="34">
        <v>0</v>
      </c>
      <c r="AC92" s="34">
        <v>0</v>
      </c>
      <c r="AD92" s="35">
        <v>0</v>
      </c>
      <c r="AE92" s="94">
        <f t="shared" si="17"/>
        <v>122077.08</v>
      </c>
      <c r="AF92" s="94">
        <f t="shared" si="17"/>
        <v>6586.5599999999995</v>
      </c>
      <c r="AG92" s="94">
        <f t="shared" si="17"/>
        <v>4163.76</v>
      </c>
      <c r="AH92" s="94">
        <v>0</v>
      </c>
      <c r="AI92" s="94">
        <f t="shared" si="18"/>
        <v>4241.28</v>
      </c>
      <c r="AJ92" s="93">
        <f t="shared" si="21"/>
        <v>17955.150000000001</v>
      </c>
      <c r="AK92" s="93">
        <f t="shared" si="22"/>
        <v>1795.5150000000001</v>
      </c>
      <c r="AL92" s="93">
        <f t="shared" si="23"/>
        <v>5386.5450000000001</v>
      </c>
      <c r="AM92" s="93">
        <f t="shared" si="24"/>
        <v>22623.488999999998</v>
      </c>
      <c r="AN92" s="93">
        <f t="shared" si="25"/>
        <v>3878.3123999999998</v>
      </c>
      <c r="AO92" s="93">
        <v>8600</v>
      </c>
      <c r="AP92" s="93">
        <f t="shared" si="26"/>
        <v>2585.5416</v>
      </c>
      <c r="AQ92" s="34">
        <v>7200</v>
      </c>
      <c r="AR92" s="34">
        <v>0</v>
      </c>
      <c r="AS92" s="34">
        <v>0</v>
      </c>
      <c r="AT92" s="35">
        <v>0</v>
      </c>
      <c r="AU92" s="36">
        <f t="shared" si="20"/>
        <v>207093.23300000001</v>
      </c>
    </row>
    <row r="93" spans="1:47" s="37" customFormat="1" ht="24" customHeight="1" x14ac:dyDescent="0.25">
      <c r="A93" s="54">
        <f t="shared" si="19"/>
        <v>82</v>
      </c>
      <c r="B93" s="55">
        <v>10</v>
      </c>
      <c r="C93" s="56">
        <v>40</v>
      </c>
      <c r="D93" s="57">
        <v>234</v>
      </c>
      <c r="E93" s="56">
        <v>332</v>
      </c>
      <c r="F93" s="58">
        <v>1</v>
      </c>
      <c r="G93" s="68">
        <v>515</v>
      </c>
      <c r="H93" s="70" t="s">
        <v>221</v>
      </c>
      <c r="I93" s="80" t="s">
        <v>222</v>
      </c>
      <c r="J93" s="81" t="s">
        <v>63</v>
      </c>
      <c r="K93" s="109">
        <v>37347</v>
      </c>
      <c r="L93" s="72" t="s">
        <v>294</v>
      </c>
      <c r="M93" s="33" t="s">
        <v>251</v>
      </c>
      <c r="N93" s="78">
        <v>1</v>
      </c>
      <c r="O93" s="74">
        <v>40</v>
      </c>
      <c r="P93" s="33" t="s">
        <v>255</v>
      </c>
      <c r="Q93" s="33" t="s">
        <v>257</v>
      </c>
      <c r="R93" s="33">
        <v>15</v>
      </c>
      <c r="S93" s="33" t="s">
        <v>258</v>
      </c>
      <c r="T93" s="85" t="s">
        <v>279</v>
      </c>
      <c r="U93" s="85" t="s">
        <v>291</v>
      </c>
      <c r="V93" s="85" t="s">
        <v>290</v>
      </c>
      <c r="W93" s="92">
        <v>10173.09</v>
      </c>
      <c r="X93" s="92">
        <v>548.88</v>
      </c>
      <c r="Y93" s="92">
        <v>346.98</v>
      </c>
      <c r="Z93" s="92">
        <v>0</v>
      </c>
      <c r="AA93" s="92">
        <v>353.44</v>
      </c>
      <c r="AB93" s="34">
        <v>0</v>
      </c>
      <c r="AC93" s="34">
        <v>0</v>
      </c>
      <c r="AD93" s="35">
        <v>0</v>
      </c>
      <c r="AE93" s="94">
        <f t="shared" si="17"/>
        <v>122077.08</v>
      </c>
      <c r="AF93" s="94">
        <f t="shared" si="17"/>
        <v>6586.5599999999995</v>
      </c>
      <c r="AG93" s="94">
        <f t="shared" si="17"/>
        <v>4163.76</v>
      </c>
      <c r="AH93" s="94">
        <v>0</v>
      </c>
      <c r="AI93" s="94">
        <f t="shared" si="18"/>
        <v>4241.28</v>
      </c>
      <c r="AJ93" s="93">
        <f t="shared" si="21"/>
        <v>17955.150000000001</v>
      </c>
      <c r="AK93" s="93">
        <f t="shared" si="22"/>
        <v>1795.5150000000001</v>
      </c>
      <c r="AL93" s="93">
        <f t="shared" si="23"/>
        <v>5386.5450000000001</v>
      </c>
      <c r="AM93" s="93">
        <f t="shared" si="24"/>
        <v>22623.488999999998</v>
      </c>
      <c r="AN93" s="93">
        <f t="shared" si="25"/>
        <v>3878.3123999999998</v>
      </c>
      <c r="AO93" s="93">
        <v>8600</v>
      </c>
      <c r="AP93" s="93">
        <f t="shared" si="26"/>
        <v>2585.5416</v>
      </c>
      <c r="AQ93" s="34">
        <v>7200</v>
      </c>
      <c r="AR93" s="34">
        <v>0</v>
      </c>
      <c r="AS93" s="34">
        <v>0</v>
      </c>
      <c r="AT93" s="35">
        <v>0</v>
      </c>
      <c r="AU93" s="36">
        <f t="shared" si="20"/>
        <v>207093.23300000001</v>
      </c>
    </row>
    <row r="94" spans="1:47" s="37" customFormat="1" ht="24" customHeight="1" x14ac:dyDescent="0.25">
      <c r="A94" s="54">
        <f t="shared" si="19"/>
        <v>83</v>
      </c>
      <c r="B94" s="55">
        <v>10</v>
      </c>
      <c r="C94" s="56">
        <v>40</v>
      </c>
      <c r="D94" s="57">
        <v>234</v>
      </c>
      <c r="E94" s="56">
        <v>332</v>
      </c>
      <c r="F94" s="56">
        <v>2</v>
      </c>
      <c r="G94" s="59">
        <v>241</v>
      </c>
      <c r="H94" s="60" t="s">
        <v>223</v>
      </c>
      <c r="I94" s="84" t="s">
        <v>224</v>
      </c>
      <c r="J94" s="81" t="s">
        <v>63</v>
      </c>
      <c r="K94" s="111">
        <v>42552</v>
      </c>
      <c r="L94" s="72" t="s">
        <v>294</v>
      </c>
      <c r="M94" s="33" t="s">
        <v>251</v>
      </c>
      <c r="N94" s="78">
        <v>1</v>
      </c>
      <c r="O94" s="74">
        <v>40</v>
      </c>
      <c r="P94" s="33" t="s">
        <v>255</v>
      </c>
      <c r="Q94" s="33" t="s">
        <v>256</v>
      </c>
      <c r="R94" s="33">
        <v>15</v>
      </c>
      <c r="S94" s="33" t="s">
        <v>258</v>
      </c>
      <c r="T94" s="85" t="s">
        <v>264</v>
      </c>
      <c r="U94" s="85" t="s">
        <v>292</v>
      </c>
      <c r="V94" s="85" t="s">
        <v>288</v>
      </c>
      <c r="W94" s="92">
        <v>10173.09</v>
      </c>
      <c r="X94" s="92">
        <v>548.86</v>
      </c>
      <c r="Y94" s="92">
        <v>346.98</v>
      </c>
      <c r="Z94" s="92">
        <v>0</v>
      </c>
      <c r="AA94" s="92">
        <v>176.72</v>
      </c>
      <c r="AB94" s="34">
        <v>0</v>
      </c>
      <c r="AC94" s="34">
        <v>0</v>
      </c>
      <c r="AD94" s="35">
        <v>0</v>
      </c>
      <c r="AE94" s="94">
        <f t="shared" ref="AE94:AG106" si="27">W94*12</f>
        <v>122077.08</v>
      </c>
      <c r="AF94" s="94">
        <f t="shared" si="27"/>
        <v>6586.32</v>
      </c>
      <c r="AG94" s="94">
        <f t="shared" si="27"/>
        <v>4163.76</v>
      </c>
      <c r="AH94" s="94">
        <v>0</v>
      </c>
      <c r="AI94" s="94">
        <f t="shared" si="18"/>
        <v>2120.64</v>
      </c>
      <c r="AJ94" s="93">
        <f t="shared" si="21"/>
        <v>17955.150000000001</v>
      </c>
      <c r="AK94" s="93">
        <f t="shared" si="22"/>
        <v>1795.5150000000001</v>
      </c>
      <c r="AL94" s="93">
        <f t="shared" si="23"/>
        <v>5386.5450000000001</v>
      </c>
      <c r="AM94" s="93">
        <f t="shared" si="24"/>
        <v>22623.488999999998</v>
      </c>
      <c r="AN94" s="93">
        <f t="shared" si="25"/>
        <v>3878.3123999999998</v>
      </c>
      <c r="AO94" s="93">
        <v>8600</v>
      </c>
      <c r="AP94" s="93">
        <f t="shared" si="26"/>
        <v>2585.5416</v>
      </c>
      <c r="AQ94" s="34">
        <v>7200</v>
      </c>
      <c r="AR94" s="34">
        <v>0</v>
      </c>
      <c r="AS94" s="34">
        <v>0</v>
      </c>
      <c r="AT94" s="35">
        <v>0</v>
      </c>
      <c r="AU94" s="36">
        <f t="shared" si="20"/>
        <v>204972.35300000003</v>
      </c>
    </row>
    <row r="95" spans="1:47" s="37" customFormat="1" ht="24" customHeight="1" x14ac:dyDescent="0.25">
      <c r="A95" s="54">
        <f t="shared" si="19"/>
        <v>84</v>
      </c>
      <c r="B95" s="55">
        <v>10</v>
      </c>
      <c r="C95" s="56">
        <v>40</v>
      </c>
      <c r="D95" s="57">
        <v>234</v>
      </c>
      <c r="E95" s="56">
        <v>332</v>
      </c>
      <c r="F95" s="56">
        <v>2</v>
      </c>
      <c r="G95" s="68">
        <v>403</v>
      </c>
      <c r="H95" s="60" t="s">
        <v>225</v>
      </c>
      <c r="I95" s="84" t="s">
        <v>226</v>
      </c>
      <c r="J95" s="81" t="s">
        <v>60</v>
      </c>
      <c r="K95" s="111">
        <v>37530</v>
      </c>
      <c r="L95" s="72" t="s">
        <v>294</v>
      </c>
      <c r="M95" s="33" t="s">
        <v>251</v>
      </c>
      <c r="N95" s="78">
        <v>6</v>
      </c>
      <c r="O95" s="74">
        <v>40</v>
      </c>
      <c r="P95" s="33" t="s">
        <v>255</v>
      </c>
      <c r="Q95" s="33" t="s">
        <v>257</v>
      </c>
      <c r="R95" s="33">
        <v>15</v>
      </c>
      <c r="S95" s="33" t="s">
        <v>258</v>
      </c>
      <c r="T95" s="85" t="s">
        <v>285</v>
      </c>
      <c r="U95" s="85" t="s">
        <v>292</v>
      </c>
      <c r="V95" s="85" t="s">
        <v>288</v>
      </c>
      <c r="W95" s="92">
        <v>12637.6</v>
      </c>
      <c r="X95" s="92">
        <v>713.24</v>
      </c>
      <c r="Y95" s="92">
        <v>533.21</v>
      </c>
      <c r="Z95" s="92">
        <v>0</v>
      </c>
      <c r="AA95" s="92">
        <v>353.44</v>
      </c>
      <c r="AB95" s="34">
        <v>0</v>
      </c>
      <c r="AC95" s="34">
        <v>0</v>
      </c>
      <c r="AD95" s="35">
        <v>0</v>
      </c>
      <c r="AE95" s="94">
        <f t="shared" si="27"/>
        <v>151651.20000000001</v>
      </c>
      <c r="AF95" s="94">
        <f t="shared" si="27"/>
        <v>8558.880000000001</v>
      </c>
      <c r="AG95" s="94">
        <f t="shared" si="27"/>
        <v>6398.52</v>
      </c>
      <c r="AH95" s="94">
        <v>0</v>
      </c>
      <c r="AI95" s="94">
        <f t="shared" si="18"/>
        <v>4241.28</v>
      </c>
      <c r="AJ95" s="93">
        <f t="shared" si="21"/>
        <v>22062.666666666668</v>
      </c>
      <c r="AK95" s="93">
        <f t="shared" si="22"/>
        <v>2206.2666666666664</v>
      </c>
      <c r="AL95" s="93">
        <f t="shared" si="23"/>
        <v>6618.8</v>
      </c>
      <c r="AM95" s="93">
        <f t="shared" si="24"/>
        <v>27798.959999999999</v>
      </c>
      <c r="AN95" s="93">
        <f t="shared" si="25"/>
        <v>4765.5360000000001</v>
      </c>
      <c r="AO95" s="93">
        <v>9600</v>
      </c>
      <c r="AP95" s="93">
        <f t="shared" si="26"/>
        <v>3177.0240000000003</v>
      </c>
      <c r="AQ95" s="34">
        <v>7200</v>
      </c>
      <c r="AR95" s="34">
        <v>0</v>
      </c>
      <c r="AS95" s="34">
        <v>0</v>
      </c>
      <c r="AT95" s="35">
        <v>0</v>
      </c>
      <c r="AU95" s="36">
        <f t="shared" si="20"/>
        <v>254279.1333333333</v>
      </c>
    </row>
    <row r="96" spans="1:47" s="37" customFormat="1" ht="24" customHeight="1" x14ac:dyDescent="0.25">
      <c r="A96" s="54">
        <f t="shared" si="19"/>
        <v>85</v>
      </c>
      <c r="B96" s="55">
        <v>10</v>
      </c>
      <c r="C96" s="56">
        <v>40</v>
      </c>
      <c r="D96" s="57">
        <v>234</v>
      </c>
      <c r="E96" s="56">
        <v>332</v>
      </c>
      <c r="F96" s="56">
        <v>2</v>
      </c>
      <c r="G96" s="68">
        <v>405</v>
      </c>
      <c r="H96" s="69" t="s">
        <v>227</v>
      </c>
      <c r="I96" s="84" t="s">
        <v>228</v>
      </c>
      <c r="J96" s="81" t="s">
        <v>60</v>
      </c>
      <c r="K96" s="111">
        <v>36251</v>
      </c>
      <c r="L96" s="72" t="s">
        <v>294</v>
      </c>
      <c r="M96" s="33" t="s">
        <v>251</v>
      </c>
      <c r="N96" s="78">
        <v>3</v>
      </c>
      <c r="O96" s="74">
        <v>40</v>
      </c>
      <c r="P96" s="33" t="s">
        <v>255</v>
      </c>
      <c r="Q96" s="33" t="s">
        <v>257</v>
      </c>
      <c r="R96" s="33">
        <v>15</v>
      </c>
      <c r="S96" s="33" t="s">
        <v>258</v>
      </c>
      <c r="T96" s="85" t="s">
        <v>286</v>
      </c>
      <c r="U96" s="85" t="s">
        <v>292</v>
      </c>
      <c r="V96" s="85" t="s">
        <v>288</v>
      </c>
      <c r="W96" s="92">
        <v>11314.85</v>
      </c>
      <c r="X96" s="92">
        <v>591.04</v>
      </c>
      <c r="Y96" s="92">
        <v>379.12</v>
      </c>
      <c r="Z96" s="92">
        <v>0</v>
      </c>
      <c r="AA96" s="92">
        <v>441.8</v>
      </c>
      <c r="AB96" s="34">
        <v>0</v>
      </c>
      <c r="AC96" s="34">
        <v>0</v>
      </c>
      <c r="AD96" s="35">
        <v>0</v>
      </c>
      <c r="AE96" s="94">
        <f t="shared" si="27"/>
        <v>135778.20000000001</v>
      </c>
      <c r="AF96" s="94">
        <f t="shared" si="27"/>
        <v>7092.48</v>
      </c>
      <c r="AG96" s="94">
        <f t="shared" si="27"/>
        <v>4549.4400000000005</v>
      </c>
      <c r="AH96" s="94">
        <v>0</v>
      </c>
      <c r="AI96" s="94">
        <f t="shared" si="18"/>
        <v>5301.6</v>
      </c>
      <c r="AJ96" s="93">
        <f t="shared" si="21"/>
        <v>19858.083333333336</v>
      </c>
      <c r="AK96" s="93">
        <f t="shared" si="22"/>
        <v>1985.8083333333334</v>
      </c>
      <c r="AL96" s="93">
        <f t="shared" si="23"/>
        <v>5957.4250000000002</v>
      </c>
      <c r="AM96" s="93">
        <f t="shared" si="24"/>
        <v>25021.185000000001</v>
      </c>
      <c r="AN96" s="93">
        <f t="shared" si="25"/>
        <v>4289.3460000000005</v>
      </c>
      <c r="AO96" s="93">
        <v>9100</v>
      </c>
      <c r="AP96" s="93">
        <f t="shared" si="26"/>
        <v>2859.5640000000003</v>
      </c>
      <c r="AQ96" s="34">
        <v>7200</v>
      </c>
      <c r="AR96" s="34">
        <v>0</v>
      </c>
      <c r="AS96" s="34">
        <v>0</v>
      </c>
      <c r="AT96" s="35">
        <v>0</v>
      </c>
      <c r="AU96" s="36">
        <f t="shared" si="20"/>
        <v>228993.13166666668</v>
      </c>
    </row>
    <row r="97" spans="1:261" s="37" customFormat="1" ht="24" customHeight="1" x14ac:dyDescent="0.25">
      <c r="A97" s="54">
        <f t="shared" si="19"/>
        <v>86</v>
      </c>
      <c r="B97" s="55">
        <v>10</v>
      </c>
      <c r="C97" s="56">
        <v>40</v>
      </c>
      <c r="D97" s="57">
        <v>234</v>
      </c>
      <c r="E97" s="56">
        <v>332</v>
      </c>
      <c r="F97" s="56">
        <v>2</v>
      </c>
      <c r="G97" s="68">
        <v>407</v>
      </c>
      <c r="H97" s="69" t="s">
        <v>229</v>
      </c>
      <c r="I97" s="84" t="s">
        <v>230</v>
      </c>
      <c r="J97" s="81" t="s">
        <v>60</v>
      </c>
      <c r="K97" s="111">
        <v>39083</v>
      </c>
      <c r="L97" s="72" t="s">
        <v>294</v>
      </c>
      <c r="M97" s="33" t="s">
        <v>251</v>
      </c>
      <c r="N97" s="78">
        <v>3</v>
      </c>
      <c r="O97" s="74">
        <v>40</v>
      </c>
      <c r="P97" s="33" t="s">
        <v>255</v>
      </c>
      <c r="Q97" s="33" t="s">
        <v>257</v>
      </c>
      <c r="R97" s="33">
        <v>15</v>
      </c>
      <c r="S97" s="33" t="s">
        <v>258</v>
      </c>
      <c r="T97" s="85" t="s">
        <v>286</v>
      </c>
      <c r="U97" s="85" t="s">
        <v>292</v>
      </c>
      <c r="V97" s="85" t="s">
        <v>288</v>
      </c>
      <c r="W97" s="92">
        <v>11314.85</v>
      </c>
      <c r="X97" s="92">
        <v>591.04</v>
      </c>
      <c r="Y97" s="92">
        <v>379.12</v>
      </c>
      <c r="Z97" s="92">
        <v>0</v>
      </c>
      <c r="AA97" s="92">
        <v>265.08</v>
      </c>
      <c r="AB97" s="34">
        <v>0</v>
      </c>
      <c r="AC97" s="34">
        <v>0</v>
      </c>
      <c r="AD97" s="35">
        <v>0</v>
      </c>
      <c r="AE97" s="94">
        <f t="shared" si="27"/>
        <v>135778.20000000001</v>
      </c>
      <c r="AF97" s="94">
        <f t="shared" si="27"/>
        <v>7092.48</v>
      </c>
      <c r="AG97" s="94">
        <f t="shared" si="27"/>
        <v>4549.4400000000005</v>
      </c>
      <c r="AH97" s="94">
        <v>0</v>
      </c>
      <c r="AI97" s="94">
        <f t="shared" si="18"/>
        <v>3180.96</v>
      </c>
      <c r="AJ97" s="93">
        <f t="shared" si="21"/>
        <v>19858.083333333336</v>
      </c>
      <c r="AK97" s="93">
        <f t="shared" si="22"/>
        <v>1985.8083333333334</v>
      </c>
      <c r="AL97" s="93">
        <f t="shared" si="23"/>
        <v>5957.4250000000002</v>
      </c>
      <c r="AM97" s="93">
        <f t="shared" si="24"/>
        <v>25021.185000000001</v>
      </c>
      <c r="AN97" s="93">
        <f t="shared" si="25"/>
        <v>4289.3460000000005</v>
      </c>
      <c r="AO97" s="93">
        <v>9100</v>
      </c>
      <c r="AP97" s="93">
        <f t="shared" si="26"/>
        <v>2859.5640000000003</v>
      </c>
      <c r="AQ97" s="34">
        <v>7200</v>
      </c>
      <c r="AR97" s="34">
        <v>0</v>
      </c>
      <c r="AS97" s="34">
        <v>0</v>
      </c>
      <c r="AT97" s="35">
        <v>0</v>
      </c>
      <c r="AU97" s="36">
        <f t="shared" si="20"/>
        <v>226872.49166666667</v>
      </c>
    </row>
    <row r="98" spans="1:261" s="37" customFormat="1" ht="24" customHeight="1" x14ac:dyDescent="0.25">
      <c r="A98" s="54">
        <f t="shared" si="19"/>
        <v>87</v>
      </c>
      <c r="B98" s="55">
        <v>10</v>
      </c>
      <c r="C98" s="56">
        <v>40</v>
      </c>
      <c r="D98" s="57">
        <v>234</v>
      </c>
      <c r="E98" s="56">
        <v>332</v>
      </c>
      <c r="F98" s="56">
        <v>2</v>
      </c>
      <c r="G98" s="68">
        <v>417</v>
      </c>
      <c r="H98" s="69" t="s">
        <v>231</v>
      </c>
      <c r="I98" s="84" t="s">
        <v>232</v>
      </c>
      <c r="J98" s="81" t="s">
        <v>60</v>
      </c>
      <c r="K98" s="111">
        <v>39829</v>
      </c>
      <c r="L98" s="72" t="s">
        <v>294</v>
      </c>
      <c r="M98" s="33" t="s">
        <v>251</v>
      </c>
      <c r="N98" s="78">
        <v>1</v>
      </c>
      <c r="O98" s="74">
        <v>30</v>
      </c>
      <c r="P98" s="33" t="s">
        <v>255</v>
      </c>
      <c r="Q98" s="33" t="s">
        <v>257</v>
      </c>
      <c r="R98" s="33">
        <v>15</v>
      </c>
      <c r="S98" s="33" t="s">
        <v>258</v>
      </c>
      <c r="T98" s="85" t="s">
        <v>287</v>
      </c>
      <c r="U98" s="85" t="s">
        <v>292</v>
      </c>
      <c r="V98" s="85" t="s">
        <v>288</v>
      </c>
      <c r="W98" s="92">
        <v>8180</v>
      </c>
      <c r="X98" s="92">
        <v>538.5</v>
      </c>
      <c r="Y98" s="92">
        <v>335.5</v>
      </c>
      <c r="Z98" s="92">
        <v>0</v>
      </c>
      <c r="AA98" s="92">
        <v>265.08</v>
      </c>
      <c r="AB98" s="34">
        <v>0</v>
      </c>
      <c r="AC98" s="34">
        <v>0</v>
      </c>
      <c r="AD98" s="35">
        <v>0</v>
      </c>
      <c r="AE98" s="94">
        <f t="shared" si="27"/>
        <v>98160</v>
      </c>
      <c r="AF98" s="94">
        <f t="shared" si="27"/>
        <v>6462</v>
      </c>
      <c r="AG98" s="94">
        <f t="shared" si="27"/>
        <v>4026</v>
      </c>
      <c r="AH98" s="94">
        <v>0</v>
      </c>
      <c r="AI98" s="94">
        <f t="shared" si="18"/>
        <v>3180.96</v>
      </c>
      <c r="AJ98" s="93">
        <f t="shared" si="21"/>
        <v>14383.333333333334</v>
      </c>
      <c r="AK98" s="93">
        <f t="shared" si="22"/>
        <v>1438.3333333333335</v>
      </c>
      <c r="AL98" s="93">
        <f t="shared" ref="AL98:AL106" si="28">((W98+450)/30)*15</f>
        <v>4315</v>
      </c>
      <c r="AM98" s="93">
        <f t="shared" si="24"/>
        <v>18123</v>
      </c>
      <c r="AN98" s="93">
        <f t="shared" si="25"/>
        <v>3106.7999999999997</v>
      </c>
      <c r="AO98" s="93">
        <v>8100</v>
      </c>
      <c r="AP98" s="93">
        <f t="shared" si="26"/>
        <v>2071.1999999999998</v>
      </c>
      <c r="AQ98" s="34">
        <v>5400</v>
      </c>
      <c r="AR98" s="34">
        <v>0</v>
      </c>
      <c r="AS98" s="34">
        <v>0</v>
      </c>
      <c r="AT98" s="35">
        <v>0</v>
      </c>
      <c r="AU98" s="36">
        <f t="shared" si="20"/>
        <v>168766.62666666665</v>
      </c>
    </row>
    <row r="99" spans="1:261" s="37" customFormat="1" ht="24" customHeight="1" x14ac:dyDescent="0.25">
      <c r="A99" s="54">
        <f t="shared" si="19"/>
        <v>88</v>
      </c>
      <c r="B99" s="55">
        <v>10</v>
      </c>
      <c r="C99" s="56">
        <v>40</v>
      </c>
      <c r="D99" s="57">
        <v>234</v>
      </c>
      <c r="E99" s="56">
        <v>332</v>
      </c>
      <c r="F99" s="56">
        <v>2</v>
      </c>
      <c r="G99" s="68">
        <v>416</v>
      </c>
      <c r="H99" s="69" t="s">
        <v>233</v>
      </c>
      <c r="I99" s="84" t="s">
        <v>234</v>
      </c>
      <c r="J99" s="81" t="s">
        <v>60</v>
      </c>
      <c r="K99" s="111">
        <v>39829</v>
      </c>
      <c r="L99" s="72" t="s">
        <v>294</v>
      </c>
      <c r="M99" s="33" t="s">
        <v>251</v>
      </c>
      <c r="N99" s="78">
        <v>1</v>
      </c>
      <c r="O99" s="78">
        <v>30</v>
      </c>
      <c r="P99" s="33" t="s">
        <v>255</v>
      </c>
      <c r="Q99" s="33" t="s">
        <v>257</v>
      </c>
      <c r="R99" s="33">
        <v>15</v>
      </c>
      <c r="S99" s="33" t="s">
        <v>258</v>
      </c>
      <c r="T99" s="85" t="s">
        <v>287</v>
      </c>
      <c r="U99" s="85" t="s">
        <v>292</v>
      </c>
      <c r="V99" s="85" t="s">
        <v>288</v>
      </c>
      <c r="W99" s="92">
        <v>8180</v>
      </c>
      <c r="X99" s="92">
        <v>538.5</v>
      </c>
      <c r="Y99" s="92">
        <v>335.5</v>
      </c>
      <c r="Z99" s="92">
        <v>0</v>
      </c>
      <c r="AA99" s="92">
        <v>265.08</v>
      </c>
      <c r="AB99" s="34">
        <v>0</v>
      </c>
      <c r="AC99" s="34">
        <v>0</v>
      </c>
      <c r="AD99" s="35">
        <v>0</v>
      </c>
      <c r="AE99" s="94">
        <f t="shared" si="27"/>
        <v>98160</v>
      </c>
      <c r="AF99" s="94">
        <f t="shared" si="27"/>
        <v>6462</v>
      </c>
      <c r="AG99" s="94">
        <f t="shared" si="27"/>
        <v>4026</v>
      </c>
      <c r="AH99" s="94">
        <v>0</v>
      </c>
      <c r="AI99" s="94">
        <f t="shared" si="18"/>
        <v>3180.96</v>
      </c>
      <c r="AJ99" s="93">
        <f t="shared" si="21"/>
        <v>14383.333333333334</v>
      </c>
      <c r="AK99" s="93">
        <f t="shared" si="22"/>
        <v>1438.3333333333335</v>
      </c>
      <c r="AL99" s="93">
        <f t="shared" si="28"/>
        <v>4315</v>
      </c>
      <c r="AM99" s="93">
        <f t="shared" si="24"/>
        <v>18123</v>
      </c>
      <c r="AN99" s="93">
        <f t="shared" si="25"/>
        <v>3106.7999999999997</v>
      </c>
      <c r="AO99" s="93">
        <v>8100</v>
      </c>
      <c r="AP99" s="93">
        <f t="shared" si="26"/>
        <v>2071.1999999999998</v>
      </c>
      <c r="AQ99" s="34">
        <v>5400</v>
      </c>
      <c r="AR99" s="34">
        <v>0</v>
      </c>
      <c r="AS99" s="34">
        <v>0</v>
      </c>
      <c r="AT99" s="35">
        <v>0</v>
      </c>
      <c r="AU99" s="36">
        <f t="shared" si="20"/>
        <v>168766.62666666665</v>
      </c>
    </row>
    <row r="100" spans="1:261" s="37" customFormat="1" ht="24" customHeight="1" x14ac:dyDescent="0.25">
      <c r="A100" s="54">
        <f t="shared" si="19"/>
        <v>89</v>
      </c>
      <c r="B100" s="55">
        <v>10</v>
      </c>
      <c r="C100" s="56">
        <v>40</v>
      </c>
      <c r="D100" s="57">
        <v>234</v>
      </c>
      <c r="E100" s="56">
        <v>332</v>
      </c>
      <c r="F100" s="56">
        <v>2</v>
      </c>
      <c r="G100" s="59">
        <v>409</v>
      </c>
      <c r="H100" s="60" t="s">
        <v>235</v>
      </c>
      <c r="I100" s="84" t="s">
        <v>236</v>
      </c>
      <c r="J100" s="81" t="s">
        <v>60</v>
      </c>
      <c r="K100" s="111">
        <v>40179</v>
      </c>
      <c r="L100" s="72" t="s">
        <v>294</v>
      </c>
      <c r="M100" s="33" t="s">
        <v>251</v>
      </c>
      <c r="N100" s="78">
        <v>1</v>
      </c>
      <c r="O100" s="78">
        <v>30</v>
      </c>
      <c r="P100" s="33" t="s">
        <v>255</v>
      </c>
      <c r="Q100" s="33" t="s">
        <v>257</v>
      </c>
      <c r="R100" s="33">
        <v>15</v>
      </c>
      <c r="S100" s="33" t="s">
        <v>258</v>
      </c>
      <c r="T100" s="85" t="s">
        <v>287</v>
      </c>
      <c r="U100" s="85" t="s">
        <v>292</v>
      </c>
      <c r="V100" s="85" t="s">
        <v>288</v>
      </c>
      <c r="W100" s="92">
        <v>8180</v>
      </c>
      <c r="X100" s="92">
        <v>538.5</v>
      </c>
      <c r="Y100" s="92">
        <v>335.5</v>
      </c>
      <c r="Z100" s="92">
        <v>0</v>
      </c>
      <c r="AA100" s="92">
        <v>265.08</v>
      </c>
      <c r="AB100" s="34">
        <v>0</v>
      </c>
      <c r="AC100" s="34">
        <v>0</v>
      </c>
      <c r="AD100" s="35">
        <v>0</v>
      </c>
      <c r="AE100" s="94">
        <f t="shared" si="27"/>
        <v>98160</v>
      </c>
      <c r="AF100" s="94">
        <f t="shared" si="27"/>
        <v>6462</v>
      </c>
      <c r="AG100" s="94">
        <f t="shared" si="27"/>
        <v>4026</v>
      </c>
      <c r="AH100" s="94">
        <v>0</v>
      </c>
      <c r="AI100" s="94">
        <f t="shared" si="18"/>
        <v>3180.96</v>
      </c>
      <c r="AJ100" s="93">
        <f t="shared" si="21"/>
        <v>14383.333333333334</v>
      </c>
      <c r="AK100" s="93">
        <f t="shared" si="22"/>
        <v>1438.3333333333335</v>
      </c>
      <c r="AL100" s="93">
        <f t="shared" si="28"/>
        <v>4315</v>
      </c>
      <c r="AM100" s="93">
        <f t="shared" si="24"/>
        <v>18123</v>
      </c>
      <c r="AN100" s="93">
        <f t="shared" si="25"/>
        <v>3106.7999999999997</v>
      </c>
      <c r="AO100" s="93">
        <v>8100</v>
      </c>
      <c r="AP100" s="93">
        <f t="shared" si="26"/>
        <v>2071.1999999999998</v>
      </c>
      <c r="AQ100" s="34">
        <v>5400</v>
      </c>
      <c r="AR100" s="34">
        <v>0</v>
      </c>
      <c r="AS100" s="34">
        <v>0</v>
      </c>
      <c r="AT100" s="35">
        <v>0</v>
      </c>
      <c r="AU100" s="36">
        <f t="shared" si="20"/>
        <v>168766.62666666665</v>
      </c>
    </row>
    <row r="101" spans="1:261" s="37" customFormat="1" ht="24" customHeight="1" x14ac:dyDescent="0.25">
      <c r="A101" s="54">
        <f t="shared" si="19"/>
        <v>90</v>
      </c>
      <c r="B101" s="55">
        <v>10</v>
      </c>
      <c r="C101" s="56">
        <v>40</v>
      </c>
      <c r="D101" s="57">
        <v>234</v>
      </c>
      <c r="E101" s="56">
        <v>332</v>
      </c>
      <c r="F101" s="56">
        <v>2</v>
      </c>
      <c r="G101" s="59">
        <v>410</v>
      </c>
      <c r="H101" s="60" t="s">
        <v>237</v>
      </c>
      <c r="I101" s="84" t="s">
        <v>238</v>
      </c>
      <c r="J101" s="81" t="s">
        <v>60</v>
      </c>
      <c r="K101" s="111">
        <v>40179</v>
      </c>
      <c r="L101" s="72" t="s">
        <v>294</v>
      </c>
      <c r="M101" s="33" t="s">
        <v>251</v>
      </c>
      <c r="N101" s="78">
        <v>1</v>
      </c>
      <c r="O101" s="78">
        <v>30</v>
      </c>
      <c r="P101" s="33" t="s">
        <v>255</v>
      </c>
      <c r="Q101" s="33" t="s">
        <v>257</v>
      </c>
      <c r="R101" s="33">
        <v>15</v>
      </c>
      <c r="S101" s="33" t="s">
        <v>258</v>
      </c>
      <c r="T101" s="85" t="s">
        <v>287</v>
      </c>
      <c r="U101" s="85" t="s">
        <v>292</v>
      </c>
      <c r="V101" s="85" t="s">
        <v>288</v>
      </c>
      <c r="W101" s="92">
        <v>8180</v>
      </c>
      <c r="X101" s="92">
        <v>538.5</v>
      </c>
      <c r="Y101" s="92">
        <v>335.5</v>
      </c>
      <c r="Z101" s="92">
        <v>0</v>
      </c>
      <c r="AA101" s="92">
        <v>265.08</v>
      </c>
      <c r="AB101" s="34">
        <v>0</v>
      </c>
      <c r="AC101" s="34">
        <v>0</v>
      </c>
      <c r="AD101" s="35">
        <v>0</v>
      </c>
      <c r="AE101" s="94">
        <f t="shared" si="27"/>
        <v>98160</v>
      </c>
      <c r="AF101" s="94">
        <f t="shared" si="27"/>
        <v>6462</v>
      </c>
      <c r="AG101" s="94">
        <f t="shared" si="27"/>
        <v>4026</v>
      </c>
      <c r="AH101" s="94">
        <v>0</v>
      </c>
      <c r="AI101" s="94">
        <f t="shared" si="18"/>
        <v>3180.96</v>
      </c>
      <c r="AJ101" s="93">
        <f t="shared" si="21"/>
        <v>14383.333333333334</v>
      </c>
      <c r="AK101" s="93">
        <f t="shared" si="22"/>
        <v>1438.3333333333335</v>
      </c>
      <c r="AL101" s="93">
        <f t="shared" si="28"/>
        <v>4315</v>
      </c>
      <c r="AM101" s="93">
        <f t="shared" si="24"/>
        <v>18123</v>
      </c>
      <c r="AN101" s="93">
        <f t="shared" si="25"/>
        <v>3106.7999999999997</v>
      </c>
      <c r="AO101" s="93">
        <v>8100</v>
      </c>
      <c r="AP101" s="93">
        <f t="shared" si="26"/>
        <v>2071.1999999999998</v>
      </c>
      <c r="AQ101" s="34">
        <v>5400</v>
      </c>
      <c r="AR101" s="34">
        <v>0</v>
      </c>
      <c r="AS101" s="34">
        <v>0</v>
      </c>
      <c r="AT101" s="35">
        <v>0</v>
      </c>
      <c r="AU101" s="36">
        <f t="shared" si="20"/>
        <v>168766.62666666665</v>
      </c>
    </row>
    <row r="102" spans="1:261" s="37" customFormat="1" ht="24" customHeight="1" x14ac:dyDescent="0.25">
      <c r="A102" s="54">
        <f t="shared" si="19"/>
        <v>91</v>
      </c>
      <c r="B102" s="55">
        <v>10</v>
      </c>
      <c r="C102" s="56">
        <v>40</v>
      </c>
      <c r="D102" s="57">
        <v>234</v>
      </c>
      <c r="E102" s="56">
        <v>332</v>
      </c>
      <c r="F102" s="56">
        <v>2</v>
      </c>
      <c r="G102" s="59">
        <v>411</v>
      </c>
      <c r="H102" s="60" t="s">
        <v>239</v>
      </c>
      <c r="I102" s="84" t="s">
        <v>240</v>
      </c>
      <c r="J102" s="81" t="s">
        <v>60</v>
      </c>
      <c r="K102" s="111">
        <v>40179</v>
      </c>
      <c r="L102" s="72" t="s">
        <v>294</v>
      </c>
      <c r="M102" s="33" t="s">
        <v>251</v>
      </c>
      <c r="N102" s="78">
        <v>1</v>
      </c>
      <c r="O102" s="78">
        <v>30</v>
      </c>
      <c r="P102" s="33" t="s">
        <v>255</v>
      </c>
      <c r="Q102" s="33" t="s">
        <v>257</v>
      </c>
      <c r="R102" s="33">
        <v>15</v>
      </c>
      <c r="S102" s="33" t="s">
        <v>258</v>
      </c>
      <c r="T102" s="85" t="s">
        <v>287</v>
      </c>
      <c r="U102" s="85" t="s">
        <v>292</v>
      </c>
      <c r="V102" s="85" t="s">
        <v>288</v>
      </c>
      <c r="W102" s="92">
        <v>8180</v>
      </c>
      <c r="X102" s="92">
        <v>538.5</v>
      </c>
      <c r="Y102" s="92">
        <v>335.5</v>
      </c>
      <c r="Z102" s="92">
        <v>0</v>
      </c>
      <c r="AA102" s="92">
        <v>265.08</v>
      </c>
      <c r="AB102" s="34">
        <v>0</v>
      </c>
      <c r="AC102" s="34">
        <v>0</v>
      </c>
      <c r="AD102" s="35">
        <v>0</v>
      </c>
      <c r="AE102" s="94">
        <f t="shared" si="27"/>
        <v>98160</v>
      </c>
      <c r="AF102" s="94">
        <f t="shared" si="27"/>
        <v>6462</v>
      </c>
      <c r="AG102" s="94">
        <f t="shared" si="27"/>
        <v>4026</v>
      </c>
      <c r="AH102" s="94">
        <v>0</v>
      </c>
      <c r="AI102" s="94">
        <f t="shared" si="18"/>
        <v>3180.96</v>
      </c>
      <c r="AJ102" s="93">
        <f t="shared" si="21"/>
        <v>14383.333333333334</v>
      </c>
      <c r="AK102" s="93">
        <f t="shared" si="22"/>
        <v>1438.3333333333335</v>
      </c>
      <c r="AL102" s="93">
        <f t="shared" si="28"/>
        <v>4315</v>
      </c>
      <c r="AM102" s="93">
        <f t="shared" si="24"/>
        <v>18123</v>
      </c>
      <c r="AN102" s="93">
        <f t="shared" si="25"/>
        <v>3106.7999999999997</v>
      </c>
      <c r="AO102" s="93">
        <v>8100</v>
      </c>
      <c r="AP102" s="93">
        <f t="shared" si="26"/>
        <v>2071.1999999999998</v>
      </c>
      <c r="AQ102" s="34">
        <v>5400</v>
      </c>
      <c r="AR102" s="34">
        <v>0</v>
      </c>
      <c r="AS102" s="34">
        <v>0</v>
      </c>
      <c r="AT102" s="35">
        <v>0</v>
      </c>
      <c r="AU102" s="36">
        <f t="shared" si="20"/>
        <v>168766.62666666665</v>
      </c>
    </row>
    <row r="103" spans="1:261" s="37" customFormat="1" ht="24" customHeight="1" x14ac:dyDescent="0.25">
      <c r="A103" s="54">
        <f t="shared" si="19"/>
        <v>92</v>
      </c>
      <c r="B103" s="55">
        <v>10</v>
      </c>
      <c r="C103" s="56">
        <v>40</v>
      </c>
      <c r="D103" s="57">
        <v>234</v>
      </c>
      <c r="E103" s="56">
        <v>332</v>
      </c>
      <c r="F103" s="56">
        <v>2</v>
      </c>
      <c r="G103" s="59">
        <v>412</v>
      </c>
      <c r="H103" s="60" t="s">
        <v>241</v>
      </c>
      <c r="I103" s="84" t="s">
        <v>242</v>
      </c>
      <c r="J103" s="81" t="s">
        <v>60</v>
      </c>
      <c r="K103" s="111">
        <v>40179</v>
      </c>
      <c r="L103" s="72" t="s">
        <v>294</v>
      </c>
      <c r="M103" s="33" t="s">
        <v>251</v>
      </c>
      <c r="N103" s="78">
        <v>1</v>
      </c>
      <c r="O103" s="78">
        <v>30</v>
      </c>
      <c r="P103" s="33" t="s">
        <v>255</v>
      </c>
      <c r="Q103" s="33" t="s">
        <v>257</v>
      </c>
      <c r="R103" s="33">
        <v>15</v>
      </c>
      <c r="S103" s="33" t="s">
        <v>258</v>
      </c>
      <c r="T103" s="85" t="s">
        <v>287</v>
      </c>
      <c r="U103" s="85" t="s">
        <v>292</v>
      </c>
      <c r="V103" s="85" t="s">
        <v>288</v>
      </c>
      <c r="W103" s="92">
        <v>8180</v>
      </c>
      <c r="X103" s="92">
        <v>538.5</v>
      </c>
      <c r="Y103" s="92">
        <v>335.5</v>
      </c>
      <c r="Z103" s="92">
        <v>0</v>
      </c>
      <c r="AA103" s="92">
        <v>265.08</v>
      </c>
      <c r="AB103" s="34">
        <v>0</v>
      </c>
      <c r="AC103" s="34">
        <v>0</v>
      </c>
      <c r="AD103" s="35">
        <v>0</v>
      </c>
      <c r="AE103" s="94">
        <f t="shared" si="27"/>
        <v>98160</v>
      </c>
      <c r="AF103" s="94">
        <f t="shared" si="27"/>
        <v>6462</v>
      </c>
      <c r="AG103" s="94">
        <f t="shared" si="27"/>
        <v>4026</v>
      </c>
      <c r="AH103" s="94">
        <v>0</v>
      </c>
      <c r="AI103" s="94">
        <f t="shared" si="18"/>
        <v>3180.96</v>
      </c>
      <c r="AJ103" s="93">
        <f t="shared" si="21"/>
        <v>14383.333333333334</v>
      </c>
      <c r="AK103" s="93">
        <f t="shared" si="22"/>
        <v>1438.3333333333335</v>
      </c>
      <c r="AL103" s="93">
        <f t="shared" si="28"/>
        <v>4315</v>
      </c>
      <c r="AM103" s="93">
        <f t="shared" si="24"/>
        <v>18123</v>
      </c>
      <c r="AN103" s="93">
        <f t="shared" si="25"/>
        <v>3106.7999999999997</v>
      </c>
      <c r="AO103" s="93">
        <v>8100</v>
      </c>
      <c r="AP103" s="93">
        <f t="shared" si="26"/>
        <v>2071.1999999999998</v>
      </c>
      <c r="AQ103" s="34">
        <v>5400</v>
      </c>
      <c r="AR103" s="34">
        <v>0</v>
      </c>
      <c r="AS103" s="34">
        <v>0</v>
      </c>
      <c r="AT103" s="35">
        <v>0</v>
      </c>
      <c r="AU103" s="36">
        <f t="shared" si="20"/>
        <v>168766.62666666665</v>
      </c>
    </row>
    <row r="104" spans="1:261" s="37" customFormat="1" ht="24" customHeight="1" x14ac:dyDescent="0.25">
      <c r="A104" s="54">
        <f t="shared" si="19"/>
        <v>93</v>
      </c>
      <c r="B104" s="55">
        <v>10</v>
      </c>
      <c r="C104" s="56">
        <v>40</v>
      </c>
      <c r="D104" s="57">
        <v>234</v>
      </c>
      <c r="E104" s="56">
        <v>332</v>
      </c>
      <c r="F104" s="56">
        <v>2</v>
      </c>
      <c r="G104" s="59">
        <v>413</v>
      </c>
      <c r="H104" s="60" t="s">
        <v>243</v>
      </c>
      <c r="I104" s="84" t="s">
        <v>244</v>
      </c>
      <c r="J104" s="81" t="s">
        <v>60</v>
      </c>
      <c r="K104" s="111">
        <v>40179</v>
      </c>
      <c r="L104" s="72" t="s">
        <v>294</v>
      </c>
      <c r="M104" s="33" t="s">
        <v>251</v>
      </c>
      <c r="N104" s="78">
        <v>1</v>
      </c>
      <c r="O104" s="78">
        <v>30</v>
      </c>
      <c r="P104" s="33" t="s">
        <v>255</v>
      </c>
      <c r="Q104" s="33" t="s">
        <v>257</v>
      </c>
      <c r="R104" s="33">
        <v>15</v>
      </c>
      <c r="S104" s="33" t="s">
        <v>258</v>
      </c>
      <c r="T104" s="85" t="s">
        <v>287</v>
      </c>
      <c r="U104" s="85" t="s">
        <v>292</v>
      </c>
      <c r="V104" s="85" t="s">
        <v>288</v>
      </c>
      <c r="W104" s="92">
        <v>8180</v>
      </c>
      <c r="X104" s="92">
        <v>538.5</v>
      </c>
      <c r="Y104" s="92">
        <v>335.5</v>
      </c>
      <c r="Z104" s="92">
        <v>0</v>
      </c>
      <c r="AA104" s="92">
        <v>265.08</v>
      </c>
      <c r="AB104" s="34">
        <v>0</v>
      </c>
      <c r="AC104" s="34">
        <v>0</v>
      </c>
      <c r="AD104" s="35">
        <v>0</v>
      </c>
      <c r="AE104" s="94">
        <f t="shared" si="27"/>
        <v>98160</v>
      </c>
      <c r="AF104" s="94">
        <f t="shared" si="27"/>
        <v>6462</v>
      </c>
      <c r="AG104" s="94">
        <f t="shared" si="27"/>
        <v>4026</v>
      </c>
      <c r="AH104" s="94">
        <v>0</v>
      </c>
      <c r="AI104" s="94">
        <f t="shared" si="18"/>
        <v>3180.96</v>
      </c>
      <c r="AJ104" s="93">
        <f t="shared" si="21"/>
        <v>14383.333333333334</v>
      </c>
      <c r="AK104" s="93">
        <f t="shared" si="22"/>
        <v>1438.3333333333335</v>
      </c>
      <c r="AL104" s="93">
        <f t="shared" si="28"/>
        <v>4315</v>
      </c>
      <c r="AM104" s="93">
        <f t="shared" si="24"/>
        <v>18123</v>
      </c>
      <c r="AN104" s="93">
        <f t="shared" si="25"/>
        <v>3106.7999999999997</v>
      </c>
      <c r="AO104" s="93">
        <v>8100</v>
      </c>
      <c r="AP104" s="93">
        <f t="shared" si="26"/>
        <v>2071.1999999999998</v>
      </c>
      <c r="AQ104" s="34">
        <v>5400</v>
      </c>
      <c r="AR104" s="34">
        <v>0</v>
      </c>
      <c r="AS104" s="34">
        <v>0</v>
      </c>
      <c r="AT104" s="35">
        <v>0</v>
      </c>
      <c r="AU104" s="36">
        <f t="shared" si="20"/>
        <v>168766.62666666665</v>
      </c>
    </row>
    <row r="105" spans="1:261" s="37" customFormat="1" ht="24" customHeight="1" x14ac:dyDescent="0.25">
      <c r="A105" s="54">
        <f t="shared" si="19"/>
        <v>94</v>
      </c>
      <c r="B105" s="55">
        <v>10</v>
      </c>
      <c r="C105" s="56">
        <v>40</v>
      </c>
      <c r="D105" s="57">
        <v>234</v>
      </c>
      <c r="E105" s="56">
        <v>332</v>
      </c>
      <c r="F105" s="56">
        <v>2</v>
      </c>
      <c r="G105" s="59">
        <v>414</v>
      </c>
      <c r="H105" s="60" t="s">
        <v>245</v>
      </c>
      <c r="I105" s="84" t="s">
        <v>246</v>
      </c>
      <c r="J105" s="81" t="s">
        <v>60</v>
      </c>
      <c r="K105" s="111">
        <v>40179</v>
      </c>
      <c r="L105" s="72" t="s">
        <v>294</v>
      </c>
      <c r="M105" s="33" t="s">
        <v>251</v>
      </c>
      <c r="N105" s="78">
        <v>1</v>
      </c>
      <c r="O105" s="78">
        <v>30</v>
      </c>
      <c r="P105" s="33" t="s">
        <v>255</v>
      </c>
      <c r="Q105" s="33" t="s">
        <v>257</v>
      </c>
      <c r="R105" s="33">
        <v>15</v>
      </c>
      <c r="S105" s="33" t="s">
        <v>258</v>
      </c>
      <c r="T105" s="85" t="s">
        <v>287</v>
      </c>
      <c r="U105" s="85" t="s">
        <v>292</v>
      </c>
      <c r="V105" s="85" t="s">
        <v>288</v>
      </c>
      <c r="W105" s="92">
        <v>8180</v>
      </c>
      <c r="X105" s="92">
        <v>538.5</v>
      </c>
      <c r="Y105" s="92">
        <v>335.5</v>
      </c>
      <c r="Z105" s="92">
        <v>0</v>
      </c>
      <c r="AA105" s="92">
        <v>265.08</v>
      </c>
      <c r="AB105" s="34">
        <v>0</v>
      </c>
      <c r="AC105" s="34">
        <v>0</v>
      </c>
      <c r="AD105" s="35">
        <v>0</v>
      </c>
      <c r="AE105" s="94">
        <f t="shared" si="27"/>
        <v>98160</v>
      </c>
      <c r="AF105" s="94">
        <f t="shared" si="27"/>
        <v>6462</v>
      </c>
      <c r="AG105" s="94">
        <f t="shared" si="27"/>
        <v>4026</v>
      </c>
      <c r="AH105" s="94">
        <v>0</v>
      </c>
      <c r="AI105" s="94">
        <f t="shared" si="18"/>
        <v>3180.96</v>
      </c>
      <c r="AJ105" s="93">
        <f t="shared" si="21"/>
        <v>14383.333333333334</v>
      </c>
      <c r="AK105" s="93">
        <f t="shared" si="22"/>
        <v>1438.3333333333335</v>
      </c>
      <c r="AL105" s="93">
        <f t="shared" si="28"/>
        <v>4315</v>
      </c>
      <c r="AM105" s="93">
        <f t="shared" si="24"/>
        <v>18123</v>
      </c>
      <c r="AN105" s="93">
        <f t="shared" si="25"/>
        <v>3106.7999999999997</v>
      </c>
      <c r="AO105" s="93">
        <v>8100</v>
      </c>
      <c r="AP105" s="93">
        <f t="shared" si="26"/>
        <v>2071.1999999999998</v>
      </c>
      <c r="AQ105" s="34">
        <v>5400</v>
      </c>
      <c r="AR105" s="34">
        <v>0</v>
      </c>
      <c r="AS105" s="34">
        <v>0</v>
      </c>
      <c r="AT105" s="35">
        <v>0</v>
      </c>
      <c r="AU105" s="36">
        <f t="shared" si="20"/>
        <v>168766.62666666665</v>
      </c>
    </row>
    <row r="106" spans="1:261" s="37" customFormat="1" ht="24" customHeight="1" x14ac:dyDescent="0.25">
      <c r="A106" s="54">
        <f t="shared" si="19"/>
        <v>95</v>
      </c>
      <c r="B106" s="55">
        <v>10</v>
      </c>
      <c r="C106" s="56">
        <v>40</v>
      </c>
      <c r="D106" s="57">
        <v>234</v>
      </c>
      <c r="E106" s="56">
        <v>332</v>
      </c>
      <c r="F106" s="56">
        <v>2</v>
      </c>
      <c r="G106" s="59">
        <v>415</v>
      </c>
      <c r="H106" s="60" t="s">
        <v>247</v>
      </c>
      <c r="I106" s="84" t="s">
        <v>248</v>
      </c>
      <c r="J106" s="81" t="s">
        <v>60</v>
      </c>
      <c r="K106" s="111">
        <v>40179</v>
      </c>
      <c r="L106" s="72" t="s">
        <v>294</v>
      </c>
      <c r="M106" s="33" t="s">
        <v>251</v>
      </c>
      <c r="N106" s="78">
        <v>1</v>
      </c>
      <c r="O106" s="78">
        <v>30</v>
      </c>
      <c r="P106" s="33" t="s">
        <v>255</v>
      </c>
      <c r="Q106" s="33" t="s">
        <v>257</v>
      </c>
      <c r="R106" s="33">
        <v>15</v>
      </c>
      <c r="S106" s="33" t="s">
        <v>258</v>
      </c>
      <c r="T106" s="85" t="s">
        <v>287</v>
      </c>
      <c r="U106" s="85" t="s">
        <v>292</v>
      </c>
      <c r="V106" s="85" t="s">
        <v>288</v>
      </c>
      <c r="W106" s="92">
        <v>8180</v>
      </c>
      <c r="X106" s="92">
        <v>538.5</v>
      </c>
      <c r="Y106" s="92">
        <v>335.5</v>
      </c>
      <c r="Z106" s="92">
        <v>0</v>
      </c>
      <c r="AA106" s="92">
        <v>265.08</v>
      </c>
      <c r="AB106" s="34">
        <v>0</v>
      </c>
      <c r="AC106" s="34">
        <v>0</v>
      </c>
      <c r="AD106" s="35">
        <v>0</v>
      </c>
      <c r="AE106" s="94">
        <f t="shared" si="27"/>
        <v>98160</v>
      </c>
      <c r="AF106" s="94">
        <f t="shared" si="27"/>
        <v>6462</v>
      </c>
      <c r="AG106" s="94">
        <f t="shared" si="27"/>
        <v>4026</v>
      </c>
      <c r="AH106" s="94">
        <v>0</v>
      </c>
      <c r="AI106" s="94">
        <f t="shared" si="18"/>
        <v>3180.96</v>
      </c>
      <c r="AJ106" s="93">
        <f t="shared" si="21"/>
        <v>14383.333333333334</v>
      </c>
      <c r="AK106" s="93">
        <f t="shared" si="22"/>
        <v>1438.3333333333335</v>
      </c>
      <c r="AL106" s="93">
        <f t="shared" si="28"/>
        <v>4315</v>
      </c>
      <c r="AM106" s="93">
        <f t="shared" si="24"/>
        <v>18123</v>
      </c>
      <c r="AN106" s="93">
        <f t="shared" si="25"/>
        <v>3106.7999999999997</v>
      </c>
      <c r="AO106" s="93">
        <v>8100</v>
      </c>
      <c r="AP106" s="93">
        <f t="shared" si="26"/>
        <v>2071.1999999999998</v>
      </c>
      <c r="AQ106" s="34">
        <v>5400</v>
      </c>
      <c r="AR106" s="34">
        <v>0</v>
      </c>
      <c r="AS106" s="34">
        <v>0</v>
      </c>
      <c r="AT106" s="35">
        <v>0</v>
      </c>
      <c r="AU106" s="36">
        <f t="shared" si="20"/>
        <v>168766.62666666665</v>
      </c>
    </row>
    <row r="107" spans="1:261" s="37" customFormat="1" ht="24" customHeight="1" thickBot="1" x14ac:dyDescent="0.3">
      <c r="A107" s="38">
        <f t="shared" si="19"/>
        <v>96</v>
      </c>
      <c r="B107" s="39">
        <v>10</v>
      </c>
      <c r="C107" s="40">
        <v>40</v>
      </c>
      <c r="D107" s="41">
        <v>234</v>
      </c>
      <c r="E107" s="40">
        <v>332</v>
      </c>
      <c r="F107" s="42">
        <v>2</v>
      </c>
      <c r="G107" s="42">
        <v>408</v>
      </c>
      <c r="H107" s="71" t="s">
        <v>249</v>
      </c>
      <c r="I107" s="43" t="s">
        <v>250</v>
      </c>
      <c r="J107" s="44" t="s">
        <v>60</v>
      </c>
      <c r="K107" s="112">
        <v>40179</v>
      </c>
      <c r="L107" s="44" t="s">
        <v>294</v>
      </c>
      <c r="M107" s="44" t="s">
        <v>251</v>
      </c>
      <c r="N107" s="79">
        <v>1</v>
      </c>
      <c r="O107" s="79">
        <v>30</v>
      </c>
      <c r="P107" s="44" t="s">
        <v>255</v>
      </c>
      <c r="Q107" s="44" t="s">
        <v>257</v>
      </c>
      <c r="R107" s="44">
        <v>15</v>
      </c>
      <c r="S107" s="44" t="s">
        <v>258</v>
      </c>
      <c r="T107" s="87" t="s">
        <v>287</v>
      </c>
      <c r="U107" s="89" t="s">
        <v>292</v>
      </c>
      <c r="V107" s="89" t="s">
        <v>288</v>
      </c>
      <c r="W107" s="88">
        <v>8180</v>
      </c>
      <c r="X107" s="46">
        <v>538.5</v>
      </c>
      <c r="Y107" s="46">
        <v>335.5</v>
      </c>
      <c r="Z107" s="46">
        <v>0</v>
      </c>
      <c r="AA107" s="46">
        <v>265.08</v>
      </c>
      <c r="AB107" s="46">
        <v>0</v>
      </c>
      <c r="AC107" s="46">
        <v>0</v>
      </c>
      <c r="AD107" s="47">
        <v>0</v>
      </c>
      <c r="AE107" s="45">
        <f>W107*12</f>
        <v>98160</v>
      </c>
      <c r="AF107" s="46">
        <f>X107*12</f>
        <v>6462</v>
      </c>
      <c r="AG107" s="46">
        <f>Y107*12</f>
        <v>4026</v>
      </c>
      <c r="AH107" s="46">
        <v>0</v>
      </c>
      <c r="AI107" s="46">
        <f>AA107*12</f>
        <v>3180.96</v>
      </c>
      <c r="AJ107" s="119">
        <f t="shared" ref="AJ107" si="29">((W107/30)+(AQ107/12)/30)*50</f>
        <v>14383.333333333334</v>
      </c>
      <c r="AK107" s="119">
        <f t="shared" ref="AK107" si="30">((W107/30)+(AQ107/12)/30)*5</f>
        <v>1438.3333333333335</v>
      </c>
      <c r="AL107" s="119">
        <f t="shared" ref="AL107" si="31">((W107+450)/30)*15</f>
        <v>4315</v>
      </c>
      <c r="AM107" s="119">
        <f t="shared" ref="AM107" si="32">(AE107+AQ107)*0.175</f>
        <v>18123</v>
      </c>
      <c r="AN107" s="119">
        <f t="shared" si="25"/>
        <v>3106.7999999999997</v>
      </c>
      <c r="AO107" s="119">
        <v>8100</v>
      </c>
      <c r="AP107" s="119">
        <f t="shared" si="26"/>
        <v>2071.1999999999998</v>
      </c>
      <c r="AQ107" s="46">
        <v>5400</v>
      </c>
      <c r="AR107" s="46">
        <v>0</v>
      </c>
      <c r="AS107" s="46">
        <v>0</v>
      </c>
      <c r="AT107" s="47">
        <v>0</v>
      </c>
      <c r="AU107" s="47">
        <f>SUM(AE107:AT107)</f>
        <v>168766.62666666665</v>
      </c>
    </row>
    <row r="108" spans="1:261" ht="24" customHeight="1" x14ac:dyDescent="0.25"/>
    <row r="109" spans="1:261" ht="24" customHeight="1" x14ac:dyDescent="0.25">
      <c r="A109" s="12">
        <f>+COUNT(A12:A107)</f>
        <v>96</v>
      </c>
      <c r="B109" s="48" t="s">
        <v>17</v>
      </c>
      <c r="C109" s="49"/>
      <c r="D109" s="49"/>
      <c r="E109" s="49"/>
      <c r="F109" s="5"/>
      <c r="G109" s="5"/>
      <c r="H109" s="5"/>
      <c r="I109" s="5"/>
      <c r="J109" s="5"/>
      <c r="K109" s="113"/>
      <c r="L109" s="5"/>
      <c r="M109" s="5"/>
      <c r="N109" s="5"/>
      <c r="O109" s="5"/>
      <c r="P109" s="5"/>
      <c r="Q109" s="5"/>
      <c r="R109" s="5"/>
      <c r="S109" s="5"/>
      <c r="T109" s="5"/>
      <c r="U109" s="49" t="s">
        <v>51</v>
      </c>
      <c r="V109" s="49"/>
      <c r="W109" s="50">
        <f t="shared" ref="W109:AU109" si="33">SUM(W12:W107)</f>
        <v>1082094.4949999992</v>
      </c>
      <c r="X109" s="50">
        <f t="shared" si="33"/>
        <v>56499.409999999967</v>
      </c>
      <c r="Y109" s="50">
        <f t="shared" si="33"/>
        <v>37172.539999999994</v>
      </c>
      <c r="Z109" s="50">
        <f t="shared" si="33"/>
        <v>0</v>
      </c>
      <c r="AA109" s="50">
        <f t="shared" si="33"/>
        <v>34062.784999999996</v>
      </c>
      <c r="AB109" s="50">
        <f t="shared" si="33"/>
        <v>0</v>
      </c>
      <c r="AC109" s="50">
        <f t="shared" si="33"/>
        <v>0</v>
      </c>
      <c r="AD109" s="50">
        <f t="shared" si="33"/>
        <v>0</v>
      </c>
      <c r="AE109" s="50">
        <f t="shared" si="33"/>
        <v>12929181.945000002</v>
      </c>
      <c r="AF109" s="50">
        <f t="shared" si="33"/>
        <v>674974.19000000029</v>
      </c>
      <c r="AG109" s="50">
        <f t="shared" si="33"/>
        <v>444162.09000000037</v>
      </c>
      <c r="AH109" s="50">
        <f t="shared" si="33"/>
        <v>0</v>
      </c>
      <c r="AI109" s="50">
        <f t="shared" si="33"/>
        <v>406323.52000000048</v>
      </c>
      <c r="AJ109" s="50">
        <f t="shared" si="33"/>
        <v>1883210.0399999979</v>
      </c>
      <c r="AK109" s="50">
        <f t="shared" si="33"/>
        <v>188321.00500000024</v>
      </c>
      <c r="AL109" s="50">
        <f t="shared" si="33"/>
        <v>511849.52499999967</v>
      </c>
      <c r="AM109" s="50">
        <f t="shared" si="33"/>
        <v>2372856.8403750011</v>
      </c>
      <c r="AN109" s="50">
        <f t="shared" si="33"/>
        <v>406775.45834999991</v>
      </c>
      <c r="AO109" s="50">
        <f t="shared" si="33"/>
        <v>861803.72</v>
      </c>
      <c r="AP109" s="50">
        <f t="shared" si="33"/>
        <v>271183.63890000008</v>
      </c>
      <c r="AQ109" s="50">
        <f t="shared" si="33"/>
        <v>630000</v>
      </c>
      <c r="AR109" s="50">
        <f t="shared" si="33"/>
        <v>0</v>
      </c>
      <c r="AS109" s="50">
        <f t="shared" si="33"/>
        <v>0</v>
      </c>
      <c r="AT109" s="50">
        <f t="shared" si="33"/>
        <v>0</v>
      </c>
      <c r="AU109" s="50">
        <f t="shared" si="33"/>
        <v>21580641.972624972</v>
      </c>
    </row>
    <row r="110" spans="1:261" s="51" customFormat="1" ht="24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04"/>
      <c r="L110" s="16"/>
      <c r="M110" s="16"/>
      <c r="N110" s="16"/>
      <c r="O110" s="16"/>
      <c r="P110" s="16"/>
      <c r="Q110" s="16"/>
      <c r="R110" s="16"/>
      <c r="S110" s="16"/>
      <c r="T110" s="15"/>
      <c r="U110" s="16"/>
      <c r="V110" s="16"/>
      <c r="W110" s="16"/>
      <c r="X110" s="16"/>
      <c r="Y110" s="16"/>
      <c r="Z110" s="16"/>
      <c r="AA110" s="16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</row>
    <row r="111" spans="1:261" s="100" customFormat="1" ht="24" customHeight="1" x14ac:dyDescent="0.25">
      <c r="A111" s="98" t="s">
        <v>7</v>
      </c>
      <c r="B111" s="99"/>
      <c r="H111" s="101"/>
      <c r="I111" s="101"/>
      <c r="J111" s="101"/>
      <c r="K111" s="114"/>
      <c r="L111" s="101"/>
      <c r="M111" s="101"/>
      <c r="N111" s="101"/>
      <c r="O111" s="101"/>
      <c r="P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101"/>
      <c r="FL111" s="101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101"/>
      <c r="HA111" s="101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  <c r="HV111" s="101"/>
      <c r="HW111" s="101"/>
      <c r="HX111" s="101"/>
      <c r="HY111" s="101"/>
      <c r="HZ111" s="101"/>
      <c r="IA111" s="101"/>
      <c r="IB111" s="101"/>
      <c r="IC111" s="101"/>
      <c r="ID111" s="101"/>
      <c r="IE111" s="101"/>
      <c r="IF111" s="101"/>
      <c r="IG111" s="101"/>
      <c r="IH111" s="101"/>
      <c r="II111" s="101"/>
      <c r="IJ111" s="101"/>
      <c r="IK111" s="101"/>
      <c r="IL111" s="101"/>
      <c r="IM111" s="101"/>
      <c r="IN111" s="101"/>
      <c r="IO111" s="101"/>
      <c r="IP111" s="101"/>
      <c r="IQ111" s="101"/>
      <c r="IR111" s="101"/>
      <c r="IS111" s="101"/>
      <c r="IT111" s="101"/>
      <c r="IU111" s="101"/>
      <c r="IV111" s="101"/>
      <c r="IW111" s="101"/>
      <c r="IX111" s="101"/>
      <c r="IY111" s="101"/>
      <c r="IZ111" s="101"/>
      <c r="JA111" s="101"/>
    </row>
    <row r="112" spans="1:261" s="51" customFormat="1" ht="24" customHeight="1" x14ac:dyDescent="0.25">
      <c r="A112" s="4"/>
      <c r="B112" s="6" t="s">
        <v>8</v>
      </c>
      <c r="C112" s="16"/>
      <c r="D112" s="16"/>
      <c r="E112" s="16"/>
      <c r="F112" s="16"/>
      <c r="G112" s="16"/>
      <c r="H112" s="15"/>
      <c r="I112" s="15"/>
      <c r="J112" s="15"/>
      <c r="K112" s="115"/>
      <c r="L112" s="15"/>
      <c r="M112" s="15"/>
      <c r="N112" s="15"/>
      <c r="O112" s="15"/>
      <c r="P112" s="15"/>
      <c r="Q112" s="16"/>
      <c r="R112" s="16"/>
      <c r="S112" s="16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1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</row>
    <row r="113" spans="1:261" s="51" customFormat="1" ht="24" customHeight="1" x14ac:dyDescent="0.25">
      <c r="A113" s="4"/>
      <c r="B113" s="7" t="s">
        <v>52</v>
      </c>
      <c r="C113" s="16"/>
      <c r="D113" s="16"/>
      <c r="E113" s="16"/>
      <c r="F113" s="16"/>
      <c r="G113" s="16"/>
      <c r="H113" s="15"/>
      <c r="I113" s="15"/>
      <c r="J113" s="15"/>
      <c r="K113" s="115"/>
      <c r="L113" s="15"/>
      <c r="M113" s="15"/>
      <c r="N113" s="15"/>
      <c r="O113" s="15"/>
      <c r="P113" s="15"/>
      <c r="Q113" s="15"/>
      <c r="R113" s="15"/>
      <c r="S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01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</row>
    <row r="114" spans="1:261" s="51" customFormat="1" ht="24" customHeight="1" x14ac:dyDescent="0.25">
      <c r="A114" s="4"/>
      <c r="B114" s="7" t="s">
        <v>9</v>
      </c>
      <c r="C114" s="16"/>
      <c r="D114" s="16"/>
      <c r="E114" s="16"/>
      <c r="F114" s="16"/>
      <c r="G114" s="16"/>
      <c r="H114" s="15"/>
      <c r="I114" s="15"/>
      <c r="J114" s="15"/>
      <c r="K114" s="115"/>
      <c r="L114" s="15"/>
      <c r="M114" s="15"/>
      <c r="N114" s="15"/>
      <c r="O114" s="15"/>
      <c r="P114" s="15"/>
      <c r="Q114" s="15"/>
      <c r="R114" s="15"/>
      <c r="S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</row>
    <row r="115" spans="1:261" s="51" customFormat="1" ht="24" customHeight="1" x14ac:dyDescent="0.25">
      <c r="A115" s="4"/>
      <c r="B115" s="7" t="s">
        <v>31</v>
      </c>
      <c r="C115" s="16"/>
      <c r="D115" s="16"/>
      <c r="E115" s="16"/>
      <c r="F115" s="16"/>
      <c r="G115" s="16"/>
      <c r="H115" s="15"/>
      <c r="I115" s="15"/>
      <c r="J115" s="15"/>
      <c r="K115" s="115"/>
      <c r="L115" s="15"/>
      <c r="M115" s="15"/>
      <c r="N115" s="15"/>
      <c r="O115" s="15"/>
      <c r="P115" s="15"/>
      <c r="Q115" s="15"/>
      <c r="R115" s="15"/>
      <c r="S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</row>
    <row r="116" spans="1:261" s="51" customFormat="1" ht="24" customHeight="1" x14ac:dyDescent="0.25">
      <c r="A116" s="15"/>
      <c r="B116" s="14" t="s">
        <v>10</v>
      </c>
      <c r="C116" s="16"/>
      <c r="D116" s="16"/>
      <c r="E116" s="16"/>
      <c r="F116" s="16"/>
      <c r="G116" s="16"/>
      <c r="H116" s="15"/>
      <c r="I116" s="15"/>
      <c r="J116" s="15"/>
      <c r="K116" s="115"/>
      <c r="L116" s="15"/>
      <c r="M116" s="15"/>
      <c r="N116" s="15"/>
      <c r="O116" s="15"/>
      <c r="P116" s="15"/>
      <c r="Q116" s="15"/>
      <c r="R116" s="15"/>
      <c r="S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</row>
    <row r="117" spans="1:261" s="51" customFormat="1" ht="24" customHeight="1" x14ac:dyDescent="0.25">
      <c r="A117" s="15"/>
      <c r="B117" s="14" t="s">
        <v>53</v>
      </c>
      <c r="C117" s="4"/>
      <c r="D117" s="4"/>
      <c r="E117" s="4"/>
      <c r="F117" s="4"/>
      <c r="G117" s="4"/>
      <c r="H117" s="15"/>
      <c r="I117" s="15"/>
      <c r="J117" s="15"/>
      <c r="K117" s="115"/>
      <c r="L117" s="15"/>
      <c r="M117" s="15"/>
      <c r="N117" s="15"/>
      <c r="O117" s="15"/>
      <c r="P117" s="15"/>
      <c r="Q117" s="15"/>
      <c r="R117" s="15"/>
      <c r="S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</row>
    <row r="118" spans="1:261" s="51" customFormat="1" ht="24" customHeight="1" x14ac:dyDescent="0.25">
      <c r="A118" s="15"/>
      <c r="B118" s="8"/>
      <c r="C118" s="16"/>
      <c r="D118" s="16"/>
      <c r="E118" s="16"/>
      <c r="F118" s="9"/>
      <c r="G118" s="16"/>
      <c r="H118" s="10"/>
      <c r="I118" s="15"/>
      <c r="J118" s="15"/>
      <c r="K118" s="115"/>
      <c r="L118" s="15"/>
      <c r="M118" s="15"/>
      <c r="N118" s="15"/>
      <c r="O118" s="15"/>
      <c r="P118" s="15"/>
      <c r="Q118" s="15"/>
      <c r="R118" s="15"/>
      <c r="S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</row>
    <row r="119" spans="1:261" s="51" customFormat="1" ht="24" customHeight="1" x14ac:dyDescent="0.25">
      <c r="A119" s="15"/>
      <c r="B119" s="8"/>
      <c r="C119" s="16"/>
      <c r="D119" s="16"/>
      <c r="E119" s="16"/>
      <c r="F119" s="9"/>
      <c r="G119" s="16"/>
      <c r="H119" s="10"/>
      <c r="I119" s="15"/>
      <c r="J119" s="15"/>
      <c r="K119" s="115"/>
      <c r="L119" s="15"/>
      <c r="M119" s="15"/>
      <c r="N119" s="15"/>
      <c r="O119" s="15"/>
      <c r="P119" s="15"/>
      <c r="Q119" s="15"/>
      <c r="R119" s="15"/>
      <c r="S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</row>
    <row r="120" spans="1:261" s="51" customFormat="1" ht="24" customHeight="1" x14ac:dyDescent="0.25">
      <c r="A120" s="15"/>
      <c r="B120" s="4"/>
      <c r="C120" s="4"/>
      <c r="D120" s="4"/>
      <c r="E120" s="4"/>
      <c r="F120" s="4"/>
      <c r="G120" s="4"/>
      <c r="H120" s="15"/>
      <c r="I120" s="15"/>
      <c r="J120" s="15"/>
      <c r="K120" s="115"/>
      <c r="L120" s="15"/>
      <c r="M120" s="15"/>
      <c r="N120" s="15"/>
      <c r="O120" s="15"/>
      <c r="P120" s="15"/>
      <c r="Q120" s="15"/>
      <c r="R120" s="15"/>
      <c r="S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</row>
    <row r="121" spans="1:261" s="51" customFormat="1" ht="24" customHeight="1" x14ac:dyDescent="0.25">
      <c r="A121" s="52"/>
      <c r="B121" s="52"/>
      <c r="C121" s="16"/>
      <c r="D121" s="52"/>
      <c r="E121" s="52"/>
      <c r="F121" s="52"/>
      <c r="G121" s="52"/>
      <c r="H121" s="52"/>
      <c r="I121" s="52"/>
      <c r="J121" s="52"/>
      <c r="K121" s="116"/>
      <c r="L121" s="52"/>
      <c r="M121" s="52"/>
      <c r="N121" s="16"/>
      <c r="O121" s="16"/>
      <c r="P121" s="16"/>
      <c r="Q121" s="15"/>
      <c r="R121" s="15"/>
      <c r="S121" s="15"/>
      <c r="T121" s="15"/>
      <c r="U121" s="4"/>
      <c r="V121" s="4"/>
      <c r="W121" s="4"/>
      <c r="X121" s="4"/>
      <c r="Y121" s="4"/>
      <c r="Z121" s="4"/>
      <c r="AA121" s="4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</row>
    <row r="122" spans="1:261" s="51" customFormat="1" ht="24" customHeight="1" x14ac:dyDescent="0.25">
      <c r="A122" s="52"/>
      <c r="B122" s="52"/>
      <c r="C122" s="16"/>
      <c r="D122" s="52"/>
      <c r="E122" s="52"/>
      <c r="F122" s="52"/>
      <c r="G122" s="52"/>
      <c r="H122" s="52"/>
      <c r="I122" s="52"/>
      <c r="J122" s="52"/>
      <c r="K122" s="116"/>
      <c r="L122" s="52"/>
      <c r="M122" s="52"/>
      <c r="N122" s="16"/>
      <c r="O122" s="16"/>
      <c r="P122" s="16"/>
      <c r="Q122" s="15"/>
      <c r="R122" s="15"/>
      <c r="S122" s="15"/>
      <c r="T122" s="15"/>
      <c r="U122" s="4"/>
      <c r="V122" s="4"/>
      <c r="W122" s="4"/>
      <c r="X122" s="4"/>
      <c r="Y122" s="4"/>
      <c r="Z122" s="4"/>
      <c r="AA122" s="4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</row>
    <row r="123" spans="1:261" s="51" customFormat="1" ht="24" customHeight="1" x14ac:dyDescent="0.25">
      <c r="A123" s="52"/>
      <c r="B123" s="52"/>
      <c r="C123" s="16"/>
      <c r="D123" s="52"/>
      <c r="E123" s="52"/>
      <c r="F123" s="52"/>
      <c r="G123" s="52"/>
      <c r="H123" s="52"/>
      <c r="I123" s="52"/>
      <c r="J123" s="52"/>
      <c r="K123" s="116"/>
      <c r="L123" s="52"/>
      <c r="M123" s="52"/>
      <c r="N123" s="16"/>
      <c r="O123" s="16"/>
      <c r="P123" s="16"/>
      <c r="Q123" s="15"/>
      <c r="R123" s="15"/>
      <c r="S123" s="15"/>
      <c r="T123" s="15"/>
      <c r="U123" s="16"/>
      <c r="V123" s="16"/>
      <c r="W123" s="16"/>
      <c r="X123" s="16"/>
      <c r="Y123" s="16"/>
      <c r="Z123" s="16"/>
      <c r="AA123" s="16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</row>
    <row r="124" spans="1:261" s="16" customFormat="1" ht="24" customHeight="1" x14ac:dyDescent="0.25">
      <c r="A124" s="52"/>
      <c r="B124" s="52"/>
      <c r="D124" s="52"/>
      <c r="E124" s="52"/>
      <c r="F124" s="52"/>
      <c r="G124" s="52"/>
      <c r="H124" s="52"/>
      <c r="I124" s="52"/>
      <c r="J124" s="52"/>
      <c r="K124" s="116"/>
      <c r="L124" s="52"/>
      <c r="M124" s="52"/>
      <c r="Q124" s="15"/>
      <c r="R124" s="15"/>
      <c r="S124" s="15"/>
      <c r="T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</row>
    <row r="125" spans="1:261" s="16" customFormat="1" ht="24" customHeight="1" x14ac:dyDescent="0.25">
      <c r="A125" s="52"/>
      <c r="B125" s="52"/>
      <c r="D125" s="52"/>
      <c r="E125" s="52"/>
      <c r="F125" s="52"/>
      <c r="G125" s="52"/>
      <c r="H125" s="52"/>
      <c r="I125" s="52"/>
      <c r="J125" s="52"/>
      <c r="K125" s="116"/>
      <c r="L125" s="52"/>
      <c r="M125" s="52"/>
      <c r="Q125" s="15"/>
      <c r="R125" s="15"/>
      <c r="S125" s="15"/>
      <c r="T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</row>
    <row r="126" spans="1:261" s="16" customFormat="1" ht="24" customHeight="1" x14ac:dyDescent="0.25">
      <c r="A126" s="52"/>
      <c r="B126" s="52"/>
      <c r="D126" s="52"/>
      <c r="E126" s="52"/>
      <c r="F126" s="52"/>
      <c r="G126" s="52"/>
      <c r="H126" s="52"/>
      <c r="I126" s="52"/>
      <c r="J126" s="52"/>
      <c r="K126" s="116"/>
      <c r="L126" s="52"/>
      <c r="M126" s="52"/>
      <c r="Q126" s="15"/>
      <c r="R126" s="15"/>
      <c r="S126" s="15"/>
      <c r="T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</row>
    <row r="127" spans="1:261" s="16" customFormat="1" ht="24" customHeight="1" x14ac:dyDescent="0.25">
      <c r="A127" s="52"/>
      <c r="B127" s="52"/>
      <c r="D127" s="52"/>
      <c r="E127" s="52"/>
      <c r="F127" s="52"/>
      <c r="G127" s="52"/>
      <c r="H127" s="52"/>
      <c r="I127" s="52"/>
      <c r="J127" s="52"/>
      <c r="K127" s="116"/>
      <c r="L127" s="52"/>
      <c r="M127" s="52"/>
      <c r="Q127" s="15"/>
      <c r="R127" s="15"/>
      <c r="S127" s="15"/>
      <c r="T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</row>
    <row r="128" spans="1:261" s="16" customFormat="1" ht="24" customHeight="1" x14ac:dyDescent="0.25">
      <c r="A128" s="52"/>
      <c r="B128" s="52"/>
      <c r="D128" s="52"/>
      <c r="E128" s="52"/>
      <c r="F128" s="52"/>
      <c r="G128" s="52"/>
      <c r="H128" s="52"/>
      <c r="I128" s="52"/>
      <c r="J128" s="52"/>
      <c r="K128" s="116"/>
      <c r="L128" s="52"/>
      <c r="M128" s="52"/>
      <c r="Q128" s="15"/>
      <c r="R128" s="15"/>
      <c r="S128" s="15"/>
      <c r="T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</row>
    <row r="129" spans="1:261" s="16" customFormat="1" ht="24" customHeight="1" x14ac:dyDescent="0.25">
      <c r="A129" s="52"/>
      <c r="B129" s="52"/>
      <c r="D129" s="52"/>
      <c r="E129" s="52"/>
      <c r="F129" s="52"/>
      <c r="G129" s="52"/>
      <c r="H129" s="52"/>
      <c r="I129" s="52"/>
      <c r="J129" s="52"/>
      <c r="K129" s="116"/>
      <c r="L129" s="52"/>
      <c r="M129" s="52"/>
      <c r="Q129" s="15"/>
      <c r="R129" s="15"/>
      <c r="S129" s="15"/>
      <c r="T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</row>
    <row r="130" spans="1:261" s="16" customFormat="1" ht="24" customHeight="1" x14ac:dyDescent="0.25">
      <c r="A130" s="52"/>
      <c r="B130" s="52"/>
      <c r="D130" s="52"/>
      <c r="E130" s="52"/>
      <c r="F130" s="52"/>
      <c r="G130" s="52"/>
      <c r="H130" s="52"/>
      <c r="I130" s="52"/>
      <c r="J130" s="52"/>
      <c r="K130" s="116"/>
      <c r="L130" s="52"/>
      <c r="M130" s="52"/>
      <c r="Q130" s="15"/>
      <c r="R130" s="15"/>
      <c r="S130" s="15"/>
      <c r="T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</row>
    <row r="131" spans="1:261" s="16" customFormat="1" ht="24" customHeight="1" x14ac:dyDescent="0.25">
      <c r="A131" s="52"/>
      <c r="B131" s="52"/>
      <c r="D131" s="52"/>
      <c r="E131" s="52"/>
      <c r="F131" s="52"/>
      <c r="G131" s="52"/>
      <c r="H131" s="52"/>
      <c r="I131" s="52"/>
      <c r="J131" s="52"/>
      <c r="K131" s="116"/>
      <c r="L131" s="52"/>
      <c r="M131" s="52"/>
      <c r="Q131" s="15"/>
      <c r="R131" s="15"/>
      <c r="S131" s="15"/>
      <c r="T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</row>
    <row r="132" spans="1:261" s="16" customFormat="1" ht="24" customHeight="1" x14ac:dyDescent="0.25">
      <c r="A132" s="52"/>
      <c r="B132" s="52"/>
      <c r="D132" s="52"/>
      <c r="E132" s="52"/>
      <c r="F132" s="52"/>
      <c r="G132" s="52"/>
      <c r="H132" s="52"/>
      <c r="I132" s="52"/>
      <c r="J132" s="52"/>
      <c r="K132" s="116"/>
      <c r="L132" s="52"/>
      <c r="M132" s="52"/>
      <c r="Q132" s="15"/>
      <c r="R132" s="15"/>
      <c r="S132" s="15"/>
      <c r="T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</row>
    <row r="133" spans="1:261" s="16" customFormat="1" ht="24" customHeight="1" x14ac:dyDescent="0.25">
      <c r="A133" s="52"/>
      <c r="B133" s="52"/>
      <c r="D133" s="52"/>
      <c r="E133" s="52"/>
      <c r="F133" s="52"/>
      <c r="G133" s="52"/>
      <c r="H133" s="52"/>
      <c r="I133" s="52"/>
      <c r="J133" s="52"/>
      <c r="K133" s="116"/>
      <c r="L133" s="52"/>
      <c r="M133" s="52"/>
      <c r="Q133" s="15"/>
      <c r="R133" s="15"/>
      <c r="S133" s="15"/>
      <c r="T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</row>
    <row r="134" spans="1:261" s="16" customFormat="1" ht="24" customHeight="1" x14ac:dyDescent="0.25">
      <c r="A134" s="52"/>
      <c r="B134" s="52"/>
      <c r="D134" s="52"/>
      <c r="E134" s="52"/>
      <c r="F134" s="52"/>
      <c r="G134" s="52"/>
      <c r="H134" s="52"/>
      <c r="I134" s="52"/>
      <c r="J134" s="52"/>
      <c r="K134" s="116"/>
      <c r="L134" s="52"/>
      <c r="M134" s="52"/>
      <c r="Q134" s="15"/>
      <c r="R134" s="15"/>
      <c r="S134" s="15"/>
      <c r="T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</row>
    <row r="135" spans="1:261" s="16" customFormat="1" ht="24" customHeight="1" x14ac:dyDescent="0.25">
      <c r="A135" s="52"/>
      <c r="B135" s="52"/>
      <c r="D135" s="52"/>
      <c r="E135" s="52"/>
      <c r="F135" s="52"/>
      <c r="G135" s="52"/>
      <c r="H135" s="52"/>
      <c r="I135" s="52"/>
      <c r="J135" s="52"/>
      <c r="K135" s="116"/>
      <c r="L135" s="52"/>
      <c r="M135" s="52"/>
      <c r="Q135" s="15"/>
      <c r="R135" s="15"/>
      <c r="S135" s="15"/>
      <c r="T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</row>
    <row r="136" spans="1:261" s="16" customFormat="1" ht="24" customHeight="1" x14ac:dyDescent="0.25">
      <c r="A136" s="52"/>
      <c r="B136" s="52"/>
      <c r="D136" s="52"/>
      <c r="E136" s="52"/>
      <c r="F136" s="52"/>
      <c r="G136" s="52"/>
      <c r="H136" s="52"/>
      <c r="I136" s="52"/>
      <c r="J136" s="52"/>
      <c r="K136" s="116"/>
      <c r="L136" s="52"/>
      <c r="M136" s="52"/>
      <c r="Q136" s="15"/>
      <c r="R136" s="15"/>
      <c r="S136" s="15"/>
      <c r="T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</row>
    <row r="137" spans="1:261" s="16" customFormat="1" ht="24" customHeight="1" x14ac:dyDescent="0.25">
      <c r="A137" s="52"/>
      <c r="B137" s="52"/>
      <c r="D137" s="52"/>
      <c r="E137" s="52"/>
      <c r="F137" s="52"/>
      <c r="G137" s="52"/>
      <c r="H137" s="52"/>
      <c r="I137" s="52"/>
      <c r="J137" s="52"/>
      <c r="K137" s="116"/>
      <c r="L137" s="52"/>
      <c r="M137" s="52"/>
      <c r="Q137" s="15"/>
      <c r="R137" s="15"/>
      <c r="S137" s="15"/>
      <c r="T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</row>
    <row r="138" spans="1:261" s="16" customFormat="1" ht="24" customHeight="1" x14ac:dyDescent="0.25">
      <c r="A138" s="52"/>
      <c r="B138" s="52"/>
      <c r="C138" s="15"/>
      <c r="D138" s="15"/>
      <c r="E138" s="15"/>
      <c r="F138" s="15"/>
      <c r="G138" s="15"/>
      <c r="H138" s="15"/>
      <c r="I138" s="52"/>
      <c r="J138" s="52"/>
      <c r="K138" s="116"/>
      <c r="L138" s="52"/>
      <c r="M138" s="52"/>
      <c r="Q138" s="15"/>
      <c r="R138" s="15"/>
      <c r="S138" s="15"/>
      <c r="T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</row>
    <row r="139" spans="1:261" s="16" customFormat="1" ht="24" customHeight="1" x14ac:dyDescent="0.25">
      <c r="A139" s="52"/>
      <c r="B139" s="52"/>
      <c r="C139" s="15"/>
      <c r="D139" s="15"/>
      <c r="E139" s="15"/>
      <c r="F139" s="15"/>
      <c r="G139" s="15"/>
      <c r="H139" s="15"/>
      <c r="I139" s="52"/>
      <c r="J139" s="52"/>
      <c r="K139" s="116"/>
      <c r="L139" s="52"/>
      <c r="M139" s="52"/>
      <c r="Q139" s="15"/>
      <c r="R139" s="15"/>
      <c r="S139" s="15"/>
      <c r="T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</row>
    <row r="140" spans="1:261" s="16" customFormat="1" ht="24" customHeight="1" x14ac:dyDescent="0.25">
      <c r="A140" s="52"/>
      <c r="B140" s="52"/>
      <c r="C140" s="15"/>
      <c r="D140" s="15"/>
      <c r="E140" s="15"/>
      <c r="F140" s="15"/>
      <c r="G140" s="15"/>
      <c r="H140" s="15"/>
      <c r="I140" s="52"/>
      <c r="J140" s="52"/>
      <c r="K140" s="116"/>
      <c r="L140" s="52"/>
      <c r="M140" s="52"/>
      <c r="Q140" s="15"/>
      <c r="R140" s="15"/>
      <c r="S140" s="15"/>
      <c r="T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</row>
    <row r="141" spans="1:261" s="16" customFormat="1" ht="24" customHeight="1" x14ac:dyDescent="0.25">
      <c r="A141" s="52"/>
      <c r="B141" s="52"/>
      <c r="C141" s="15"/>
      <c r="D141" s="15"/>
      <c r="E141" s="15"/>
      <c r="F141" s="15"/>
      <c r="G141" s="15"/>
      <c r="H141" s="15"/>
      <c r="I141" s="52"/>
      <c r="J141" s="52"/>
      <c r="K141" s="116"/>
      <c r="L141" s="52"/>
      <c r="M141" s="52"/>
      <c r="Q141" s="15"/>
      <c r="R141" s="15"/>
      <c r="S141" s="15"/>
      <c r="T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</row>
    <row r="142" spans="1:261" s="16" customFormat="1" ht="24" customHeight="1" x14ac:dyDescent="0.25">
      <c r="A142" s="52"/>
      <c r="B142" s="52"/>
      <c r="C142" s="15"/>
      <c r="D142" s="15"/>
      <c r="E142" s="15"/>
      <c r="F142" s="15"/>
      <c r="G142" s="15"/>
      <c r="H142" s="15"/>
      <c r="I142" s="52"/>
      <c r="J142" s="52"/>
      <c r="K142" s="116"/>
      <c r="L142" s="52"/>
      <c r="M142" s="52"/>
      <c r="Q142" s="15"/>
      <c r="R142" s="15"/>
      <c r="S142" s="15"/>
      <c r="T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</row>
    <row r="143" spans="1:261" s="16" customFormat="1" ht="24" customHeight="1" x14ac:dyDescent="0.25">
      <c r="A143" s="52"/>
      <c r="B143" s="52"/>
      <c r="C143" s="15"/>
      <c r="D143" s="15"/>
      <c r="E143" s="15"/>
      <c r="F143" s="15"/>
      <c r="G143" s="15"/>
      <c r="H143" s="15"/>
      <c r="I143" s="52"/>
      <c r="J143" s="52"/>
      <c r="K143" s="116"/>
      <c r="L143" s="52"/>
      <c r="M143" s="52"/>
      <c r="Q143" s="15"/>
      <c r="R143" s="15"/>
      <c r="S143" s="15"/>
      <c r="T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</row>
    <row r="144" spans="1:261" s="16" customFormat="1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116"/>
      <c r="L144" s="52"/>
      <c r="M144" s="52"/>
      <c r="Q144" s="15"/>
      <c r="R144" s="15"/>
      <c r="S144" s="15"/>
      <c r="T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</row>
    <row r="145" spans="1:261" s="16" customFormat="1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116"/>
      <c r="L145" s="52"/>
      <c r="M145" s="52"/>
      <c r="Q145" s="15"/>
      <c r="R145" s="15"/>
      <c r="S145" s="15"/>
      <c r="T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</row>
    <row r="146" spans="1:261" s="16" customFormat="1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116"/>
      <c r="L146" s="52"/>
      <c r="M146" s="52"/>
      <c r="Q146" s="15"/>
      <c r="R146" s="15"/>
      <c r="S146" s="15"/>
      <c r="T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</row>
    <row r="147" spans="1:261" s="16" customFormat="1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116"/>
      <c r="L147" s="52"/>
      <c r="M147" s="52"/>
      <c r="Q147" s="15"/>
      <c r="R147" s="15"/>
      <c r="S147" s="15"/>
      <c r="T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</row>
    <row r="148" spans="1:261" s="16" customFormat="1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116"/>
      <c r="L148" s="52"/>
      <c r="M148" s="52"/>
      <c r="Q148" s="15"/>
      <c r="R148" s="15"/>
      <c r="S148" s="15"/>
      <c r="T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</row>
    <row r="149" spans="1:261" s="16" customFormat="1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116"/>
      <c r="L149" s="52"/>
      <c r="M149" s="52"/>
      <c r="Q149" s="15"/>
      <c r="R149" s="15"/>
      <c r="S149" s="15"/>
      <c r="T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</row>
    <row r="150" spans="1:261" s="16" customFormat="1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116"/>
      <c r="L150" s="52"/>
      <c r="M150" s="52"/>
      <c r="Q150" s="15"/>
      <c r="R150" s="15"/>
      <c r="S150" s="15"/>
      <c r="T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</row>
    <row r="151" spans="1:261" s="16" customFormat="1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116"/>
      <c r="L151" s="52"/>
      <c r="M151" s="52"/>
      <c r="Q151" s="15"/>
      <c r="R151" s="15"/>
      <c r="S151" s="15"/>
      <c r="T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</row>
    <row r="152" spans="1:261" s="16" customFormat="1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116"/>
      <c r="L152" s="52"/>
      <c r="M152" s="52"/>
      <c r="Q152" s="15"/>
      <c r="R152" s="15"/>
      <c r="S152" s="15"/>
      <c r="T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</row>
    <row r="153" spans="1:261" s="16" customFormat="1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116"/>
      <c r="L153" s="52"/>
      <c r="M153" s="52"/>
      <c r="Q153" s="15"/>
      <c r="R153" s="15"/>
      <c r="S153" s="15"/>
      <c r="T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</row>
    <row r="154" spans="1:261" s="16" customFormat="1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116"/>
      <c r="L154" s="52"/>
      <c r="M154" s="52"/>
      <c r="Q154" s="15"/>
      <c r="R154" s="15"/>
      <c r="S154" s="15"/>
      <c r="T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</row>
    <row r="155" spans="1:261" s="16" customFormat="1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116"/>
      <c r="L155" s="52"/>
      <c r="M155" s="52"/>
      <c r="Q155" s="15"/>
      <c r="R155" s="15"/>
      <c r="S155" s="15"/>
      <c r="T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</row>
    <row r="156" spans="1:261" s="16" customForma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116"/>
      <c r="L156" s="52"/>
      <c r="M156" s="52"/>
      <c r="Q156" s="15"/>
      <c r="R156" s="15"/>
      <c r="S156" s="15"/>
      <c r="T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</row>
    <row r="157" spans="1:261" s="16" customFormat="1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116"/>
      <c r="L157" s="52"/>
      <c r="M157" s="52"/>
      <c r="Q157" s="15"/>
      <c r="R157" s="15"/>
      <c r="S157" s="15"/>
      <c r="T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</row>
    <row r="158" spans="1:261" s="16" customFormat="1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116"/>
      <c r="L158" s="52"/>
      <c r="M158" s="52"/>
      <c r="Q158" s="15"/>
      <c r="R158" s="15"/>
      <c r="S158" s="15"/>
      <c r="T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</row>
    <row r="159" spans="1:261" s="16" customFormat="1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116"/>
      <c r="L159" s="52"/>
      <c r="M159" s="52"/>
      <c r="Q159" s="15"/>
      <c r="R159" s="15"/>
      <c r="S159" s="15"/>
      <c r="T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</row>
    <row r="160" spans="1:261" s="16" customFormat="1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116"/>
      <c r="L160" s="52"/>
      <c r="M160" s="52"/>
      <c r="Q160" s="15"/>
      <c r="R160" s="15"/>
      <c r="S160" s="15"/>
      <c r="T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</row>
    <row r="161" spans="1:261" s="16" customFormat="1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116"/>
      <c r="L161" s="52"/>
      <c r="M161" s="52"/>
      <c r="Q161" s="15"/>
      <c r="R161" s="15"/>
      <c r="S161" s="15"/>
      <c r="T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</row>
    <row r="162" spans="1:261" s="16" customFormat="1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116"/>
      <c r="L162" s="52"/>
      <c r="M162" s="52"/>
      <c r="Q162" s="15"/>
      <c r="R162" s="15"/>
      <c r="S162" s="15"/>
      <c r="T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</row>
    <row r="163" spans="1:261" s="16" customFormat="1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116"/>
      <c r="L163" s="52"/>
      <c r="M163" s="52"/>
      <c r="Q163" s="15"/>
      <c r="R163" s="15"/>
      <c r="S163" s="15"/>
      <c r="T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</row>
    <row r="164" spans="1:261" s="16" customFormat="1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116"/>
      <c r="L164" s="52"/>
      <c r="M164" s="52"/>
      <c r="Q164" s="15"/>
      <c r="R164" s="15"/>
      <c r="S164" s="15"/>
      <c r="T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</row>
    <row r="165" spans="1:261" s="16" customFormat="1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116"/>
      <c r="L165" s="52"/>
      <c r="M165" s="52"/>
      <c r="Q165" s="15"/>
      <c r="R165" s="15"/>
      <c r="S165" s="15"/>
      <c r="T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</row>
    <row r="166" spans="1:261" s="16" customFormat="1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116"/>
      <c r="L166" s="52"/>
      <c r="M166" s="52"/>
      <c r="Q166" s="15"/>
      <c r="R166" s="15"/>
      <c r="S166" s="15"/>
      <c r="T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</row>
    <row r="167" spans="1:261" s="16" customFormat="1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116"/>
      <c r="L167" s="52"/>
      <c r="M167" s="52"/>
      <c r="Q167" s="15"/>
      <c r="R167" s="15"/>
      <c r="S167" s="15"/>
      <c r="T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</row>
    <row r="168" spans="1:261" s="16" customFormat="1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116"/>
      <c r="L168" s="52"/>
      <c r="M168" s="52"/>
      <c r="Q168" s="15"/>
      <c r="R168" s="15"/>
      <c r="S168" s="15"/>
      <c r="T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</row>
    <row r="169" spans="1:261" s="16" customFormat="1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116"/>
      <c r="L169" s="52"/>
      <c r="M169" s="52"/>
      <c r="Q169" s="15"/>
      <c r="R169" s="15"/>
      <c r="S169" s="15"/>
      <c r="T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</row>
    <row r="170" spans="1:261" s="16" customFormat="1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116"/>
      <c r="L170" s="52"/>
      <c r="M170" s="52"/>
      <c r="Q170" s="15"/>
      <c r="R170" s="15"/>
      <c r="S170" s="15"/>
      <c r="T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</row>
    <row r="171" spans="1:261" s="16" customFormat="1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116"/>
      <c r="L171" s="52"/>
      <c r="M171" s="52"/>
      <c r="Q171" s="15"/>
      <c r="R171" s="15"/>
      <c r="S171" s="15"/>
      <c r="T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</row>
    <row r="172" spans="1:261" s="16" customFormat="1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116"/>
      <c r="L172" s="52"/>
      <c r="M172" s="52"/>
      <c r="Q172" s="15"/>
      <c r="R172" s="15"/>
      <c r="S172" s="15"/>
      <c r="T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</row>
    <row r="173" spans="1:261" s="16" customFormat="1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116"/>
      <c r="L173" s="52"/>
      <c r="M173" s="52"/>
      <c r="Q173" s="15"/>
      <c r="R173" s="15"/>
      <c r="S173" s="15"/>
      <c r="T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</row>
    <row r="174" spans="1:261" s="16" customFormat="1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116"/>
      <c r="L174" s="52"/>
      <c r="M174" s="52"/>
      <c r="Q174" s="15"/>
      <c r="R174" s="15"/>
      <c r="S174" s="15"/>
      <c r="T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</row>
    <row r="175" spans="1:261" s="16" customFormat="1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116"/>
      <c r="L175" s="52"/>
      <c r="M175" s="52"/>
      <c r="Q175" s="15"/>
      <c r="R175" s="15"/>
      <c r="S175" s="15"/>
      <c r="T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  <c r="IX175" s="15"/>
      <c r="IY175" s="15"/>
      <c r="IZ175" s="15"/>
      <c r="JA175" s="15"/>
    </row>
    <row r="176" spans="1:261" s="16" customFormat="1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116"/>
      <c r="L176" s="52"/>
      <c r="M176" s="52"/>
      <c r="Q176" s="15"/>
      <c r="R176" s="15"/>
      <c r="S176" s="15"/>
      <c r="T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</row>
    <row r="177" spans="1:261" s="16" customFormat="1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116"/>
      <c r="L177" s="52"/>
      <c r="M177" s="52"/>
      <c r="Q177" s="15"/>
      <c r="R177" s="15"/>
      <c r="S177" s="15"/>
      <c r="T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  <c r="IX177" s="15"/>
      <c r="IY177" s="15"/>
      <c r="IZ177" s="15"/>
      <c r="JA177" s="15"/>
    </row>
    <row r="178" spans="1:261" s="16" customFormat="1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116"/>
      <c r="L178" s="52"/>
      <c r="M178" s="52"/>
      <c r="Q178" s="15"/>
      <c r="R178" s="15"/>
      <c r="S178" s="15"/>
      <c r="T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</row>
    <row r="179" spans="1:261" s="16" customFormat="1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116"/>
      <c r="L179" s="52"/>
      <c r="M179" s="52"/>
      <c r="Q179" s="15"/>
      <c r="R179" s="15"/>
      <c r="S179" s="15"/>
      <c r="T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</row>
    <row r="180" spans="1:261" s="16" customFormat="1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116"/>
      <c r="L180" s="52"/>
      <c r="M180" s="52"/>
      <c r="Q180" s="15"/>
      <c r="R180" s="15"/>
      <c r="S180" s="15"/>
      <c r="T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</row>
    <row r="181" spans="1:261" s="16" customFormat="1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116"/>
      <c r="L181" s="52"/>
      <c r="M181" s="52"/>
      <c r="Q181" s="15"/>
      <c r="R181" s="15"/>
      <c r="S181" s="15"/>
      <c r="T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</row>
    <row r="182" spans="1:261" s="16" customFormat="1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116"/>
      <c r="L182" s="52"/>
      <c r="M182" s="52"/>
      <c r="Q182" s="15"/>
      <c r="R182" s="15"/>
      <c r="S182" s="15"/>
      <c r="T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</row>
    <row r="183" spans="1:261" s="16" customFormat="1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116"/>
      <c r="L183" s="52"/>
      <c r="M183" s="52"/>
      <c r="Q183" s="15"/>
      <c r="R183" s="15"/>
      <c r="S183" s="15"/>
      <c r="T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</row>
    <row r="184" spans="1:261" s="16" customFormat="1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116"/>
      <c r="L184" s="52"/>
      <c r="M184" s="52"/>
      <c r="Q184" s="15"/>
      <c r="R184" s="15"/>
      <c r="S184" s="15"/>
      <c r="T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</row>
    <row r="185" spans="1:261" s="16" customFormat="1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116"/>
      <c r="L185" s="52"/>
      <c r="M185" s="52"/>
      <c r="Q185" s="15"/>
      <c r="R185" s="15"/>
      <c r="S185" s="15"/>
      <c r="T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</row>
    <row r="186" spans="1:261" s="16" customFormat="1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116"/>
      <c r="L186" s="52"/>
      <c r="M186" s="52"/>
      <c r="Q186" s="15"/>
      <c r="R186" s="15"/>
      <c r="S186" s="15"/>
      <c r="T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</row>
    <row r="187" spans="1:261" s="16" customFormat="1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116"/>
      <c r="L187" s="52"/>
      <c r="M187" s="52"/>
      <c r="Q187" s="15"/>
      <c r="R187" s="15"/>
      <c r="S187" s="15"/>
      <c r="T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</row>
    <row r="188" spans="1:261" s="16" customFormat="1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116"/>
      <c r="L188" s="52"/>
      <c r="M188" s="52"/>
      <c r="Q188" s="15"/>
      <c r="R188" s="15"/>
      <c r="S188" s="15"/>
      <c r="T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</row>
    <row r="189" spans="1:261" s="16" customFormat="1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116"/>
      <c r="L189" s="52"/>
      <c r="M189" s="52"/>
      <c r="Q189" s="15"/>
      <c r="R189" s="15"/>
      <c r="S189" s="15"/>
      <c r="T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</row>
  </sheetData>
  <mergeCells count="9">
    <mergeCell ref="AR10:AT10"/>
    <mergeCell ref="Q2:AA2"/>
    <mergeCell ref="G5:I5"/>
    <mergeCell ref="G6:I6"/>
    <mergeCell ref="G7:I7"/>
    <mergeCell ref="G8:I8"/>
    <mergeCell ref="W9:AD9"/>
    <mergeCell ref="AE9:AT9"/>
    <mergeCell ref="AB10:AD10"/>
  </mergeCells>
  <pageMargins left="0.23622047244094491" right="0.23622047244094491" top="0.74803149606299213" bottom="0.74803149606299213" header="0.31496062992125984" footer="0.31496062992125984"/>
  <pageSetup paperSize="190" scale="45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de Personal</vt:lpstr>
      <vt:lpstr>'Plantilla de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María Ana Martínez Becerril</dc:creator>
  <cp:lastModifiedBy>INTEL NUC</cp:lastModifiedBy>
  <cp:lastPrinted>2021-06-30T18:41:45Z</cp:lastPrinted>
  <dcterms:created xsi:type="dcterms:W3CDTF">2008-06-09T23:56:22Z</dcterms:created>
  <dcterms:modified xsi:type="dcterms:W3CDTF">2021-06-30T18:41:53Z</dcterms:modified>
</cp:coreProperties>
</file>