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ThisWorkbook" defaultThemeVersion="124226"/>
  <mc:AlternateContent xmlns:mc="http://schemas.openxmlformats.org/markup-compatibility/2006">
    <mc:Choice Requires="x15">
      <x15ac:absPath xmlns:x15ac="http://schemas.microsoft.com/office/spreadsheetml/2010/11/ac" url="C:\Users\TOTATICHE SC RL\Documents\DIF\PRESUPUESTO\"/>
    </mc:Choice>
  </mc:AlternateContent>
  <bookViews>
    <workbookView xWindow="0" yWindow="0" windowWidth="11376" windowHeight="9060" tabRatio="938"/>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PLANTILLA  " sheetId="32" r:id="rId9"/>
    <sheet name="CLASIFIC.ADMINISTRATIVA" sheetId="25" r:id="rId10"/>
    <sheet name="CLASIFIC.FUNCIONAL DEL GASTO" sheetId="24" r:id="rId11"/>
    <sheet name="PRES. CLASIF.  PROGRAMATICA" sheetId="38" r:id="rId12"/>
    <sheet name=" CAT. FUNCION, SUB FUNCION" sheetId="21" r:id="rId13"/>
    <sheet name="CAT FF" sheetId="39" r:id="rId14"/>
    <sheet name="CAT. CLASIFICACIÓN PROGRAMATICA" sheetId="33" r:id="rId15"/>
  </sheets>
  <externalReferences>
    <externalReference r:id="rId16"/>
  </externalReferences>
  <definedNames>
    <definedName name="_xlnm._FilterDatabase" localSheetId="6" hidden="1">'ESTIMACION DE INGRESOS'!$A$1:$C$293</definedName>
    <definedName name="_xlnm._FilterDatabase" localSheetId="7" hidden="1">'PRESUP.EGRESOS FUENTE FINANCIAM'!$A$5:$B$430</definedName>
    <definedName name="_xlnm._FilterDatabase" localSheetId="4" hidden="1">'S.H-INGRESOS'!$A$1:$G$79</definedName>
    <definedName name="_xlnm.Print_Area" localSheetId="14">'CAT. CLASIFICACIÓN PROGRAMATICA'!$A$1:$D$25</definedName>
    <definedName name="_xlnm.Print_Area" localSheetId="8">'PLANTILLA  '!$A$1:$DE$23</definedName>
    <definedName name="_xlnm.Print_Area" localSheetId="11">'PRES. CLASIF.  PROGRAMATICA'!$A$1:$F$43</definedName>
    <definedName name="_xlnm.Print_Titles" localSheetId="12">'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8">'PLANTILLA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62913"/>
</workbook>
</file>

<file path=xl/calcChain.xml><?xml version="1.0" encoding="utf-8"?>
<calcChain xmlns="http://schemas.openxmlformats.org/spreadsheetml/2006/main">
  <c r="A3" i="42" l="1"/>
  <c r="AK17" i="32" l="1"/>
  <c r="AK16" i="32"/>
  <c r="AK15" i="32"/>
  <c r="AK14" i="32"/>
  <c r="AK13" i="32"/>
  <c r="AK12" i="32"/>
  <c r="AK11" i="32"/>
  <c r="AK10" i="32"/>
  <c r="AK9" i="32"/>
  <c r="AK8" i="32"/>
  <c r="BP223" i="42" l="1"/>
  <c r="BP191" i="42"/>
  <c r="BP160" i="42"/>
  <c r="BP129" i="42"/>
  <c r="BP97" i="42"/>
  <c r="BP66" i="42"/>
  <c r="C55" i="12" l="1"/>
  <c r="C54" i="12"/>
  <c r="BP34" i="42"/>
  <c r="D6" i="14"/>
  <c r="M6" i="14" s="1"/>
  <c r="D11" i="14"/>
  <c r="D16" i="14"/>
  <c r="D25" i="14"/>
  <c r="D30" i="14"/>
  <c r="D37" i="14"/>
  <c r="D39" i="14"/>
  <c r="D43" i="14"/>
  <c r="D52" i="14"/>
  <c r="D56" i="14"/>
  <c r="D66" i="14"/>
  <c r="D76" i="14"/>
  <c r="D84" i="14"/>
  <c r="M84" i="14" s="1"/>
  <c r="D87" i="14"/>
  <c r="D93" i="14"/>
  <c r="D97" i="14"/>
  <c r="D108" i="14"/>
  <c r="D118" i="14"/>
  <c r="D128" i="14"/>
  <c r="D138" i="14"/>
  <c r="D148" i="14"/>
  <c r="D158" i="14"/>
  <c r="D166" i="14"/>
  <c r="D176" i="14"/>
  <c r="M176" i="14" s="1"/>
  <c r="D182" i="14"/>
  <c r="D193" i="14"/>
  <c r="D203" i="14"/>
  <c r="D209" i="14"/>
  <c r="D219" i="14"/>
  <c r="D228" i="14"/>
  <c r="D232" i="14"/>
  <c r="D247" i="14"/>
  <c r="D239" i="14"/>
  <c r="D241" i="14"/>
  <c r="D252" i="14"/>
  <c r="D259" i="14"/>
  <c r="M259" i="14" s="1"/>
  <c r="F46" i="11" s="1"/>
  <c r="D264" i="14"/>
  <c r="M264" i="14" s="1"/>
  <c r="F47" i="11" s="1"/>
  <c r="G47" i="11" s="1"/>
  <c r="D267" i="14"/>
  <c r="D274" i="14"/>
  <c r="D276" i="14"/>
  <c r="D285" i="14"/>
  <c r="D295" i="14"/>
  <c r="D300" i="14"/>
  <c r="D311" i="14"/>
  <c r="D320" i="14"/>
  <c r="D329" i="14"/>
  <c r="D333" i="14"/>
  <c r="D336" i="14"/>
  <c r="M336" i="14" s="1"/>
  <c r="F60" i="11" s="1"/>
  <c r="G60" i="11" s="1"/>
  <c r="D346" i="14"/>
  <c r="D353" i="14"/>
  <c r="D363" i="14"/>
  <c r="D373" i="14"/>
  <c r="D376" i="14"/>
  <c r="D381" i="14"/>
  <c r="D388" i="14"/>
  <c r="D394" i="14"/>
  <c r="D399" i="14"/>
  <c r="D408" i="14"/>
  <c r="D417" i="14"/>
  <c r="D420" i="14"/>
  <c r="D423" i="14"/>
  <c r="D425" i="14"/>
  <c r="D428" i="14"/>
  <c r="C428" i="14"/>
  <c r="E428" i="14"/>
  <c r="F428" i="14"/>
  <c r="G428" i="14"/>
  <c r="H428" i="14"/>
  <c r="I428" i="14"/>
  <c r="J428" i="14"/>
  <c r="K428" i="14"/>
  <c r="L428" i="14"/>
  <c r="M428" i="14"/>
  <c r="F74" i="11" s="1"/>
  <c r="G74" i="11" s="1"/>
  <c r="C423" i="14"/>
  <c r="E423" i="14"/>
  <c r="F423" i="14"/>
  <c r="G423" i="14"/>
  <c r="G398" i="14" s="1"/>
  <c r="H423" i="14"/>
  <c r="I423" i="14"/>
  <c r="J423" i="14"/>
  <c r="K423" i="14"/>
  <c r="L423" i="14"/>
  <c r="C394" i="14"/>
  <c r="E394" i="14"/>
  <c r="F394" i="14"/>
  <c r="G394" i="14"/>
  <c r="H394" i="14"/>
  <c r="I394" i="14"/>
  <c r="J394" i="14"/>
  <c r="K394" i="14"/>
  <c r="L394" i="14"/>
  <c r="M394" i="14"/>
  <c r="C209" i="14"/>
  <c r="E209" i="14"/>
  <c r="F209" i="14"/>
  <c r="G209" i="14"/>
  <c r="H209" i="14"/>
  <c r="I209" i="14"/>
  <c r="J209" i="14"/>
  <c r="K209" i="14"/>
  <c r="L209" i="14"/>
  <c r="C87" i="14"/>
  <c r="E87" i="14"/>
  <c r="F87" i="14"/>
  <c r="G87" i="14"/>
  <c r="H87" i="14"/>
  <c r="I87" i="14"/>
  <c r="J87" i="14"/>
  <c r="K87" i="14"/>
  <c r="L87" i="14"/>
  <c r="G21" i="11"/>
  <c r="C76" i="14"/>
  <c r="E76" i="14"/>
  <c r="F76" i="14"/>
  <c r="G76" i="14"/>
  <c r="H76" i="14"/>
  <c r="I76" i="14"/>
  <c r="J76" i="14"/>
  <c r="K76" i="14"/>
  <c r="L76" i="14"/>
  <c r="G19" i="11"/>
  <c r="C226" i="12"/>
  <c r="C225" i="12" s="1"/>
  <c r="C208" i="12" s="1"/>
  <c r="G36" i="10"/>
  <c r="C206" i="12"/>
  <c r="C205" i="12"/>
  <c r="C47" i="12"/>
  <c r="C222" i="12"/>
  <c r="C288" i="12"/>
  <c r="C287" i="12"/>
  <c r="C284" i="12"/>
  <c r="C282" i="12"/>
  <c r="C279" i="12"/>
  <c r="C274" i="12"/>
  <c r="C273" i="12"/>
  <c r="F54" i="10"/>
  <c r="G54" i="10"/>
  <c r="C269" i="12"/>
  <c r="C268" i="12"/>
  <c r="G52" i="10"/>
  <c r="C266" i="12"/>
  <c r="C264" i="12"/>
  <c r="C263" i="12" s="1"/>
  <c r="G51" i="10"/>
  <c r="C260" i="12"/>
  <c r="C259" i="12" s="1"/>
  <c r="C254" i="12"/>
  <c r="C253" i="12" s="1"/>
  <c r="C242" i="12" s="1"/>
  <c r="G47" i="10"/>
  <c r="C248" i="12"/>
  <c r="C247" i="12"/>
  <c r="C244" i="12"/>
  <c r="C243" i="12"/>
  <c r="C239" i="12"/>
  <c r="C237" i="12"/>
  <c r="F42" i="10"/>
  <c r="G42" i="10"/>
  <c r="C235" i="12"/>
  <c r="C231" i="12" s="1"/>
  <c r="C233" i="12"/>
  <c r="C229" i="12"/>
  <c r="C228" i="12"/>
  <c r="F37" i="10"/>
  <c r="G37" i="10"/>
  <c r="C220" i="12"/>
  <c r="C218" i="12"/>
  <c r="C216" i="12"/>
  <c r="C214" i="12"/>
  <c r="C212" i="12"/>
  <c r="C210" i="12"/>
  <c r="C209" i="12"/>
  <c r="C203" i="12"/>
  <c r="C202" i="12"/>
  <c r="F31" i="10"/>
  <c r="G31" i="10"/>
  <c r="C192" i="12"/>
  <c r="C187" i="12"/>
  <c r="C181" i="12"/>
  <c r="C180" i="12"/>
  <c r="C177" i="12"/>
  <c r="C173" i="12"/>
  <c r="C171" i="12"/>
  <c r="C169" i="12"/>
  <c r="C167" i="12"/>
  <c r="C160" i="12"/>
  <c r="C159" i="12"/>
  <c r="F27" i="10"/>
  <c r="G27" i="10"/>
  <c r="C152" i="12"/>
  <c r="C148" i="12"/>
  <c r="C144" i="12"/>
  <c r="C135" i="12"/>
  <c r="C126" i="12"/>
  <c r="C119" i="12"/>
  <c r="C114" i="12"/>
  <c r="C110" i="12"/>
  <c r="C106" i="12"/>
  <c r="C102" i="12"/>
  <c r="C97" i="12"/>
  <c r="C89" i="12"/>
  <c r="C85" i="12"/>
  <c r="C80" i="12"/>
  <c r="C72" i="12"/>
  <c r="C67" i="12"/>
  <c r="C65" i="12"/>
  <c r="C59" i="12"/>
  <c r="C44" i="12"/>
  <c r="C43" i="12"/>
  <c r="F14" i="10"/>
  <c r="G14" i="10"/>
  <c r="C41" i="12"/>
  <c r="C37" i="12"/>
  <c r="C35" i="12"/>
  <c r="C33" i="12"/>
  <c r="C31" i="12"/>
  <c r="C30" i="12"/>
  <c r="F13" i="10"/>
  <c r="G13" i="10"/>
  <c r="C22" i="12"/>
  <c r="C19" i="12"/>
  <c r="C16" i="12"/>
  <c r="C15" i="12"/>
  <c r="F8" i="10"/>
  <c r="G8" i="10"/>
  <c r="C7" i="12"/>
  <c r="C6" i="12"/>
  <c r="E4" i="38"/>
  <c r="A2" i="38"/>
  <c r="E23" i="38"/>
  <c r="E20" i="38"/>
  <c r="E16" i="38"/>
  <c r="E8" i="38"/>
  <c r="F107" i="24"/>
  <c r="F120" i="24"/>
  <c r="F145" i="24"/>
  <c r="F140" i="24"/>
  <c r="F136" i="24"/>
  <c r="F133" i="24"/>
  <c r="F128" i="24"/>
  <c r="F123" i="24"/>
  <c r="F118" i="24"/>
  <c r="F111" i="24"/>
  <c r="F100" i="24"/>
  <c r="F93" i="24"/>
  <c r="F90" i="24"/>
  <c r="F87" i="24"/>
  <c r="F77" i="24"/>
  <c r="F70" i="24"/>
  <c r="F65" i="24"/>
  <c r="F59" i="24"/>
  <c r="F51" i="24"/>
  <c r="F44" i="24"/>
  <c r="F37" i="24"/>
  <c r="F32" i="24"/>
  <c r="F28" i="24"/>
  <c r="F25" i="24"/>
  <c r="F23" i="24"/>
  <c r="F13" i="24"/>
  <c r="F8" i="24"/>
  <c r="F5" i="24"/>
  <c r="AG23" i="32"/>
  <c r="C2" i="32"/>
  <c r="A2" i="24"/>
  <c r="A2" i="25"/>
  <c r="A2" i="14"/>
  <c r="E15" i="10"/>
  <c r="E58" i="11"/>
  <c r="E55" i="10"/>
  <c r="E48" i="10"/>
  <c r="AY23" i="32"/>
  <c r="F247" i="14"/>
  <c r="G247" i="14"/>
  <c r="F264" i="14"/>
  <c r="G264" i="14"/>
  <c r="C425" i="14"/>
  <c r="C346" i="14"/>
  <c r="M346" i="14" s="1"/>
  <c r="F61" i="11" s="1"/>
  <c r="G61" i="11" s="1"/>
  <c r="E346" i="14"/>
  <c r="F346" i="14"/>
  <c r="G346" i="14"/>
  <c r="H346" i="14"/>
  <c r="I346" i="14"/>
  <c r="J346" i="14"/>
  <c r="K346" i="14"/>
  <c r="L346" i="14"/>
  <c r="L311" i="14"/>
  <c r="K311" i="14"/>
  <c r="K310" i="14" s="1"/>
  <c r="J311" i="14"/>
  <c r="E285" i="14"/>
  <c r="F285" i="14"/>
  <c r="F251" i="14" s="1"/>
  <c r="C285" i="14"/>
  <c r="M285" i="14" s="1"/>
  <c r="F51" i="11" s="1"/>
  <c r="G51" i="11" s="1"/>
  <c r="G285" i="14"/>
  <c r="H285" i="14"/>
  <c r="I285" i="14"/>
  <c r="J285" i="14"/>
  <c r="K285" i="14"/>
  <c r="L285" i="14"/>
  <c r="C259" i="14"/>
  <c r="L247" i="14"/>
  <c r="M17" i="14"/>
  <c r="F56" i="10"/>
  <c r="G56" i="10"/>
  <c r="C39" i="14"/>
  <c r="M253" i="14"/>
  <c r="E6" i="11"/>
  <c r="C97" i="14"/>
  <c r="C84" i="14"/>
  <c r="C66" i="14"/>
  <c r="C56" i="14"/>
  <c r="C52" i="14"/>
  <c r="C43" i="14"/>
  <c r="C30" i="14"/>
  <c r="C25" i="14"/>
  <c r="E11" i="14"/>
  <c r="C11" i="14"/>
  <c r="CN23" i="32"/>
  <c r="CE23" i="32"/>
  <c r="BW23" i="32"/>
  <c r="BG23" i="32"/>
  <c r="AK23" i="32"/>
  <c r="AQ22" i="32"/>
  <c r="BO22" i="32"/>
  <c r="CV22" i="32"/>
  <c r="AQ20" i="32"/>
  <c r="BO20" i="32" s="1"/>
  <c r="AQ19" i="32"/>
  <c r="BO19" i="32" s="1"/>
  <c r="AQ18" i="32"/>
  <c r="BO18" i="32" s="1"/>
  <c r="AQ17" i="32"/>
  <c r="BO17" i="32" s="1"/>
  <c r="CV17" i="32" s="1"/>
  <c r="AQ16" i="32"/>
  <c r="BO16" i="32" s="1"/>
  <c r="AQ15" i="32"/>
  <c r="BO15" i="32" s="1"/>
  <c r="AQ14" i="32"/>
  <c r="AQ13" i="32"/>
  <c r="BO13" i="32" s="1"/>
  <c r="AQ12" i="32"/>
  <c r="BO12" i="32" s="1"/>
  <c r="AQ11" i="32"/>
  <c r="BO11" i="32" s="1"/>
  <c r="AQ10" i="32"/>
  <c r="AQ9" i="32"/>
  <c r="BO9" i="32" s="1"/>
  <c r="CV9" i="32" s="1"/>
  <c r="AQ8" i="32"/>
  <c r="BO8" i="32" s="1"/>
  <c r="G228" i="14"/>
  <c r="H203" i="14"/>
  <c r="G203" i="14"/>
  <c r="F203" i="14"/>
  <c r="C3" i="3"/>
  <c r="D35" i="25"/>
  <c r="M429" i="14"/>
  <c r="M427" i="14"/>
  <c r="M426" i="14"/>
  <c r="M424" i="14"/>
  <c r="M422" i="14"/>
  <c r="M421" i="14"/>
  <c r="M419" i="14"/>
  <c r="M418" i="14"/>
  <c r="M416" i="14"/>
  <c r="M415" i="14"/>
  <c r="M414" i="14"/>
  <c r="M413" i="14"/>
  <c r="M412" i="14"/>
  <c r="M411" i="14"/>
  <c r="M410" i="14"/>
  <c r="M409" i="14"/>
  <c r="M407" i="14"/>
  <c r="M406" i="14"/>
  <c r="M405" i="14"/>
  <c r="M404" i="14"/>
  <c r="M403" i="14"/>
  <c r="M402" i="14"/>
  <c r="M401" i="14"/>
  <c r="M400" i="14"/>
  <c r="M397" i="14"/>
  <c r="M396" i="14"/>
  <c r="M395" i="14"/>
  <c r="M393" i="14"/>
  <c r="M392" i="14"/>
  <c r="M391" i="14"/>
  <c r="M390" i="14"/>
  <c r="M389" i="14"/>
  <c r="M387" i="14"/>
  <c r="M386" i="14"/>
  <c r="M385" i="14"/>
  <c r="M384" i="14"/>
  <c r="M383" i="14"/>
  <c r="M382" i="14"/>
  <c r="M379" i="14"/>
  <c r="M378" i="14"/>
  <c r="M377" i="14"/>
  <c r="M375" i="14"/>
  <c r="M374" i="14"/>
  <c r="M372" i="14"/>
  <c r="M371" i="14"/>
  <c r="M370" i="14"/>
  <c r="M369" i="14"/>
  <c r="M368" i="14"/>
  <c r="M367" i="14"/>
  <c r="M366" i="14"/>
  <c r="M365" i="14"/>
  <c r="M364" i="14"/>
  <c r="M362" i="14"/>
  <c r="M361" i="14"/>
  <c r="M360" i="14"/>
  <c r="M359" i="14"/>
  <c r="M358" i="14"/>
  <c r="M357" i="14"/>
  <c r="M356" i="14"/>
  <c r="M355" i="14"/>
  <c r="M354" i="14"/>
  <c r="M352" i="14"/>
  <c r="M351" i="14"/>
  <c r="M350" i="14"/>
  <c r="M349" i="14"/>
  <c r="M348" i="14"/>
  <c r="M347" i="14"/>
  <c r="M345" i="14"/>
  <c r="M344" i="14"/>
  <c r="M343" i="14"/>
  <c r="M342" i="14"/>
  <c r="M341" i="14"/>
  <c r="M340" i="14"/>
  <c r="M339" i="14"/>
  <c r="M338" i="14"/>
  <c r="M337" i="14"/>
  <c r="M335" i="14"/>
  <c r="M334" i="14"/>
  <c r="M331" i="14"/>
  <c r="M330" i="14"/>
  <c r="M328" i="14"/>
  <c r="M327" i="14"/>
  <c r="M326" i="14"/>
  <c r="M325" i="14"/>
  <c r="M324" i="14"/>
  <c r="M323" i="14"/>
  <c r="M322" i="14"/>
  <c r="M321" i="14"/>
  <c r="M319" i="14"/>
  <c r="M318" i="14"/>
  <c r="M317" i="14"/>
  <c r="M316" i="14"/>
  <c r="M315" i="14"/>
  <c r="M314" i="14"/>
  <c r="M313" i="14"/>
  <c r="M312" i="14"/>
  <c r="M309" i="14"/>
  <c r="M308" i="14"/>
  <c r="M307" i="14"/>
  <c r="M306" i="14"/>
  <c r="M305" i="14"/>
  <c r="M304" i="14"/>
  <c r="M303" i="14"/>
  <c r="M302" i="14"/>
  <c r="M301" i="14"/>
  <c r="M299" i="14"/>
  <c r="M298" i="14"/>
  <c r="M297" i="14"/>
  <c r="M296" i="14"/>
  <c r="M294" i="14"/>
  <c r="M293" i="14"/>
  <c r="M292" i="14"/>
  <c r="M291" i="14"/>
  <c r="M290" i="14"/>
  <c r="M289" i="14"/>
  <c r="M288" i="14"/>
  <c r="M287" i="14"/>
  <c r="M286" i="14"/>
  <c r="M284" i="14"/>
  <c r="M283" i="14"/>
  <c r="M282" i="14"/>
  <c r="M281" i="14"/>
  <c r="M280" i="14"/>
  <c r="M279" i="14"/>
  <c r="M278" i="14"/>
  <c r="M277" i="14"/>
  <c r="M275" i="14"/>
  <c r="M273" i="14"/>
  <c r="M272" i="14"/>
  <c r="M271" i="14"/>
  <c r="M270" i="14"/>
  <c r="M269" i="14"/>
  <c r="M268" i="14"/>
  <c r="M266" i="14"/>
  <c r="M265" i="14"/>
  <c r="M263" i="14"/>
  <c r="M262" i="14"/>
  <c r="M261" i="14"/>
  <c r="M260" i="14"/>
  <c r="M258" i="14"/>
  <c r="M257" i="14"/>
  <c r="M256" i="14"/>
  <c r="M255" i="14"/>
  <c r="M254" i="14"/>
  <c r="M250" i="14"/>
  <c r="M249" i="14"/>
  <c r="M248" i="14"/>
  <c r="M246" i="14"/>
  <c r="M245" i="14"/>
  <c r="M244" i="14"/>
  <c r="M243" i="14"/>
  <c r="M242" i="14"/>
  <c r="M240" i="14"/>
  <c r="M238" i="14"/>
  <c r="M237" i="14"/>
  <c r="M236" i="14"/>
  <c r="M235" i="14"/>
  <c r="M234" i="14"/>
  <c r="M233" i="14"/>
  <c r="M231" i="14"/>
  <c r="M230" i="14"/>
  <c r="M229" i="14"/>
  <c r="M227" i="14"/>
  <c r="M226" i="14"/>
  <c r="M225" i="14"/>
  <c r="M224" i="14"/>
  <c r="M223" i="14"/>
  <c r="M222" i="14"/>
  <c r="M221" i="14"/>
  <c r="M220" i="14"/>
  <c r="M218" i="14"/>
  <c r="M217" i="14"/>
  <c r="M216" i="14"/>
  <c r="M215" i="14"/>
  <c r="M214" i="14"/>
  <c r="M213" i="14"/>
  <c r="M212" i="14"/>
  <c r="M211" i="14"/>
  <c r="M210" i="14"/>
  <c r="M208" i="14"/>
  <c r="M207" i="14"/>
  <c r="M206" i="14"/>
  <c r="M205" i="14"/>
  <c r="M204" i="14"/>
  <c r="M202" i="14"/>
  <c r="M201" i="14"/>
  <c r="M200" i="14"/>
  <c r="M199" i="14"/>
  <c r="M198" i="14"/>
  <c r="M197" i="14"/>
  <c r="M196" i="14"/>
  <c r="M195" i="14"/>
  <c r="M194" i="14"/>
  <c r="M191" i="14"/>
  <c r="M190" i="14"/>
  <c r="M189" i="14"/>
  <c r="M188" i="14"/>
  <c r="M187" i="14"/>
  <c r="M186" i="14"/>
  <c r="M185" i="14"/>
  <c r="M184" i="14"/>
  <c r="M183" i="14"/>
  <c r="M181" i="14"/>
  <c r="M180" i="14"/>
  <c r="M179" i="14"/>
  <c r="M178" i="14"/>
  <c r="M177" i="14"/>
  <c r="M175" i="14"/>
  <c r="M174" i="14"/>
  <c r="M173" i="14"/>
  <c r="M172" i="14"/>
  <c r="M171" i="14"/>
  <c r="M170" i="14"/>
  <c r="M169" i="14"/>
  <c r="M168" i="14"/>
  <c r="M167" i="14"/>
  <c r="M165" i="14"/>
  <c r="M164" i="14"/>
  <c r="M163" i="14"/>
  <c r="M162" i="14"/>
  <c r="M161" i="14"/>
  <c r="M160" i="14"/>
  <c r="M159" i="14"/>
  <c r="M157" i="14"/>
  <c r="M156" i="14"/>
  <c r="M155" i="14"/>
  <c r="M154" i="14"/>
  <c r="M153" i="14"/>
  <c r="M152" i="14"/>
  <c r="M151" i="14"/>
  <c r="M150" i="14"/>
  <c r="M149" i="14"/>
  <c r="M147" i="14"/>
  <c r="M146" i="14"/>
  <c r="M145" i="14"/>
  <c r="M144" i="14"/>
  <c r="M143" i="14"/>
  <c r="M142" i="14"/>
  <c r="M141" i="14"/>
  <c r="M140" i="14"/>
  <c r="M139" i="14"/>
  <c r="M137" i="14"/>
  <c r="M136" i="14"/>
  <c r="M135" i="14"/>
  <c r="M134" i="14"/>
  <c r="M133" i="14"/>
  <c r="M132" i="14"/>
  <c r="M131" i="14"/>
  <c r="M130" i="14"/>
  <c r="M129" i="14"/>
  <c r="M127" i="14"/>
  <c r="M126" i="14"/>
  <c r="M125" i="14"/>
  <c r="M124" i="14"/>
  <c r="M123" i="14"/>
  <c r="M122" i="14"/>
  <c r="M121" i="14"/>
  <c r="M120" i="14"/>
  <c r="M119" i="14"/>
  <c r="M117" i="14"/>
  <c r="M116" i="14"/>
  <c r="M115" i="14"/>
  <c r="M114" i="14"/>
  <c r="M113" i="14"/>
  <c r="M112" i="14"/>
  <c r="M111" i="14"/>
  <c r="M110" i="14"/>
  <c r="M109" i="14"/>
  <c r="M106" i="14"/>
  <c r="M105" i="14"/>
  <c r="M104" i="14"/>
  <c r="M103" i="14"/>
  <c r="M102" i="14"/>
  <c r="M101" i="14"/>
  <c r="M100" i="14"/>
  <c r="M99" i="14"/>
  <c r="M98" i="14"/>
  <c r="M96" i="14"/>
  <c r="M95" i="14"/>
  <c r="M94" i="14"/>
  <c r="M92" i="14"/>
  <c r="M91" i="14"/>
  <c r="M90" i="14"/>
  <c r="M89" i="14"/>
  <c r="M88" i="14"/>
  <c r="M86" i="14"/>
  <c r="M85" i="14"/>
  <c r="M83" i="14"/>
  <c r="M82" i="14"/>
  <c r="M81" i="14"/>
  <c r="M80" i="14"/>
  <c r="M79" i="14"/>
  <c r="M78" i="14"/>
  <c r="M77" i="14"/>
  <c r="M75" i="14"/>
  <c r="M74" i="14"/>
  <c r="M73" i="14"/>
  <c r="M72" i="14"/>
  <c r="M71" i="14"/>
  <c r="M70" i="14"/>
  <c r="M69" i="14"/>
  <c r="M68" i="14"/>
  <c r="M67" i="14"/>
  <c r="M65" i="14"/>
  <c r="M64" i="14"/>
  <c r="M63" i="14"/>
  <c r="M62" i="14"/>
  <c r="M61" i="14"/>
  <c r="M60" i="14"/>
  <c r="M59" i="14"/>
  <c r="M58" i="14"/>
  <c r="M57" i="14"/>
  <c r="M55" i="14"/>
  <c r="M54" i="14"/>
  <c r="M53" i="14"/>
  <c r="M51" i="14"/>
  <c r="M50" i="14"/>
  <c r="M49" i="14"/>
  <c r="M48" i="14"/>
  <c r="M47" i="14"/>
  <c r="M46" i="14"/>
  <c r="M45" i="14"/>
  <c r="M44" i="14"/>
  <c r="M41" i="14"/>
  <c r="M40" i="14"/>
  <c r="M38" i="14"/>
  <c r="M36" i="14"/>
  <c r="M35" i="14"/>
  <c r="M34" i="14"/>
  <c r="M33" i="14"/>
  <c r="M32" i="14"/>
  <c r="M31" i="14"/>
  <c r="M29" i="14"/>
  <c r="M28" i="14"/>
  <c r="M27" i="14"/>
  <c r="M26" i="14"/>
  <c r="M24" i="14"/>
  <c r="M23" i="14"/>
  <c r="M22" i="14"/>
  <c r="M21" i="14"/>
  <c r="M20" i="14"/>
  <c r="M19" i="14"/>
  <c r="M18" i="14"/>
  <c r="M15" i="14"/>
  <c r="M14" i="14"/>
  <c r="M13" i="14"/>
  <c r="M12" i="14"/>
  <c r="M10" i="14"/>
  <c r="M9" i="14"/>
  <c r="M8" i="14"/>
  <c r="M7" i="14"/>
  <c r="L425" i="14"/>
  <c r="K425" i="14"/>
  <c r="J425" i="14"/>
  <c r="I425" i="14"/>
  <c r="H425" i="14"/>
  <c r="G425" i="14"/>
  <c r="F425" i="14"/>
  <c r="E425" i="14"/>
  <c r="M425" i="14" s="1"/>
  <c r="F73" i="11" s="1"/>
  <c r="G73" i="11" s="1"/>
  <c r="L420" i="14"/>
  <c r="K420" i="14"/>
  <c r="J420" i="14"/>
  <c r="I420" i="14"/>
  <c r="H420" i="14"/>
  <c r="G420" i="14"/>
  <c r="F420" i="14"/>
  <c r="F399" i="14"/>
  <c r="F398" i="14" s="1"/>
  <c r="F408" i="14"/>
  <c r="F417" i="14"/>
  <c r="E420" i="14"/>
  <c r="L417" i="14"/>
  <c r="K417" i="14"/>
  <c r="J417" i="14"/>
  <c r="I417" i="14"/>
  <c r="H417" i="14"/>
  <c r="G417" i="14"/>
  <c r="E417" i="14"/>
  <c r="L408" i="14"/>
  <c r="K408" i="14"/>
  <c r="J408" i="14"/>
  <c r="I408" i="14"/>
  <c r="H408" i="14"/>
  <c r="G408" i="14"/>
  <c r="E408" i="14"/>
  <c r="C408" i="14"/>
  <c r="M408" i="14"/>
  <c r="F69" i="11" s="1"/>
  <c r="G69" i="11" s="1"/>
  <c r="L399" i="14"/>
  <c r="L398" i="14" s="1"/>
  <c r="K399" i="14"/>
  <c r="J399" i="14"/>
  <c r="I399" i="14"/>
  <c r="I398" i="14" s="1"/>
  <c r="H399" i="14"/>
  <c r="G399" i="14"/>
  <c r="E399" i="14"/>
  <c r="C399" i="14"/>
  <c r="M399" i="14" s="1"/>
  <c r="F68" i="11" s="1"/>
  <c r="G68" i="11" s="1"/>
  <c r="L388" i="14"/>
  <c r="L380" i="14" s="1"/>
  <c r="L381" i="14"/>
  <c r="K388" i="14"/>
  <c r="J388" i="14"/>
  <c r="J380" i="14" s="1"/>
  <c r="I388" i="14"/>
  <c r="H388" i="14"/>
  <c r="H381" i="14"/>
  <c r="H380" i="14" s="1"/>
  <c r="G388" i="14"/>
  <c r="F388" i="14"/>
  <c r="E388" i="14"/>
  <c r="K381" i="14"/>
  <c r="J381" i="14"/>
  <c r="I381" i="14"/>
  <c r="I380" i="14" s="1"/>
  <c r="G381" i="14"/>
  <c r="G380" i="14" s="1"/>
  <c r="F381" i="14"/>
  <c r="E381" i="14"/>
  <c r="L376" i="14"/>
  <c r="K376" i="14"/>
  <c r="J376" i="14"/>
  <c r="I376" i="14"/>
  <c r="H376" i="14"/>
  <c r="G376" i="14"/>
  <c r="F376" i="14"/>
  <c r="E376" i="14"/>
  <c r="C376" i="14"/>
  <c r="M376" i="14" s="1"/>
  <c r="F65" i="11" s="1"/>
  <c r="G65" i="11"/>
  <c r="L373" i="14"/>
  <c r="K373" i="14"/>
  <c r="J373" i="14"/>
  <c r="J333" i="14"/>
  <c r="J336" i="14"/>
  <c r="J353" i="14"/>
  <c r="J363" i="14"/>
  <c r="J332" i="14"/>
  <c r="I373" i="14"/>
  <c r="H373" i="14"/>
  <c r="G373" i="14"/>
  <c r="F373" i="14"/>
  <c r="C373" i="14"/>
  <c r="E373" i="14"/>
  <c r="L363" i="14"/>
  <c r="K363" i="14"/>
  <c r="I363" i="14"/>
  <c r="I332" i="14" s="1"/>
  <c r="H363" i="14"/>
  <c r="G363" i="14"/>
  <c r="F363" i="14"/>
  <c r="E363" i="14"/>
  <c r="L353" i="14"/>
  <c r="L332" i="14" s="1"/>
  <c r="K353" i="14"/>
  <c r="I353" i="14"/>
  <c r="H353" i="14"/>
  <c r="H332" i="14" s="1"/>
  <c r="G353" i="14"/>
  <c r="G332" i="14" s="1"/>
  <c r="F353" i="14"/>
  <c r="E353" i="14"/>
  <c r="F333" i="14"/>
  <c r="F336" i="14"/>
  <c r="L336" i="14"/>
  <c r="K336" i="14"/>
  <c r="K333" i="14"/>
  <c r="K332" i="14" s="1"/>
  <c r="I336" i="14"/>
  <c r="I333" i="14"/>
  <c r="H336" i="14"/>
  <c r="G336" i="14"/>
  <c r="G333" i="14"/>
  <c r="E336" i="14"/>
  <c r="L333" i="14"/>
  <c r="H333" i="14"/>
  <c r="E333" i="14"/>
  <c r="L329" i="14"/>
  <c r="K329" i="14"/>
  <c r="J329" i="14"/>
  <c r="J320" i="14"/>
  <c r="J310" i="14" s="1"/>
  <c r="I329" i="14"/>
  <c r="H329" i="14"/>
  <c r="G329" i="14"/>
  <c r="F329" i="14"/>
  <c r="F311" i="14"/>
  <c r="F320" i="14"/>
  <c r="F310" i="14" s="1"/>
  <c r="E329" i="14"/>
  <c r="L320" i="14"/>
  <c r="K320" i="14"/>
  <c r="I320" i="14"/>
  <c r="I311" i="14"/>
  <c r="I310" i="14"/>
  <c r="H320" i="14"/>
  <c r="G320" i="14"/>
  <c r="E320" i="14"/>
  <c r="E311" i="14"/>
  <c r="E310" i="14" s="1"/>
  <c r="H311" i="14"/>
  <c r="G311" i="14"/>
  <c r="G310" i="14"/>
  <c r="L300" i="14"/>
  <c r="K300" i="14"/>
  <c r="J300" i="14"/>
  <c r="I300" i="14"/>
  <c r="H300" i="14"/>
  <c r="G300" i="14"/>
  <c r="F300" i="14"/>
  <c r="E300" i="14"/>
  <c r="M300" i="14" s="1"/>
  <c r="F53" i="11" s="1"/>
  <c r="G53" i="11" s="1"/>
  <c r="L295" i="14"/>
  <c r="K295" i="14"/>
  <c r="J295" i="14"/>
  <c r="I295" i="14"/>
  <c r="H295" i="14"/>
  <c r="G295" i="14"/>
  <c r="F295" i="14"/>
  <c r="E295" i="14"/>
  <c r="M295" i="14" s="1"/>
  <c r="L276" i="14"/>
  <c r="K276" i="14"/>
  <c r="J276" i="14"/>
  <c r="I276" i="14"/>
  <c r="H276" i="14"/>
  <c r="G276" i="14"/>
  <c r="F276" i="14"/>
  <c r="E276" i="14"/>
  <c r="C276" i="14"/>
  <c r="L274" i="14"/>
  <c r="K274" i="14"/>
  <c r="J274" i="14"/>
  <c r="I274" i="14"/>
  <c r="H274" i="14"/>
  <c r="G274" i="14"/>
  <c r="F274" i="14"/>
  <c r="E274" i="14"/>
  <c r="L267" i="14"/>
  <c r="K267" i="14"/>
  <c r="K252" i="14"/>
  <c r="K259" i="14"/>
  <c r="K264" i="14"/>
  <c r="J267" i="14"/>
  <c r="I267" i="14"/>
  <c r="I252" i="14"/>
  <c r="I251" i="14" s="1"/>
  <c r="I259" i="14"/>
  <c r="I264" i="14"/>
  <c r="H267" i="14"/>
  <c r="G267" i="14"/>
  <c r="F267" i="14"/>
  <c r="E267" i="14"/>
  <c r="E252" i="14"/>
  <c r="M252" i="14" s="1"/>
  <c r="E259" i="14"/>
  <c r="E264" i="14"/>
  <c r="L259" i="14"/>
  <c r="L251" i="14" s="1"/>
  <c r="L252" i="14"/>
  <c r="L264" i="14"/>
  <c r="J259" i="14"/>
  <c r="J251" i="14" s="1"/>
  <c r="J252" i="14"/>
  <c r="J264" i="14"/>
  <c r="H259" i="14"/>
  <c r="G259" i="14"/>
  <c r="F259" i="14"/>
  <c r="F252" i="14"/>
  <c r="H252" i="14"/>
  <c r="G252" i="14"/>
  <c r="L241" i="14"/>
  <c r="K241" i="14"/>
  <c r="J241" i="14"/>
  <c r="I241" i="14"/>
  <c r="H241" i="14"/>
  <c r="G241" i="14"/>
  <c r="F241" i="14"/>
  <c r="E241" i="14"/>
  <c r="C241" i="14"/>
  <c r="M241" i="14"/>
  <c r="F42" i="11" s="1"/>
  <c r="G42" i="11" s="1"/>
  <c r="L239" i="14"/>
  <c r="K239" i="14"/>
  <c r="J239" i="14"/>
  <c r="I239" i="14"/>
  <c r="H239" i="14"/>
  <c r="G239" i="14"/>
  <c r="F239" i="14"/>
  <c r="E239" i="14"/>
  <c r="L232" i="14"/>
  <c r="K232" i="14"/>
  <c r="J232" i="14"/>
  <c r="J193" i="14"/>
  <c r="J203" i="14"/>
  <c r="J219" i="14"/>
  <c r="J192" i="14" s="1"/>
  <c r="J228" i="14"/>
  <c r="J247" i="14"/>
  <c r="I232" i="14"/>
  <c r="H232" i="14"/>
  <c r="H193" i="14"/>
  <c r="H219" i="14"/>
  <c r="H228" i="14"/>
  <c r="H247" i="14"/>
  <c r="G232" i="14"/>
  <c r="F232" i="14"/>
  <c r="E232" i="14"/>
  <c r="L228" i="14"/>
  <c r="K228" i="14"/>
  <c r="I228" i="14"/>
  <c r="I193" i="14"/>
  <c r="I203" i="14"/>
  <c r="I219" i="14"/>
  <c r="I247" i="14"/>
  <c r="I192" i="14"/>
  <c r="F228" i="14"/>
  <c r="E228" i="14"/>
  <c r="C228" i="14"/>
  <c r="M228" i="14"/>
  <c r="F39" i="11" s="1"/>
  <c r="G39" i="11" s="1"/>
  <c r="L219" i="14"/>
  <c r="K219" i="14"/>
  <c r="G219" i="14"/>
  <c r="F219" i="14"/>
  <c r="E219" i="14"/>
  <c r="L193" i="14"/>
  <c r="K193" i="14"/>
  <c r="G193" i="14"/>
  <c r="F193" i="14"/>
  <c r="E193" i="14"/>
  <c r="L182" i="14"/>
  <c r="K182" i="14"/>
  <c r="J182" i="14"/>
  <c r="I182" i="14"/>
  <c r="H182" i="14"/>
  <c r="G182" i="14"/>
  <c r="F182" i="14"/>
  <c r="E182" i="14"/>
  <c r="L176" i="14"/>
  <c r="K176" i="14"/>
  <c r="J176" i="14"/>
  <c r="I176" i="14"/>
  <c r="H176" i="14"/>
  <c r="G176" i="14"/>
  <c r="F176" i="14"/>
  <c r="E176" i="14"/>
  <c r="L166" i="14"/>
  <c r="K166" i="14"/>
  <c r="J166" i="14"/>
  <c r="I166" i="14"/>
  <c r="H166" i="14"/>
  <c r="G166" i="14"/>
  <c r="F166" i="14"/>
  <c r="E166" i="14"/>
  <c r="L158" i="14"/>
  <c r="K158" i="14"/>
  <c r="J158" i="14"/>
  <c r="I158" i="14"/>
  <c r="H158" i="14"/>
  <c r="G158" i="14"/>
  <c r="F158" i="14"/>
  <c r="E158" i="14"/>
  <c r="L148" i="14"/>
  <c r="K148" i="14"/>
  <c r="J148" i="14"/>
  <c r="I148" i="14"/>
  <c r="H148" i="14"/>
  <c r="G148" i="14"/>
  <c r="F148" i="14"/>
  <c r="E148" i="14"/>
  <c r="L138" i="14"/>
  <c r="K138" i="14"/>
  <c r="J138" i="14"/>
  <c r="I138" i="14"/>
  <c r="H138" i="14"/>
  <c r="H108" i="14"/>
  <c r="H118" i="14"/>
  <c r="H128" i="14"/>
  <c r="G138" i="14"/>
  <c r="F138" i="14"/>
  <c r="C138" i="14"/>
  <c r="M138" i="14" s="1"/>
  <c r="E138" i="14"/>
  <c r="G28" i="11"/>
  <c r="L128" i="14"/>
  <c r="K128" i="14"/>
  <c r="K107" i="14" s="1"/>
  <c r="K108" i="14"/>
  <c r="K118" i="14"/>
  <c r="J128" i="14"/>
  <c r="J107" i="14" s="1"/>
  <c r="I128" i="14"/>
  <c r="G128" i="14"/>
  <c r="G108" i="14"/>
  <c r="G118" i="14"/>
  <c r="F128" i="14"/>
  <c r="E128" i="14"/>
  <c r="M128" i="14" s="1"/>
  <c r="F27" i="11" s="1"/>
  <c r="L118" i="14"/>
  <c r="J118" i="14"/>
  <c r="J108" i="14"/>
  <c r="I118" i="14"/>
  <c r="I107" i="14" s="1"/>
  <c r="I108" i="14"/>
  <c r="F118" i="14"/>
  <c r="E118" i="14"/>
  <c r="E107" i="14" s="1"/>
  <c r="E108" i="14"/>
  <c r="L108" i="14"/>
  <c r="L107" i="14" s="1"/>
  <c r="F108" i="14"/>
  <c r="L97" i="14"/>
  <c r="K97" i="14"/>
  <c r="J97" i="14"/>
  <c r="I97" i="14"/>
  <c r="H97" i="14"/>
  <c r="G97" i="14"/>
  <c r="F97" i="14"/>
  <c r="E97" i="14"/>
  <c r="L93" i="14"/>
  <c r="K93" i="14"/>
  <c r="J93" i="14"/>
  <c r="I93" i="14"/>
  <c r="H93" i="14"/>
  <c r="G93" i="14"/>
  <c r="M93" i="14" s="1"/>
  <c r="F22" i="11" s="1"/>
  <c r="G22" i="11" s="1"/>
  <c r="F93" i="14"/>
  <c r="E93" i="14"/>
  <c r="L84" i="14"/>
  <c r="K84" i="14"/>
  <c r="J84" i="14"/>
  <c r="I84" i="14"/>
  <c r="H84" i="14"/>
  <c r="G84" i="14"/>
  <c r="F84" i="14"/>
  <c r="E84" i="14"/>
  <c r="L66" i="14"/>
  <c r="K66" i="14"/>
  <c r="J66" i="14"/>
  <c r="I66" i="14"/>
  <c r="I43" i="14"/>
  <c r="I52" i="14"/>
  <c r="I56" i="14"/>
  <c r="I6" i="14"/>
  <c r="I11" i="14"/>
  <c r="I16" i="14"/>
  <c r="I25" i="14"/>
  <c r="I30" i="14"/>
  <c r="I37" i="14"/>
  <c r="I39" i="14"/>
  <c r="H66" i="14"/>
  <c r="G66" i="14"/>
  <c r="G43" i="14"/>
  <c r="G52" i="14"/>
  <c r="G56" i="14"/>
  <c r="F66" i="14"/>
  <c r="F42" i="14" s="1"/>
  <c r="E66" i="14"/>
  <c r="L56" i="14"/>
  <c r="L42" i="14" s="1"/>
  <c r="K56" i="14"/>
  <c r="J56" i="14"/>
  <c r="H56" i="14"/>
  <c r="F56" i="14"/>
  <c r="M56" i="14" s="1"/>
  <c r="F17" i="11" s="1"/>
  <c r="E56" i="14"/>
  <c r="L52" i="14"/>
  <c r="K52" i="14"/>
  <c r="J52" i="14"/>
  <c r="H52" i="14"/>
  <c r="H42" i="14" s="1"/>
  <c r="F52" i="14"/>
  <c r="E52" i="14"/>
  <c r="L43" i="14"/>
  <c r="L6" i="14"/>
  <c r="L11" i="14"/>
  <c r="L16" i="14"/>
  <c r="L25" i="14"/>
  <c r="L30" i="14"/>
  <c r="L37" i="14"/>
  <c r="L39" i="14"/>
  <c r="L5" i="14"/>
  <c r="L203" i="14"/>
  <c r="L310" i="14"/>
  <c r="K43" i="14"/>
  <c r="J43" i="14"/>
  <c r="J42" i="14" s="1"/>
  <c r="H43" i="14"/>
  <c r="F43" i="14"/>
  <c r="E43" i="14"/>
  <c r="G15" i="11"/>
  <c r="K39" i="14"/>
  <c r="J39" i="14"/>
  <c r="H39" i="14"/>
  <c r="G39" i="14"/>
  <c r="F39" i="14"/>
  <c r="E39" i="14"/>
  <c r="K37" i="14"/>
  <c r="J37" i="14"/>
  <c r="H37" i="14"/>
  <c r="G37" i="14"/>
  <c r="F37" i="14"/>
  <c r="E37" i="14"/>
  <c r="K30" i="14"/>
  <c r="J30" i="14"/>
  <c r="H30" i="14"/>
  <c r="G30" i="14"/>
  <c r="F30" i="14"/>
  <c r="E30" i="14"/>
  <c r="K25" i="14"/>
  <c r="J25" i="14"/>
  <c r="H25" i="14"/>
  <c r="M25" i="14" s="1"/>
  <c r="F10" i="11" s="1"/>
  <c r="G25" i="14"/>
  <c r="G6" i="14"/>
  <c r="G11" i="14"/>
  <c r="G16" i="14"/>
  <c r="G5" i="14" s="1"/>
  <c r="G251" i="14"/>
  <c r="F25" i="14"/>
  <c r="E25" i="14"/>
  <c r="K16" i="14"/>
  <c r="J16" i="14"/>
  <c r="H16" i="14"/>
  <c r="F16" i="14"/>
  <c r="E16" i="14"/>
  <c r="C16" i="14"/>
  <c r="K11" i="14"/>
  <c r="J11" i="14"/>
  <c r="H11" i="14"/>
  <c r="F11" i="14"/>
  <c r="K6" i="14"/>
  <c r="K5" i="14" s="1"/>
  <c r="J6" i="14"/>
  <c r="H6" i="14"/>
  <c r="F6" i="14"/>
  <c r="E6" i="14"/>
  <c r="E5" i="14" s="1"/>
  <c r="C6" i="14"/>
  <c r="A2" i="12"/>
  <c r="A2" i="11"/>
  <c r="A2" i="10"/>
  <c r="F53" i="10"/>
  <c r="G53" i="10"/>
  <c r="F50" i="10"/>
  <c r="G50" i="10"/>
  <c r="F39" i="10"/>
  <c r="G39" i="10"/>
  <c r="F35" i="10"/>
  <c r="G35" i="10"/>
  <c r="F25" i="10"/>
  <c r="G25" i="10"/>
  <c r="F20" i="10"/>
  <c r="G20" i="10"/>
  <c r="F19" i="10"/>
  <c r="G19" i="10"/>
  <c r="F18" i="10"/>
  <c r="G18" i="10"/>
  <c r="F17" i="10"/>
  <c r="G17" i="10"/>
  <c r="F16" i="10"/>
  <c r="F12" i="10"/>
  <c r="G12" i="10"/>
  <c r="F11" i="10"/>
  <c r="G11" i="10"/>
  <c r="F10" i="10"/>
  <c r="G10" i="10"/>
  <c r="F9" i="10"/>
  <c r="G9" i="10"/>
  <c r="C420" i="14"/>
  <c r="C417" i="14"/>
  <c r="C388" i="14"/>
  <c r="C380" i="14" s="1"/>
  <c r="C381" i="14"/>
  <c r="C363" i="14"/>
  <c r="M363" i="14" s="1"/>
  <c r="F63" i="11" s="1"/>
  <c r="G63" i="11" s="1"/>
  <c r="C353" i="14"/>
  <c r="C336" i="14"/>
  <c r="C333" i="14"/>
  <c r="C329" i="14"/>
  <c r="M329" i="14" s="1"/>
  <c r="F57" i="11" s="1"/>
  <c r="G57" i="11" s="1"/>
  <c r="C320" i="14"/>
  <c r="C311" i="14"/>
  <c r="C300" i="14"/>
  <c r="C295" i="14"/>
  <c r="F52" i="11"/>
  <c r="G52" i="11" s="1"/>
  <c r="C274" i="14"/>
  <c r="C267" i="14"/>
  <c r="H264" i="14"/>
  <c r="C264" i="14"/>
  <c r="C252" i="14"/>
  <c r="K247" i="14"/>
  <c r="E247" i="14"/>
  <c r="C247" i="14"/>
  <c r="C239" i="14"/>
  <c r="C232" i="14"/>
  <c r="C219" i="14"/>
  <c r="K203" i="14"/>
  <c r="E203" i="14"/>
  <c r="M203" i="14" s="1"/>
  <c r="F36" i="11" s="1"/>
  <c r="G36" i="11" s="1"/>
  <c r="C203" i="14"/>
  <c r="C193" i="14"/>
  <c r="C182" i="14"/>
  <c r="G33" i="11"/>
  <c r="C176" i="14"/>
  <c r="C166" i="14"/>
  <c r="G31" i="11"/>
  <c r="C158" i="14"/>
  <c r="C148" i="14"/>
  <c r="G29" i="11"/>
  <c r="C128" i="14"/>
  <c r="C118" i="14"/>
  <c r="C108" i="14"/>
  <c r="C93" i="14"/>
  <c r="C37" i="14"/>
  <c r="M37" i="14"/>
  <c r="E67" i="11"/>
  <c r="E54" i="11"/>
  <c r="E44" i="11"/>
  <c r="E34" i="11"/>
  <c r="E24" i="11"/>
  <c r="E14" i="11"/>
  <c r="E59" i="10"/>
  <c r="E44" i="10"/>
  <c r="E38" i="10"/>
  <c r="E33" i="10"/>
  <c r="E29" i="10"/>
  <c r="E23" i="10"/>
  <c r="E21" i="10"/>
  <c r="E6" i="10"/>
  <c r="E380" i="14"/>
  <c r="C77" i="10"/>
  <c r="M420" i="14"/>
  <c r="F71" i="11" s="1"/>
  <c r="G71" i="11" s="1"/>
  <c r="J398" i="14"/>
  <c r="E42" i="14"/>
  <c r="G9" i="11"/>
  <c r="G8" i="11"/>
  <c r="K398" i="14"/>
  <c r="F380" i="14"/>
  <c r="M388" i="14"/>
  <c r="M267" i="14"/>
  <c r="F48" i="11" s="1"/>
  <c r="G48" i="11" s="1"/>
  <c r="F192" i="14"/>
  <c r="G38" i="11"/>
  <c r="G32" i="11"/>
  <c r="C42" i="14"/>
  <c r="G20" i="11"/>
  <c r="M52" i="14"/>
  <c r="G16" i="11"/>
  <c r="J5" i="14"/>
  <c r="F58" i="10"/>
  <c r="G58" i="10"/>
  <c r="F57" i="10"/>
  <c r="G57" i="10"/>
  <c r="F43" i="10"/>
  <c r="G43" i="10"/>
  <c r="G41" i="10"/>
  <c r="F40" i="10"/>
  <c r="G40" i="10"/>
  <c r="F32" i="10"/>
  <c r="G32" i="10"/>
  <c r="E61" i="10"/>
  <c r="E192" i="14"/>
  <c r="F43" i="24"/>
  <c r="F132" i="24"/>
  <c r="F89" i="24"/>
  <c r="F4" i="24"/>
  <c r="F147" i="24"/>
  <c r="E26" i="38"/>
  <c r="G16" i="10"/>
  <c r="F15" i="10"/>
  <c r="G15" i="10"/>
  <c r="G45" i="11"/>
  <c r="G25" i="11"/>
  <c r="E332" i="14"/>
  <c r="M381" i="14"/>
  <c r="C82" i="11"/>
  <c r="G26" i="11"/>
  <c r="M247" i="14"/>
  <c r="F43" i="11" s="1"/>
  <c r="G43" i="11" s="1"/>
  <c r="G7" i="11"/>
  <c r="C286" i="12"/>
  <c r="F60" i="10"/>
  <c r="F55" i="10"/>
  <c r="C278" i="12"/>
  <c r="C78" i="10"/>
  <c r="G46" i="10"/>
  <c r="C76" i="10"/>
  <c r="F45" i="10"/>
  <c r="F38" i="10"/>
  <c r="C75" i="10" s="1"/>
  <c r="F34" i="10"/>
  <c r="F30" i="10"/>
  <c r="C179" i="12"/>
  <c r="C166" i="12"/>
  <c r="F28" i="10"/>
  <c r="G28" i="10"/>
  <c r="C79" i="12"/>
  <c r="F26" i="10"/>
  <c r="G26" i="10"/>
  <c r="C58" i="12"/>
  <c r="F24" i="10"/>
  <c r="C53" i="12"/>
  <c r="F22" i="10"/>
  <c r="C5" i="12"/>
  <c r="F7" i="10"/>
  <c r="G60" i="10"/>
  <c r="F59" i="10"/>
  <c r="G55" i="10"/>
  <c r="C69" i="10"/>
  <c r="F48" i="10"/>
  <c r="G49" i="10"/>
  <c r="G45" i="10"/>
  <c r="F44" i="10"/>
  <c r="G44" i="10" s="1"/>
  <c r="G34" i="10"/>
  <c r="F33" i="10"/>
  <c r="G33" i="10" s="1"/>
  <c r="F29" i="10"/>
  <c r="G29" i="10"/>
  <c r="G30" i="10"/>
  <c r="C57" i="12"/>
  <c r="G24" i="10"/>
  <c r="F23" i="10"/>
  <c r="G23" i="10"/>
  <c r="F21" i="10"/>
  <c r="G21" i="10"/>
  <c r="G22" i="10"/>
  <c r="G7" i="10"/>
  <c r="F6" i="10"/>
  <c r="G59" i="10"/>
  <c r="C74" i="10"/>
  <c r="G6" i="10"/>
  <c r="G46" i="11" l="1"/>
  <c r="G10" i="11"/>
  <c r="G17" i="11"/>
  <c r="F14" i="11"/>
  <c r="G27" i="11"/>
  <c r="H192" i="14"/>
  <c r="M11" i="14"/>
  <c r="M43" i="14"/>
  <c r="M39" i="14"/>
  <c r="F13" i="11" s="1"/>
  <c r="G13" i="11" s="1"/>
  <c r="D332" i="14"/>
  <c r="J430" i="14"/>
  <c r="C92" i="11" s="1"/>
  <c r="M423" i="14"/>
  <c r="D398" i="14"/>
  <c r="M239" i="14"/>
  <c r="D192" i="14"/>
  <c r="C332" i="14"/>
  <c r="M332" i="14" s="1"/>
  <c r="C398" i="14"/>
  <c r="M16" i="14"/>
  <c r="M182" i="14"/>
  <c r="K192" i="14"/>
  <c r="C310" i="14"/>
  <c r="H5" i="14"/>
  <c r="I42" i="14"/>
  <c r="G107" i="14"/>
  <c r="H107" i="14"/>
  <c r="G192" i="14"/>
  <c r="M232" i="14"/>
  <c r="F40" i="11" s="1"/>
  <c r="G40" i="11" s="1"/>
  <c r="F332" i="14"/>
  <c r="E398" i="14"/>
  <c r="M30" i="14"/>
  <c r="F11" i="11" s="1"/>
  <c r="G11" i="11" s="1"/>
  <c r="M66" i="14"/>
  <c r="F18" i="11" s="1"/>
  <c r="G18" i="11" s="1"/>
  <c r="D310" i="14"/>
  <c r="M209" i="14"/>
  <c r="F37" i="11" s="1"/>
  <c r="G37" i="11" s="1"/>
  <c r="M97" i="14"/>
  <c r="F23" i="11" s="1"/>
  <c r="G23" i="11" s="1"/>
  <c r="M311" i="14"/>
  <c r="F55" i="11" s="1"/>
  <c r="C5" i="14"/>
  <c r="M333" i="14"/>
  <c r="F59" i="11" s="1"/>
  <c r="C107" i="14"/>
  <c r="M118" i="14"/>
  <c r="M166" i="14"/>
  <c r="M193" i="14"/>
  <c r="F35" i="11" s="1"/>
  <c r="M320" i="14"/>
  <c r="F56" i="11" s="1"/>
  <c r="G56" i="11" s="1"/>
  <c r="F5" i="14"/>
  <c r="F430" i="14" s="1"/>
  <c r="K42" i="14"/>
  <c r="K430" i="14" s="1"/>
  <c r="C89" i="11" s="1"/>
  <c r="I5" i="14"/>
  <c r="I430" i="14" s="1"/>
  <c r="H251" i="14"/>
  <c r="M274" i="14"/>
  <c r="F12" i="11"/>
  <c r="G12" i="11" s="1"/>
  <c r="C251" i="14"/>
  <c r="M353" i="14"/>
  <c r="F62" i="11" s="1"/>
  <c r="G62" i="11" s="1"/>
  <c r="M417" i="14"/>
  <c r="F70" i="11" s="1"/>
  <c r="G70" i="11" s="1"/>
  <c r="G42" i="14"/>
  <c r="G430" i="14" s="1"/>
  <c r="F107" i="14"/>
  <c r="M158" i="14"/>
  <c r="F30" i="11" s="1"/>
  <c r="G30" i="11" s="1"/>
  <c r="L192" i="14"/>
  <c r="L430" i="14" s="1"/>
  <c r="C93" i="11" s="1"/>
  <c r="E251" i="14"/>
  <c r="E430" i="14" s="1"/>
  <c r="K251" i="14"/>
  <c r="M276" i="14"/>
  <c r="F50" i="11" s="1"/>
  <c r="G50" i="11" s="1"/>
  <c r="H310" i="14"/>
  <c r="M373" i="14"/>
  <c r="F64" i="11" s="1"/>
  <c r="G64" i="11" s="1"/>
  <c r="K380" i="14"/>
  <c r="H398" i="14"/>
  <c r="M76" i="14"/>
  <c r="D380" i="14"/>
  <c r="M380" i="14" s="1"/>
  <c r="F66" i="11" s="1"/>
  <c r="M219" i="14"/>
  <c r="D251" i="14"/>
  <c r="M108" i="14"/>
  <c r="M148" i="14"/>
  <c r="M87" i="14"/>
  <c r="G38" i="10"/>
  <c r="M251" i="14"/>
  <c r="C192" i="14"/>
  <c r="C430" i="14" s="1"/>
  <c r="C88" i="11" s="1"/>
  <c r="C258" i="12"/>
  <c r="C293" i="12" s="1"/>
  <c r="G48" i="10"/>
  <c r="D107" i="14"/>
  <c r="M107" i="14" s="1"/>
  <c r="D42" i="14"/>
  <c r="M42" i="14" s="1"/>
  <c r="D5" i="14"/>
  <c r="G14" i="11"/>
  <c r="CV15" i="32"/>
  <c r="CV20" i="32"/>
  <c r="CV19" i="32"/>
  <c r="CV18" i="32"/>
  <c r="CV16" i="32"/>
  <c r="BO14" i="32"/>
  <c r="CV14" i="32" s="1"/>
  <c r="AQ23" i="32"/>
  <c r="CV13" i="32"/>
  <c r="CV12" i="32"/>
  <c r="CV11" i="32"/>
  <c r="BO10" i="32"/>
  <c r="CV8" i="32"/>
  <c r="E75" i="11"/>
  <c r="C67" i="10"/>
  <c r="C73" i="10"/>
  <c r="C68" i="10"/>
  <c r="F61" i="10"/>
  <c r="G61" i="10" s="1"/>
  <c r="C83" i="11" l="1"/>
  <c r="G66" i="11"/>
  <c r="C91" i="11"/>
  <c r="H430" i="14"/>
  <c r="F54" i="11"/>
  <c r="G54" i="11" s="1"/>
  <c r="G55" i="11"/>
  <c r="F41" i="11"/>
  <c r="G41" i="11" s="1"/>
  <c r="M5" i="14"/>
  <c r="M310" i="14"/>
  <c r="M398" i="14"/>
  <c r="F49" i="11"/>
  <c r="G35" i="11"/>
  <c r="F34" i="11"/>
  <c r="G34" i="11" s="1"/>
  <c r="G59" i="11"/>
  <c r="F58" i="11"/>
  <c r="G58" i="11" s="1"/>
  <c r="F72" i="11"/>
  <c r="G72" i="11" s="1"/>
  <c r="F24" i="11"/>
  <c r="G24" i="11" s="1"/>
  <c r="F6" i="11"/>
  <c r="M192" i="14"/>
  <c r="D430" i="14"/>
  <c r="C90" i="11" s="1"/>
  <c r="C94" i="11" s="1"/>
  <c r="BO23" i="32"/>
  <c r="CV10" i="32"/>
  <c r="CV23" i="32" s="1"/>
  <c r="C79" i="10"/>
  <c r="D73" i="10" s="1"/>
  <c r="C70" i="10"/>
  <c r="D68" i="10" s="1"/>
  <c r="M430" i="14" l="1"/>
  <c r="G49" i="11"/>
  <c r="F44" i="11"/>
  <c r="F67" i="11"/>
  <c r="G6" i="11"/>
  <c r="C79" i="11"/>
  <c r="D89" i="11"/>
  <c r="D88" i="11"/>
  <c r="D93" i="11"/>
  <c r="D92" i="11"/>
  <c r="D91" i="11"/>
  <c r="D90" i="11"/>
  <c r="D76" i="10"/>
  <c r="D74" i="10"/>
  <c r="D78" i="10"/>
  <c r="D75" i="10"/>
  <c r="D77" i="10"/>
  <c r="D67" i="10"/>
  <c r="D69" i="10"/>
  <c r="G67" i="11" l="1"/>
  <c r="C81" i="11"/>
  <c r="C80" i="11"/>
  <c r="G44" i="11"/>
  <c r="F75" i="11"/>
  <c r="G75" i="11" s="1"/>
  <c r="D94" i="11"/>
  <c r="D70" i="10"/>
  <c r="D79" i="10"/>
  <c r="C84" i="11" l="1"/>
  <c r="D79" i="11" l="1"/>
  <c r="D82" i="11"/>
  <c r="D83" i="11"/>
  <c r="D80" i="11"/>
  <c r="D81" i="11"/>
  <c r="D84" i="11" l="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3"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38" authorId="1" shapeId="0">
      <text>
        <r>
          <rPr>
            <b/>
            <sz val="9"/>
            <color indexed="81"/>
            <rFont val="Tahoma"/>
            <family val="2"/>
          </rPr>
          <t>Clasificación emitida en acuerdo del 8 de agosto 2013 DOF Por el CONAC</t>
        </r>
        <r>
          <rPr>
            <sz val="9"/>
            <color indexed="81"/>
            <rFont val="Tahoma"/>
            <family val="2"/>
          </rPr>
          <t xml:space="preserve">
</t>
        </r>
      </text>
    </comment>
    <comment ref="AM45"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69" authorId="1" shapeId="0">
      <text>
        <r>
          <rPr>
            <b/>
            <sz val="9"/>
            <color indexed="81"/>
            <rFont val="Tahoma"/>
            <family val="2"/>
          </rPr>
          <t>Clasificación emitida en acuerdo del 8 de agosto 2013 DOF Por el CONAC</t>
        </r>
        <r>
          <rPr>
            <sz val="9"/>
            <color indexed="81"/>
            <rFont val="Tahoma"/>
            <family val="2"/>
          </rPr>
          <t xml:space="preserve">
</t>
        </r>
      </text>
    </comment>
    <comment ref="AM76"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01" authorId="1" shapeId="0">
      <text>
        <r>
          <rPr>
            <b/>
            <sz val="9"/>
            <color indexed="81"/>
            <rFont val="Tahoma"/>
            <family val="2"/>
          </rPr>
          <t>Clasificación emitida en acuerdo del 8 de agosto 2013 DOF Por el CONAC</t>
        </r>
        <r>
          <rPr>
            <sz val="9"/>
            <color indexed="81"/>
            <rFont val="Tahoma"/>
            <family val="2"/>
          </rPr>
          <t xml:space="preserve">
</t>
        </r>
      </text>
    </comment>
    <comment ref="AM108"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32" authorId="1" shapeId="0">
      <text>
        <r>
          <rPr>
            <b/>
            <sz val="9"/>
            <color indexed="81"/>
            <rFont val="Tahoma"/>
            <family val="2"/>
          </rPr>
          <t>Clasificación emitida en acuerdo del 8 de agosto 2013 DOF Por el CONAC</t>
        </r>
        <r>
          <rPr>
            <sz val="9"/>
            <color indexed="81"/>
            <rFont val="Tahoma"/>
            <family val="2"/>
          </rPr>
          <t xml:space="preserve">
</t>
        </r>
      </text>
    </comment>
    <comment ref="AM139"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63" authorId="1" shapeId="0">
      <text>
        <r>
          <rPr>
            <b/>
            <sz val="9"/>
            <color indexed="81"/>
            <rFont val="Tahoma"/>
            <family val="2"/>
          </rPr>
          <t>Clasificación emitida en acuerdo del 8 de agosto 2013 DOF Por el CONAC</t>
        </r>
        <r>
          <rPr>
            <sz val="9"/>
            <color indexed="81"/>
            <rFont val="Tahoma"/>
            <family val="2"/>
          </rPr>
          <t xml:space="preserve">
</t>
        </r>
      </text>
    </comment>
    <comment ref="AM170"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95" authorId="1" shapeId="0">
      <text>
        <r>
          <rPr>
            <b/>
            <sz val="9"/>
            <color indexed="81"/>
            <rFont val="Tahoma"/>
            <family val="2"/>
          </rPr>
          <t>Clasificación emitida en acuerdo del 8 de agosto 2013 DOF Por el CONAC</t>
        </r>
        <r>
          <rPr>
            <sz val="9"/>
            <color indexed="81"/>
            <rFont val="Tahoma"/>
            <family val="2"/>
          </rPr>
          <t xml:space="preserve">
</t>
        </r>
      </text>
    </comment>
    <comment ref="AM202"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<sst xmlns="http://schemas.openxmlformats.org/spreadsheetml/2006/main" count="2888" uniqueCount="1875">
  <si>
    <t xml:space="preserve">Objetivos del Plan Municipal de Desarrollo </t>
  </si>
  <si>
    <t>No.</t>
  </si>
  <si>
    <t>DESCRIPCIÓN</t>
  </si>
  <si>
    <t xml:space="preserve">Compromisos del Plan Municipal de Desarrollo y Asuntos Críticos de Atención </t>
  </si>
  <si>
    <t xml:space="preserve">INDICADORES DE DESEMPEÑO 
</t>
  </si>
  <si>
    <t>Metas ejercicio 2017</t>
  </si>
  <si>
    <t>Dimensión  a Medir</t>
  </si>
  <si>
    <t xml:space="preserve">Nombre del Indicador </t>
  </si>
  <si>
    <t>Método de Cálculo</t>
  </si>
  <si>
    <t>Frecuencia de Medición</t>
  </si>
  <si>
    <t>Unidad de Medida</t>
  </si>
  <si>
    <t>Semaforización</t>
  </si>
  <si>
    <t>Verde</t>
  </si>
  <si>
    <t>Amarillo</t>
  </si>
  <si>
    <t>Rojo</t>
  </si>
  <si>
    <t>Gestión</t>
  </si>
  <si>
    <t>Eficacia</t>
  </si>
  <si>
    <t>Estratégico</t>
  </si>
  <si>
    <t>Eficiencia</t>
  </si>
  <si>
    <t>De Resultados</t>
  </si>
  <si>
    <t xml:space="preserve">Calidad </t>
  </si>
  <si>
    <t>Economía</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</si>
  <si>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</si>
  <si>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</si>
  <si>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</si>
  <si>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Programación</t>
  </si>
  <si>
    <t>Programa Presupuestario:</t>
  </si>
  <si>
    <t>Desagregación Programa:</t>
  </si>
  <si>
    <t>Desempeño de las Funciones</t>
  </si>
  <si>
    <t>Sub-Programa (s)</t>
  </si>
  <si>
    <t>Objetivo:</t>
  </si>
  <si>
    <t>Meta:</t>
  </si>
  <si>
    <t>Medios de Verificación</t>
  </si>
  <si>
    <t xml:space="preserve">Indicador y Definición: </t>
  </si>
  <si>
    <t>Sentido del Indicador:</t>
  </si>
  <si>
    <t>Método de Cálculo:</t>
  </si>
  <si>
    <t>Unidad de Medida:</t>
  </si>
  <si>
    <t>Frecuencia de Medición:</t>
  </si>
  <si>
    <t>Unidad(es) Ejecutora(s) del Gasto</t>
  </si>
  <si>
    <t>PRESUPUESTO ESTIMADO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</si>
  <si>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</si>
  <si>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</si>
  <si>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</si>
  <si>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</si>
  <si>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</si>
  <si>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</si>
  <si>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</si>
  <si>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</si>
  <si>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</si>
  <si>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Importe Total Presupuestado</t>
  </si>
  <si>
    <t xml:space="preserve">Informe de Situación Hacendaria Ingresos - 2017
</t>
  </si>
  <si>
    <t>CONCEPTOS</t>
  </si>
  <si>
    <t>EJERCICIO
 2016</t>
  </si>
  <si>
    <t>ESTIMACIÓN
 2017</t>
  </si>
  <si>
    <t>VARIACIÓN           2016 - 2017</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</si>
  <si>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</si>
  <si>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</si>
  <si>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</si>
  <si>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</si>
  <si>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</si>
  <si>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</si>
  <si>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</si>
  <si>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</si>
  <si>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</si>
  <si>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</si>
  <si>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</si>
  <si>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</si>
  <si>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</si>
  <si>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</si>
  <si>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</si>
  <si>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CONTRIBUCIONES DE MEJORAS</t>
  </si>
  <si>
    <t>Contribuciones de Mejoras por Obras Públicas</t>
  </si>
  <si>
    <t>DERECHOS.</t>
  </si>
  <si>
    <t>Dererechos por el Uso, Goce, Aprovechamiento o Explotación de Bienes de Dominio Público</t>
  </si>
  <si>
    <t>Derecho a los Hidrocarburos</t>
  </si>
  <si>
    <t>Derechos por Prestación de Servicios</t>
  </si>
  <si>
    <t>Otros Derechos</t>
  </si>
  <si>
    <t>PRODUCTOS</t>
  </si>
  <si>
    <t>Productos de Tipo Corriente</t>
  </si>
  <si>
    <t>Productos de Capital</t>
  </si>
  <si>
    <t>APROVECHAMIENTOS</t>
  </si>
  <si>
    <t>Aprovechamientos de Tipo Corriente</t>
  </si>
  <si>
    <t>Aprovechamientos de Capital</t>
  </si>
  <si>
    <t>Otros Aprovechamientos</t>
  </si>
  <si>
    <t>INGRESOS POR VENTA DE BIENES Y SERVICIOS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</si>
  <si>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</si>
  <si>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</si>
  <si>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</si>
  <si>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</si>
  <si>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</si>
  <si>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</si>
  <si>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</si>
  <si>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</si>
  <si>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</si>
  <si>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</si>
  <si>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</si>
  <si>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</si>
  <si>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Suvbenciones</t>
  </si>
  <si>
    <t>Ayudas Sociales</t>
  </si>
  <si>
    <t>Pensiones y Jubilaciones</t>
  </si>
  <si>
    <t>Transferencias a Fideicomisos, Mandatos y Análogos</t>
  </si>
  <si>
    <t>10</t>
  </si>
  <si>
    <t>OTROS INGRESOS Y BENEFICIOS</t>
  </si>
  <si>
    <t>Ingresos Financieros</t>
  </si>
  <si>
    <t>Diferencias por Tipo de Cambio a Favor, en Efectivo y Equivalentes</t>
  </si>
  <si>
    <t>Otros Ingresos y Beneficios Varios</t>
  </si>
  <si>
    <t>11</t>
  </si>
  <si>
    <t>INGRESOS DERIVADOS DE FINANCIAMIENTO</t>
  </si>
  <si>
    <t>Endeudamiento Interno</t>
  </si>
  <si>
    <t>TOTAL DE INGRESOS</t>
  </si>
  <si>
    <t>CLASIFICACIÓN POR TIPO DE INGRESOS (CTI)</t>
  </si>
  <si>
    <t>TI</t>
  </si>
  <si>
    <t>ESTIMACIÓN</t>
  </si>
  <si>
    <t>%</t>
  </si>
  <si>
    <t>INGRESOS DE GESTIÓN</t>
  </si>
  <si>
    <t>PARTICIPACIONES, APORTACIONES, TRANSFERENCIAS, ASIGNACIONES, SUBSIDIOS y OTRAS AYUDAS</t>
  </si>
  <si>
    <t>OTROS INGRESOS</t>
  </si>
  <si>
    <t>SUMA</t>
  </si>
  <si>
    <t>CLASIFICACIÓN POR FUENTE DE FINANCIAMIENTO</t>
  </si>
  <si>
    <t>FF</t>
  </si>
  <si>
    <t>RECURSOS FISCALES</t>
  </si>
  <si>
    <t>FINANCIAMIENTOS INTERNOS</t>
  </si>
  <si>
    <t>INGRESOS PROPIOS</t>
  </si>
  <si>
    <t>RECURSOS FEDERALES</t>
  </si>
  <si>
    <t>RECURSOS ESTATALES</t>
  </si>
  <si>
    <t>OTROS RECURSOS</t>
  </si>
  <si>
    <t xml:space="preserve">Informe de Situación Hacendaria Egresos - 2017
</t>
  </si>
  <si>
    <t>EJERCICIO 2016</t>
  </si>
  <si>
    <t>ESTIMACIÓN  2017</t>
  </si>
  <si>
    <t>VARIACIÓN  2016 - 2017</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</si>
  <si>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</si>
  <si>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</si>
  <si>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</si>
  <si>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</si>
  <si>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</si>
  <si>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</si>
  <si>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</si>
  <si>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</si>
  <si>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</si>
  <si>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</si>
  <si>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</si>
  <si>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</si>
  <si>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</si>
  <si>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</si>
  <si>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</si>
  <si>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</si>
  <si>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</si>
  <si>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</si>
  <si>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</si>
  <si>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</si>
  <si>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</si>
  <si>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</si>
  <si>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</si>
  <si>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</si>
  <si>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</si>
  <si>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</si>
  <si>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</si>
  <si>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</si>
  <si>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</si>
  <si>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</si>
  <si>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Susbsidios y Subvenciones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</si>
  <si>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</si>
  <si>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</si>
  <si>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</si>
  <si>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</si>
  <si>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</si>
  <si>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</si>
  <si>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</si>
  <si>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</si>
  <si>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</si>
  <si>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</si>
  <si>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</si>
  <si>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</si>
  <si>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</si>
  <si>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</si>
  <si>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</si>
  <si>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</si>
  <si>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</si>
  <si>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</si>
  <si>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</si>
  <si>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</si>
  <si>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</si>
  <si>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</si>
  <si>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</si>
  <si>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</si>
  <si>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</si>
  <si>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</si>
  <si>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</si>
  <si>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</si>
  <si>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</si>
  <si>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</si>
  <si>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</si>
  <si>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</si>
  <si>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</si>
  <si>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</si>
  <si>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</si>
  <si>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</si>
  <si>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GASTO CORRIENTE</t>
  </si>
  <si>
    <t>GASTO DE CAPITAL</t>
  </si>
  <si>
    <t>AMORTIZACIÓN DE LA DEUDA Y DISMINUCIÓN DE PASIVOS</t>
  </si>
  <si>
    <t>PENSIONES Y JUBILACIONES</t>
  </si>
  <si>
    <t>PARTICIPACIONES</t>
  </si>
  <si>
    <t>CLASIFICACIÓN POR FUENTE DE FINANCIAMIENTO (CFF)</t>
  </si>
  <si>
    <t xml:space="preserve">
Estimación de Ingresos por Clasificación por Rubro de Ingresos y  Ley de Ingresos Municipal - 2017
</t>
  </si>
  <si>
    <t>CRI/LI</t>
  </si>
  <si>
    <t>INGRESO ESTIMADO ANUAL</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</si>
  <si>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</si>
  <si>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</si>
  <si>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</si>
  <si>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</si>
  <si>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</si>
  <si>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</si>
  <si>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</si>
  <si>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</si>
  <si>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</si>
  <si>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</si>
  <si>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</si>
  <si>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</si>
  <si>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</si>
  <si>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</si>
  <si>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</si>
  <si>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</si>
  <si>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</si>
  <si>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</si>
  <si>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</si>
  <si>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</si>
  <si>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</si>
  <si>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</si>
  <si>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</si>
  <si>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</si>
  <si>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</si>
  <si>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</si>
  <si>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</si>
  <si>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</si>
  <si>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</si>
  <si>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</si>
  <si>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</si>
  <si>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</si>
  <si>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</si>
  <si>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</si>
  <si>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</si>
  <si>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</si>
  <si>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</si>
  <si>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</si>
  <si>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</si>
  <si>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</si>
  <si>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</si>
  <si>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</si>
  <si>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</si>
  <si>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</si>
  <si>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</si>
  <si>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</si>
  <si>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</si>
  <si>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</si>
  <si>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</si>
  <si>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</si>
  <si>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</si>
  <si>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</si>
  <si>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</si>
  <si>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</si>
  <si>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</si>
  <si>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</si>
  <si>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</si>
  <si>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</si>
  <si>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</si>
  <si>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</si>
  <si>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</si>
  <si>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</si>
  <si>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</si>
  <si>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</si>
  <si>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</si>
  <si>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</si>
  <si>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</si>
  <si>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</si>
  <si>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</si>
  <si>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</si>
  <si>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</si>
  <si>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</si>
  <si>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</si>
  <si>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</si>
  <si>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</si>
  <si>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</si>
  <si>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</si>
  <si>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</si>
  <si>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</si>
  <si>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</si>
  <si>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</si>
  <si>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</si>
  <si>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</si>
  <si>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</si>
  <si>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</si>
  <si>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</si>
  <si>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</si>
  <si>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</si>
  <si>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</si>
  <si>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</si>
  <si>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</si>
  <si>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</si>
  <si>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</si>
  <si>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</si>
  <si>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</si>
  <si>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</si>
  <si>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</si>
  <si>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</si>
  <si>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</si>
  <si>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</si>
  <si>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</si>
  <si>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</si>
  <si>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</si>
  <si>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</si>
  <si>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</si>
  <si>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</si>
  <si>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</si>
  <si>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</si>
  <si>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</si>
  <si>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</si>
  <si>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</si>
  <si>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</si>
  <si>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</si>
  <si>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</si>
  <si>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</si>
  <si>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</si>
  <si>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</si>
  <si>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</si>
  <si>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</si>
  <si>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</si>
  <si>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</si>
  <si>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</si>
  <si>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</si>
  <si>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</si>
  <si>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</si>
  <si>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</si>
  <si>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</si>
  <si>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</si>
  <si>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</si>
  <si>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</si>
  <si>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</si>
  <si>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</si>
  <si>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</si>
  <si>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</si>
  <si>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</si>
  <si>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</si>
  <si>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</si>
  <si>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</si>
  <si>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</si>
  <si>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</si>
  <si>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</si>
  <si>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</si>
  <si>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</si>
  <si>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</si>
  <si>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</si>
  <si>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</si>
  <si>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</si>
  <si>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</si>
  <si>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</si>
  <si>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</si>
  <si>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</si>
  <si>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</si>
  <si>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</si>
  <si>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</si>
  <si>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</si>
  <si>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</si>
  <si>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</si>
  <si>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</si>
  <si>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</si>
  <si>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</si>
  <si>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</si>
  <si>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</si>
  <si>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</si>
  <si>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</si>
  <si>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</si>
  <si>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</si>
  <si>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</si>
  <si>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</si>
  <si>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</si>
  <si>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</si>
  <si>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</si>
  <si>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</si>
  <si>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</si>
  <si>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</si>
  <si>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</si>
  <si>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</si>
  <si>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</si>
  <si>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</si>
  <si>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</si>
  <si>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</si>
  <si>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</si>
  <si>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</si>
  <si>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</si>
  <si>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</si>
  <si>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</si>
  <si>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</si>
  <si>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</si>
  <si>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</si>
  <si>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</si>
  <si>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</si>
  <si>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</si>
  <si>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</si>
  <si>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</si>
  <si>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</si>
  <si>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</si>
  <si>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</si>
  <si>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</si>
  <si>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</si>
  <si>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</si>
  <si>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</si>
  <si>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</si>
  <si>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</si>
  <si>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</si>
  <si>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</si>
  <si>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</si>
  <si>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</si>
  <si>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</si>
  <si>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</si>
  <si>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</si>
  <si>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</si>
  <si>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</si>
  <si>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</si>
  <si>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</si>
  <si>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</si>
  <si>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</si>
  <si>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</si>
  <si>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</si>
  <si>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</si>
  <si>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</si>
  <si>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</si>
  <si>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</si>
  <si>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</si>
  <si>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</si>
  <si>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</si>
  <si>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</si>
  <si>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</si>
  <si>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</si>
  <si>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</si>
  <si>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</si>
  <si>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</si>
  <si>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</si>
  <si>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</si>
  <si>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</si>
  <si>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</si>
  <si>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</si>
  <si>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</si>
  <si>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</si>
  <si>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</si>
  <si>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</si>
  <si>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</si>
  <si>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</si>
  <si>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</si>
  <si>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</si>
  <si>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</si>
  <si>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</si>
  <si>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</si>
  <si>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</si>
  <si>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</si>
  <si>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</si>
  <si>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</si>
  <si>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</si>
  <si>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</si>
  <si>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</si>
  <si>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</si>
  <si>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</si>
  <si>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</si>
  <si>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</si>
  <si>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</si>
  <si>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</si>
  <si>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</si>
  <si>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</si>
  <si>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</si>
  <si>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</si>
  <si>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</si>
  <si>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</si>
  <si>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</si>
  <si>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</si>
  <si>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</si>
  <si>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</si>
  <si>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</si>
  <si>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</si>
  <si>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</si>
  <si>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</si>
  <si>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</si>
  <si>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</si>
  <si>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</si>
  <si>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</si>
  <si>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</si>
  <si>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</si>
  <si>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</si>
  <si>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</si>
  <si>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</si>
  <si>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</si>
  <si>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</si>
  <si>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</si>
  <si>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</si>
  <si>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</si>
  <si>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</si>
  <si>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</si>
  <si>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</si>
  <si>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</si>
  <si>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</si>
  <si>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</si>
  <si>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</si>
  <si>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</si>
  <si>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</si>
  <si>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</si>
  <si>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</si>
  <si>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</si>
  <si>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</si>
  <si>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</si>
  <si>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</si>
  <si>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</si>
  <si>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</si>
  <si>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</si>
  <si>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</si>
  <si>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</si>
  <si>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</si>
  <si>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</si>
  <si>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</si>
  <si>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</si>
  <si>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</si>
  <si>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</si>
  <si>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</si>
  <si>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</si>
  <si>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</si>
  <si>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</si>
  <si>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</si>
  <si>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</si>
  <si>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</si>
  <si>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</si>
  <si>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</si>
  <si>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</si>
  <si>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</si>
  <si>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</si>
  <si>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</si>
  <si>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</si>
  <si>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</si>
  <si>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</si>
  <si>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</si>
  <si>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</si>
  <si>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</si>
  <si>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</si>
  <si>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</si>
  <si>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</si>
  <si>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</si>
  <si>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</si>
  <si>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</si>
  <si>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</si>
  <si>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</si>
  <si>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</si>
  <si>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</si>
  <si>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</si>
  <si>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</si>
  <si>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</si>
  <si>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</si>
  <si>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</si>
  <si>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</si>
  <si>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 DE TIPO CORRIENTE</t>
  </si>
  <si>
    <t>6.1.1</t>
  </si>
  <si>
    <t>Incentivos derivados de la colaboración fiscal</t>
  </si>
  <si>
    <t>6.1.1.1</t>
  </si>
  <si>
    <t>Incentivos de colaboración</t>
  </si>
  <si>
    <t>6.1.2</t>
  </si>
  <si>
    <t>6.1.2.1</t>
  </si>
  <si>
    <t>6.1.3</t>
  </si>
  <si>
    <t>Indemnizaciones</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</si>
  <si>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</si>
  <si>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</si>
  <si>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</si>
  <si>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</si>
  <si>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</si>
  <si>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</si>
  <si>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</si>
  <si>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</si>
  <si>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</si>
  <si>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</si>
  <si>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</si>
  <si>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</si>
  <si>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</si>
  <si>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</si>
  <si>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</si>
  <si>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</si>
  <si>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</si>
  <si>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</si>
  <si>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</si>
  <si>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</si>
  <si>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</si>
  <si>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</si>
  <si>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</si>
  <si>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</si>
  <si>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</si>
  <si>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</si>
  <si>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</si>
  <si>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</si>
  <si>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</si>
  <si>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</si>
  <si>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</si>
  <si>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</si>
  <si>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</si>
  <si>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</si>
  <si>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</si>
  <si>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</si>
  <si>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</si>
  <si>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</si>
  <si>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</si>
  <si>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</si>
  <si>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8.1.1.1</t>
  </si>
  <si>
    <t>Federales</t>
  </si>
  <si>
    <t>8.1.1.2</t>
  </si>
  <si>
    <t>Estatales</t>
  </si>
  <si>
    <t>APORTACIONES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</si>
  <si>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</si>
  <si>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</si>
  <si>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</si>
  <si>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</si>
  <si>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</si>
  <si>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</si>
  <si>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</si>
  <si>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</si>
  <si>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</si>
  <si>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</si>
  <si>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CONVENIOS</t>
  </si>
  <si>
    <t>8.3.1</t>
  </si>
  <si>
    <t>8.3.1.1</t>
  </si>
  <si>
    <t>Derivados del Gobierno Federal</t>
  </si>
  <si>
    <t>8.3.1.2</t>
  </si>
  <si>
    <t>Derivados del Gobierno Estatal</t>
  </si>
  <si>
    <t>8.3.1.9</t>
  </si>
  <si>
    <t>Otros Convenios</t>
  </si>
  <si>
    <t>TRANSFERENCIAS, ASIGNACIONES, SUBSIDIOS Y  OTRAS AYUDAS</t>
  </si>
  <si>
    <t>TRANSFERENCIAS INTERNAS Y ASIGNACIONES AL SECTOR PÚBLICO</t>
  </si>
  <si>
    <t>9.1.1</t>
  </si>
  <si>
    <t>Transferencias internas y asignaciones al sector público</t>
  </si>
  <si>
    <t>9.1.1.1</t>
  </si>
  <si>
    <t>TRANSFERENCIAS AL RESTO DEL SECTOR PÚBLICO</t>
  </si>
  <si>
    <t>SUBSIDIOS Y SUBVENCIONES</t>
  </si>
  <si>
    <t>9.3.1</t>
  </si>
  <si>
    <t>Subsidio</t>
  </si>
  <si>
    <t>9.3.1.1</t>
  </si>
  <si>
    <t>9.3.2</t>
  </si>
  <si>
    <t>Subvenciones</t>
  </si>
  <si>
    <t>9.3.2.1</t>
  </si>
  <si>
    <t>AYUDAS SOCIALES</t>
  </si>
  <si>
    <t>9.4.1</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</si>
  <si>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</si>
  <si>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</si>
  <si>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</si>
  <si>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</si>
  <si>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</si>
  <si>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</si>
  <si>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</si>
  <si>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</si>
  <si>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</si>
  <si>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</si>
  <si>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</si>
  <si>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</si>
  <si>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</si>
  <si>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</si>
  <si>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10.1.1</t>
  </si>
  <si>
    <t>10.1.2</t>
  </si>
  <si>
    <t>Otros ingresos financieros</t>
  </si>
  <si>
    <t>Diferencias por tipo de cambio a Favor en Efectivo y Equivalentes</t>
  </si>
  <si>
    <t>10.2.1</t>
  </si>
  <si>
    <t>Otros ingresos y beneficios varios</t>
  </si>
  <si>
    <t>10.3.9</t>
  </si>
  <si>
    <t>ENDEUDAMIENTO INTERNO</t>
  </si>
  <si>
    <t>11.1.1</t>
  </si>
  <si>
    <t>Financiamientos</t>
  </si>
  <si>
    <t>11.1.1.1</t>
  </si>
  <si>
    <t>Banca oficial</t>
  </si>
  <si>
    <t>11.1.1.2</t>
  </si>
  <si>
    <t>Banca comercial</t>
  </si>
  <si>
    <t>11.1.1.9</t>
  </si>
  <si>
    <t>Otros financiamientos no especificados</t>
  </si>
  <si>
    <t>ENDEUDAMIENTO EXTERNO</t>
  </si>
  <si>
    <t xml:space="preserve">Presupuesto de Egresos por Clasificación por Objeto del Gasto y Fuentes de Financiamiento - 2017
</t>
  </si>
  <si>
    <t>COG/FF</t>
  </si>
  <si>
    <t xml:space="preserve">RECURSOS FEDERALES </t>
  </si>
  <si>
    <t xml:space="preserve">OTROS RECURSOS </t>
  </si>
  <si>
    <t>TOTAL ANUAL</t>
  </si>
  <si>
    <t>APORTACIONES FONDO INFRAESTRUCTURA</t>
  </si>
  <si>
    <t>APORTACIONES  FONDO  FORTALECIMIENTO</t>
  </si>
  <si>
    <t>PARTICIPACIONES FEDERALES</t>
  </si>
  <si>
    <t>PARTICIPACIONES ESTATALES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</si>
  <si>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</si>
  <si>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</si>
  <si>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</si>
  <si>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</si>
  <si>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</si>
  <si>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</si>
  <si>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</si>
  <si>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</si>
  <si>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</si>
  <si>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</si>
  <si>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</si>
  <si>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</si>
  <si>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</si>
  <si>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</si>
  <si>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</si>
  <si>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</si>
  <si>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</si>
  <si>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</si>
  <si>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</si>
  <si>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</si>
  <si>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</si>
  <si>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</si>
  <si>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</si>
  <si>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</si>
  <si>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</si>
  <si>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</si>
  <si>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</si>
  <si>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</si>
  <si>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</si>
  <si>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</si>
  <si>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</si>
  <si>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</si>
  <si>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</si>
  <si>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</si>
  <si>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</si>
  <si>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</si>
  <si>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</si>
  <si>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</si>
  <si>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</si>
  <si>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</si>
  <si>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</si>
  <si>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</si>
  <si>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</si>
  <si>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</si>
  <si>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</si>
  <si>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</si>
  <si>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</si>
  <si>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</si>
  <si>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</si>
  <si>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</si>
  <si>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</si>
  <si>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</si>
  <si>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</si>
  <si>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</si>
  <si>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</si>
  <si>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</si>
  <si>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</si>
  <si>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</si>
  <si>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</si>
  <si>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</si>
  <si>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</si>
  <si>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</si>
  <si>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</si>
  <si>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</si>
  <si>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</si>
  <si>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</si>
  <si>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</si>
  <si>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</si>
  <si>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</si>
  <si>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</si>
  <si>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</si>
  <si>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</si>
  <si>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</si>
  <si>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</si>
  <si>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</si>
  <si>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</si>
  <si>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</si>
  <si>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</si>
  <si>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</si>
  <si>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</si>
  <si>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</si>
  <si>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</si>
  <si>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</si>
  <si>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</si>
  <si>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</si>
  <si>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</si>
  <si>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</si>
  <si>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</si>
  <si>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</si>
  <si>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</si>
  <si>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</si>
  <si>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</si>
  <si>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</si>
  <si>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</si>
  <si>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</si>
  <si>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</si>
  <si>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</si>
  <si>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</si>
  <si>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</si>
  <si>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</si>
  <si>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</si>
  <si>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</si>
  <si>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</si>
  <si>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</si>
  <si>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</si>
  <si>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</si>
  <si>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</si>
  <si>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</si>
  <si>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</si>
  <si>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</si>
  <si>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</si>
  <si>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</si>
  <si>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</si>
  <si>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</si>
  <si>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</si>
  <si>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</si>
  <si>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</si>
  <si>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</si>
  <si>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</si>
  <si>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</si>
  <si>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</si>
  <si>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</si>
  <si>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</si>
  <si>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</si>
  <si>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</si>
  <si>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</si>
  <si>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</si>
  <si>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</si>
  <si>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</si>
  <si>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</si>
  <si>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</si>
  <si>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</si>
  <si>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</si>
  <si>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</si>
  <si>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</si>
  <si>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</si>
  <si>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</si>
  <si>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</si>
  <si>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</si>
  <si>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</si>
  <si>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</si>
  <si>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</si>
  <si>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</si>
  <si>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</si>
  <si>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</si>
  <si>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</si>
  <si>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</si>
  <si>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</si>
  <si>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</si>
  <si>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</si>
  <si>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</si>
  <si>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</si>
  <si>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</si>
  <si>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</si>
  <si>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</si>
  <si>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</si>
  <si>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</si>
  <si>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</si>
  <si>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</si>
  <si>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</si>
  <si>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</si>
  <si>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</si>
  <si>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</si>
  <si>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</si>
  <si>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</si>
  <si>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</si>
  <si>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</si>
  <si>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</si>
  <si>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</si>
  <si>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</si>
  <si>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</si>
  <si>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</si>
  <si>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</si>
  <si>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</si>
  <si>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</si>
  <si>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</si>
  <si>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</si>
  <si>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</si>
  <si>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</si>
  <si>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</si>
  <si>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</si>
  <si>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</si>
  <si>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</si>
  <si>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</si>
  <si>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</si>
  <si>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</si>
  <si>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</si>
  <si>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</si>
  <si>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</si>
  <si>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</si>
  <si>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</si>
  <si>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</si>
  <si>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</si>
  <si>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</si>
  <si>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</si>
  <si>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</si>
  <si>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</si>
  <si>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</si>
  <si>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</si>
  <si>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</si>
  <si>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</si>
  <si>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</si>
  <si>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</si>
  <si>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</si>
  <si>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</si>
  <si>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</si>
  <si>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</si>
  <si>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</si>
  <si>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</si>
  <si>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</si>
  <si>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</si>
  <si>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</si>
  <si>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</si>
  <si>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</si>
  <si>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</si>
  <si>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</si>
  <si>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</si>
  <si>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</si>
  <si>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</si>
  <si>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</si>
  <si>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</si>
  <si>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</si>
  <si>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</si>
  <si>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</si>
  <si>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</si>
  <si>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</si>
  <si>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</si>
  <si>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</si>
  <si>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</si>
  <si>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</si>
  <si>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</si>
  <si>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</si>
  <si>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</si>
  <si>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</si>
  <si>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</si>
  <si>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</si>
  <si>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</si>
  <si>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</si>
  <si>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</si>
  <si>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</si>
  <si>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</si>
  <si>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</si>
  <si>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</si>
  <si>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</si>
  <si>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</si>
  <si>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</si>
  <si>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</si>
  <si>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</si>
  <si>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</si>
  <si>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</si>
  <si>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</si>
  <si>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</si>
  <si>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</si>
  <si>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</si>
  <si>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</si>
  <si>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</si>
  <si>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</si>
  <si>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</si>
  <si>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</si>
  <si>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</si>
  <si>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</si>
  <si>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</si>
  <si>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</si>
  <si>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</si>
  <si>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</si>
  <si>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</si>
  <si>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</si>
  <si>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</si>
  <si>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</si>
  <si>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</si>
  <si>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</si>
  <si>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</si>
  <si>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</si>
  <si>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</si>
  <si>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</si>
  <si>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</si>
  <si>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</si>
  <si>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</si>
  <si>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</si>
  <si>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</si>
  <si>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</si>
  <si>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</si>
  <si>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</si>
  <si>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</si>
  <si>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</si>
  <si>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</si>
  <si>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</si>
  <si>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</si>
  <si>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</si>
  <si>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</si>
  <si>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</si>
  <si>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</si>
  <si>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</si>
  <si>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</si>
  <si>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</si>
  <si>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</si>
  <si>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</si>
  <si>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</si>
  <si>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</si>
  <si>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</si>
  <si>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</si>
  <si>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</si>
  <si>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</si>
  <si>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</si>
  <si>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</si>
  <si>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</si>
  <si>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</si>
  <si>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</si>
  <si>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</si>
  <si>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</si>
  <si>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</si>
  <si>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</si>
  <si>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</si>
  <si>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</si>
  <si>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</si>
  <si>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</si>
  <si>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</si>
  <si>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</si>
  <si>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</si>
  <si>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</si>
  <si>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</si>
  <si>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</si>
  <si>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</si>
  <si>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</si>
  <si>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</si>
  <si>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</si>
  <si>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</si>
  <si>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</si>
  <si>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</si>
  <si>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</si>
  <si>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</si>
  <si>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</si>
  <si>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</si>
  <si>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</si>
  <si>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</si>
  <si>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</si>
  <si>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</si>
  <si>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</si>
  <si>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</si>
  <si>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</si>
  <si>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</si>
  <si>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</si>
  <si>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</si>
  <si>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</si>
  <si>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</si>
  <si>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</si>
  <si>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</si>
  <si>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</si>
  <si>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</si>
  <si>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</si>
  <si>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</si>
  <si>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</si>
  <si>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</si>
  <si>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</si>
  <si>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</si>
  <si>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</si>
  <si>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</si>
  <si>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</si>
  <si>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</si>
  <si>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</si>
  <si>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</si>
  <si>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</si>
  <si>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</si>
  <si>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</si>
  <si>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</si>
  <si>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</si>
  <si>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</si>
  <si>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</si>
  <si>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</si>
  <si>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</si>
  <si>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</si>
  <si>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</si>
  <si>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</si>
  <si>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</si>
  <si>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</si>
  <si>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</si>
  <si>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</si>
  <si>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</si>
  <si>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</si>
  <si>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</si>
  <si>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</si>
  <si>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</si>
  <si>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</si>
  <si>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</si>
  <si>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</si>
  <si>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</si>
  <si>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</si>
  <si>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</si>
  <si>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</si>
  <si>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</si>
  <si>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</si>
  <si>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</si>
  <si>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</si>
  <si>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</si>
  <si>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</si>
  <si>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</si>
  <si>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</si>
  <si>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</si>
  <si>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</si>
  <si>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</si>
  <si>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</si>
  <si>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</si>
  <si>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</si>
  <si>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</si>
  <si>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</si>
  <si>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</si>
  <si>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</si>
  <si>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</si>
  <si>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PLANTILLA DE PERSONAL DE CARÁCTER PERMANENTE. 2017</t>
  </si>
  <si>
    <t>Nombre de la Plaza</t>
  </si>
  <si>
    <t>Adscripción de la Plaza</t>
  </si>
  <si>
    <t>No. Plazas</t>
  </si>
  <si>
    <t>111-113</t>
  </si>
  <si>
    <t>Otras
Prestaciones</t>
  </si>
  <si>
    <t>Suma Total de 
Remuneraciones</t>
  </si>
  <si>
    <t>Dietas y Sueldo Base</t>
  </si>
  <si>
    <t xml:space="preserve">Primas por años  </t>
  </si>
  <si>
    <t>Prima Vacacional y Dominical</t>
  </si>
  <si>
    <t>Gratificación  de Fin de Año (Aguinaldo)</t>
  </si>
  <si>
    <t xml:space="preserve">Horas 
Extraordinarias
</t>
  </si>
  <si>
    <t>Mensual</t>
  </si>
  <si>
    <t>Anual</t>
  </si>
  <si>
    <t xml:space="preserve"> de Servicios Efectivos Prestados</t>
  </si>
  <si>
    <t>TOTALES</t>
  </si>
  <si>
    <t>Presupuesto de Egresos por Clasificación Administrativa 2017</t>
  </si>
  <si>
    <t>CA</t>
  </si>
  <si>
    <t>UA</t>
  </si>
  <si>
    <t>Nombre de la unidad responsable</t>
  </si>
  <si>
    <t>IMPORTE</t>
  </si>
  <si>
    <t>ANUAL</t>
  </si>
  <si>
    <t>3.0.0.0.0.</t>
  </si>
  <si>
    <t>SECTOR PUBLICO MUNICIPAL</t>
  </si>
  <si>
    <t>3.1.1.0.0.</t>
  </si>
  <si>
    <t>GOBIERNO GENERAL MUNICIPAL</t>
  </si>
  <si>
    <t>3.1.1.1.0.</t>
  </si>
  <si>
    <t>Gobierno Municipal</t>
  </si>
  <si>
    <t>3.1.1.1.1.</t>
  </si>
  <si>
    <t>Órgano Ejecutivo Municipal (Ayuntamiento)</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</si>
  <si>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</si>
  <si>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</si>
  <si>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</si>
  <si>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</si>
  <si>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</si>
  <si>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</si>
  <si>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</si>
  <si>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</si>
  <si>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</si>
  <si>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</si>
  <si>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</si>
  <si>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</si>
  <si>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</si>
  <si>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</si>
  <si>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</si>
  <si>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</si>
  <si>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</si>
  <si>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</si>
  <si>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Suma</t>
  </si>
  <si>
    <t>Presupuesto de Egresos por Clasificación Funcional del Gasto 2017
(Finalidad, Función y Subfunción)</t>
  </si>
  <si>
    <t>IMPORTE ANUAL</t>
  </si>
  <si>
    <t>GOBIERNO</t>
  </si>
  <si>
    <t>1.</t>
  </si>
  <si>
    <t>LEGISLACIÓN</t>
  </si>
  <si>
    <t>1</t>
  </si>
  <si>
    <t>Legislación</t>
  </si>
  <si>
    <t>2</t>
  </si>
  <si>
    <t>Fisacalización</t>
  </si>
  <si>
    <t>2.</t>
  </si>
  <si>
    <t>JUSTICIA</t>
  </si>
  <si>
    <t>Impartición de Justicia</t>
  </si>
  <si>
    <t>Procuración de Justicia</t>
  </si>
  <si>
    <t>3</t>
  </si>
  <si>
    <t>Reclusión y Readaptación Social</t>
  </si>
  <si>
    <t>4</t>
  </si>
  <si>
    <t>Derechos Humanos</t>
  </si>
  <si>
    <t>3.</t>
  </si>
  <si>
    <t>COORDINACIÓN DE LA POLÍTICA DE GOBIERNO</t>
  </si>
  <si>
    <t>Presidencia/Gubernatura</t>
  </si>
  <si>
    <t>Política Interior</t>
  </si>
  <si>
    <t>Preservación y Cuidado del Patrimonio Público</t>
  </si>
  <si>
    <t>Función Pública</t>
  </si>
  <si>
    <t>5</t>
  </si>
  <si>
    <t>Asuntos Jurídicos</t>
  </si>
  <si>
    <t>6</t>
  </si>
  <si>
    <t>Organización de Procesos Electorales</t>
  </si>
  <si>
    <t>7</t>
  </si>
  <si>
    <t>Población</t>
  </si>
  <si>
    <t>8</t>
  </si>
  <si>
    <t>Territorio</t>
  </si>
  <si>
    <t>9</t>
  </si>
  <si>
    <t>4.</t>
  </si>
  <si>
    <t>RELACIONES EXTERIORES</t>
  </si>
  <si>
    <t>Relaciones Exteriores</t>
  </si>
  <si>
    <t>5.</t>
  </si>
  <si>
    <t>ASUNTOS FINANCIEROS Y HACENDARIOS</t>
  </si>
  <si>
    <t>Asunto Financieros</t>
  </si>
  <si>
    <t>Asuntos Hacendarios</t>
  </si>
  <si>
    <t>6.</t>
  </si>
  <si>
    <t>SEGURIDAD NACIONAL</t>
  </si>
  <si>
    <t>Defensa</t>
  </si>
  <si>
    <t>Marina</t>
  </si>
  <si>
    <t>Inteligencia para la Preservación de la Seguridad Nacional</t>
  </si>
  <si>
    <t>7.</t>
  </si>
  <si>
    <t>ASUNTOS DE ORDEN PÚBLICO Y DE SEGURIDAD INTERIOR</t>
  </si>
  <si>
    <t>Policía</t>
  </si>
  <si>
    <t>Protección Civil</t>
  </si>
  <si>
    <t>Otros Asuntos de Orden Público y Seguridad</t>
  </si>
  <si>
    <t>Sistema Nacional de Seguridad Pública</t>
  </si>
  <si>
    <t>8.</t>
  </si>
  <si>
    <t>Servicios Registrales, Administrativos y Patrimoniales</t>
  </si>
  <si>
    <t>Servicios Estadísticos</t>
  </si>
  <si>
    <t>Servicios de Comunicación y Medios</t>
  </si>
  <si>
    <t>Acceso a la Información Pública Gubernamental</t>
  </si>
  <si>
    <t>DESARROLLO SOCIAL</t>
  </si>
  <si>
    <t>PROTECCIÓN AMBIENAL</t>
  </si>
  <si>
    <t>Ordenación de Desechos</t>
  </si>
  <si>
    <t>Adminstración del Agua</t>
  </si>
  <si>
    <t>Ordenación de Aguas Residuales, Drenaje y Alcantarillado</t>
  </si>
  <si>
    <t>Reducción de la Contaminación</t>
  </si>
  <si>
    <t>Protección de la Diversidad Biológica y del Paisaje</t>
  </si>
  <si>
    <t>Otros de Protección Ambiental</t>
  </si>
  <si>
    <t>VIVIENDA Y SERVICIOS A LA COMUNIDAD</t>
  </si>
  <si>
    <t xml:space="preserve">Urbanización </t>
  </si>
  <si>
    <t>Desarrollo Comunitario</t>
  </si>
  <si>
    <t>Abastecimiento de Agua</t>
  </si>
  <si>
    <t>Alumbrado Público</t>
  </si>
  <si>
    <t>Vivienda</t>
  </si>
  <si>
    <t>Servicios Comunales</t>
  </si>
  <si>
    <t>Desarrollo Regional</t>
  </si>
  <si>
    <t>SALUD</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</si>
  <si>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</si>
  <si>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</si>
  <si>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</si>
  <si>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</si>
  <si>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</si>
  <si>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</si>
  <si>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Deporte y Recreación</t>
  </si>
  <si>
    <t>Cultura</t>
  </si>
  <si>
    <t>Radio, Televisión y Editoriales</t>
  </si>
  <si>
    <t>Asuntos Religiosos y Otras Manifestaciones Sociales</t>
  </si>
  <si>
    <t>EDUCACIÓN</t>
  </si>
  <si>
    <t>Educación Básica</t>
  </si>
  <si>
    <t>Educación Media Superior</t>
  </si>
  <si>
    <t>Educación Superior</t>
  </si>
  <si>
    <t>Posgrado</t>
  </si>
  <si>
    <t>Educación para Adultos</t>
  </si>
  <si>
    <t>Otros Servicios Educativos y Actividades Inherentes</t>
  </si>
  <si>
    <t>PROTECCIÓN SOCIAL</t>
  </si>
  <si>
    <t>Enfermedad e Incapacidad</t>
  </si>
  <si>
    <t>Edad Avanzada</t>
  </si>
  <si>
    <t>Familia e Hijos</t>
  </si>
  <si>
    <t>Desempleo</t>
  </si>
  <si>
    <t>Alimentación y Nutrición</t>
  </si>
  <si>
    <t>Apoyo Social para la Vivienda</t>
  </si>
  <si>
    <t>Indígenas</t>
  </si>
  <si>
    <t>Otros Grupos Vulnerables</t>
  </si>
  <si>
    <t>Otros de Seguridad Social y Asistencia Social</t>
  </si>
  <si>
    <t>OTROS ASUNTOS SOCIALES</t>
  </si>
  <si>
    <t>Otros Asuntos Sociales</t>
  </si>
  <si>
    <t>DESARROLLO ECONÓMICO</t>
  </si>
  <si>
    <t>ASUNTOS ECONÓMICOS, COMERCIALES Y LABORALES EN GENERAL</t>
  </si>
  <si>
    <t>Asuntos Económicos y Comerciales en General</t>
  </si>
  <si>
    <t>Asuntos Laborales Generales</t>
  </si>
  <si>
    <t>AGROPECUARIA, SILVICULTURA, PESCA Y CAZA</t>
  </si>
  <si>
    <t>Agropecuaria</t>
  </si>
  <si>
    <t>Silvicultura</t>
  </si>
  <si>
    <t>Acuacultura, Pesca y Caza</t>
  </si>
  <si>
    <t>Agroindustrial</t>
  </si>
  <si>
    <t>Hidroagrícola</t>
  </si>
  <si>
    <t>Apoyo Financiero  a la Banca y Seguro Agropecuario</t>
  </si>
  <si>
    <t>COMBUSTIBLES Y ENERGÍA</t>
  </si>
  <si>
    <t>Carbón y Otros Combustibles Minerales Sólidos</t>
  </si>
  <si>
    <t>Petróleo y Gas Natural (Hidrocarbiros)</t>
  </si>
  <si>
    <t>Combustibles Nucleares</t>
  </si>
  <si>
    <t>Otros Combustibles</t>
  </si>
  <si>
    <t>Electricidad</t>
  </si>
  <si>
    <t>Energía no Eléctrica</t>
  </si>
  <si>
    <t>MINERÍA, MANUFACTURAS Y CONSTRUCCIÓN</t>
  </si>
  <si>
    <t>Extracción de Recursos Minerales excepto los Combustibles Minerales</t>
  </si>
  <si>
    <t>Manufacturas</t>
  </si>
  <si>
    <t>Construcción</t>
  </si>
  <si>
    <t>TRANSPORTE</t>
  </si>
  <si>
    <t>Transporte por Carretera</t>
  </si>
  <si>
    <t>Transporte por Agua y Puertos</t>
  </si>
  <si>
    <t>Transporte por Ferrocarril</t>
  </si>
  <si>
    <t>Transporte Aéreo</t>
  </si>
  <si>
    <t>Transporte por Oleaductos y Gasoductos y Otros Sistemas de Transporte</t>
  </si>
  <si>
    <t>Otros Relacionados con Transporte</t>
  </si>
  <si>
    <t>COMUNICACIÓN</t>
  </si>
  <si>
    <t>Comunicaciones</t>
  </si>
  <si>
    <t>TURISMO</t>
  </si>
  <si>
    <t>Turismo</t>
  </si>
  <si>
    <t>Hoteles y Restaurantes</t>
  </si>
  <si>
    <t>CIENCIA, TECNOLOGÍA E INNOVACIÓN</t>
  </si>
  <si>
    <t>Investigación Científica</t>
  </si>
  <si>
    <t>Desarrollo Tecnológico</t>
  </si>
  <si>
    <t>Servicios Científicos y Tecnológicos</t>
  </si>
  <si>
    <t>Innovación</t>
  </si>
  <si>
    <t>9.</t>
  </si>
  <si>
    <t>OTRAS INDUSTRIAS Y OTROS ASUNTOS ECONÓMICOS</t>
  </si>
  <si>
    <t>Comercio, Distribución, Almacenamiento y Depósito</t>
  </si>
  <si>
    <t>Otras Industrias</t>
  </si>
  <si>
    <t>Otros Asuntos Económicos</t>
  </si>
  <si>
    <t>OTRAS NO CLASIFICADAS EN FUNCIONE ANTERIORES</t>
  </si>
  <si>
    <t>TRANSACCIONES DE LA DEUDA PÚBLICA/COSTO FINANCIERO DE LA DEUDA</t>
  </si>
  <si>
    <t>Deuda Pública Interna</t>
  </si>
  <si>
    <t>Deuda Pública Externa</t>
  </si>
  <si>
    <t>TRANSFERENCIAS, PARTICIPACIONES Y APORTACIONES ENTRE DIFERENTES NIVELES Y ÓRDENES DE GOBIERNO</t>
  </si>
  <si>
    <t>Transferencias entre Diferentes Niveles y Ordenes de Gobierno</t>
  </si>
  <si>
    <t>Participaciones entre Diferentes Niveles y Ordenes de Gobierno</t>
  </si>
  <si>
    <t>Aportaciones entre Diferentes Niveles y Ordenes de Gobierno</t>
  </si>
  <si>
    <t>SANEAMIENTO DEL SISTEMA FINANCIERO</t>
  </si>
  <si>
    <t>Saneamiento del Sistema Financiero</t>
  </si>
  <si>
    <t>Apoyos IPAB</t>
  </si>
  <si>
    <t>Banca de Desarrollo</t>
  </si>
  <si>
    <t>Apoyo a los programas de reestructura en unidades de inversión (UDIS)</t>
  </si>
  <si>
    <t>ADEUDOS DE EJERCICIOS FISCALES ANTERIORES</t>
  </si>
  <si>
    <t>Adeudos de Ejercicios Fisclaes Anteriores</t>
  </si>
  <si>
    <t>PRESUPUESTO POR CLASIFICACIÓN PROGRAMÁTICA 2017</t>
  </si>
  <si>
    <t>Programas Presupuestarios</t>
  </si>
  <si>
    <t>Desagregación  Presupuestaria</t>
  </si>
  <si>
    <t>Cantidad</t>
  </si>
  <si>
    <t>SUBSIDIOS</t>
  </si>
  <si>
    <t>Sector Social y Privado (Sujetos a Reglas de Operación)</t>
  </si>
  <si>
    <t>Entidades Federativas y Municipios (Sujetos a Reglas de Operación)</t>
  </si>
  <si>
    <t>Otros Subsidios</t>
  </si>
  <si>
    <t>DESEMPEÑO DE LAS FUNCIONES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</si>
  <si>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</si>
  <si>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</si>
  <si>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</si>
  <si>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</si>
  <si>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</si>
  <si>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</si>
  <si>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</si>
  <si>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</si>
  <si>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</si>
  <si>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</si>
  <si>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</si>
  <si>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</si>
  <si>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</si>
  <si>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</si>
  <si>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</si>
  <si>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</si>
  <si>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Seguiridad Social</t>
  </si>
  <si>
    <t xml:space="preserve">Suma: </t>
  </si>
  <si>
    <t>Catalógo para Presupuesto de Egresos Funcional Programática</t>
  </si>
  <si>
    <t>F</t>
  </si>
  <si>
    <t>FN</t>
  </si>
  <si>
    <t>SF</t>
  </si>
  <si>
    <t>Descripción</t>
  </si>
  <si>
    <t>Definición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</si>
  <si>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</si>
  <si>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Comprende las acciones relativas a la iniciativa, revisión, elaboración, aprobación, emisión y difusión de leyes, reglamentos y acuerdos; así como la fiscalización de la cuenta pública, entre otras.</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</si>
  <si>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</si>
  <si>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</si>
  <si>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</si>
  <si>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</si>
  <si>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</si>
  <si>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</si>
  <si>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Comprende la administración de las actividades inherentes a la procuración de justicia, así como la infraestructura y equipamiento.</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</si>
  <si>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</si>
  <si>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</si>
  <si>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</si>
  <si>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</si>
  <si>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</si>
  <si>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</si>
  <si>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</si>
  <si>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Incluye  el control, fiscalización y evaluación interna de la gestión gubernamental.</t>
  </si>
  <si>
    <t>Comprende las acciones de coordinación jurídica que desarrolla la Consejería Jurídica del Poder Ejecutivo, así como los servicios de asesoría y asistencia jurídica a  gobernadores y presidentes.</t>
  </si>
  <si>
    <t>Comprende la planeación, supervisión, control y organización de acciones inherentes a los procesos electorales; así como la regulación de los recursos financieros que se destinan a los distintos órganos electorales y a los partidos políticos.</t>
  </si>
  <si>
    <t>Incluye la planeación, formulación, diseño, ejecución e implantación de la política poblacional y de los servicios migratorios.</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</si>
  <si>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</si>
  <si>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</si>
  <si>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Incluye la planeación, formulación, diseño, e implantación de la política exterior en los ámbitos bilaterales y multilaterales, así como la promoción de la cooperación internacional y la ejecución de acciones culturales de igual tipo.</t>
  </si>
  <si>
    <t>Incluye la planeación, formulación, diseño, e implantación de la política exterior en los ámbitos bilaterales y multilaterales, así  como la promoción de la cooperación nacional e internacional y la ejecución de acciones culturales de igual tipo.</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</si>
  <si>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</si>
  <si>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</si>
  <si>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</si>
  <si>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</si>
  <si>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</si>
  <si>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las  actividades relacionadas con la operación del Ejército y la Fuerza Aérea de México.</t>
  </si>
  <si>
    <t>Comprende las actividades relacionadas con la operación de la Armada de México.</t>
  </si>
  <si>
    <t>Comprende las actividades relacionadas con la seguridad  nacional. Incluye la operación del Centro de Investigación y Seguridad Nacional (CISEN).</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</si>
  <si>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</si>
  <si>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 administración de asuntos y servicios policiacos, combate a la delincuencia y narcotráfico, adiestramiento del cuerpo policiaco, estadísticas de arresto y criminalidad, así como la reglamentación y el control del tránsito por carretera.</t>
  </si>
  <si>
    <t>Incluye la planeación, formulación, diseño, ejecución e implantación de la política de protección civil; así como las actividades en materia de prevención, auxilio, atención y rehabilitación del orden y servicios públicos en casos de desastres naturales.</t>
  </si>
  <si>
    <t>Incluye las actividades que realicen los entes públicos en materia de orden, seguridad y justicia que no se encuentren consideradas en otras subfunciones.</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</si>
  <si>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</si>
  <si>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</si>
  <si>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</si>
  <si>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</si>
  <si>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Considera las acciones que realizan los entes públicos relacionadas con los sistemas de información y las estadísticas nacionales.</t>
  </si>
  <si>
    <t>Incluye la planeación, formulación, diseño, ejecución e implantación de servicios de comunicación social y la relación con los medios informativos, estatales y privados, así como los servicios informativos en medios impresos y electrónicos.</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</si>
  <si>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</si>
  <si>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</si>
  <si>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</si>
  <si>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</si>
  <si>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</si>
  <si>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</si>
  <si>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</si>
  <si>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Este incluye la atención preventiva, diagnóstico, tratamiento y rehabilitación, así como la atención de urgencias en todos los niveles a cargo de personal especializado.</t>
  </si>
  <si>
    <t>Incluye la creación, fabricación y elaboración de bienes e insumos para la salud, la comercialización de biológicos y reactivos, la formación y desarrollo de recurso humano, así como el desarrollo de la infraestructura y equipamiento en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</si>
  <si>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</si>
  <si>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</si>
  <si>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</si>
  <si>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</si>
  <si>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</si>
  <si>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Incluye la administración, supervisión y regulación de asuntos y servicios relacionados con la radio, la televisión y la edición, así como la gestión o apoyo de los mismos.</t>
  </si>
  <si>
    <t>Comprende la administración, control y regulación de asuntos religiosos y otras manifestaciones sociales, así como el suministro, apoyo a su gestión, mantenimiento y reparación de instalaciones para servicios religiosos.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</si>
  <si>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</si>
  <si>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</si>
  <si>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Incluye las acciones relacionadas con el fomento, prestación, regulación, seguimiento y evaluación de los servicios de educación media superior, así como el desarrollo de la infraestructura en espacios educativos vinculados a la misma.</t>
  </si>
  <si>
    <t>Incluye las acciones relacionadas con el fomento, prestación, regulación, seguimiento y evaluación de los servicios de educación superior, así como el desarrollo de la infraestructura en espacios educativos vinculados a la misma.</t>
  </si>
  <si>
    <t>Incluye las acciones relacionadas con el fomento, prestación, regulación, seguimiento y evaluación de los servicios educativos de posgrado, así como el desarrollo de la infraestructura en espacios educativos vinculados a la misma.</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</si>
  <si>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</si>
  <si>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</si>
  <si>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</si>
  <si>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</si>
  <si>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las erogaciones que por concepto del seguro de cesantía en edad avanzada y vejez (jubilaciones) realizan entidades como IMSS, ISSSTE, ISSFAM, PEMEX, CFE, entre otras.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</si>
  <si>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</si>
  <si>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</si>
  <si>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Comprende los programas, actividades y proyectos económicos y sociales relacionados con la distribución y dotación de alimentos y bienes básicos y de consumo generalizado a la población en situación económica extrema.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</si>
  <si>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</si>
  <si>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</si>
  <si>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</si>
  <si>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</si>
  <si>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</si>
  <si>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</si>
  <si>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funciones anteriores.</t>
  </si>
  <si>
    <t>Comprende otros asuntos sociales no comprendidos en las subfunciones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</si>
  <si>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</si>
  <si>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</si>
  <si>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</si>
  <si>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</si>
  <si>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</si>
  <si>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</si>
  <si>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</si>
  <si>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</si>
  <si>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</si>
  <si>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</si>
  <si>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</si>
  <si>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</si>
  <si>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</si>
  <si>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</si>
  <si>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</si>
  <si>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</si>
  <si>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</si>
  <si>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</si>
  <si>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</si>
  <si>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</si>
  <si>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</si>
  <si>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</si>
  <si>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</si>
  <si>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</si>
  <si>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</si>
  <si>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</si>
  <si>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</si>
  <si>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</si>
  <si>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</si>
  <si>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</si>
  <si>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</si>
  <si>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</si>
  <si>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</si>
  <si>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</si>
  <si>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</si>
  <si>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</si>
  <si>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</si>
  <si>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</si>
  <si>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</si>
  <si>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</si>
  <si>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</si>
  <si>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</si>
  <si>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</si>
  <si>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</si>
  <si>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Comprende el comercio, distribución, almacenamiento y depósito y otras industrias no incluidas en funciones anteriores. Incluye las actividades y prestación de servicios relacionados con asuntos económicos no consideradas en las funciones anteriores.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</si>
  <si>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</si>
  <si>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otras industrias no consideradas en las funciones anteriores.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</si>
  <si>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</si>
  <si>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</si>
  <si>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</si>
  <si>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</si>
  <si>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</si>
  <si>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Incluye el pago de compromisos por concepto de interese, comisiones y otras erogaciones derivadas de la contratación de deuda pública interna.</t>
  </si>
  <si>
    <t>Incluye el pago de compromisos por concepto de intereses, comisiones y gastos de deuda pública emitida y contratada en el exterior.</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</si>
  <si>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</si>
  <si>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</si>
  <si>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</si>
  <si>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</si>
  <si>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</si>
  <si>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</si>
  <si>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</si>
  <si>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Comprende el apoyo financiero a las operaciones y programas para atender la problemática de pago de los deudores del Sistema Bancario Nacional e impulsar el saneamiento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</si>
  <si>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</si>
  <si>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</si>
  <si>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</si>
  <si>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Apoyo a los programas a favor de los deudores por conducto de la banca en desarrollo.</t>
  </si>
  <si>
    <t>Apoyo a los programas a favor de reestructura en unidades de inversión (UDIS).</t>
  </si>
  <si>
    <t>Comprende los pagos que realiza el Gobierno derivados del gasto devengado no pagado de ejercicios fiscales anteriores.</t>
  </si>
  <si>
    <t>Adeudo de Ejercicios Fiscales Anteriores</t>
  </si>
  <si>
    <t>CATALÓGO POR FUENTE DE FINANCIAMIENTO</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</si>
  <si>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</si>
  <si>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</si>
  <si>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</si>
  <si>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</si>
  <si>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</si>
  <si>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</si>
  <si>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</si>
  <si>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</si>
  <si>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</si>
  <si>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</si>
  <si>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</si>
  <si>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</si>
  <si>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</si>
  <si>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</si>
  <si>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</si>
  <si>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</si>
  <si>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</si>
  <si>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</si>
  <si>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</si>
  <si>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</si>
  <si>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</si>
  <si>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</si>
  <si>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</si>
  <si>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</si>
  <si>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</si>
  <si>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</si>
  <si>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</si>
  <si>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</si>
  <si>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</si>
  <si>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</si>
  <si>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</si>
  <si>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</si>
  <si>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</si>
  <si>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</si>
  <si>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</si>
  <si>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</si>
  <si>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</si>
  <si>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</si>
  <si>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</si>
  <si>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</si>
  <si>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</si>
  <si>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</si>
  <si>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</si>
  <si>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</si>
  <si>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</si>
  <si>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</si>
  <si>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</si>
  <si>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</si>
  <si>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</si>
  <si>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</si>
  <si>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</si>
  <si>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</si>
  <si>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</si>
  <si>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</si>
  <si>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</si>
  <si>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</si>
  <si>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</si>
  <si>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</si>
  <si>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</si>
  <si>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</si>
  <si>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</si>
  <si>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</si>
  <si>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</si>
  <si>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</si>
  <si>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</si>
  <si>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</si>
  <si>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</si>
  <si>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</si>
  <si>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</si>
  <si>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</si>
  <si>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</si>
  <si>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</si>
  <si>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</si>
  <si>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</si>
  <si>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</si>
  <si>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</si>
  <si>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</si>
  <si>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</si>
  <si>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</si>
  <si>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</si>
  <si>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</si>
  <si>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</si>
  <si>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</si>
  <si>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</si>
  <si>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</si>
  <si>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</si>
  <si>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</si>
  <si>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</si>
  <si>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</si>
  <si>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</si>
  <si>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</si>
  <si>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</si>
  <si>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</si>
  <si>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</si>
  <si>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</si>
  <si>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</si>
  <si>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</si>
  <si>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</si>
  <si>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</si>
  <si>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</si>
  <si>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</si>
  <si>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</si>
  <si>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</si>
  <si>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</si>
  <si>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</si>
  <si>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</si>
  <si>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</si>
  <si>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</si>
  <si>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</si>
  <si>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</si>
  <si>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</si>
  <si>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</si>
  <si>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</si>
  <si>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</si>
  <si>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</si>
  <si>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</si>
  <si>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</si>
  <si>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</si>
  <si>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</si>
  <si>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</si>
  <si>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</si>
  <si>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</si>
  <si>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</si>
  <si>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</si>
  <si>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</si>
  <si>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</si>
  <si>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</si>
  <si>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</si>
  <si>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</si>
  <si>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</si>
  <si>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</si>
  <si>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</si>
  <si>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</si>
  <si>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</si>
  <si>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</si>
  <si>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</si>
  <si>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</si>
  <si>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</si>
  <si>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</si>
  <si>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</si>
  <si>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</si>
  <si>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</si>
  <si>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</si>
  <si>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</si>
  <si>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</si>
  <si>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</si>
  <si>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</si>
  <si>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</si>
  <si>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</si>
  <si>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</si>
  <si>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</si>
  <si>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</si>
  <si>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</si>
  <si>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</si>
  <si>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</si>
  <si>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</si>
  <si>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</si>
  <si>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</si>
  <si>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</si>
  <si>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</si>
  <si>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</si>
  <si>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</si>
  <si>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</si>
  <si>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</si>
  <si>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</si>
  <si>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</si>
  <si>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</si>
  <si>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</si>
  <si>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</si>
  <si>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</si>
  <si>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</si>
  <si>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</si>
  <si>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</si>
  <si>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</si>
  <si>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</si>
  <si>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</si>
  <si>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</si>
  <si>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</si>
  <si>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</si>
  <si>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</si>
  <si>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</si>
  <si>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</si>
  <si>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</si>
  <si>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</si>
  <si>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</si>
  <si>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</si>
  <si>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</si>
  <si>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</si>
  <si>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</si>
  <si>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</si>
  <si>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</si>
  <si>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</si>
  <si>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</si>
  <si>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</si>
  <si>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</si>
  <si>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</si>
  <si>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</si>
  <si>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</si>
  <si>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</si>
  <si>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</si>
  <si>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</si>
  <si>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</si>
  <si>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</si>
  <si>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</si>
  <si>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</si>
  <si>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</si>
  <si>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</si>
  <si>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</si>
  <si>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</si>
  <si>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</si>
  <si>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</si>
  <si>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</si>
  <si>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</si>
  <si>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</si>
  <si>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</si>
  <si>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</si>
  <si>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</si>
  <si>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</si>
  <si>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</si>
  <si>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</si>
  <si>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</si>
  <si>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</si>
  <si>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</si>
  <si>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</si>
  <si>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</si>
  <si>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</si>
  <si>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</si>
  <si>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</si>
  <si>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</si>
  <si>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</si>
  <si>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</si>
  <si>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</si>
  <si>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</si>
  <si>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</si>
  <si>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</si>
  <si>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</si>
  <si>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</si>
  <si>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</si>
  <si>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</si>
  <si>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</si>
  <si>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</si>
  <si>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</si>
  <si>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</si>
  <si>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</si>
  <si>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</si>
  <si>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</si>
  <si>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</si>
  <si>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</si>
  <si>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</si>
  <si>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</si>
  <si>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</si>
  <si>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</si>
  <si>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</si>
  <si>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Impuestos</t>
  </si>
  <si>
    <t>Cuotas y Aportaciones de Seguridad Social</t>
  </si>
  <si>
    <t>Contribuciones de Mejoras</t>
  </si>
  <si>
    <t>Productos</t>
  </si>
  <si>
    <t>Aprovechamientos</t>
  </si>
  <si>
    <t xml:space="preserve">Asignaciones y trasnferencias presupuestarias </t>
  </si>
  <si>
    <t>Empréstitos de la Banca oficial</t>
  </si>
  <si>
    <t>Empréstitos de la banca comercial</t>
  </si>
  <si>
    <t>Empréstitos de particulares</t>
  </si>
  <si>
    <t>Otros Empréstitos</t>
  </si>
  <si>
    <t>Ingresos por ventas de bienes y servicios de organismos descentralizados</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</si>
  <si>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</si>
  <si>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</si>
  <si>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</si>
  <si>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</si>
  <si>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</si>
  <si>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Subsidios derivados de la Ley de Ingresos de la Federación que se destinan a Municipios</t>
  </si>
  <si>
    <t>Otros recursos Federales</t>
  </si>
  <si>
    <t>Participaciones Estatales</t>
  </si>
  <si>
    <t>Convenios con el Gobierno Estatal (Programas Estatales)</t>
  </si>
  <si>
    <t>Subsidios derivados de la Ley de Ingresos del Estado que se destinan a Municipios</t>
  </si>
  <si>
    <t>Otros recursos Estatales</t>
  </si>
  <si>
    <t>OTROS</t>
  </si>
  <si>
    <t>Recursos provenientes del sector privado</t>
  </si>
  <si>
    <t>Recursos de Convenios Intermunicipales</t>
  </si>
  <si>
    <t>Recursos de otros fondos y Convenios</t>
  </si>
  <si>
    <t>Fondos Internacionales</t>
  </si>
  <si>
    <t>CATÁLOGO DE CLASIFICACIÓN PROGRAMÁTICA</t>
  </si>
  <si>
    <t>Características Generales</t>
  </si>
  <si>
    <t>Sujetos a Reglas de Operación.</t>
  </si>
  <si>
    <t>(S) Definidos en el Preupuesto de Egresos y los que se incorporen en el ejercicio.</t>
  </si>
  <si>
    <t>.</t>
  </si>
  <si>
    <t>Sector Social y Privado.</t>
  </si>
  <si>
    <t>Entidades Federativas y Municipios.</t>
  </si>
  <si>
    <t>Otros Subsidios.</t>
  </si>
  <si>
    <t>(U) Para otorgar subsidios no sujetos a reglas de operación, en su caso, se otorgan mediante convenios.</t>
  </si>
  <si>
    <t>Prestación de Servicios Públicos.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</si>
  <si>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</si>
  <si>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Provisión de Bienes Públicos.</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</si>
  <si>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</si>
  <si>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Planeación, Seguimiento y Evaluación de las Políticas Públicas.</t>
  </si>
  <si>
    <t>(P)  Actividades destinadas al desarrollo de programas y formulación, diseño, ejecución y evaluación de las políticas públicas y sus estrategias, así como para diseñar la implantación y operación de los programas y dar seguimiento a su cumplimiento.</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</si>
  <si>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</si>
  <si>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</si>
  <si>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</si>
  <si>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</si>
  <si>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</si>
  <si>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 xml:space="preserve">(R)  Solamente acatividades específicas, distintas a las demás modalidades.     </t>
  </si>
  <si>
    <t>Proyectos de Inversión.</t>
  </si>
  <si>
    <t>(K)  Proyectos de inversión sujetos a registro en la Cartera que integra y administra el área competente en la meteria.</t>
  </si>
  <si>
    <t>ADMINISTRATIVOS
Y DE APOYO</t>
  </si>
  <si>
    <t>Apoyo al Proceso Presupuestario y para mejorar la Eficiencia Institucional.</t>
  </si>
  <si>
    <t>(M) Actividades de apoyo adminstrativo desarroladas por las oficilías mayores o área homólogas.</t>
  </si>
  <si>
    <t>Apoyo a la Función Pública y al Mejoramiento de la Gestión.</t>
  </si>
  <si>
    <t>(O) Actividades que realizan la función pública o contraloría para el mejoramiento de la gestión, así como de los órganos de control y auditoría.</t>
  </si>
  <si>
    <t>Operaciones Ajenas.</t>
  </si>
  <si>
    <t>(W) Asignaciones de los entes públicos paraestatales para el otorgamiento de préstamos al personal, sindicatos o a otras entidades públicas o privadas y demás erogaciones recuperables.</t>
  </si>
  <si>
    <t>Obligaciones de cumplimiento de Resolución Jurisdiccional.</t>
  </si>
  <si>
    <t>(L) Obligaciones relacionadas con indemnizaciones y obligaciones que se derivan de resoluciones definiticas emitidas por autoridad competente.</t>
  </si>
  <si>
    <t>Desastres Naturales.</t>
  </si>
  <si>
    <t xml:space="preserve">(N) </t>
  </si>
  <si>
    <t>(J) Obligaciones de la ley relacionadas con el pago de pensiones y jubilaciones.</t>
  </si>
  <si>
    <t>Aportaciones a la Seguiridad Social.</t>
  </si>
  <si>
    <t>(T) Obligaciones de ley relacionadas con el pago de aportaciones.</t>
  </si>
  <si>
    <t>Municipio:  DIF Totatiche, Jalisco</t>
  </si>
  <si>
    <t>Mejorar la competitividad laboral del municipio a través del mejoramiento constante de la mano de obra calificada rural y urbana</t>
  </si>
  <si>
    <t xml:space="preserve">Elevar la productividad a través de la consolidación de una fuerte cultura por la calidad, el fortalecimiento de la infraestructura productiva, la tecnificación de los procesos productivos y la puesta en marcha. </t>
  </si>
  <si>
    <t>Fortalecer la comunicación intermunicipal y microinterregional.</t>
  </si>
  <si>
    <t>Mejorar la orientación y la cobertura de los servicios públicos.</t>
  </si>
  <si>
    <t>Mejorar las condiciones de vida de la población reduciendo los niveles de marginación.</t>
  </si>
  <si>
    <t xml:space="preserve">Reducir la migración a través de la creación de mayores oportunidades de empleo y de ingreso en las zonas rurales de la región para así revertir el proceso de expulsión migratoria. </t>
  </si>
  <si>
    <t xml:space="preserve">Revertir la degradación ambiental que afecta los recursos hídricos y forestales. </t>
  </si>
  <si>
    <t xml:space="preserve">Consolidar la participación de las organizaciones productivas, sociales y comunitarias en los espacios de planeación municipal y concurrencia social y económica. </t>
  </si>
  <si>
    <t xml:space="preserve">Convertir a la administración pública municipal en una organización eficiente que atienda las necesidades socioeconómicas comunitarias oportunamente. </t>
  </si>
  <si>
    <t xml:space="preserve">Reducir el analfabetismo e incrementar el nivel de preparación de la población mediante la capacitación docente y el incremento y mejora de espacios educativos y centros de capacitación laborales. </t>
  </si>
  <si>
    <t xml:space="preserve">Fortalecer los programas de financiamiento y de asesoría que mejoren los sistemas de producción tradicionales y faciliten la comercialización de la producción regional. </t>
  </si>
  <si>
    <t xml:space="preserve">Mejorar y ampliar el sistema de caminos, carretero y los servicios de telecomunicaciones. </t>
  </si>
  <si>
    <t xml:space="preserve">Fortalecer la capacidad institucional y la capacidad de las estructuras de participación social establecidas a nivel local y regional. </t>
  </si>
  <si>
    <t xml:space="preserve">Ampliar y mejorar la infraestructura de los servicios de salud, vivienda, agua potable; drenaje y energía eléctrica; así como extender la cobertura de la población derechohabiente a alguna institución de seguridad social. </t>
  </si>
  <si>
    <t xml:space="preserve">Promover la inversión, facilitando el acceso al crédito, mejorando la seguridad pública y explorando nuevas oportunidades de negocio. </t>
  </si>
  <si>
    <t xml:space="preserve">Impulsar campañas de concientización por la conservación ambiental, así como establecer programas de saneamiento ambiental y de reforestación permanente. </t>
  </si>
  <si>
    <t xml:space="preserve">Promover la participación de las organizaciones productivas, sociales y comunitarias asegurando su permanente actuación en la definición, planeación, programación ejecución, control y evaluación  de la inversión pública  y de la actividad  gubernamental de los tres órdenes de gobierno. </t>
  </si>
  <si>
    <t xml:space="preserve">Establecer programas permanentes de capacitación a funcionarios, reforma política del Municipio, reforma del Ayuntamiento y su estructura administrativa en pro de una mayor cooperación de la ciudadanía y los organismos involucrados en la planeación, implementación y control de proyectos y programas estratégicos municipales y regionales. </t>
  </si>
  <si>
    <t>Ente Público: DIF Totatiche, Jalisco</t>
  </si>
  <si>
    <t>Número de niños beneficiados con beca escolar en el 2017 en relación a los beneficiados en el 2016.</t>
  </si>
  <si>
    <t>Número de personas que reciban atención personal en la UBR en relación a la inauguración de la misma.</t>
  </si>
  <si>
    <t>Semestral</t>
  </si>
  <si>
    <t>Gestionar una ampliación en el padrón de niños apoyados con beca escolar, con la finalidad de beneficiar a mayor número de niños de escasos recursos con riesgo de deserción escolar.</t>
  </si>
  <si>
    <t>Promover el servicio de atención de la UBR, para apoyar a todas las personas que necesiten de los servicios que se presten en la misma.</t>
  </si>
  <si>
    <t>Comedor Comunitario</t>
  </si>
  <si>
    <t>Apoyar a los adultos mayores del municipio de escasos recursos que tengan deficiencias en su alimentación,  con desayuno y comida preparados, basados en una dieta adecuada para su edad.</t>
  </si>
  <si>
    <t>Dirección</t>
  </si>
  <si>
    <t>Padrón de adultos mayores apoyados  con relación al padrón de adultos mayores beneficiados actualmente.</t>
  </si>
  <si>
    <t>Actualizar el padrón y gestionar el incremento de niños apoyados con leche Proalimne para que ésta llegue a diferentes hogares y beneficiar a mas niños.</t>
  </si>
  <si>
    <t>Número de niños de  1-3 años registrados en relación al número de niños registrados en el padrón actual.</t>
  </si>
  <si>
    <t>Padrón de personas beneficiadas con el programa  en relación al padrón de personas que se encuentran en el padrón actual.</t>
  </si>
  <si>
    <t>Renovar el padrón de despensas PAAD, otorgadas a personas de escasos recursos, para beneficiar a diferentes familias.</t>
  </si>
  <si>
    <t>Renovar el padrón de los Desayunos escolares, identificando los niños con mayor necesidad de apoyo y que ingresan a la eduación primaria.</t>
  </si>
  <si>
    <t>Padrón de niños que reciben, al final del ciclo escolar, desayunos escolares en relación al padrón de fin de año.</t>
  </si>
  <si>
    <t>Actualizar el padrón de beneficiarios del comedor asistencial de adultos mayores identificando a los mismos de escasos recursos, con deficiencia en su alimentación  para otorgarles este servicio, en supletoria de las bajas, tanto en la Delegación de Temastian, como en la cabecera municipal.</t>
  </si>
  <si>
    <t>Solicitar mayor número de tarjetas INAPAM para que haya suficientes y poder otorgarlas a las personas mayores que las soliciten, entregandolas de manera eficiente y oportuna.</t>
  </si>
  <si>
    <t>Padrón del programa</t>
  </si>
  <si>
    <t>Leche Proalimne</t>
  </si>
  <si>
    <t>Que los niños del municipio de entre 1 y 3 años  crezcan sanos y fuertes, nutriéndolos con leche y otros granos necesarios en una alimentación balanceada.</t>
  </si>
  <si>
    <t>Gestión. Solicitar incremento en el padrón de beneficiarios del programa.</t>
  </si>
  <si>
    <t>Estratégico. Reportar las personas que se retiran de este programa, principalmente por causa de fallecimiento,para incluir a las personas que estan en lista de espera para el mismo.</t>
  </si>
  <si>
    <t>Desayunos Escolares</t>
  </si>
  <si>
    <t>Que los niños de educación primaria cuenten con un desayuno que les proporcione al nutrición necesaria para un mejor aprendizaje.</t>
  </si>
  <si>
    <t>Estratégico. Renovar el padrón de los niños, removiendo a los que concluyen sus estudios asi como a los que por algún motivo dejan la institución, para incluir a los que niños de nuevo ingreso o que se encuentran en lista de espera.</t>
  </si>
  <si>
    <t>Incrementar el número de personas que acuden a escuela para padres y a los diferentes talleres de prevención.</t>
  </si>
  <si>
    <t>Número de tarjetas para adultos mayores INAPAM entregadas por mes.</t>
  </si>
  <si>
    <t>Número de personas que a inicio de año acuden a los talleres y escuela para padres en relación a las  personas que acuden al fin de año.</t>
  </si>
  <si>
    <t>Atención Psicológica</t>
  </si>
  <si>
    <t>Que las personas del municipio cuenten con atención Psicológica en todos los niveles; que los padres de familia tengan orientación en la educación de sus hijos mediante la escuela para padres; Que los jóvenes, adolescentes y niños conozcan, mediante talleres, las formas de prevenir adicciones, violencia, bulling, etc., que afectan su vida y la de sus familias.</t>
  </si>
  <si>
    <t>Gestión. Promover los talleres y escuela para padres principalmente en las escuelas y en el municipio en general, manifestando la importancia de los mismos, sobre todo en el sentido de prevención.</t>
  </si>
  <si>
    <t>Listas de asistencia</t>
  </si>
  <si>
    <t>Becas académicas PREVERP</t>
  </si>
  <si>
    <t>Apoyar  a niños de escasos recursos en educación básica primaria mediante becas con trabajo infantil que ayuden a prevenir la deserción escolar.</t>
  </si>
  <si>
    <t>Gestión. Solicitar incremento en el padrón de los niños con beca.</t>
  </si>
  <si>
    <t>Atención en UBR</t>
  </si>
  <si>
    <t>Que la población del municipio y sus alrededores, cuenten con servicios de rehabilitación física que ayuden a la recuperación de las personas para tener una mejor vida.</t>
  </si>
  <si>
    <t>Lista de citas</t>
  </si>
  <si>
    <t>Gestión. Hacer promoción en el municipio de los servicios que ofrecerá la UBR.</t>
  </si>
  <si>
    <t>Despensas PAAD y Tarjetas INAPAM</t>
  </si>
  <si>
    <t>Otorgar despensas a las personas de escasos recursos del municipio para que cuenten con insumos básicos para una alimentación nutritiva y balanceada.   Que todos los adultos mayores del municipio cuenten con su tarjeta de INAPAM.</t>
  </si>
  <si>
    <t>Renovar el padrón de despensas PAAD, otorgadas a personas de escasos recursos, para beneficiar a diferentes familias; así como solicitar mayor número de tarjetas INAPAM  para que haya suficientes y poder otorgarlas a las personas mayores que las solicitan, entregandolas de manera eficiente y oportuna.</t>
  </si>
  <si>
    <t>Padrón del programa de Despensas y Lista mensual de entrega de tarjetas</t>
  </si>
  <si>
    <t>Estratégico y Eficiencia. Renovar el padrón con una lista nueva de personas, actualizando las personas que tuvieron 1 año de beneficio de este apoyo. Incrementar el número de tarjetas INAPAM entregadas.</t>
  </si>
  <si>
    <t>Padrón de personas beneficiadas con el programa  en relación al padrón de personas que se encuentran en el padrón actual. Número de tarjetas para adultos mayores INAPAM entregadas por mes.</t>
  </si>
  <si>
    <t>DIRECTORA</t>
  </si>
  <si>
    <t>ENCARGADA DE PAAD, TARJETAS DE INAPAM Y AUXILIAR DE DIRECTORA</t>
  </si>
  <si>
    <t>TRABAJADORA SOCIAL</t>
  </si>
  <si>
    <t>PSICOLOGO</t>
  </si>
  <si>
    <t>DELEGADA DE TEMASTIAN</t>
  </si>
  <si>
    <t>CHOFER Y ENCARGADO DE DESAYUNOS ESCOLARES</t>
  </si>
  <si>
    <t>AUXILIAR DE SECRETARIA</t>
  </si>
  <si>
    <t>INTENDENTE</t>
  </si>
  <si>
    <t>ENCARGADA DE LA COCINA DE COMEDOR DE TEMASTIAN</t>
  </si>
  <si>
    <t>AUXILIAR DE COCINA DE TEMASTIAN</t>
  </si>
  <si>
    <t>DIRECCION</t>
  </si>
  <si>
    <t>3.1.1.1.1</t>
  </si>
  <si>
    <t xml:space="preserve">Dirección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</si>
</sst>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_-;\-&quot;$&quot;* #,##0_-;_-&quot;$&quot;* &quot;-&quot;_-;_-@_-"/>
    <numFmt numFmtId="165" formatCode="_-* #,##0_-;\-* #,##0_-;_-* &quot;-&quot;_-;_-@_-"/>
    <numFmt numFmtId="166" formatCode="_-&quot;$&quot;* #,##0.00_-;\-&quot;$&quot;* #,##0.00_-;_-&quot;$&quot;* &quot;-&quot;??_-;_-@_-"/>
    <numFmt numFmtId="167" formatCode="000"/>
    <numFmt numFmtId="168" formatCode="0000"/>
    <numFmt numFmtId="169" formatCode="_-[$€]* #,##0.00_-;\-[$€]* #,##0.00_-;_-[$€]* &quot;-&quot;??_-;_-@_-"/>
    <numFmt numFmtId="170" formatCode="_-&quot;$&quot;* #,##0_-;\-&quot;$&quot;* #,##0_-;_-&quot;$&quot;* &quot;-&quot;??_-;_-@_-"/>
    <numFmt numFmtId="171" formatCode="0_ ;\-0\ "/>
    <numFmt numFmtId="172" formatCode="#,##0_ ;\-#,##0\ "/>
    <numFmt numFmtId="173" formatCode="0."/>
  </numFmts>
  <fonts count="57"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sz val="16"/>
      <color theme="1"/>
      <name val="Calibri"/>
      <family val="2"/>
      <scheme val="minor"/>
    </font>
    <font>
      <b/>
      <sz val="20"/>
      <color theme="1"/>
      <name val="Calibri"/>
      <family val="2"/>
      <scheme val="minor"/>
    </font>
    <font>
      <b/>
      <sz val="10"/>
      <name val="Calibri"/>
      <family val="2"/>
      <scheme val="minor"/>
    </font>
  </fonts>
  <fills count="26">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rgb="FF00A79D"/>
        <bgColor indexed="64"/>
      </patternFill>
    </fill>
    <fill>
      <patternFill patternType="solid">
        <fgColor theme="9" tint="0.79998168889431442"/>
        <bgColor indexed="64"/>
      </patternFill>
    </fill>
  </fills>
  <borders count="17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9" fontId="2" fillId="0" borderId="0" applyFont="0" applyFill="0" applyBorder="0" applyAlignment="0" applyProtection="0"/>
    <xf numFmtId="166" fontId="29" fillId="0" borderId="0" applyFont="0" applyFill="0" applyBorder="0" applyAlignment="0" applyProtection="0"/>
    <xf numFmtId="0" fontId="2" fillId="0" borderId="0"/>
    <xf numFmtId="0" fontId="29" fillId="0" borderId="0"/>
    <xf numFmtId="0" fontId="23" fillId="0" borderId="0"/>
    <xf numFmtId="9" fontId="29"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828">
    <xf numFmtId="0" fontId="0" fillId="0" borderId="0" xfId="0"/>
    <xf numFmtId="0" fontId="0" fillId="0" borderId="0" xfId="0" applyFill="1"/>
    <xf numFmtId="0" fontId="31" fillId="0" borderId="0" xfId="0" applyFont="1"/>
    <xf numFmtId="0" fontId="32" fillId="0" borderId="0" xfId="0" applyFont="1"/>
    <xf numFmtId="0" fontId="32" fillId="0" borderId="0" xfId="0" applyFont="1" applyFill="1" applyProtection="1"/>
    <xf numFmtId="164" fontId="33" fillId="14" borderId="67" xfId="24" applyNumberFormat="1" applyFont="1" applyFill="1" applyBorder="1" applyAlignment="1" applyProtection="1">
      <alignment vertical="center"/>
      <protection locked="0"/>
    </xf>
    <xf numFmtId="164" fontId="33" fillId="0" borderId="67" xfId="24" applyNumberFormat="1" applyFont="1" applyFill="1" applyBorder="1" applyAlignment="1" applyProtection="1">
      <alignment vertical="center"/>
      <protection locked="0"/>
    </xf>
    <xf numFmtId="164" fontId="33" fillId="0" borderId="68" xfId="24" applyNumberFormat="1" applyFont="1" applyFill="1" applyBorder="1" applyAlignment="1" applyProtection="1">
      <alignment vertical="center"/>
      <protection locked="0"/>
    </xf>
    <xf numFmtId="0" fontId="32" fillId="0" borderId="0" xfId="0" applyFont="1" applyFill="1" applyAlignment="1" applyProtection="1">
      <alignment horizontal="center"/>
    </xf>
    <xf numFmtId="0" fontId="32" fillId="0" borderId="69" xfId="0" applyFont="1" applyFill="1" applyBorder="1" applyAlignment="1" applyProtection="1">
      <alignment horizontal="center" vertical="center"/>
    </xf>
    <xf numFmtId="0" fontId="32" fillId="0" borderId="69" xfId="0" applyFont="1" applyFill="1" applyBorder="1" applyAlignment="1" applyProtection="1">
      <alignment vertical="center" wrapText="1"/>
    </xf>
    <xf numFmtId="3" fontId="32" fillId="0" borderId="69" xfId="0" applyNumberFormat="1" applyFont="1" applyFill="1" applyBorder="1" applyAlignment="1" applyProtection="1">
      <alignment vertical="center"/>
    </xf>
    <xf numFmtId="10" fontId="32" fillId="0" borderId="69" xfId="0" applyNumberFormat="1" applyFont="1" applyFill="1" applyBorder="1" applyAlignment="1" applyProtection="1">
      <alignment horizontal="center" vertical="center"/>
    </xf>
    <xf numFmtId="0" fontId="32" fillId="0" borderId="69" xfId="0" applyFont="1" applyFill="1" applyBorder="1" applyAlignment="1" applyProtection="1">
      <alignment vertical="center"/>
    </xf>
    <xf numFmtId="165" fontId="32" fillId="0" borderId="69" xfId="0" applyNumberFormat="1" applyFont="1" applyFill="1" applyBorder="1" applyAlignment="1" applyProtection="1">
      <alignment vertical="center"/>
    </xf>
    <xf numFmtId="165" fontId="32" fillId="0" borderId="0" xfId="0" applyNumberFormat="1" applyFont="1" applyFill="1" applyProtection="1"/>
    <xf numFmtId="9" fontId="32" fillId="0" borderId="0" xfId="0" applyNumberFormat="1" applyFont="1" applyFill="1" applyAlignment="1" applyProtection="1">
      <alignment horizontal="center" vertical="center"/>
    </xf>
    <xf numFmtId="0" fontId="31" fillId="0" borderId="0" xfId="0" applyFont="1" applyFill="1" applyProtection="1"/>
    <xf numFmtId="164" fontId="34" fillId="14" borderId="67" xfId="24" applyNumberFormat="1" applyFont="1" applyFill="1" applyBorder="1" applyAlignment="1" applyProtection="1">
      <alignment vertical="center"/>
      <protection locked="0"/>
    </xf>
    <xf numFmtId="164" fontId="34" fillId="0" borderId="67" xfId="24" applyNumberFormat="1" applyFont="1" applyFill="1" applyBorder="1" applyAlignment="1" applyProtection="1">
      <alignment vertical="center"/>
      <protection locked="0"/>
    </xf>
    <xf numFmtId="0" fontId="34" fillId="0" borderId="0" xfId="0" applyFont="1" applyFill="1" applyBorder="1" applyAlignment="1">
      <alignment vertical="center" wrapText="1"/>
    </xf>
    <xf numFmtId="171" fontId="34" fillId="15" borderId="1" xfId="0" applyNumberFormat="1" applyFont="1" applyFill="1" applyBorder="1" applyAlignment="1">
      <alignment horizontal="center" vertical="center"/>
    </xf>
    <xf numFmtId="171" fontId="34" fillId="15" borderId="2" xfId="0" applyNumberFormat="1" applyFont="1" applyFill="1" applyBorder="1" applyAlignment="1">
      <alignment horizontal="center" vertical="center"/>
    </xf>
    <xf numFmtId="0" fontId="0" fillId="0" borderId="0" xfId="0" applyFont="1" applyFill="1" applyProtection="1"/>
    <xf numFmtId="0" fontId="35" fillId="0" borderId="0" xfId="0" applyFont="1" applyFill="1" applyAlignment="1" applyProtection="1"/>
    <xf numFmtId="0" fontId="0" fillId="0" borderId="0" xfId="0" applyFont="1" applyFill="1" applyAlignment="1" applyProtection="1">
      <alignment horizontal="center"/>
    </xf>
    <xf numFmtId="3" fontId="0" fillId="0" borderId="69" xfId="0" applyNumberFormat="1" applyFont="1" applyFill="1" applyBorder="1" applyAlignment="1" applyProtection="1">
      <alignment vertical="center"/>
    </xf>
    <xf numFmtId="10" fontId="0" fillId="0" borderId="69" xfId="0" applyNumberFormat="1" applyFont="1" applyFill="1" applyBorder="1" applyAlignment="1" applyProtection="1">
      <alignment horizontal="center" vertical="center"/>
    </xf>
    <xf numFmtId="0" fontId="30" fillId="0" borderId="0" xfId="0" applyFont="1" applyFill="1" applyAlignment="1" applyProtection="1">
      <alignment horizontal="center"/>
    </xf>
    <xf numFmtId="165" fontId="0" fillId="0" borderId="69" xfId="0" applyNumberFormat="1" applyFont="1" applyFill="1" applyBorder="1" applyAlignment="1" applyProtection="1">
      <alignment vertical="center"/>
    </xf>
    <xf numFmtId="165" fontId="0" fillId="0" borderId="0" xfId="0" applyNumberFormat="1" applyFont="1" applyFill="1" applyProtection="1"/>
    <xf numFmtId="9" fontId="0" fillId="0" borderId="0" xfId="0" applyNumberFormat="1" applyFont="1" applyFill="1" applyAlignment="1" applyProtection="1">
      <alignment horizontal="center" vertical="center"/>
    </xf>
    <xf numFmtId="165" fontId="32" fillId="0" borderId="0" xfId="0" applyNumberFormat="1" applyFont="1" applyAlignment="1">
      <alignment horizontal="right" vertical="center"/>
    </xf>
    <xf numFmtId="0" fontId="30" fillId="0" borderId="0" xfId="0" applyFont="1"/>
    <xf numFmtId="0" fontId="32" fillId="0" borderId="0" xfId="0" applyFont="1" applyFill="1" applyBorder="1" applyAlignment="1">
      <alignment horizontal="center" vertical="center"/>
    </xf>
    <xf numFmtId="0" fontId="32" fillId="0" borderId="0" xfId="0" applyFont="1" applyFill="1" applyBorder="1" applyAlignment="1">
      <alignment vertical="center" wrapText="1"/>
    </xf>
    <xf numFmtId="0" fontId="36" fillId="0" borderId="0" xfId="0" applyFont="1" applyFill="1" applyBorder="1" applyAlignment="1">
      <alignment vertical="center" wrapText="1"/>
    </xf>
    <xf numFmtId="0" fontId="0" fillId="0" borderId="0" xfId="0" applyFill="1" applyBorder="1"/>
    <xf numFmtId="0" fontId="35" fillId="16" borderId="0" xfId="0" applyFont="1" applyFill="1" applyAlignment="1">
      <alignment horizontal="center" vertical="center"/>
    </xf>
    <xf numFmtId="0" fontId="35" fillId="16" borderId="0" xfId="0" applyFont="1" applyFill="1"/>
    <xf numFmtId="0" fontId="31" fillId="0" borderId="0" xfId="0" applyFont="1" applyFill="1" applyAlignment="1">
      <alignment horizontal="justify" vertical="center" wrapText="1"/>
    </xf>
    <xf numFmtId="0" fontId="31" fillId="13" borderId="0" xfId="0" applyFont="1" applyFill="1"/>
    <xf numFmtId="167" fontId="31" fillId="0" borderId="0" xfId="0" applyNumberFormat="1" applyFont="1" applyFill="1" applyBorder="1" applyAlignment="1">
      <alignment horizontal="center" vertical="center"/>
    </xf>
    <xf numFmtId="0" fontId="31" fillId="0" borderId="0" xfId="0" applyFont="1" applyFill="1" applyAlignment="1">
      <alignment vertical="center" wrapText="1"/>
    </xf>
    <xf numFmtId="0" fontId="31" fillId="13" borderId="0" xfId="0" applyFont="1" applyFill="1" applyAlignment="1">
      <alignment vertical="center" wrapText="1"/>
    </xf>
    <xf numFmtId="167" fontId="31" fillId="13" borderId="0" xfId="0" applyNumberFormat="1" applyFont="1" applyFill="1" applyBorder="1" applyAlignment="1">
      <alignment horizontal="center" vertical="center"/>
    </xf>
    <xf numFmtId="167" fontId="31" fillId="0" borderId="0" xfId="0" applyNumberFormat="1" applyFont="1" applyFill="1" applyAlignment="1">
      <alignment horizontal="center" vertical="center"/>
    </xf>
    <xf numFmtId="0" fontId="31" fillId="0" borderId="0" xfId="0" applyFont="1" applyFill="1"/>
    <xf numFmtId="0" fontId="31" fillId="15" borderId="4" xfId="0" applyNumberFormat="1" applyFont="1" applyFill="1" applyBorder="1" applyAlignment="1">
      <alignment horizontal="justify" vertical="top" wrapText="1"/>
    </xf>
    <xf numFmtId="0" fontId="31" fillId="15" borderId="5" xfId="0" applyNumberFormat="1" applyFont="1" applyFill="1" applyBorder="1" applyAlignment="1">
      <alignment horizontal="justify" vertical="top" wrapText="1"/>
    </xf>
    <xf numFmtId="173" fontId="32" fillId="0" borderId="0" xfId="0" applyNumberFormat="1" applyFont="1" applyFill="1" applyBorder="1" applyAlignment="1">
      <alignment horizontal="right" vertical="center"/>
    </xf>
    <xf numFmtId="0" fontId="30" fillId="0" borderId="0" xfId="0" applyFont="1" applyFill="1" applyAlignment="1">
      <alignment horizontal="justify" vertical="center" wrapText="1"/>
    </xf>
    <xf numFmtId="0" fontId="0" fillId="0" borderId="0" xfId="0" applyFill="1" applyAlignment="1">
      <alignment horizontal="justify" vertical="center" wrapText="1"/>
    </xf>
    <xf numFmtId="173" fontId="32" fillId="0" borderId="0" xfId="0" applyNumberFormat="1" applyFont="1" applyFill="1" applyAlignment="1">
      <alignment horizontal="right" vertical="center"/>
    </xf>
    <xf numFmtId="0" fontId="32" fillId="0" borderId="0" xfId="0" applyFont="1" applyFill="1" applyAlignment="1">
      <alignment horizontal="center" vertical="center"/>
    </xf>
    <xf numFmtId="0" fontId="32" fillId="0" borderId="0" xfId="0" applyFont="1" applyFill="1" applyAlignment="1">
      <alignment vertical="center" wrapText="1"/>
    </xf>
    <xf numFmtId="9" fontId="32" fillId="0" borderId="0" xfId="0" applyNumberFormat="1" applyFont="1" applyFill="1" applyAlignment="1">
      <alignment horizontal="left" vertical="center" wrapText="1"/>
    </xf>
    <xf numFmtId="9" fontId="32" fillId="0" borderId="0" xfId="0" applyNumberFormat="1" applyFont="1" applyFill="1" applyAlignment="1">
      <alignment vertical="center" wrapText="1"/>
    </xf>
    <xf numFmtId="0" fontId="36" fillId="0" borderId="0" xfId="0" applyFont="1" applyFill="1" applyAlignment="1">
      <alignment vertical="center" wrapText="1"/>
    </xf>
    <xf numFmtId="167" fontId="37" fillId="17" borderId="0" xfId="0" applyNumberFormat="1" applyFont="1" applyFill="1" applyAlignment="1">
      <alignment horizontal="center" vertical="center"/>
    </xf>
    <xf numFmtId="0" fontId="37" fillId="17" borderId="0" xfId="0" applyFont="1" applyFill="1" applyAlignment="1">
      <alignment horizontal="center" vertical="center" wrapText="1"/>
    </xf>
    <xf numFmtId="164" fontId="33" fillId="0" borderId="67" xfId="0" applyNumberFormat="1" applyFont="1" applyFill="1" applyBorder="1" applyAlignment="1" applyProtection="1">
      <alignment horizontal="center" vertical="center"/>
      <protection locked="0"/>
    </xf>
    <xf numFmtId="171" fontId="34" fillId="0" borderId="70" xfId="0" applyNumberFormat="1" applyFont="1" applyFill="1" applyBorder="1" applyAlignment="1" applyProtection="1">
      <alignment horizontal="center" vertical="center"/>
    </xf>
    <xf numFmtId="164" fontId="34" fillId="0" borderId="67" xfId="0" applyNumberFormat="1" applyFont="1" applyFill="1" applyBorder="1" applyAlignment="1" applyProtection="1">
      <alignment horizontal="center" vertical="center"/>
      <protection locked="0"/>
    </xf>
    <xf numFmtId="0" fontId="32" fillId="0" borderId="6" xfId="0" applyFont="1" applyBorder="1" applyProtection="1">
      <protection locked="0"/>
    </xf>
    <xf numFmtId="0" fontId="32" fillId="0" borderId="0" xfId="0" applyFont="1" applyBorder="1" applyProtection="1">
      <protection locked="0"/>
    </xf>
    <xf numFmtId="170" fontId="32" fillId="0" borderId="0" xfId="23" applyNumberFormat="1" applyFont="1" applyBorder="1" applyAlignment="1" applyProtection="1">
      <protection locked="0"/>
    </xf>
    <xf numFmtId="0" fontId="32" fillId="0" borderId="7" xfId="0" applyFont="1" applyBorder="1" applyProtection="1">
      <protection locked="0"/>
    </xf>
    <xf numFmtId="0" fontId="38" fillId="15" borderId="8" xfId="0" applyFont="1" applyFill="1" applyBorder="1" applyAlignment="1">
      <alignment horizontal="center" vertical="center"/>
    </xf>
    <xf numFmtId="0" fontId="38" fillId="15" borderId="9" xfId="0" applyFont="1" applyFill="1" applyBorder="1" applyAlignment="1">
      <alignment horizontal="center" vertical="center"/>
    </xf>
    <xf numFmtId="0" fontId="31" fillId="15" borderId="4" xfId="0" applyNumberFormat="1" applyFont="1" applyFill="1" applyBorder="1" applyAlignment="1">
      <alignment horizontal="justify" vertical="justify" wrapText="1"/>
    </xf>
    <xf numFmtId="0" fontId="36" fillId="18" borderId="0" xfId="0" applyFont="1" applyFill="1" applyAlignment="1">
      <alignment horizontal="center" vertical="center"/>
    </xf>
    <xf numFmtId="0" fontId="36" fillId="18" borderId="0" xfId="0" applyFont="1" applyFill="1" applyAlignment="1">
      <alignment horizontal="center" vertical="center" wrapText="1"/>
    </xf>
    <xf numFmtId="0" fontId="0" fillId="0" borderId="71" xfId="0" applyFill="1" applyBorder="1" applyAlignment="1" applyProtection="1">
      <alignment horizontal="right"/>
      <protection locked="0"/>
    </xf>
    <xf numFmtId="171" fontId="32" fillId="0" borderId="71" xfId="0" applyNumberFormat="1" applyFont="1" applyBorder="1" applyAlignment="1" applyProtection="1">
      <alignment horizontal="center" vertical="center"/>
      <protection locked="0"/>
    </xf>
    <xf numFmtId="0" fontId="32" fillId="0" borderId="71" xfId="0" applyFont="1" applyFill="1" applyBorder="1" applyAlignment="1" applyProtection="1">
      <alignment wrapText="1"/>
      <protection locked="0"/>
    </xf>
    <xf numFmtId="0" fontId="32" fillId="0" borderId="0" xfId="0" applyFont="1" applyFill="1" applyBorder="1" applyProtection="1"/>
    <xf numFmtId="171" fontId="33" fillId="0" borderId="0" xfId="0" applyNumberFormat="1" applyFont="1" applyFill="1" applyBorder="1" applyAlignment="1">
      <alignment horizontal="center" vertical="center"/>
    </xf>
    <xf numFmtId="0" fontId="33" fillId="0" borderId="72" xfId="24" applyFont="1" applyFill="1" applyBorder="1" applyAlignment="1" applyProtection="1">
      <alignment horizontal="left" vertical="center"/>
    </xf>
    <xf numFmtId="0" fontId="39" fillId="0" borderId="0" xfId="0" applyFont="1" applyFill="1" applyBorder="1" applyAlignment="1">
      <alignment horizontal="center" vertical="center"/>
    </xf>
    <xf numFmtId="0" fontId="0" fillId="0" borderId="6" xfId="0" applyBorder="1"/>
    <xf numFmtId="0" fontId="0" fillId="0" borderId="7" xfId="0" applyBorder="1"/>
    <xf numFmtId="0" fontId="31" fillId="0" borderId="0" xfId="0" applyFont="1" applyBorder="1"/>
    <xf numFmtId="0" fontId="0" fillId="0" borderId="0" xfId="0" applyBorder="1" applyAlignment="1">
      <alignment horizontal="left"/>
    </xf>
    <xf numFmtId="0" fontId="40"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40" fillId="19" borderId="10" xfId="0" applyFont="1" applyFill="1" applyBorder="1" applyAlignment="1">
      <alignment vertical="center" wrapText="1"/>
    </xf>
    <xf numFmtId="0" fontId="40" fillId="19" borderId="1" xfId="0" applyFont="1" applyFill="1" applyBorder="1" applyAlignment="1"/>
    <xf numFmtId="0" fontId="40" fillId="19" borderId="13" xfId="0" applyFont="1" applyFill="1" applyBorder="1" applyAlignment="1">
      <alignment vertical="center" wrapText="1"/>
    </xf>
    <xf numFmtId="170" fontId="32" fillId="0" borderId="0" xfId="23" applyNumberFormat="1" applyFont="1" applyBorder="1" applyAlignment="1" applyProtection="1">
      <alignment vertical="center"/>
      <protection locked="0"/>
    </xf>
    <xf numFmtId="170" fontId="32" fillId="0" borderId="7" xfId="23"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40" fillId="19" borderId="10" xfId="0" applyFont="1" applyFill="1" applyBorder="1" applyAlignment="1"/>
    <xf numFmtId="0" fontId="40" fillId="19" borderId="11" xfId="0" applyFont="1" applyFill="1" applyBorder="1" applyAlignment="1"/>
    <xf numFmtId="0" fontId="40" fillId="19" borderId="10" xfId="0" applyFont="1" applyFill="1" applyBorder="1" applyAlignment="1">
      <alignment vertical="top" wrapText="1"/>
    </xf>
    <xf numFmtId="0" fontId="40" fillId="19" borderId="14" xfId="0" applyFont="1" applyFill="1" applyBorder="1" applyAlignment="1">
      <alignment vertical="top"/>
    </xf>
    <xf numFmtId="0" fontId="38" fillId="19" borderId="15" xfId="0" applyFont="1" applyFill="1" applyBorder="1" applyAlignment="1">
      <alignment vertical="top"/>
    </xf>
    <xf numFmtId="0" fontId="38" fillId="19" borderId="15" xfId="0" applyFont="1" applyFill="1" applyBorder="1" applyAlignment="1"/>
    <xf numFmtId="0" fontId="38" fillId="19" borderId="10" xfId="0" applyFont="1" applyFill="1" applyBorder="1" applyAlignment="1">
      <alignment vertical="top" wrapText="1"/>
    </xf>
    <xf numFmtId="0" fontId="38" fillId="0" borderId="10" xfId="0" applyFont="1" applyBorder="1" applyAlignment="1" applyProtection="1">
      <alignment vertical="top"/>
      <protection locked="0"/>
    </xf>
    <xf numFmtId="0" fontId="38"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8" fillId="19" borderId="10" xfId="0" applyFont="1" applyFill="1" applyBorder="1" applyAlignment="1">
      <alignment vertical="top"/>
    </xf>
    <xf numFmtId="0" fontId="40" fillId="0" borderId="0" xfId="0" applyFont="1" applyBorder="1" applyAlignment="1" applyProtection="1">
      <alignment vertical="top" wrapText="1"/>
      <protection locked="0"/>
    </xf>
    <xf numFmtId="0" fontId="38" fillId="19" borderId="10" xfId="0" applyFont="1" applyFill="1" applyBorder="1" applyAlignment="1">
      <alignment vertical="center"/>
    </xf>
    <xf numFmtId="170" fontId="38" fillId="0" borderId="16" xfId="23" applyNumberFormat="1" applyFont="1" applyBorder="1" applyAlignment="1" applyProtection="1">
      <alignment vertical="center"/>
      <protection locked="0"/>
    </xf>
    <xf numFmtId="170" fontId="36" fillId="0" borderId="0" xfId="23" applyNumberFormat="1" applyFont="1" applyFill="1" applyBorder="1" applyAlignment="1" applyProtection="1"/>
    <xf numFmtId="0" fontId="38" fillId="19" borderId="17" xfId="0" applyFont="1" applyFill="1" applyBorder="1" applyAlignment="1">
      <alignment vertical="top"/>
    </xf>
    <xf numFmtId="0" fontId="40" fillId="19" borderId="12" xfId="0" applyFont="1" applyFill="1" applyBorder="1" applyAlignment="1"/>
    <xf numFmtId="0" fontId="38" fillId="19" borderId="18" xfId="0" applyFont="1" applyFill="1" applyBorder="1" applyAlignment="1">
      <alignment vertical="top"/>
    </xf>
    <xf numFmtId="0" fontId="38" fillId="19" borderId="17" xfId="0" applyFont="1" applyFill="1" applyBorder="1" applyAlignment="1">
      <alignment vertical="center"/>
    </xf>
    <xf numFmtId="0" fontId="40" fillId="19" borderId="12" xfId="0" applyFont="1" applyFill="1" applyBorder="1" applyAlignment="1">
      <alignment vertical="top" wrapText="1"/>
    </xf>
    <xf numFmtId="0" fontId="40" fillId="19" borderId="19" xfId="0" applyFont="1" applyFill="1" applyBorder="1" applyAlignment="1">
      <alignment vertical="center"/>
    </xf>
    <xf numFmtId="0" fontId="41" fillId="0" borderId="8" xfId="0" applyFont="1" applyBorder="1" applyAlignment="1" applyProtection="1">
      <alignment vertical="top"/>
      <protection locked="0"/>
    </xf>
    <xf numFmtId="0" fontId="41" fillId="0" borderId="8" xfId="0" applyFont="1" applyBorder="1" applyAlignment="1" applyProtection="1">
      <protection locked="0"/>
    </xf>
    <xf numFmtId="0" fontId="35" fillId="0" borderId="8" xfId="0" applyFont="1" applyFill="1" applyBorder="1" applyAlignment="1"/>
    <xf numFmtId="0" fontId="42" fillId="0" borderId="9" xfId="0" applyFont="1" applyFill="1" applyBorder="1" applyAlignment="1" applyProtection="1">
      <protection locked="0"/>
    </xf>
    <xf numFmtId="0" fontId="32" fillId="0" borderId="20" xfId="0" applyFont="1" applyBorder="1"/>
    <xf numFmtId="0" fontId="32" fillId="0" borderId="21" xfId="0" applyFont="1" applyBorder="1"/>
    <xf numFmtId="0" fontId="32" fillId="0" borderId="22" xfId="0" applyFont="1" applyBorder="1"/>
    <xf numFmtId="3" fontId="32" fillId="0" borderId="0" xfId="0" applyNumberFormat="1" applyFont="1"/>
    <xf numFmtId="172" fontId="32" fillId="0" borderId="0" xfId="0" applyNumberFormat="1" applyFont="1"/>
    <xf numFmtId="0" fontId="34" fillId="0" borderId="70" xfId="24" applyFont="1" applyFill="1" applyBorder="1" applyAlignment="1" applyProtection="1">
      <alignment horizontal="center" vertical="center"/>
    </xf>
    <xf numFmtId="0" fontId="0" fillId="0" borderId="0" xfId="0" applyBorder="1"/>
    <xf numFmtId="171" fontId="34" fillId="0" borderId="73" xfId="0" applyNumberFormat="1" applyFont="1" applyFill="1" applyBorder="1" applyAlignment="1" applyProtection="1">
      <alignment horizontal="center" vertical="center"/>
    </xf>
    <xf numFmtId="164" fontId="34" fillId="14" borderId="68" xfId="24" applyNumberFormat="1" applyFont="1" applyFill="1" applyBorder="1" applyAlignment="1" applyProtection="1">
      <alignment vertical="center"/>
      <protection locked="0"/>
    </xf>
    <xf numFmtId="171" fontId="34" fillId="0" borderId="74" xfId="0" applyNumberFormat="1" applyFont="1" applyFill="1" applyBorder="1" applyAlignment="1" applyProtection="1">
      <alignment horizontal="center" vertical="center"/>
    </xf>
    <xf numFmtId="164" fontId="34" fillId="0" borderId="75" xfId="24" applyNumberFormat="1" applyFont="1" applyFill="1" applyBorder="1" applyAlignment="1" applyProtection="1">
      <alignment vertical="center"/>
      <protection locked="0"/>
    </xf>
    <xf numFmtId="0" fontId="0" fillId="20" borderId="0" xfId="0" applyFont="1" applyFill="1"/>
    <xf numFmtId="0" fontId="30" fillId="21" borderId="0" xfId="0" applyFont="1" applyFill="1" applyAlignment="1">
      <alignment horizontal="center" vertical="center" wrapText="1"/>
    </xf>
    <xf numFmtId="0" fontId="30" fillId="21" borderId="76" xfId="0" applyFont="1" applyFill="1" applyBorder="1" applyAlignment="1" applyProtection="1">
      <alignment horizontal="center"/>
    </xf>
    <xf numFmtId="0" fontId="30" fillId="21" borderId="77" xfId="0" applyFont="1" applyFill="1" applyBorder="1" applyAlignment="1" applyProtection="1">
      <alignment horizontal="center"/>
    </xf>
    <xf numFmtId="165" fontId="30" fillId="21" borderId="77" xfId="0" applyNumberFormat="1" applyFont="1" applyFill="1" applyBorder="1" applyAlignment="1" applyProtection="1">
      <alignment horizontal="center"/>
    </xf>
    <xf numFmtId="9" fontId="30" fillId="21" borderId="78" xfId="0" applyNumberFormat="1" applyFont="1" applyFill="1" applyBorder="1" applyAlignment="1" applyProtection="1">
      <alignment horizontal="center" vertical="center"/>
    </xf>
    <xf numFmtId="0" fontId="0" fillId="21" borderId="76" xfId="0" applyFont="1" applyFill="1" applyBorder="1" applyAlignment="1" applyProtection="1">
      <alignment horizontal="center" vertical="center"/>
    </xf>
    <xf numFmtId="0" fontId="43" fillId="21" borderId="77" xfId="0" applyFont="1" applyFill="1" applyBorder="1" applyAlignment="1" applyProtection="1">
      <alignment horizontal="right" vertical="center" wrapText="1"/>
    </xf>
    <xf numFmtId="165" fontId="43" fillId="21" borderId="69" xfId="0" applyNumberFormat="1" applyFont="1" applyFill="1" applyBorder="1" applyAlignment="1" applyProtection="1">
      <alignment vertical="center"/>
    </xf>
    <xf numFmtId="10" fontId="43" fillId="21" borderId="69" xfId="0" applyNumberFormat="1" applyFont="1" applyFill="1" applyBorder="1" applyAlignment="1" applyProtection="1">
      <alignment vertical="center"/>
    </xf>
    <xf numFmtId="0" fontId="30" fillId="21" borderId="69" xfId="0" applyFont="1" applyFill="1" applyBorder="1" applyAlignment="1" applyProtection="1">
      <alignment horizontal="center"/>
    </xf>
    <xf numFmtId="165" fontId="30" fillId="21" borderId="69" xfId="0" applyNumberFormat="1" applyFont="1" applyFill="1" applyBorder="1" applyAlignment="1" applyProtection="1">
      <alignment horizontal="center"/>
    </xf>
    <xf numFmtId="9" fontId="30" fillId="21" borderId="69" xfId="0" applyNumberFormat="1" applyFont="1" applyFill="1" applyBorder="1" applyAlignment="1" applyProtection="1">
      <alignment horizontal="center" vertical="center"/>
    </xf>
    <xf numFmtId="10" fontId="43" fillId="21" borderId="69" xfId="27" applyNumberFormat="1" applyFont="1" applyFill="1" applyBorder="1" applyAlignment="1" applyProtection="1">
      <alignment horizontal="center" vertical="center"/>
    </xf>
    <xf numFmtId="0" fontId="36" fillId="21" borderId="76" xfId="0" applyFont="1" applyFill="1" applyBorder="1" applyAlignment="1" applyProtection="1">
      <alignment horizontal="center"/>
    </xf>
    <xf numFmtId="0" fontId="36" fillId="21" borderId="77" xfId="0" applyFont="1" applyFill="1" applyBorder="1" applyAlignment="1" applyProtection="1">
      <alignment horizontal="center"/>
    </xf>
    <xf numFmtId="165" fontId="36" fillId="21" borderId="77" xfId="0" applyNumberFormat="1" applyFont="1" applyFill="1" applyBorder="1" applyAlignment="1" applyProtection="1">
      <alignment horizontal="center"/>
    </xf>
    <xf numFmtId="9" fontId="36" fillId="21" borderId="78" xfId="0" applyNumberFormat="1" applyFont="1" applyFill="1" applyBorder="1" applyAlignment="1" applyProtection="1">
      <alignment horizontal="center" vertical="center"/>
    </xf>
    <xf numFmtId="0" fontId="32" fillId="21" borderId="76" xfId="0" applyFont="1" applyFill="1" applyBorder="1" applyAlignment="1" applyProtection="1">
      <alignment horizontal="center" vertical="center"/>
    </xf>
    <xf numFmtId="0" fontId="44" fillId="21" borderId="77" xfId="0" applyFont="1" applyFill="1" applyBorder="1" applyAlignment="1" applyProtection="1">
      <alignment horizontal="right" vertical="center" wrapText="1"/>
    </xf>
    <xf numFmtId="165" fontId="44" fillId="21" borderId="69" xfId="0" applyNumberFormat="1" applyFont="1" applyFill="1" applyBorder="1" applyAlignment="1" applyProtection="1">
      <alignment vertical="center"/>
    </xf>
    <xf numFmtId="10" fontId="44" fillId="21" borderId="69" xfId="0" applyNumberFormat="1" applyFont="1" applyFill="1" applyBorder="1" applyAlignment="1" applyProtection="1">
      <alignment vertical="center"/>
    </xf>
    <xf numFmtId="0" fontId="36" fillId="21" borderId="69" xfId="0" applyFont="1" applyFill="1" applyBorder="1" applyAlignment="1" applyProtection="1">
      <alignment horizontal="center"/>
    </xf>
    <xf numFmtId="165" fontId="36" fillId="21" borderId="69" xfId="0" applyNumberFormat="1" applyFont="1" applyFill="1" applyBorder="1" applyAlignment="1" applyProtection="1">
      <alignment horizontal="center"/>
    </xf>
    <xf numFmtId="9" fontId="36" fillId="21" borderId="69" xfId="0" applyNumberFormat="1" applyFont="1" applyFill="1" applyBorder="1" applyAlignment="1" applyProtection="1">
      <alignment horizontal="center" vertical="center"/>
    </xf>
    <xf numFmtId="10" fontId="44" fillId="21" borderId="69" xfId="27" applyNumberFormat="1" applyFont="1" applyFill="1" applyBorder="1" applyAlignment="1" applyProtection="1">
      <alignment horizontal="center" vertical="center"/>
    </xf>
    <xf numFmtId="0" fontId="45" fillId="22" borderId="79" xfId="0" applyFont="1" applyFill="1" applyBorder="1" applyAlignment="1">
      <alignment horizontal="center" vertical="center"/>
    </xf>
    <xf numFmtId="0" fontId="45" fillId="22" borderId="80" xfId="0" applyFont="1" applyFill="1" applyBorder="1" applyAlignment="1">
      <alignment horizontal="left" vertical="center" wrapText="1"/>
    </xf>
    <xf numFmtId="0" fontId="45" fillId="22" borderId="80" xfId="0" applyFont="1" applyFill="1" applyBorder="1" applyAlignment="1">
      <alignment horizontal="center" vertical="center" wrapText="1"/>
    </xf>
    <xf numFmtId="0" fontId="46" fillId="22" borderId="13" xfId="0" applyFont="1" applyFill="1" applyBorder="1" applyAlignment="1">
      <alignment horizontal="center" vertical="center"/>
    </xf>
    <xf numFmtId="0" fontId="46" fillId="22" borderId="23" xfId="0" applyFont="1" applyFill="1" applyBorder="1" applyAlignment="1">
      <alignment horizontal="center" vertical="center"/>
    </xf>
    <xf numFmtId="0" fontId="0" fillId="0" borderId="0" xfId="0" applyFont="1" applyFill="1"/>
    <xf numFmtId="0" fontId="45" fillId="22" borderId="0" xfId="0" applyFont="1" applyFill="1" applyBorder="1" applyAlignment="1">
      <alignment vertical="center"/>
    </xf>
    <xf numFmtId="0" fontId="45" fillId="22" borderId="7" xfId="0" applyFont="1" applyFill="1" applyBorder="1" applyAlignment="1">
      <alignment vertical="center"/>
    </xf>
    <xf numFmtId="171" fontId="36" fillId="22" borderId="81" xfId="0" applyNumberFormat="1" applyFont="1" applyFill="1" applyBorder="1" applyAlignment="1" applyProtection="1">
      <alignment horizontal="center" vertical="center"/>
    </xf>
    <xf numFmtId="164" fontId="36" fillId="22" borderId="82" xfId="24" applyNumberFormat="1" applyFont="1" applyFill="1" applyBorder="1" applyAlignment="1" applyProtection="1">
      <alignment vertical="center"/>
    </xf>
    <xf numFmtId="9" fontId="36" fillId="22" borderId="83" xfId="27" applyNumberFormat="1" applyFont="1" applyFill="1" applyBorder="1" applyAlignment="1" applyProtection="1">
      <alignment horizontal="center" vertical="center"/>
    </xf>
    <xf numFmtId="171" fontId="36" fillId="22" borderId="72" xfId="0" applyNumberFormat="1" applyFont="1" applyFill="1" applyBorder="1" applyAlignment="1" applyProtection="1">
      <alignment horizontal="center" vertical="center"/>
    </xf>
    <xf numFmtId="164" fontId="36" fillId="22" borderId="67" xfId="24" applyNumberFormat="1" applyFont="1" applyFill="1" applyBorder="1" applyAlignment="1" applyProtection="1">
      <alignment vertical="center"/>
    </xf>
    <xf numFmtId="9" fontId="36" fillId="22" borderId="84" xfId="27" applyNumberFormat="1" applyFont="1" applyFill="1" applyBorder="1" applyAlignment="1" applyProtection="1">
      <alignment horizontal="center" vertical="center"/>
    </xf>
    <xf numFmtId="9" fontId="36" fillId="22" borderId="85" xfId="27" applyNumberFormat="1" applyFont="1" applyFill="1" applyBorder="1" applyAlignment="1" applyProtection="1">
      <alignment horizontal="center" vertical="center"/>
    </xf>
    <xf numFmtId="49" fontId="36" fillId="22" borderId="72" xfId="0" applyNumberFormat="1" applyFont="1" applyFill="1" applyBorder="1" applyAlignment="1" applyProtection="1">
      <alignment horizontal="center" vertical="center"/>
    </xf>
    <xf numFmtId="164" fontId="36" fillId="22" borderId="86" xfId="24" applyNumberFormat="1" applyFont="1" applyFill="1" applyBorder="1" applyAlignment="1" applyProtection="1">
      <alignment vertical="center"/>
    </xf>
    <xf numFmtId="9" fontId="36" fillId="22" borderId="87" xfId="27" applyNumberFormat="1" applyFont="1" applyFill="1" applyBorder="1" applyAlignment="1" applyProtection="1">
      <alignment horizontal="center" vertical="center"/>
    </xf>
    <xf numFmtId="164" fontId="44" fillId="22" borderId="88" xfId="24" applyNumberFormat="1" applyFont="1" applyFill="1" applyBorder="1" applyProtection="1"/>
    <xf numFmtId="10" fontId="44" fillId="22" borderId="89" xfId="27" applyNumberFormat="1" applyFont="1" applyFill="1" applyBorder="1" applyAlignment="1" applyProtection="1">
      <alignment horizontal="center" vertical="center"/>
    </xf>
    <xf numFmtId="164" fontId="35" fillId="22" borderId="82" xfId="24" applyNumberFormat="1" applyFont="1" applyFill="1" applyBorder="1" applyAlignment="1" applyProtection="1">
      <alignment vertical="center"/>
    </xf>
    <xf numFmtId="164" fontId="35" fillId="22" borderId="67" xfId="24" applyNumberFormat="1" applyFont="1" applyFill="1" applyBorder="1" applyAlignment="1" applyProtection="1">
      <alignment vertical="center"/>
    </xf>
    <xf numFmtId="164" fontId="47" fillId="22" borderId="90" xfId="24" applyNumberFormat="1" applyFont="1" applyFill="1" applyBorder="1" applyProtection="1"/>
    <xf numFmtId="0" fontId="35" fillId="0" borderId="0" xfId="0" applyFont="1" applyAlignment="1">
      <alignment vertical="center"/>
    </xf>
    <xf numFmtId="0" fontId="36" fillId="0" borderId="0" xfId="0" applyFont="1" applyFill="1" applyAlignment="1" applyProtection="1">
      <alignment vertical="center"/>
    </xf>
    <xf numFmtId="164" fontId="33" fillId="0" borderId="75" xfId="24" applyNumberFormat="1" applyFont="1" applyFill="1" applyBorder="1" applyAlignment="1" applyProtection="1">
      <alignment horizontal="left" vertical="center"/>
      <protection locked="0"/>
    </xf>
    <xf numFmtId="171" fontId="35" fillId="22" borderId="94" xfId="0" applyNumberFormat="1" applyFont="1" applyFill="1" applyBorder="1" applyAlignment="1" applyProtection="1">
      <alignment horizontal="center" vertical="center"/>
    </xf>
    <xf numFmtId="9" fontId="35" fillId="22" borderId="95" xfId="27" applyNumberFormat="1" applyFont="1" applyFill="1" applyBorder="1" applyAlignment="1" applyProtection="1">
      <alignment horizontal="center" vertical="center"/>
    </xf>
    <xf numFmtId="171" fontId="35" fillId="22" borderId="70" xfId="0" applyNumberFormat="1" applyFont="1" applyFill="1" applyBorder="1" applyAlignment="1" applyProtection="1">
      <alignment horizontal="center" vertical="center"/>
    </xf>
    <xf numFmtId="9" fontId="35" fillId="22" borderId="96" xfId="27" applyNumberFormat="1" applyFont="1" applyFill="1" applyBorder="1" applyAlignment="1" applyProtection="1">
      <alignment horizontal="center" vertical="center"/>
    </xf>
    <xf numFmtId="10" fontId="47" fillId="22" borderId="97" xfId="27" applyNumberFormat="1" applyFont="1" applyFill="1" applyBorder="1" applyAlignment="1" applyProtection="1">
      <alignment horizontal="center" vertical="center"/>
    </xf>
    <xf numFmtId="164" fontId="35" fillId="22" borderId="67" xfId="24" applyNumberFormat="1" applyFont="1" applyFill="1" applyBorder="1" applyAlignment="1" applyProtection="1">
      <alignment vertical="center"/>
      <protection locked="0"/>
    </xf>
    <xf numFmtId="3" fontId="0" fillId="0" borderId="0" xfId="0" applyNumberFormat="1"/>
    <xf numFmtId="3" fontId="32" fillId="0" borderId="0" xfId="0" applyNumberFormat="1" applyFont="1" applyAlignment="1">
      <alignment horizontal="right" vertical="center"/>
    </xf>
    <xf numFmtId="164" fontId="33" fillId="15" borderId="67" xfId="24" applyNumberFormat="1" applyFont="1" applyFill="1" applyBorder="1" applyAlignment="1" applyProtection="1">
      <alignment vertical="center"/>
    </xf>
    <xf numFmtId="9" fontId="33" fillId="15" borderId="84" xfId="27" applyNumberFormat="1" applyFont="1" applyFill="1" applyBorder="1" applyAlignment="1" applyProtection="1">
      <alignment horizontal="center" vertical="center"/>
    </xf>
    <xf numFmtId="9" fontId="33" fillId="15" borderId="98" xfId="27" applyNumberFormat="1" applyFont="1" applyFill="1" applyBorder="1" applyAlignment="1" applyProtection="1">
      <alignment horizontal="center" vertical="center"/>
    </xf>
    <xf numFmtId="9" fontId="33" fillId="15" borderId="99" xfId="27" applyNumberFormat="1" applyFont="1" applyFill="1" applyBorder="1" applyAlignment="1" applyProtection="1">
      <alignment horizontal="center" vertical="center"/>
    </xf>
    <xf numFmtId="164" fontId="33" fillId="15" borderId="75" xfId="24" applyNumberFormat="1" applyFont="1" applyFill="1" applyBorder="1" applyAlignment="1" applyProtection="1">
      <alignment horizontal="left" vertical="center"/>
    </xf>
    <xf numFmtId="9" fontId="33" fillId="15" borderId="100" xfId="27" applyNumberFormat="1" applyFont="1" applyFill="1" applyBorder="1" applyAlignment="1" applyProtection="1">
      <alignment horizontal="center" vertical="center"/>
    </xf>
    <xf numFmtId="164" fontId="34" fillId="15" borderId="67" xfId="24" applyNumberFormat="1" applyFont="1" applyFill="1" applyBorder="1" applyAlignment="1" applyProtection="1">
      <alignment vertical="center"/>
    </xf>
    <xf numFmtId="9" fontId="34" fillId="15" borderId="96" xfId="24" applyNumberFormat="1" applyFont="1" applyFill="1" applyBorder="1" applyAlignment="1" applyProtection="1">
      <alignment horizontal="center" vertical="center"/>
    </xf>
    <xf numFmtId="0" fontId="0" fillId="21" borderId="0" xfId="0" applyFont="1" applyFill="1" applyBorder="1"/>
    <xf numFmtId="0" fontId="30" fillId="21" borderId="0" xfId="0" applyFont="1" applyFill="1" applyBorder="1"/>
    <xf numFmtId="165" fontId="36" fillId="21" borderId="0" xfId="0" applyNumberFormat="1" applyFont="1" applyFill="1" applyAlignment="1">
      <alignment horizontal="right" vertical="center"/>
    </xf>
    <xf numFmtId="165" fontId="32" fillId="0" borderId="69" xfId="0" applyNumberFormat="1" applyFont="1" applyFill="1" applyBorder="1" applyAlignment="1" applyProtection="1">
      <alignment horizontal="left" vertical="center"/>
    </xf>
    <xf numFmtId="0" fontId="48" fillId="0" borderId="6"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165" fontId="0" fillId="0" borderId="71" xfId="0" applyNumberFormat="1" applyFont="1" applyBorder="1" applyProtection="1">
      <protection locked="0"/>
    </xf>
    <xf numFmtId="0" fontId="45" fillId="22" borderId="101" xfId="0" applyFont="1" applyFill="1" applyBorder="1" applyAlignment="1">
      <alignment horizontal="center" vertical="center"/>
    </xf>
    <xf numFmtId="0" fontId="45" fillId="22" borderId="102" xfId="0" applyFont="1" applyFill="1" applyBorder="1" applyAlignment="1">
      <alignment horizontal="left" vertical="center" wrapText="1"/>
    </xf>
    <xf numFmtId="0" fontId="45" fillId="22" borderId="102" xfId="0" applyFont="1" applyFill="1" applyBorder="1" applyAlignment="1">
      <alignment horizontal="center" vertical="center" wrapText="1"/>
    </xf>
    <xf numFmtId="0" fontId="38" fillId="15" borderId="24" xfId="0" applyFont="1" applyFill="1" applyBorder="1" applyAlignment="1">
      <alignment horizontal="center" vertical="center"/>
    </xf>
    <xf numFmtId="49" fontId="31" fillId="15" borderId="25" xfId="0" applyNumberFormat="1" applyFont="1" applyFill="1" applyBorder="1" applyAlignment="1">
      <alignment horizontal="justify" vertical="justify" wrapText="1"/>
    </xf>
    <xf numFmtId="0" fontId="31" fillId="15" borderId="25" xfId="0" applyNumberFormat="1" applyFont="1" applyFill="1" applyBorder="1" applyAlignment="1">
      <alignment horizontal="justify" vertical="top" wrapText="1"/>
    </xf>
    <xf numFmtId="0" fontId="38" fillId="15" borderId="26" xfId="0" applyFont="1" applyFill="1" applyBorder="1" applyAlignment="1">
      <alignment horizontal="center" vertical="center"/>
    </xf>
    <xf numFmtId="0" fontId="31" fillId="15" borderId="27" xfId="0" applyNumberFormat="1" applyFont="1" applyFill="1" applyBorder="1" applyAlignment="1">
      <alignment horizontal="justify" vertical="top" wrapText="1"/>
    </xf>
    <xf numFmtId="0" fontId="46" fillId="0" borderId="0" xfId="0" applyFont="1" applyFill="1" applyBorder="1" applyAlignment="1" applyProtection="1">
      <alignment horizontal="center" vertical="center"/>
    </xf>
    <xf numFmtId="0" fontId="41" fillId="22" borderId="103" xfId="0" applyFont="1" applyFill="1" applyBorder="1" applyAlignment="1" applyProtection="1">
      <alignment horizontal="left" vertical="center" wrapText="1"/>
    </xf>
    <xf numFmtId="165" fontId="42" fillId="22" borderId="103" xfId="0" applyNumberFormat="1" applyFont="1" applyFill="1" applyBorder="1" applyAlignment="1" applyProtection="1">
      <alignment vertical="center"/>
    </xf>
    <xf numFmtId="0" fontId="42" fillId="15" borderId="103" xfId="0" applyFont="1" applyFill="1" applyBorder="1" applyAlignment="1" applyProtection="1">
      <alignment horizontal="left" vertical="center" wrapText="1"/>
    </xf>
    <xf numFmtId="165" fontId="42" fillId="15" borderId="103" xfId="0" applyNumberFormat="1" applyFont="1" applyFill="1" applyBorder="1" applyAlignment="1" applyProtection="1">
      <alignment vertical="center"/>
    </xf>
    <xf numFmtId="165" fontId="30" fillId="23" borderId="103" xfId="0" applyNumberFormat="1" applyFont="1" applyFill="1" applyBorder="1" applyAlignment="1" applyProtection="1">
      <alignment vertical="center"/>
    </xf>
    <xf numFmtId="165" fontId="36" fillId="23" borderId="103" xfId="0" applyNumberFormat="1" applyFont="1" applyFill="1" applyBorder="1" applyAlignment="1" applyProtection="1">
      <alignment horizontal="right" vertical="center"/>
    </xf>
    <xf numFmtId="0" fontId="49" fillId="0" borderId="103" xfId="0" applyFont="1" applyFill="1" applyBorder="1" applyAlignment="1" applyProtection="1">
      <alignment horizontal="left" vertical="center" wrapText="1"/>
    </xf>
    <xf numFmtId="165" fontId="42" fillId="15" borderId="103" xfId="0" applyNumberFormat="1" applyFont="1" applyFill="1" applyBorder="1" applyAlignment="1" applyProtection="1">
      <alignment horizontal="right" vertical="center"/>
    </xf>
    <xf numFmtId="0" fontId="0" fillId="0" borderId="104" xfId="0" applyFill="1" applyBorder="1" applyAlignment="1" applyProtection="1">
      <alignment horizontal="right"/>
      <protection locked="0"/>
    </xf>
    <xf numFmtId="171" fontId="32" fillId="0" borderId="105" xfId="0" applyNumberFormat="1" applyFont="1" applyBorder="1" applyAlignment="1" applyProtection="1">
      <alignment horizontal="center" vertical="center"/>
      <protection locked="0"/>
    </xf>
    <xf numFmtId="0" fontId="32" fillId="0" borderId="105" xfId="0" applyFont="1" applyFill="1" applyBorder="1" applyAlignment="1" applyProtection="1">
      <alignment wrapText="1"/>
      <protection locked="0"/>
    </xf>
    <xf numFmtId="165" fontId="0" fillId="0" borderId="105" xfId="0" applyNumberFormat="1" applyFont="1" applyBorder="1" applyProtection="1">
      <protection locked="0"/>
    </xf>
    <xf numFmtId="0" fontId="0" fillId="0" borderId="105" xfId="0" applyFill="1" applyBorder="1" applyAlignment="1" applyProtection="1">
      <alignment horizontal="right"/>
      <protection locked="0"/>
    </xf>
    <xf numFmtId="0" fontId="30" fillId="0" borderId="103" xfId="0" applyFont="1" applyBorder="1" applyAlignment="1" applyProtection="1">
      <alignment horizontal="right" vertical="center" wrapText="1"/>
      <protection locked="0"/>
    </xf>
    <xf numFmtId="165" fontId="0" fillId="0" borderId="103" xfId="0" applyNumberFormat="1" applyBorder="1" applyAlignment="1" applyProtection="1">
      <alignment horizontal="right" vertical="center"/>
    </xf>
    <xf numFmtId="165" fontId="30" fillId="0" borderId="103" xfId="0" applyNumberFormat="1" applyFont="1" applyBorder="1" applyAlignment="1" applyProtection="1">
      <alignment horizontal="right" vertical="center"/>
    </xf>
    <xf numFmtId="165" fontId="0" fillId="0" borderId="103" xfId="0" applyNumberFormat="1" applyBorder="1" applyAlignment="1" applyProtection="1">
      <alignment horizontal="right" vertical="center"/>
      <protection locked="0"/>
    </xf>
    <xf numFmtId="165" fontId="42" fillId="0" borderId="103" xfId="0" applyNumberFormat="1" applyFont="1" applyFill="1" applyBorder="1" applyAlignment="1" applyProtection="1">
      <alignment horizontal="right" vertical="center"/>
    </xf>
    <xf numFmtId="165" fontId="30" fillId="23" borderId="103" xfId="0" applyNumberFormat="1" applyFont="1" applyFill="1" applyBorder="1" applyAlignment="1" applyProtection="1">
      <alignment horizontal="right" vertical="center"/>
    </xf>
    <xf numFmtId="165" fontId="0" fillId="0" borderId="103" xfId="0" applyNumberFormat="1" applyFont="1" applyBorder="1" applyAlignment="1" applyProtection="1">
      <alignment horizontal="right" vertical="center"/>
      <protection locked="0"/>
    </xf>
    <xf numFmtId="165" fontId="0" fillId="0" borderId="103" xfId="0" applyNumberFormat="1" applyFont="1" applyBorder="1" applyAlignment="1" applyProtection="1">
      <alignment horizontal="right"/>
      <protection locked="0"/>
    </xf>
    <xf numFmtId="165" fontId="8" fillId="23" borderId="103" xfId="0" applyNumberFormat="1" applyFont="1" applyFill="1" applyBorder="1" applyAlignment="1" applyProtection="1">
      <alignment horizontal="right" vertical="center"/>
    </xf>
    <xf numFmtId="3" fontId="42" fillId="15" borderId="103" xfId="0" applyNumberFormat="1" applyFont="1" applyFill="1" applyBorder="1" applyAlignment="1" applyProtection="1">
      <alignment vertical="center"/>
    </xf>
    <xf numFmtId="165" fontId="42" fillId="23" borderId="103" xfId="0" applyNumberFormat="1" applyFont="1" applyFill="1" applyBorder="1" applyAlignment="1" applyProtection="1">
      <alignment horizontal="right" vertical="center"/>
    </xf>
    <xf numFmtId="0" fontId="50" fillId="23" borderId="103" xfId="0" applyFont="1" applyFill="1" applyBorder="1" applyAlignment="1" applyProtection="1">
      <alignment horizontal="left" vertical="center" wrapText="1"/>
    </xf>
    <xf numFmtId="0" fontId="51" fillId="23" borderId="103" xfId="0" applyFont="1" applyFill="1" applyBorder="1" applyAlignment="1" applyProtection="1">
      <alignment horizontal="left" vertical="center" wrapText="1"/>
    </xf>
    <xf numFmtId="171" fontId="41" fillId="22" borderId="103" xfId="0" applyNumberFormat="1" applyFont="1" applyFill="1" applyBorder="1" applyAlignment="1" applyProtection="1">
      <alignment horizontal="left" vertical="center"/>
    </xf>
    <xf numFmtId="165" fontId="42" fillId="22" borderId="103" xfId="0" applyNumberFormat="1" applyFont="1" applyFill="1" applyBorder="1" applyAlignment="1" applyProtection="1">
      <alignment horizontal="right" vertical="center" wrapText="1"/>
    </xf>
    <xf numFmtId="165" fontId="42" fillId="20" borderId="103" xfId="0" applyNumberFormat="1" applyFont="1" applyFill="1" applyBorder="1" applyAlignment="1" applyProtection="1">
      <alignment horizontal="right" vertical="center"/>
    </xf>
    <xf numFmtId="0" fontId="41" fillId="22" borderId="103" xfId="0" applyNumberFormat="1" applyFont="1" applyFill="1" applyBorder="1" applyAlignment="1" applyProtection="1">
      <alignment horizontal="left" vertical="center" wrapText="1"/>
    </xf>
    <xf numFmtId="0" fontId="41" fillId="22" borderId="103" xfId="0" applyNumberFormat="1" applyFont="1" applyFill="1" applyBorder="1" applyAlignment="1" applyProtection="1">
      <alignment horizontal="left" vertical="center"/>
    </xf>
    <xf numFmtId="0" fontId="42" fillId="15" borderId="103" xfId="0" applyFont="1" applyFill="1" applyBorder="1" applyAlignment="1" applyProtection="1">
      <alignment vertical="center" wrapText="1"/>
    </xf>
    <xf numFmtId="165" fontId="0" fillId="0" borderId="103" xfId="0" applyNumberFormat="1" applyFont="1" applyBorder="1" applyAlignment="1" applyProtection="1">
      <alignment horizontal="right" vertical="center"/>
    </xf>
    <xf numFmtId="165" fontId="51" fillId="23" borderId="103" xfId="0" applyNumberFormat="1" applyFont="1" applyFill="1" applyBorder="1" applyAlignment="1" applyProtection="1">
      <alignment horizontal="right" vertical="center" wrapText="1"/>
    </xf>
    <xf numFmtId="0" fontId="49" fillId="0" borderId="103" xfId="0" applyFont="1" applyFill="1" applyBorder="1" applyAlignment="1" applyProtection="1">
      <alignment horizontal="justify" vertical="center" wrapText="1"/>
    </xf>
    <xf numFmtId="165" fontId="0" fillId="23" borderId="103" xfId="0" applyNumberFormat="1" applyFont="1" applyFill="1" applyBorder="1" applyAlignment="1" applyProtection="1">
      <alignment vertical="center"/>
    </xf>
    <xf numFmtId="0" fontId="32" fillId="0" borderId="103" xfId="0" applyFont="1" applyBorder="1" applyAlignment="1" applyProtection="1">
      <alignment vertical="center" wrapText="1"/>
    </xf>
    <xf numFmtId="165" fontId="0" fillId="0" borderId="103" xfId="0" applyNumberFormat="1" applyFont="1" applyBorder="1" applyAlignment="1" applyProtection="1">
      <alignment horizontal="right"/>
    </xf>
    <xf numFmtId="0" fontId="49" fillId="0" borderId="103" xfId="0" applyFont="1" applyFill="1" applyBorder="1" applyAlignment="1" applyProtection="1">
      <alignment vertical="center" wrapText="1"/>
    </xf>
    <xf numFmtId="165" fontId="51" fillId="23" borderId="103" xfId="0" applyNumberFormat="1" applyFont="1" applyFill="1" applyBorder="1" applyAlignment="1" applyProtection="1">
      <alignment vertical="center" wrapText="1"/>
    </xf>
    <xf numFmtId="165" fontId="52" fillId="0" borderId="103" xfId="0" applyNumberFormat="1" applyFont="1" applyFill="1" applyBorder="1" applyAlignment="1" applyProtection="1">
      <alignment horizontal="right" vertical="center"/>
    </xf>
    <xf numFmtId="0" fontId="51" fillId="15" borderId="103" xfId="0" applyFont="1" applyFill="1" applyBorder="1" applyAlignment="1" applyProtection="1">
      <alignment vertical="center" wrapText="1"/>
    </xf>
    <xf numFmtId="165" fontId="30" fillId="15" borderId="103" xfId="0" applyNumberFormat="1" applyFont="1" applyFill="1" applyBorder="1" applyAlignment="1" applyProtection="1">
      <alignment vertical="center"/>
    </xf>
    <xf numFmtId="165" fontId="9" fillId="0" borderId="103" xfId="0" applyNumberFormat="1" applyFont="1" applyBorder="1" applyAlignment="1" applyProtection="1">
      <alignment horizontal="right" vertical="center" wrapText="1"/>
    </xf>
    <xf numFmtId="3" fontId="30" fillId="23" borderId="103" xfId="0" applyNumberFormat="1" applyFont="1" applyFill="1" applyBorder="1" applyAlignment="1" applyProtection="1">
      <alignment vertical="center" wrapText="1"/>
    </xf>
    <xf numFmtId="165" fontId="9" fillId="0" borderId="103" xfId="0" applyNumberFormat="1" applyFont="1" applyBorder="1" applyAlignment="1" applyProtection="1">
      <alignment horizontal="right" vertical="center"/>
    </xf>
    <xf numFmtId="0" fontId="53" fillId="0" borderId="103" xfId="0" applyFont="1" applyFill="1" applyBorder="1" applyAlignment="1" applyProtection="1">
      <alignment horizontal="left" vertical="center" wrapText="1"/>
    </xf>
    <xf numFmtId="0" fontId="51" fillId="23" borderId="103" xfId="0" applyFont="1" applyFill="1" applyBorder="1" applyAlignment="1" applyProtection="1">
      <alignment vertical="center" wrapText="1"/>
    </xf>
    <xf numFmtId="171" fontId="41" fillId="22" borderId="103" xfId="0" applyNumberFormat="1" applyFont="1" applyFill="1" applyBorder="1" applyAlignment="1" applyProtection="1">
      <alignment horizontal="left" vertical="center" wrapText="1"/>
    </xf>
    <xf numFmtId="165" fontId="51" fillId="23" borderId="103" xfId="0" applyNumberFormat="1" applyFont="1" applyFill="1" applyBorder="1" applyAlignment="1" applyProtection="1">
      <alignment vertical="center"/>
    </xf>
    <xf numFmtId="165" fontId="1" fillId="0" borderId="103" xfId="0" applyNumberFormat="1" applyFont="1" applyBorder="1" applyAlignment="1" applyProtection="1">
      <alignment horizontal="right" vertical="center"/>
      <protection locked="0"/>
    </xf>
    <xf numFmtId="165" fontId="9" fillId="0" borderId="103" xfId="0" applyNumberFormat="1" applyFont="1" applyBorder="1" applyAlignment="1" applyProtection="1">
      <alignment horizontal="right" vertical="center"/>
      <protection locked="0"/>
    </xf>
    <xf numFmtId="165" fontId="8" fillId="0" borderId="103" xfId="0" applyNumberFormat="1" applyFont="1" applyBorder="1" applyAlignment="1" applyProtection="1">
      <alignment horizontal="right"/>
    </xf>
    <xf numFmtId="0" fontId="41" fillId="22" borderId="106" xfId="0" applyFont="1" applyFill="1" applyBorder="1" applyAlignment="1" applyProtection="1">
      <alignment horizontal="center" vertical="center" wrapText="1"/>
    </xf>
    <xf numFmtId="0" fontId="33" fillId="0" borderId="106" xfId="24" applyFont="1" applyFill="1" applyBorder="1" applyAlignment="1" applyProtection="1">
      <alignment horizontal="center" vertical="center"/>
    </xf>
    <xf numFmtId="165" fontId="8" fillId="21" borderId="107" xfId="0" applyNumberFormat="1" applyFont="1" applyFill="1" applyBorder="1" applyAlignment="1" applyProtection="1">
      <alignment horizontal="right" vertical="center"/>
    </xf>
    <xf numFmtId="165" fontId="36" fillId="22" borderId="103" xfId="0" applyNumberFormat="1" applyFont="1" applyFill="1" applyBorder="1" applyAlignment="1" applyProtection="1">
      <alignment horizontal="right" vertical="center"/>
    </xf>
    <xf numFmtId="165" fontId="36" fillId="15" borderId="103" xfId="0" applyNumberFormat="1" applyFont="1" applyFill="1" applyBorder="1" applyAlignment="1" applyProtection="1">
      <alignment horizontal="right" vertical="center"/>
    </xf>
    <xf numFmtId="165" fontId="32" fillId="23" borderId="103" xfId="0" applyNumberFormat="1" applyFont="1" applyFill="1" applyBorder="1" applyAlignment="1" applyProtection="1">
      <alignment horizontal="right" vertical="center"/>
    </xf>
    <xf numFmtId="165" fontId="32" fillId="0" borderId="103" xfId="0" applyNumberFormat="1" applyFont="1" applyBorder="1" applyAlignment="1" applyProtection="1">
      <alignment horizontal="right" vertical="center"/>
      <protection locked="0"/>
    </xf>
    <xf numFmtId="165" fontId="32" fillId="0" borderId="103" xfId="0" applyNumberFormat="1" applyFont="1" applyFill="1" applyBorder="1" applyAlignment="1" applyProtection="1">
      <alignment horizontal="right" vertical="center"/>
      <protection locked="0"/>
    </xf>
    <xf numFmtId="165" fontId="32" fillId="0" borderId="103" xfId="0" applyNumberFormat="1" applyFont="1" applyFill="1" applyBorder="1" applyAlignment="1" applyProtection="1">
      <alignment horizontal="right" vertical="center"/>
    </xf>
    <xf numFmtId="165" fontId="30" fillId="21" borderId="108" xfId="0" applyNumberFormat="1" applyFont="1" applyFill="1" applyBorder="1" applyAlignment="1" applyProtection="1">
      <alignment horizontal="center" vertical="center"/>
    </xf>
    <xf numFmtId="0" fontId="30" fillId="0" borderId="0" xfId="0" applyFont="1" applyFill="1" applyBorder="1" applyAlignment="1">
      <alignment horizontal="center" vertical="center" wrapText="1"/>
    </xf>
    <xf numFmtId="0" fontId="52" fillId="15" borderId="106" xfId="24" applyFont="1" applyFill="1" applyBorder="1" applyAlignment="1" applyProtection="1">
      <alignment horizontal="center" vertical="center"/>
    </xf>
    <xf numFmtId="0" fontId="52" fillId="23" borderId="106" xfId="24" applyFont="1" applyFill="1" applyBorder="1" applyAlignment="1" applyProtection="1">
      <alignment horizontal="center" vertical="center"/>
    </xf>
    <xf numFmtId="0" fontId="35" fillId="22" borderId="109" xfId="0" applyFont="1" applyFill="1" applyBorder="1" applyAlignment="1" applyProtection="1">
      <alignment horizontal="center" vertical="center"/>
    </xf>
    <xf numFmtId="0" fontId="35" fillId="22" borderId="103" xfId="0" applyFont="1" applyFill="1" applyBorder="1" applyAlignment="1" applyProtection="1">
      <alignment vertical="center" wrapText="1"/>
    </xf>
    <xf numFmtId="0" fontId="30" fillId="15" borderId="109" xfId="0" applyFont="1" applyFill="1" applyBorder="1" applyAlignment="1" applyProtection="1">
      <alignment horizontal="center" vertical="center"/>
    </xf>
    <xf numFmtId="0" fontId="30" fillId="15" borderId="103" xfId="0" applyFont="1" applyFill="1" applyBorder="1" applyAlignment="1" applyProtection="1">
      <alignment vertical="center" wrapText="1"/>
    </xf>
    <xf numFmtId="0" fontId="35" fillId="21" borderId="110" xfId="0" applyFont="1" applyFill="1" applyBorder="1" applyAlignment="1">
      <alignment horizontal="center" vertical="center" wrapText="1"/>
    </xf>
    <xf numFmtId="0" fontId="35" fillId="21" borderId="111" xfId="0" applyFont="1" applyFill="1" applyBorder="1" applyAlignment="1">
      <alignment horizontal="center" vertical="center" wrapText="1"/>
    </xf>
    <xf numFmtId="0" fontId="35" fillId="21" borderId="112" xfId="0" applyFont="1" applyFill="1" applyBorder="1" applyAlignment="1">
      <alignment horizontal="center" vertical="center" wrapText="1"/>
    </xf>
    <xf numFmtId="165" fontId="35" fillId="21" borderId="111" xfId="0" applyNumberFormat="1" applyFont="1" applyFill="1" applyBorder="1" applyAlignment="1">
      <alignment horizontal="center" vertical="center" wrapText="1"/>
    </xf>
    <xf numFmtId="0" fontId="32" fillId="0" borderId="103" xfId="0" applyFont="1" applyBorder="1" applyAlignment="1" applyProtection="1">
      <alignment vertical="center"/>
    </xf>
    <xf numFmtId="0" fontId="32" fillId="0" borderId="103" xfId="0" applyFont="1" applyFill="1" applyBorder="1" applyAlignment="1" applyProtection="1">
      <alignment vertical="center" wrapText="1"/>
    </xf>
    <xf numFmtId="0" fontId="0" fillId="15" borderId="103" xfId="0" applyFont="1" applyFill="1" applyBorder="1" applyAlignment="1" applyProtection="1">
      <alignment vertical="center" wrapText="1"/>
    </xf>
    <xf numFmtId="0" fontId="0" fillId="0" borderId="103" xfId="0" applyFont="1" applyFill="1" applyBorder="1" applyAlignment="1" applyProtection="1">
      <alignment vertical="center" wrapText="1"/>
    </xf>
    <xf numFmtId="0" fontId="32" fillId="0" borderId="109" xfId="0" applyFont="1" applyFill="1" applyBorder="1" applyAlignment="1" applyProtection="1">
      <alignment horizontal="center" vertical="center"/>
    </xf>
    <xf numFmtId="0" fontId="42" fillId="15" borderId="109" xfId="0" applyFont="1" applyFill="1" applyBorder="1" applyAlignment="1" applyProtection="1">
      <alignment horizontal="center" vertical="center"/>
    </xf>
    <xf numFmtId="0" fontId="0" fillId="0" borderId="109" xfId="0" applyFont="1" applyFill="1" applyBorder="1" applyAlignment="1" applyProtection="1">
      <alignment horizontal="center" vertical="center"/>
    </xf>
    <xf numFmtId="0" fontId="0" fillId="15" borderId="109" xfId="0" applyFont="1" applyFill="1" applyBorder="1" applyAlignment="1" applyProtection="1">
      <alignment horizontal="center" vertical="center"/>
    </xf>
    <xf numFmtId="0" fontId="43" fillId="21" borderId="114" xfId="0" applyFont="1" applyFill="1" applyBorder="1" applyAlignment="1" applyProtection="1">
      <alignment vertical="center"/>
    </xf>
    <xf numFmtId="0" fontId="30" fillId="21" borderId="108" xfId="0" applyFont="1" applyFill="1" applyBorder="1" applyAlignment="1" applyProtection="1">
      <alignment horizontal="right" vertical="center"/>
    </xf>
    <xf numFmtId="168" fontId="32" fillId="0" borderId="103" xfId="0" applyNumberFormat="1" applyFont="1" applyFill="1" applyBorder="1" applyAlignment="1" applyProtection="1">
      <alignment horizontal="center" vertical="center"/>
      <protection locked="0"/>
    </xf>
    <xf numFmtId="0" fontId="32" fillId="0" borderId="103" xfId="0" applyFont="1" applyFill="1" applyBorder="1" applyAlignment="1" applyProtection="1">
      <alignment vertical="center"/>
      <protection locked="0"/>
    </xf>
    <xf numFmtId="0" fontId="32" fillId="0" borderId="103" xfId="0" applyFont="1" applyFill="1" applyBorder="1" applyAlignment="1" applyProtection="1">
      <alignment vertical="center" wrapText="1"/>
      <protection locked="0"/>
    </xf>
    <xf numFmtId="0" fontId="31" fillId="17" borderId="0" xfId="0" applyFont="1" applyFill="1" applyBorder="1" applyProtection="1"/>
    <xf numFmtId="0" fontId="31" fillId="0" borderId="0" xfId="0" applyFont="1" applyBorder="1" applyProtection="1"/>
    <xf numFmtId="49" fontId="35" fillId="17" borderId="0" xfId="0" applyNumberFormat="1" applyFont="1" applyFill="1" applyBorder="1" applyAlignment="1" applyProtection="1">
      <alignment horizontal="center" vertical="center"/>
    </xf>
    <xf numFmtId="49" fontId="35" fillId="0" borderId="0" xfId="0" applyNumberFormat="1" applyFont="1" applyBorder="1" applyAlignment="1" applyProtection="1">
      <alignment horizontal="center" vertical="center"/>
    </xf>
    <xf numFmtId="0" fontId="32" fillId="0" borderId="109" xfId="0" applyFont="1" applyFill="1" applyBorder="1" applyAlignment="1" applyProtection="1">
      <alignment horizontal="center" vertical="center"/>
      <protection locked="0"/>
    </xf>
    <xf numFmtId="164" fontId="0" fillId="0" borderId="0" xfId="0" applyNumberFormat="1" applyBorder="1" applyProtection="1">
      <protection locked="0"/>
    </xf>
    <xf numFmtId="164" fontId="0" fillId="0" borderId="0" xfId="0" applyNumberFormat="1" applyBorder="1"/>
    <xf numFmtId="0" fontId="36" fillId="23" borderId="114" xfId="0" applyFont="1" applyFill="1" applyBorder="1" applyAlignment="1" applyProtection="1">
      <alignment horizontal="center" vertical="center"/>
    </xf>
    <xf numFmtId="0" fontId="36" fillId="23" borderId="108" xfId="0" applyFont="1" applyFill="1" applyBorder="1" applyAlignment="1" applyProtection="1">
      <alignment horizontal="center" vertical="center"/>
    </xf>
    <xf numFmtId="0" fontId="44" fillId="23" borderId="108" xfId="0" applyFont="1" applyFill="1" applyBorder="1" applyAlignment="1" applyProtection="1">
      <alignment horizontal="right" vertical="center" wrapText="1"/>
    </xf>
    <xf numFmtId="164" fontId="0" fillId="23" borderId="116" xfId="0" applyNumberFormat="1" applyFill="1" applyBorder="1" applyProtection="1">
      <protection locked="0"/>
    </xf>
    <xf numFmtId="164" fontId="0" fillId="0" borderId="116" xfId="0" applyNumberFormat="1" applyBorder="1"/>
    <xf numFmtId="0" fontId="46" fillId="0" borderId="117" xfId="0" applyFont="1" applyFill="1" applyBorder="1" applyAlignment="1" applyProtection="1">
      <alignment vertical="center"/>
    </xf>
    <xf numFmtId="164" fontId="32" fillId="0" borderId="118" xfId="0" applyNumberFormat="1" applyFont="1" applyFill="1" applyBorder="1" applyAlignment="1" applyProtection="1">
      <alignment horizontal="right" vertical="center"/>
      <protection locked="0"/>
    </xf>
    <xf numFmtId="164" fontId="32" fillId="0" borderId="118" xfId="0" applyNumberFormat="1" applyFont="1" applyBorder="1" applyAlignment="1" applyProtection="1">
      <alignment horizontal="right" vertical="center"/>
      <protection locked="0"/>
    </xf>
    <xf numFmtId="165" fontId="35" fillId="21" borderId="119" xfId="0" applyNumberFormat="1" applyFont="1" applyFill="1" applyBorder="1" applyAlignment="1" applyProtection="1">
      <alignment horizontal="center" vertical="center"/>
    </xf>
    <xf numFmtId="49" fontId="35" fillId="21" borderId="120" xfId="0" applyNumberFormat="1" applyFont="1" applyFill="1" applyBorder="1" applyAlignment="1" applyProtection="1">
      <alignment horizontal="center" vertical="center"/>
    </xf>
    <xf numFmtId="164" fontId="36" fillId="23" borderId="121" xfId="0" applyNumberFormat="1" applyFont="1" applyFill="1" applyBorder="1" applyAlignment="1" applyProtection="1">
      <alignment horizontal="right" vertical="center"/>
    </xf>
    <xf numFmtId="0" fontId="45" fillId="0" borderId="6" xfId="0" applyFont="1" applyFill="1" applyBorder="1" applyAlignment="1" applyProtection="1">
      <alignment horizontal="center" vertical="center"/>
    </xf>
    <xf numFmtId="0" fontId="45" fillId="0" borderId="7" xfId="0" applyFont="1" applyFill="1" applyBorder="1" applyAlignment="1" applyProtection="1">
      <alignment horizontal="center" vertical="center"/>
    </xf>
    <xf numFmtId="0" fontId="0" fillId="0" borderId="69" xfId="0" applyNumberFormat="1" applyFont="1" applyFill="1" applyBorder="1" applyAlignment="1" applyProtection="1">
      <alignment horizontal="center" vertical="center"/>
    </xf>
    <xf numFmtId="0" fontId="0" fillId="0" borderId="0" xfId="0" applyProtection="1"/>
    <xf numFmtId="49" fontId="30" fillId="21" borderId="118" xfId="0" applyNumberFormat="1" applyFont="1" applyFill="1" applyBorder="1" applyAlignment="1" applyProtection="1">
      <alignment horizontal="center" vertical="center" wrapText="1"/>
    </xf>
    <xf numFmtId="49" fontId="30" fillId="17" borderId="0" xfId="0" applyNumberFormat="1" applyFont="1" applyFill="1" applyAlignment="1" applyProtection="1">
      <alignment horizontal="center" vertical="center"/>
    </xf>
    <xf numFmtId="49" fontId="30" fillId="0" borderId="0" xfId="0" applyNumberFormat="1" applyFont="1" applyAlignment="1" applyProtection="1">
      <alignment horizontal="center" vertical="center"/>
    </xf>
    <xf numFmtId="3" fontId="0" fillId="0" borderId="0" xfId="0" applyNumberFormat="1" applyProtection="1"/>
    <xf numFmtId="49" fontId="36" fillId="0" borderId="109" xfId="0" applyNumberFormat="1" applyFont="1" applyFill="1" applyBorder="1" applyAlignment="1" applyProtection="1">
      <alignment horizontal="center" vertical="center"/>
    </xf>
    <xf numFmtId="3" fontId="30" fillId="0" borderId="0" xfId="0" applyNumberFormat="1" applyFont="1" applyProtection="1"/>
    <xf numFmtId="3" fontId="0" fillId="15" borderId="0" xfId="0" applyNumberFormat="1" applyFill="1" applyProtection="1"/>
    <xf numFmtId="164" fontId="30" fillId="15" borderId="121" xfId="0" applyNumberFormat="1" applyFont="1" applyFill="1" applyBorder="1" applyAlignment="1" applyProtection="1">
      <alignment horizontal="right" vertical="center"/>
    </xf>
    <xf numFmtId="167" fontId="0" fillId="0" borderId="0" xfId="0" applyNumberFormat="1" applyFont="1" applyFill="1" applyAlignment="1">
      <alignment horizontal="center" vertical="center"/>
    </xf>
    <xf numFmtId="0" fontId="0" fillId="0" borderId="0" xfId="0" applyFont="1" applyFill="1" applyAlignment="1">
      <alignment vertical="center" wrapText="1"/>
    </xf>
    <xf numFmtId="167"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30" fillId="0" borderId="0" xfId="0" applyFont="1" applyAlignment="1">
      <alignment horizontal="center" vertical="center"/>
    </xf>
    <xf numFmtId="0" fontId="46" fillId="0" borderId="0" xfId="0" applyFont="1" applyAlignment="1"/>
    <xf numFmtId="0" fontId="30" fillId="0" borderId="16" xfId="0" applyFont="1" applyBorder="1" applyAlignment="1">
      <alignment horizontal="center" vertical="center"/>
    </xf>
    <xf numFmtId="0" fontId="0" fillId="0" borderId="28" xfId="0" applyBorder="1"/>
    <xf numFmtId="0" fontId="30"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5" fillId="24" borderId="29" xfId="0" applyFont="1" applyFill="1" applyBorder="1" applyAlignment="1">
      <alignment horizontal="center" vertical="center" wrapText="1"/>
    </xf>
    <xf numFmtId="0" fontId="30" fillId="0" borderId="0" xfId="0" applyFont="1" applyBorder="1" applyAlignment="1">
      <alignment vertical="top"/>
    </xf>
    <xf numFmtId="0" fontId="35" fillId="24" borderId="29" xfId="0" applyFont="1" applyFill="1" applyBorder="1" applyAlignment="1">
      <alignment horizontal="center" vertical="center"/>
    </xf>
    <xf numFmtId="0" fontId="0" fillId="0" borderId="103" xfId="0" applyBorder="1" applyAlignment="1">
      <alignment horizontal="center" vertical="center"/>
    </xf>
    <xf numFmtId="0" fontId="30" fillId="0" borderId="0" xfId="0" applyFont="1" applyBorder="1" applyAlignment="1">
      <alignment vertical="top" wrapText="1"/>
    </xf>
    <xf numFmtId="0" fontId="0" fillId="0" borderId="103" xfId="0" applyFont="1" applyBorder="1" applyAlignment="1">
      <alignment horizontal="center" vertical="center"/>
    </xf>
    <xf numFmtId="0" fontId="30" fillId="0" borderId="16" xfId="0" applyFont="1" applyBorder="1" applyAlignment="1">
      <alignment vertical="top"/>
    </xf>
    <xf numFmtId="0" fontId="30" fillId="0" borderId="16" xfId="0" applyFont="1" applyBorder="1" applyAlignment="1">
      <alignment vertical="top" wrapText="1"/>
    </xf>
    <xf numFmtId="167" fontId="35" fillId="15" borderId="0" xfId="0" applyNumberFormat="1" applyFont="1" applyFill="1" applyAlignment="1">
      <alignment horizontal="center" vertical="center"/>
    </xf>
    <xf numFmtId="0" fontId="35" fillId="15" borderId="0" xfId="0" applyFont="1" applyFill="1" applyAlignment="1">
      <alignment vertical="center" wrapText="1"/>
    </xf>
    <xf numFmtId="167" fontId="35" fillId="15" borderId="0" xfId="0" applyNumberFormat="1" applyFont="1" applyFill="1" applyBorder="1" applyAlignment="1">
      <alignment horizontal="center" vertical="center"/>
    </xf>
    <xf numFmtId="0" fontId="35" fillId="15" borderId="0" xfId="0" applyFont="1" applyFill="1" applyBorder="1" applyAlignment="1">
      <alignment vertical="center" wrapText="1"/>
    </xf>
    <xf numFmtId="9" fontId="35" fillId="15" borderId="0" xfId="0" applyNumberFormat="1" applyFont="1" applyFill="1" applyAlignment="1">
      <alignment horizontal="left" vertical="center" wrapText="1"/>
    </xf>
    <xf numFmtId="0" fontId="0" fillId="0" borderId="123" xfId="0" applyBorder="1"/>
    <xf numFmtId="0" fontId="0" fillId="0" borderId="123" xfId="0" applyBorder="1" applyAlignment="1">
      <alignment vertical="center"/>
    </xf>
    <xf numFmtId="0" fontId="0" fillId="0" borderId="123" xfId="0" applyFill="1" applyBorder="1" applyAlignment="1">
      <alignment horizontal="left" vertical="center"/>
    </xf>
    <xf numFmtId="0" fontId="0" fillId="0" borderId="123" xfId="0" applyFill="1" applyBorder="1" applyAlignment="1">
      <alignment vertical="center"/>
    </xf>
    <xf numFmtId="0" fontId="0" fillId="0" borderId="123" xfId="0" applyFill="1" applyBorder="1" applyAlignment="1">
      <alignment vertical="center" wrapText="1"/>
    </xf>
    <xf numFmtId="165" fontId="32"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5" fillId="24" borderId="34" xfId="0" applyFont="1" applyFill="1" applyBorder="1" applyAlignment="1">
      <alignment horizontal="center" vertical="center" wrapText="1"/>
    </xf>
    <xf numFmtId="0" fontId="35" fillId="24" borderId="35" xfId="0" applyFont="1" applyFill="1" applyBorder="1" applyAlignment="1">
      <alignment horizontal="center" vertical="center"/>
    </xf>
    <xf numFmtId="0" fontId="0" fillId="0" borderId="36" xfId="0" applyBorder="1"/>
    <xf numFmtId="0" fontId="0" fillId="0" borderId="37" xfId="0" applyBorder="1"/>
    <xf numFmtId="0" fontId="30"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30"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applyAlignment="1">
      <alignment horizontal="center" vertical="center"/>
    </xf>
    <xf numFmtId="0" fontId="30" fillId="0" borderId="42" xfId="0" applyFont="1" applyFill="1" applyBorder="1" applyAlignment="1">
      <alignment horizontal="center" vertical="center"/>
    </xf>
    <xf numFmtId="0" fontId="45" fillId="0" borderId="0" xfId="0" applyFont="1" applyFill="1" applyBorder="1" applyAlignment="1" applyProtection="1">
      <alignment vertical="center"/>
    </xf>
    <xf numFmtId="0" fontId="0" fillId="0" borderId="0" xfId="0" applyBorder="1" applyProtection="1"/>
    <xf numFmtId="165" fontId="30" fillId="15" borderId="30" xfId="0" applyNumberFormat="1" applyFont="1" applyFill="1" applyBorder="1" applyAlignment="1" applyProtection="1">
      <alignment horizontal="right"/>
    </xf>
    <xf numFmtId="0" fontId="30" fillId="15" borderId="15" xfId="0" applyFont="1" applyFill="1" applyBorder="1" applyAlignment="1" applyProtection="1"/>
    <xf numFmtId="0" fontId="30" fillId="15" borderId="16" xfId="0" applyFont="1" applyFill="1" applyBorder="1" applyAlignment="1" applyProtection="1"/>
    <xf numFmtId="165" fontId="35" fillId="15" borderId="30" xfId="0" applyNumberFormat="1" applyFont="1" applyFill="1" applyBorder="1" applyAlignment="1" applyProtection="1">
      <alignment horizontal="right" vertical="center"/>
    </xf>
    <xf numFmtId="49" fontId="32" fillId="0" borderId="109" xfId="0" applyNumberFormat="1" applyFont="1" applyFill="1" applyBorder="1" applyAlignment="1" applyProtection="1">
      <alignment horizontal="center" vertical="center"/>
    </xf>
    <xf numFmtId="49" fontId="32" fillId="0" borderId="103" xfId="0" applyNumberFormat="1" applyFont="1" applyFill="1" applyBorder="1" applyAlignment="1" applyProtection="1">
      <alignment horizontal="center" vertical="center"/>
    </xf>
    <xf numFmtId="9" fontId="32" fillId="0" borderId="103" xfId="0" applyNumberFormat="1" applyFont="1" applyFill="1" applyBorder="1" applyAlignment="1" applyProtection="1">
      <alignment vertical="center" wrapText="1"/>
    </xf>
    <xf numFmtId="49" fontId="30" fillId="15" borderId="109" xfId="0" applyNumberFormat="1" applyFont="1" applyFill="1" applyBorder="1" applyAlignment="1" applyProtection="1">
      <alignment horizontal="center" vertical="center"/>
    </xf>
    <xf numFmtId="164" fontId="30" fillId="15" borderId="118" xfId="0" applyNumberFormat="1" applyFont="1" applyFill="1" applyBorder="1" applyAlignment="1" applyProtection="1">
      <alignment horizontal="right" vertical="center"/>
    </xf>
    <xf numFmtId="49" fontId="36" fillId="15" borderId="109" xfId="0" applyNumberFormat="1" applyFont="1" applyFill="1" applyBorder="1" applyAlignment="1" applyProtection="1">
      <alignment horizontal="center" vertical="center"/>
    </xf>
    <xf numFmtId="49" fontId="36" fillId="15" borderId="103" xfId="0" applyNumberFormat="1" applyFont="1" applyFill="1" applyBorder="1" applyAlignment="1" applyProtection="1">
      <alignment horizontal="center" vertical="center"/>
    </xf>
    <xf numFmtId="164" fontId="36" fillId="15" borderId="118" xfId="0" applyNumberFormat="1" applyFont="1" applyFill="1" applyBorder="1" applyAlignment="1" applyProtection="1">
      <alignment horizontal="right" vertical="center"/>
    </xf>
    <xf numFmtId="165" fontId="36" fillId="15" borderId="30" xfId="0" applyNumberFormat="1" applyFont="1" applyFill="1" applyBorder="1" applyAlignment="1" applyProtection="1">
      <alignment horizontal="right"/>
    </xf>
    <xf numFmtId="0" fontId="31" fillId="0" borderId="0" xfId="0" applyFont="1" applyFill="1" applyBorder="1" applyAlignment="1">
      <alignment vertical="center" wrapText="1"/>
    </xf>
    <xf numFmtId="3" fontId="42" fillId="25" borderId="103" xfId="0" applyNumberFormat="1" applyFont="1" applyFill="1" applyBorder="1" applyAlignment="1" applyProtection="1">
      <alignment vertical="center"/>
    </xf>
    <xf numFmtId="165" fontId="30" fillId="25" borderId="103" xfId="0" applyNumberFormat="1" applyFont="1" applyFill="1" applyBorder="1" applyAlignment="1" applyProtection="1">
      <alignment vertical="center"/>
    </xf>
    <xf numFmtId="0" fontId="45" fillId="22" borderId="13" xfId="0" applyFont="1" applyFill="1" applyBorder="1" applyAlignment="1">
      <alignment vertical="center"/>
    </xf>
    <xf numFmtId="0" fontId="0" fillId="0" borderId="0" xfId="0" applyAlignment="1">
      <alignment vertical="top" wrapText="1"/>
    </xf>
    <xf numFmtId="0" fontId="0" fillId="0" borderId="0" xfId="0" applyAlignment="1">
      <alignment horizontal="center" vertical="top" wrapText="1"/>
    </xf>
    <xf numFmtId="0" fontId="30"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0" fillId="0" borderId="0" xfId="0" applyFont="1" applyAlignment="1"/>
    <xf numFmtId="0" fontId="0" fillId="0" borderId="0" xfId="0" applyAlignment="1">
      <alignment horizontal="left" wrapText="1"/>
    </xf>
    <xf numFmtId="0" fontId="33" fillId="0" borderId="91" xfId="0" applyFont="1" applyFill="1" applyBorder="1" applyAlignment="1" applyProtection="1">
      <alignment horizontal="left" vertical="center" wrapText="1"/>
    </xf>
    <xf numFmtId="0" fontId="33" fillId="0" borderId="92" xfId="0" applyFont="1" applyFill="1" applyBorder="1" applyAlignment="1" applyProtection="1">
      <alignment horizontal="left" vertical="center" wrapText="1"/>
    </xf>
    <xf numFmtId="0" fontId="33" fillId="0" borderId="9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34" fillId="15" borderId="1" xfId="0" applyFont="1" applyFill="1" applyBorder="1" applyAlignment="1">
      <alignment horizontal="left" vertical="center" wrapText="1"/>
    </xf>
    <xf numFmtId="0" fontId="34" fillId="15" borderId="3" xfId="0" applyFont="1" applyFill="1" applyBorder="1" applyAlignment="1">
      <alignment horizontal="left" vertical="center" wrapText="1"/>
    </xf>
    <xf numFmtId="0" fontId="0" fillId="21" borderId="0" xfId="0" applyFont="1" applyFill="1" applyBorder="1"/>
    <xf numFmtId="0" fontId="46" fillId="0" borderId="115"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113"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49" fontId="30" fillId="21" borderId="122" xfId="0" applyNumberFormat="1" applyFont="1" applyFill="1" applyBorder="1" applyAlignment="1" applyProtection="1">
      <alignment horizontal="center" vertical="center"/>
    </xf>
    <xf numFmtId="0" fontId="31" fillId="15" borderId="30" xfId="0" applyFont="1" applyFill="1" applyBorder="1" applyAlignment="1">
      <alignment wrapText="1"/>
    </xf>
    <xf numFmtId="49" fontId="31" fillId="15" borderId="25" xfId="0" applyNumberFormat="1" applyFont="1" applyFill="1" applyBorder="1" applyAlignment="1">
      <alignment horizontal="left" vertical="top" wrapText="1"/>
    </xf>
    <xf numFmtId="0" fontId="46" fillId="21" borderId="43" xfId="0" applyFont="1" applyFill="1" applyBorder="1" applyAlignment="1">
      <alignment horizontal="center" vertical="center" wrapText="1"/>
    </xf>
    <xf numFmtId="0" fontId="46" fillId="21" borderId="44" xfId="0" applyFont="1" applyFill="1" applyBorder="1" applyAlignment="1">
      <alignment horizontal="center" vertical="center" wrapText="1"/>
    </xf>
    <xf numFmtId="0" fontId="46" fillId="21" borderId="124" xfId="0" applyFont="1" applyFill="1" applyBorder="1" applyAlignment="1">
      <alignment horizontal="center" vertical="center" wrapText="1"/>
    </xf>
    <xf numFmtId="0" fontId="46" fillId="21" borderId="125" xfId="0" applyFont="1" applyFill="1" applyBorder="1" applyAlignment="1">
      <alignment horizontal="center" vertical="center" wrapText="1"/>
    </xf>
    <xf numFmtId="0" fontId="46" fillId="21" borderId="45" xfId="0" applyFont="1" applyFill="1" applyBorder="1" applyAlignment="1">
      <alignment horizontal="center" vertical="center" wrapText="1"/>
    </xf>
    <xf numFmtId="0" fontId="46" fillId="21" borderId="46" xfId="0" applyFont="1" applyFill="1" applyBorder="1" applyAlignment="1">
      <alignment horizontal="center" vertical="center" wrapText="1"/>
    </xf>
    <xf numFmtId="0" fontId="46" fillId="21" borderId="126" xfId="0" applyFont="1" applyFill="1" applyBorder="1" applyAlignment="1">
      <alignment horizontal="center" vertical="center" wrapText="1"/>
    </xf>
    <xf numFmtId="0" fontId="46" fillId="21" borderId="127" xfId="0" applyFont="1" applyFill="1" applyBorder="1" applyAlignment="1">
      <alignment horizontal="center" vertical="center" wrapText="1"/>
    </xf>
    <xf numFmtId="0" fontId="0" fillId="0" borderId="15"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23" xfId="0" applyFont="1" applyBorder="1" applyAlignment="1">
      <alignment horizontal="justify" vertical="center" wrapText="1"/>
    </xf>
    <xf numFmtId="0" fontId="30"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30" xfId="0" applyFont="1" applyBorder="1" applyAlignment="1">
      <alignment horizontal="left" vertical="center" wrapText="1"/>
    </xf>
    <xf numFmtId="0" fontId="0" fillId="0" borderId="15"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4" xfId="0" applyFont="1" applyBorder="1" applyAlignment="1">
      <alignment horizontal="left" wrapText="1"/>
    </xf>
    <xf numFmtId="0" fontId="0" fillId="0" borderId="13" xfId="0" applyFont="1" applyBorder="1" applyAlignment="1">
      <alignment horizontal="left" wrapText="1"/>
    </xf>
    <xf numFmtId="0" fontId="0" fillId="0" borderId="23" xfId="0" applyFont="1" applyBorder="1" applyAlignment="1">
      <alignment horizontal="left" wrapText="1"/>
    </xf>
    <xf numFmtId="0" fontId="0" fillId="0" borderId="0" xfId="0" applyAlignment="1">
      <alignment horizontal="left"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23" xfId="0" applyFont="1" applyBorder="1" applyAlignment="1">
      <alignment horizontal="left" vertical="center" wrapText="1"/>
    </xf>
    <xf numFmtId="0" fontId="0" fillId="0" borderId="15" xfId="0"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3" xfId="0" applyFont="1" applyBorder="1" applyAlignment="1">
      <alignment horizontal="center" vertical="center" wrapText="1"/>
    </xf>
    <xf numFmtId="9" fontId="0" fillId="0" borderId="15" xfId="0" applyNumberFormat="1" applyFont="1" applyBorder="1" applyAlignment="1">
      <alignment horizontal="center" vertical="center" wrapText="1"/>
    </xf>
    <xf numFmtId="0" fontId="0" fillId="0" borderId="15" xfId="0" applyBorder="1" applyAlignment="1">
      <alignment horizontal="left" wrapText="1"/>
    </xf>
    <xf numFmtId="0" fontId="0" fillId="0" borderId="15" xfId="0" applyBorder="1" applyAlignment="1">
      <alignment horizontal="left" vertical="center" wrapText="1"/>
    </xf>
    <xf numFmtId="0" fontId="0" fillId="0" borderId="15" xfId="0" applyNumberFormat="1" applyFont="1" applyBorder="1" applyAlignment="1">
      <alignment horizontal="justify" vertical="center" wrapText="1"/>
    </xf>
    <xf numFmtId="0" fontId="0" fillId="0" borderId="10" xfId="0" applyNumberFormat="1" applyFont="1" applyBorder="1" applyAlignment="1">
      <alignment horizontal="justify" vertical="center" wrapText="1"/>
    </xf>
    <xf numFmtId="0" fontId="0" fillId="0" borderId="11" xfId="0" applyNumberFormat="1" applyFont="1" applyBorder="1" applyAlignment="1">
      <alignment horizontal="justify" vertical="center" wrapText="1"/>
    </xf>
    <xf numFmtId="0" fontId="0" fillId="0" borderId="14" xfId="0" applyNumberFormat="1" applyFont="1" applyBorder="1" applyAlignment="1">
      <alignment horizontal="justify" vertical="center" wrapText="1"/>
    </xf>
    <xf numFmtId="0" fontId="0" fillId="0" borderId="13" xfId="0" applyNumberFormat="1" applyFont="1" applyBorder="1" applyAlignment="1">
      <alignment horizontal="justify" vertical="center" wrapText="1"/>
    </xf>
    <xf numFmtId="0" fontId="0" fillId="0" borderId="23" xfId="0" applyNumberFormat="1" applyFont="1" applyBorder="1" applyAlignment="1">
      <alignment horizontal="justify" vertical="center" wrapText="1"/>
    </xf>
    <xf numFmtId="0" fontId="0" fillId="0" borderId="15" xfId="0" applyBorder="1" applyAlignment="1">
      <alignment horizontal="justify" vertical="center" wrapText="1"/>
    </xf>
    <xf numFmtId="0" fontId="0" fillId="0" borderId="10" xfId="0" applyBorder="1" applyAlignment="1">
      <alignment horizontal="justify"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23" xfId="0" applyBorder="1" applyAlignment="1">
      <alignment horizontal="left" vertical="center" wrapText="1"/>
    </xf>
    <xf numFmtId="0" fontId="0" fillId="0" borderId="15" xfId="0" applyFont="1" applyBorder="1" applyAlignment="1">
      <alignment horizontal="center" vertical="center" wrapText="1"/>
    </xf>
    <xf numFmtId="0" fontId="38" fillId="21" borderId="15" xfId="0" applyFont="1" applyFill="1" applyBorder="1" applyAlignment="1">
      <alignment horizontal="center" vertical="top" wrapText="1"/>
    </xf>
    <xf numFmtId="0" fontId="38" fillId="21" borderId="10" xfId="0" applyFont="1" applyFill="1" applyBorder="1" applyAlignment="1">
      <alignment horizontal="center" vertical="top" wrapText="1"/>
    </xf>
    <xf numFmtId="0" fontId="38" fillId="21" borderId="10" xfId="0" applyFont="1" applyFill="1" applyBorder="1" applyAlignment="1">
      <alignment horizontal="center" vertical="top"/>
    </xf>
    <xf numFmtId="0" fontId="38" fillId="21" borderId="11" xfId="0" applyFont="1" applyFill="1" applyBorder="1" applyAlignment="1">
      <alignment horizontal="center" vertical="top"/>
    </xf>
    <xf numFmtId="0" fontId="38" fillId="21" borderId="16" xfId="0" applyFont="1" applyFill="1" applyBorder="1" applyAlignment="1">
      <alignment horizontal="center" vertical="top"/>
    </xf>
    <xf numFmtId="0" fontId="38" fillId="21" borderId="0" xfId="0" applyFont="1" applyFill="1" applyBorder="1" applyAlignment="1">
      <alignment horizontal="center" vertical="top"/>
    </xf>
    <xf numFmtId="0" fontId="38" fillId="21" borderId="28" xfId="0" applyFont="1" applyFill="1" applyBorder="1" applyAlignment="1">
      <alignment horizontal="center" vertical="top"/>
    </xf>
    <xf numFmtId="0" fontId="45" fillId="22" borderId="14" xfId="0" applyFont="1" applyFill="1" applyBorder="1" applyAlignment="1">
      <alignment horizontal="left" vertical="center"/>
    </xf>
    <xf numFmtId="0" fontId="45" fillId="22" borderId="13" xfId="0" applyFont="1" applyFill="1" applyBorder="1" applyAlignment="1">
      <alignment horizontal="left" vertical="center"/>
    </xf>
    <xf numFmtId="0" fontId="30" fillId="0" borderId="3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0" xfId="0" applyFont="1" applyBorder="1" applyAlignment="1">
      <alignment horizontal="center"/>
    </xf>
    <xf numFmtId="0" fontId="52" fillId="0" borderId="15" xfId="0" applyFont="1" applyBorder="1" applyAlignment="1">
      <alignment horizontal="left" vertical="center" wrapText="1"/>
    </xf>
    <xf numFmtId="0" fontId="52" fillId="0" borderId="10" xfId="0" applyFont="1" applyBorder="1" applyAlignment="1">
      <alignment horizontal="left" vertical="center" wrapText="1"/>
    </xf>
    <xf numFmtId="0" fontId="52" fillId="0" borderId="11" xfId="0" applyFont="1" applyBorder="1" applyAlignment="1">
      <alignment horizontal="left" vertical="center" wrapText="1"/>
    </xf>
    <xf numFmtId="0" fontId="52" fillId="0" borderId="14" xfId="0" applyFont="1" applyBorder="1" applyAlignment="1">
      <alignment horizontal="left" vertical="center" wrapText="1"/>
    </xf>
    <xf numFmtId="0" fontId="52" fillId="0" borderId="13" xfId="0" applyFont="1" applyBorder="1" applyAlignment="1">
      <alignment horizontal="left" vertical="center" wrapText="1"/>
    </xf>
    <xf numFmtId="0" fontId="52" fillId="0" borderId="23" xfId="0" applyFont="1" applyBorder="1" applyAlignment="1">
      <alignment horizontal="left" vertical="center" wrapText="1"/>
    </xf>
    <xf numFmtId="9" fontId="0" fillId="0" borderId="15" xfId="27" applyFont="1" applyBorder="1" applyAlignment="1">
      <alignment horizontal="left" vertical="center" wrapText="1"/>
    </xf>
    <xf numFmtId="9" fontId="0" fillId="0" borderId="10" xfId="27" applyFont="1" applyBorder="1" applyAlignment="1">
      <alignment horizontal="left" vertical="center" wrapText="1"/>
    </xf>
    <xf numFmtId="9" fontId="0" fillId="0" borderId="11" xfId="27" applyFont="1" applyBorder="1" applyAlignment="1">
      <alignment horizontal="left" vertical="center" wrapText="1"/>
    </xf>
    <xf numFmtId="9" fontId="0" fillId="0" borderId="14" xfId="27" applyFont="1" applyBorder="1" applyAlignment="1">
      <alignment horizontal="left" vertical="center" wrapText="1"/>
    </xf>
    <xf numFmtId="9" fontId="0" fillId="0" borderId="13" xfId="27" applyFont="1" applyBorder="1" applyAlignment="1">
      <alignment horizontal="left" vertical="center" wrapText="1"/>
    </xf>
    <xf numFmtId="9" fontId="0" fillId="0" borderId="23" xfId="27" applyFont="1" applyBorder="1" applyAlignment="1">
      <alignment horizontal="left" vertical="center" wrapText="1"/>
    </xf>
    <xf numFmtId="0" fontId="52" fillId="0" borderId="2" xfId="0" applyFont="1" applyBorder="1" applyAlignment="1" applyProtection="1">
      <alignment horizontal="left" wrapText="1"/>
      <protection locked="0"/>
    </xf>
    <xf numFmtId="0" fontId="52" fillId="0" borderId="1" xfId="0" applyFont="1" applyBorder="1" applyAlignment="1" applyProtection="1">
      <alignment horizontal="left" wrapText="1"/>
      <protection locked="0"/>
    </xf>
    <xf numFmtId="0" fontId="52" fillId="0" borderId="3" xfId="0" applyFont="1" applyBorder="1" applyAlignment="1" applyProtection="1">
      <alignment horizontal="left" wrapText="1"/>
      <protection locked="0"/>
    </xf>
    <xf numFmtId="170" fontId="38" fillId="0" borderId="16" xfId="23" applyNumberFormat="1" applyFont="1" applyBorder="1" applyAlignment="1" applyProtection="1">
      <alignment wrapText="1"/>
      <protection locked="0"/>
    </xf>
    <xf numFmtId="170" fontId="38" fillId="0" borderId="0" xfId="23" applyNumberFormat="1" applyFont="1" applyBorder="1" applyAlignment="1" applyProtection="1">
      <alignment wrapText="1"/>
      <protection locked="0"/>
    </xf>
    <xf numFmtId="166" fontId="36" fillId="0" borderId="13" xfId="23" applyFont="1" applyBorder="1" applyAlignment="1" applyProtection="1">
      <alignment horizontal="center" vertical="center"/>
      <protection locked="0"/>
    </xf>
    <xf numFmtId="166" fontId="36" fillId="0" borderId="47" xfId="23" applyFont="1" applyBorder="1" applyAlignment="1" applyProtection="1">
      <alignment horizontal="center" vertical="center"/>
      <protection locked="0"/>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52" fillId="0" borderId="30" xfId="0" applyFont="1" applyBorder="1" applyAlignment="1" applyProtection="1">
      <alignment horizontal="left" wrapText="1"/>
      <protection locked="0"/>
    </xf>
    <xf numFmtId="170" fontId="38" fillId="23" borderId="16" xfId="23" applyNumberFormat="1" applyFont="1" applyFill="1" applyBorder="1" applyAlignment="1" applyProtection="1">
      <alignment horizontal="right"/>
    </xf>
    <xf numFmtId="170" fontId="38" fillId="23" borderId="0" xfId="23" applyNumberFormat="1" applyFont="1" applyFill="1" applyBorder="1" applyAlignment="1" applyProtection="1">
      <alignment horizontal="right"/>
    </xf>
    <xf numFmtId="170" fontId="36" fillId="23" borderId="10" xfId="23" applyNumberFormat="1" applyFont="1" applyFill="1" applyBorder="1" applyAlignment="1" applyProtection="1">
      <alignment horizontal="left"/>
    </xf>
    <xf numFmtId="170" fontId="36" fillId="23" borderId="12" xfId="23" applyNumberFormat="1" applyFont="1" applyFill="1" applyBorder="1" applyAlignment="1" applyProtection="1">
      <alignment horizontal="left"/>
    </xf>
    <xf numFmtId="0" fontId="46" fillId="21" borderId="45" xfId="0" applyFont="1" applyFill="1" applyBorder="1" applyAlignment="1">
      <alignment horizontal="center" vertical="center"/>
    </xf>
    <xf numFmtId="0" fontId="46" fillId="21" borderId="51" xfId="0" applyFont="1" applyFill="1" applyBorder="1" applyAlignment="1">
      <alignment horizontal="center" vertical="center"/>
    </xf>
    <xf numFmtId="0" fontId="46" fillId="21" borderId="46" xfId="0" applyFont="1" applyFill="1" applyBorder="1" applyAlignment="1">
      <alignment horizontal="center" vertical="center"/>
    </xf>
    <xf numFmtId="0" fontId="46" fillId="21" borderId="6" xfId="0" applyFont="1" applyFill="1" applyBorder="1" applyAlignment="1">
      <alignment horizontal="center" vertical="center"/>
    </xf>
    <xf numFmtId="0" fontId="46" fillId="21" borderId="0" xfId="0" applyFont="1" applyFill="1" applyBorder="1" applyAlignment="1">
      <alignment horizontal="center" vertical="center"/>
    </xf>
    <xf numFmtId="0" fontId="46" fillId="21" borderId="7" xfId="0" applyFont="1" applyFill="1" applyBorder="1" applyAlignment="1">
      <alignment horizontal="center" vertical="center"/>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45" fillId="19" borderId="23" xfId="0" applyFont="1" applyFill="1" applyBorder="1" applyAlignment="1">
      <alignment horizontal="center" vertical="center" wrapText="1"/>
    </xf>
    <xf numFmtId="0" fontId="45" fillId="19" borderId="14" xfId="0" applyFont="1" applyFill="1" applyBorder="1" applyAlignment="1">
      <alignment horizontal="center" vertical="top" wrapText="1"/>
    </xf>
    <xf numFmtId="0" fontId="45" fillId="19" borderId="13" xfId="0" applyFont="1" applyFill="1" applyBorder="1" applyAlignment="1">
      <alignment horizontal="center" vertical="top" wrapText="1"/>
    </xf>
    <xf numFmtId="0" fontId="45" fillId="19" borderId="47" xfId="0" applyFont="1" applyFill="1" applyBorder="1" applyAlignment="1">
      <alignment horizontal="center" vertical="top" wrapText="1"/>
    </xf>
    <xf numFmtId="0" fontId="40" fillId="19" borderId="1" xfId="0" applyFont="1" applyFill="1" applyBorder="1" applyAlignment="1">
      <alignment horizontal="left" vertical="top" wrapText="1"/>
    </xf>
    <xf numFmtId="0" fontId="40" fillId="19" borderId="52" xfId="0" applyFont="1" applyFill="1" applyBorder="1" applyAlignment="1">
      <alignment horizontal="left" vertical="top" wrapText="1"/>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40" fillId="19" borderId="13" xfId="0" applyFont="1" applyFill="1" applyBorder="1" applyAlignment="1">
      <alignment horizontal="left" vertical="top" wrapText="1"/>
    </xf>
    <xf numFmtId="0" fontId="40" fillId="19" borderId="47"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40" fillId="19" borderId="10" xfId="0" applyFont="1" applyFill="1" applyBorder="1" applyAlignment="1">
      <alignment horizontal="left" vertical="center" wrapText="1"/>
    </xf>
    <xf numFmtId="0" fontId="40" fillId="19" borderId="11" xfId="0" applyFont="1" applyFill="1" applyBorder="1" applyAlignment="1">
      <alignment horizontal="left" vertical="center" wrapText="1"/>
    </xf>
    <xf numFmtId="0" fontId="38" fillId="23" borderId="18" xfId="0" applyFont="1" applyFill="1" applyBorder="1" applyAlignment="1" applyProtection="1">
      <alignment horizontal="center"/>
      <protection locked="0"/>
    </xf>
    <xf numFmtId="0" fontId="38" fillId="23" borderId="1" xfId="0" applyFont="1" applyFill="1" applyBorder="1" applyAlignment="1" applyProtection="1">
      <alignment horizontal="center"/>
      <protection locked="0"/>
    </xf>
    <xf numFmtId="0" fontId="38" fillId="23" borderId="3" xfId="0" applyFont="1" applyFill="1" applyBorder="1" applyAlignment="1" applyProtection="1">
      <alignment horizontal="center"/>
      <protection locked="0"/>
    </xf>
    <xf numFmtId="170" fontId="38" fillId="23" borderId="15" xfId="23" applyNumberFormat="1" applyFont="1" applyFill="1" applyBorder="1" applyAlignment="1" applyProtection="1">
      <alignment horizontal="center" vertical="center"/>
      <protection locked="0"/>
    </xf>
    <xf numFmtId="170" fontId="38" fillId="23" borderId="10" xfId="23" applyNumberFormat="1" applyFont="1" applyFill="1" applyBorder="1" applyAlignment="1" applyProtection="1">
      <alignment horizontal="center" vertical="center"/>
      <protection locked="0"/>
    </xf>
    <xf numFmtId="170" fontId="38" fillId="23" borderId="12" xfId="23" applyNumberFormat="1" applyFont="1" applyFill="1" applyBorder="1" applyAlignment="1" applyProtection="1">
      <alignment horizontal="center" vertical="center"/>
      <protection locked="0"/>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19" borderId="6" xfId="0" applyFont="1" applyFill="1" applyBorder="1" applyAlignment="1">
      <alignment horizontal="left" vertical="center" wrapText="1"/>
    </xf>
    <xf numFmtId="0" fontId="0" fillId="19" borderId="0" xfId="0" applyFont="1" applyFill="1" applyBorder="1" applyAlignment="1">
      <alignment horizontal="left" vertical="center" wrapText="1"/>
    </xf>
    <xf numFmtId="0" fontId="0" fillId="19" borderId="28" xfId="0" applyFont="1" applyFill="1" applyBorder="1" applyAlignment="1">
      <alignment horizontal="left" vertical="center" wrapText="1"/>
    </xf>
    <xf numFmtId="0" fontId="0" fillId="19" borderId="19" xfId="0" applyFont="1" applyFill="1" applyBorder="1" applyAlignment="1">
      <alignment horizontal="left" vertical="center" wrapText="1"/>
    </xf>
    <xf numFmtId="0" fontId="0" fillId="19" borderId="13" xfId="0" applyFont="1" applyFill="1" applyBorder="1" applyAlignment="1">
      <alignment horizontal="left" vertical="center" wrapText="1"/>
    </xf>
    <xf numFmtId="0" fontId="0" fillId="19" borderId="23" xfId="0" applyFont="1" applyFill="1" applyBorder="1" applyAlignment="1">
      <alignment horizontal="left" vertical="center" wrapText="1"/>
    </xf>
    <xf numFmtId="0" fontId="54" fillId="19" borderId="0" xfId="0" applyFont="1" applyFill="1" applyBorder="1" applyAlignment="1">
      <alignment horizontal="center" vertical="top" wrapText="1"/>
    </xf>
    <xf numFmtId="0" fontId="54" fillId="19" borderId="28" xfId="0" applyFont="1" applyFill="1" applyBorder="1" applyAlignment="1">
      <alignment horizontal="center" vertical="top" wrapText="1"/>
    </xf>
    <xf numFmtId="0" fontId="54" fillId="19" borderId="13" xfId="0" applyFont="1" applyFill="1" applyBorder="1" applyAlignment="1">
      <alignment horizontal="center" vertical="top" wrapText="1"/>
    </xf>
    <xf numFmtId="0" fontId="54" fillId="19" borderId="23" xfId="0" applyFont="1" applyFill="1" applyBorder="1" applyAlignment="1">
      <alignment horizontal="center" vertical="top" wrapText="1"/>
    </xf>
    <xf numFmtId="0" fontId="40" fillId="19" borderId="16" xfId="0" applyFont="1" applyFill="1" applyBorder="1" applyAlignment="1">
      <alignment horizontal="center" vertical="top" wrapText="1"/>
    </xf>
    <xf numFmtId="0" fontId="40" fillId="19" borderId="0" xfId="0" applyFont="1" applyFill="1" applyBorder="1" applyAlignment="1">
      <alignment horizontal="center" vertical="top" wrapText="1"/>
    </xf>
    <xf numFmtId="0" fontId="40" fillId="19" borderId="7" xfId="0" applyFont="1" applyFill="1" applyBorder="1" applyAlignment="1">
      <alignment horizontal="center" vertical="top" wrapText="1"/>
    </xf>
    <xf numFmtId="0" fontId="40" fillId="19" borderId="14" xfId="0" applyFont="1" applyFill="1" applyBorder="1" applyAlignment="1">
      <alignment horizontal="center" vertical="top" wrapText="1"/>
    </xf>
    <xf numFmtId="0" fontId="40" fillId="19" borderId="13" xfId="0" applyFont="1" applyFill="1" applyBorder="1" applyAlignment="1">
      <alignment horizontal="center" vertical="top" wrapText="1"/>
    </xf>
    <xf numFmtId="0" fontId="40" fillId="19" borderId="47" xfId="0" applyFont="1" applyFill="1" applyBorder="1" applyAlignment="1">
      <alignment horizontal="center" vertical="top" wrapText="1"/>
    </xf>
    <xf numFmtId="0" fontId="36" fillId="0" borderId="77" xfId="0" applyFont="1" applyFill="1" applyBorder="1" applyAlignment="1" applyProtection="1">
      <alignment horizontal="center" vertical="center" wrapText="1"/>
    </xf>
    <xf numFmtId="0" fontId="36" fillId="0" borderId="128" xfId="0" applyFont="1" applyFill="1" applyBorder="1" applyAlignment="1" applyProtection="1">
      <alignment horizontal="center" vertical="center" wrapText="1"/>
    </xf>
    <xf numFmtId="0" fontId="55" fillId="0" borderId="0" xfId="0" applyFont="1" applyFill="1" applyAlignment="1" applyProtection="1">
      <alignment horizontal="left" vertical="top" wrapText="1"/>
    </xf>
    <xf numFmtId="0" fontId="33" fillId="0" borderId="91" xfId="24" applyFont="1" applyFill="1" applyBorder="1" applyAlignment="1" applyProtection="1">
      <alignment horizontal="left" vertical="center"/>
    </xf>
    <xf numFmtId="0" fontId="33" fillId="0" borderId="92" xfId="24" applyFont="1" applyFill="1" applyBorder="1" applyAlignment="1" applyProtection="1">
      <alignment horizontal="left" vertical="center"/>
    </xf>
    <xf numFmtId="0" fontId="33" fillId="0" borderId="93" xfId="24" applyFont="1" applyFill="1" applyBorder="1" applyAlignment="1" applyProtection="1">
      <alignment horizontal="left" vertical="center"/>
    </xf>
    <xf numFmtId="0" fontId="33" fillId="0" borderId="67" xfId="0" applyFont="1" applyFill="1" applyBorder="1" applyAlignment="1" applyProtection="1">
      <alignment horizontal="left" vertical="center" wrapText="1"/>
    </xf>
    <xf numFmtId="0" fontId="36" fillId="22" borderId="67" xfId="0" applyFont="1" applyFill="1" applyBorder="1" applyAlignment="1" applyProtection="1">
      <alignment horizontal="left" vertical="center" wrapText="1"/>
    </xf>
    <xf numFmtId="0" fontId="44" fillId="22" borderId="129" xfId="24" applyFont="1" applyFill="1" applyBorder="1" applyAlignment="1" applyProtection="1">
      <alignment horizontal="right"/>
    </xf>
    <xf numFmtId="0" fontId="44" fillId="22" borderId="88" xfId="24" applyFont="1" applyFill="1" applyBorder="1" applyAlignment="1" applyProtection="1">
      <alignment horizontal="right"/>
    </xf>
    <xf numFmtId="0" fontId="45" fillId="0" borderId="0" xfId="0" applyFont="1" applyFill="1" applyBorder="1" applyAlignment="1" applyProtection="1">
      <alignment horizontal="left" vertical="center"/>
    </xf>
    <xf numFmtId="1" fontId="36" fillId="21" borderId="39" xfId="24" applyNumberFormat="1" applyFont="1" applyFill="1" applyBorder="1" applyAlignment="1" applyProtection="1">
      <alignment horizontal="center" vertical="center" wrapText="1"/>
    </xf>
    <xf numFmtId="1" fontId="36" fillId="21" borderId="25" xfId="24" applyNumberFormat="1" applyFont="1" applyFill="1" applyBorder="1" applyAlignment="1" applyProtection="1">
      <alignment horizontal="center" vertical="center" wrapText="1"/>
    </xf>
    <xf numFmtId="0" fontId="56" fillId="14" borderId="53" xfId="24" applyFont="1" applyFill="1" applyBorder="1" applyAlignment="1" applyProtection="1">
      <alignment horizontal="left" vertical="center"/>
    </xf>
    <xf numFmtId="0" fontId="56" fillId="14" borderId="0" xfId="24" applyFont="1" applyFill="1" applyBorder="1" applyAlignment="1" applyProtection="1">
      <alignment horizontal="left" vertical="center"/>
    </xf>
    <xf numFmtId="0" fontId="56" fillId="14" borderId="54" xfId="24" applyFont="1" applyFill="1" applyBorder="1" applyAlignment="1" applyProtection="1">
      <alignment horizontal="left" vertical="center"/>
    </xf>
    <xf numFmtId="0" fontId="36" fillId="22" borderId="82" xfId="0" applyFont="1" applyFill="1" applyBorder="1" applyAlignment="1" applyProtection="1">
      <alignment horizontal="left" vertical="center" wrapText="1"/>
    </xf>
    <xf numFmtId="0" fontId="33" fillId="0" borderId="91" xfId="0" applyFont="1" applyFill="1" applyBorder="1" applyAlignment="1" applyProtection="1">
      <alignment horizontal="left" vertical="center" wrapText="1"/>
    </xf>
    <xf numFmtId="0" fontId="33" fillId="0" borderId="92" xfId="0" applyFont="1" applyFill="1" applyBorder="1" applyAlignment="1" applyProtection="1">
      <alignment horizontal="left" vertical="center" wrapText="1"/>
    </xf>
    <xf numFmtId="0" fontId="33" fillId="0" borderId="93" xfId="0" applyFont="1" applyFill="1" applyBorder="1" applyAlignment="1" applyProtection="1">
      <alignment horizontal="left" vertical="center" wrapText="1"/>
    </xf>
    <xf numFmtId="0" fontId="36" fillId="21" borderId="55" xfId="24" applyFont="1" applyFill="1" applyBorder="1" applyAlignment="1" applyProtection="1">
      <alignment horizontal="center" vertical="center"/>
    </xf>
    <xf numFmtId="0" fontId="36" fillId="21" borderId="56" xfId="24" applyFont="1" applyFill="1" applyBorder="1" applyAlignment="1" applyProtection="1">
      <alignment horizontal="center" vertical="center"/>
    </xf>
    <xf numFmtId="0" fontId="36" fillId="21" borderId="24" xfId="24" applyFont="1" applyFill="1" applyBorder="1" applyAlignment="1" applyProtection="1">
      <alignment horizontal="center" vertical="center"/>
    </xf>
    <xf numFmtId="0" fontId="36" fillId="21" borderId="30" xfId="24" applyFont="1" applyFill="1" applyBorder="1" applyAlignment="1" applyProtection="1">
      <alignment horizontal="center" vertical="center"/>
    </xf>
    <xf numFmtId="3" fontId="36" fillId="21" borderId="56" xfId="24" applyNumberFormat="1" applyFont="1" applyFill="1" applyBorder="1" applyAlignment="1" applyProtection="1">
      <alignment horizontal="center" vertical="center" wrapText="1"/>
    </xf>
    <xf numFmtId="3" fontId="36" fillId="21" borderId="30" xfId="24" applyNumberFormat="1" applyFont="1" applyFill="1" applyBorder="1" applyAlignment="1" applyProtection="1">
      <alignment horizontal="center" vertical="center" wrapText="1"/>
    </xf>
    <xf numFmtId="0" fontId="33" fillId="0" borderId="67" xfId="24" applyFont="1" applyFill="1" applyBorder="1" applyAlignment="1" applyProtection="1">
      <alignment horizontal="left" vertical="center"/>
    </xf>
    <xf numFmtId="0" fontId="45" fillId="0" borderId="13" xfId="0" applyFont="1" applyFill="1" applyBorder="1" applyAlignment="1" applyProtection="1">
      <alignment horizontal="left" vertical="center"/>
    </xf>
    <xf numFmtId="0" fontId="34" fillId="0" borderId="75" xfId="0" applyFont="1" applyFill="1" applyBorder="1" applyAlignment="1" applyProtection="1">
      <alignment horizontal="left" vertical="center" wrapText="1"/>
    </xf>
    <xf numFmtId="0" fontId="47" fillId="22" borderId="130" xfId="24" applyFont="1" applyFill="1" applyBorder="1" applyAlignment="1" applyProtection="1">
      <alignment horizontal="right"/>
    </xf>
    <xf numFmtId="0" fontId="47" fillId="22" borderId="90" xfId="24" applyFont="1" applyFill="1" applyBorder="1" applyAlignment="1" applyProtection="1">
      <alignment horizontal="right"/>
    </xf>
    <xf numFmtId="0" fontId="34" fillId="0" borderId="67" xfId="0" applyFont="1" applyFill="1" applyBorder="1" applyAlignment="1" applyProtection="1">
      <alignment horizontal="left" vertical="center" wrapText="1"/>
    </xf>
    <xf numFmtId="0" fontId="35" fillId="22" borderId="67" xfId="0" applyFont="1" applyFill="1" applyBorder="1" applyAlignment="1" applyProtection="1">
      <alignment horizontal="left" vertical="center" wrapText="1"/>
    </xf>
    <xf numFmtId="0" fontId="34" fillId="0" borderId="68" xfId="0" applyFont="1" applyFill="1" applyBorder="1" applyAlignment="1" applyProtection="1">
      <alignment horizontal="left" vertical="center" wrapText="1"/>
    </xf>
    <xf numFmtId="0" fontId="34" fillId="0" borderId="91" xfId="0" applyFont="1" applyFill="1" applyBorder="1" applyAlignment="1" applyProtection="1">
      <alignment horizontal="left" vertical="center" wrapText="1"/>
    </xf>
    <xf numFmtId="0" fontId="34" fillId="0" borderId="92" xfId="0" applyFont="1" applyFill="1" applyBorder="1" applyAlignment="1" applyProtection="1">
      <alignment horizontal="left" vertical="center" wrapText="1"/>
    </xf>
    <xf numFmtId="0" fontId="34" fillId="0" borderId="93" xfId="0" applyFont="1" applyFill="1" applyBorder="1" applyAlignment="1" applyProtection="1">
      <alignment horizontal="left" vertical="center" wrapText="1"/>
    </xf>
    <xf numFmtId="0" fontId="34" fillId="0" borderId="67" xfId="24" applyFont="1" applyFill="1" applyBorder="1" applyAlignment="1" applyProtection="1">
      <alignment horizontal="left" vertical="center"/>
    </xf>
    <xf numFmtId="0" fontId="34" fillId="0" borderId="91" xfId="24" applyFont="1" applyFill="1" applyBorder="1" applyAlignment="1" applyProtection="1">
      <alignment horizontal="left" vertical="center"/>
    </xf>
    <xf numFmtId="0" fontId="34" fillId="0" borderId="92" xfId="24" applyFont="1" applyFill="1" applyBorder="1" applyAlignment="1" applyProtection="1">
      <alignment horizontal="left" vertical="center"/>
    </xf>
    <xf numFmtId="0" fontId="34" fillId="0" borderId="93" xfId="24" applyFont="1" applyFill="1" applyBorder="1" applyAlignment="1" applyProtection="1">
      <alignment horizontal="left" vertical="center"/>
    </xf>
    <xf numFmtId="0" fontId="35" fillId="0" borderId="131" xfId="0" applyFont="1" applyFill="1" applyBorder="1" applyAlignment="1" applyProtection="1">
      <alignment horizontal="center"/>
    </xf>
    <xf numFmtId="0" fontId="35" fillId="0" borderId="10" xfId="0" applyFont="1" applyFill="1" applyBorder="1" applyAlignment="1" applyProtection="1">
      <alignment horizontal="center" vertical="center"/>
    </xf>
    <xf numFmtId="0" fontId="35" fillId="0" borderId="128" xfId="0" applyFont="1" applyFill="1" applyBorder="1" applyAlignment="1" applyProtection="1">
      <alignment horizontal="center" vertical="center"/>
    </xf>
    <xf numFmtId="0" fontId="34" fillId="15" borderId="1" xfId="0" applyFont="1" applyFill="1" applyBorder="1" applyAlignment="1">
      <alignment horizontal="left" vertical="center" wrapText="1"/>
    </xf>
    <xf numFmtId="0" fontId="34" fillId="15" borderId="3" xfId="0" applyFont="1" applyFill="1" applyBorder="1" applyAlignment="1">
      <alignment horizontal="left" vertical="center" wrapText="1"/>
    </xf>
    <xf numFmtId="0" fontId="35" fillId="21" borderId="30" xfId="24" applyFont="1" applyFill="1" applyBorder="1" applyAlignment="1" applyProtection="1">
      <alignment horizontal="center" vertical="center"/>
    </xf>
    <xf numFmtId="3" fontId="35" fillId="21" borderId="30" xfId="24" applyNumberFormat="1" applyFont="1" applyFill="1" applyBorder="1" applyAlignment="1" applyProtection="1">
      <alignment horizontal="center" vertical="center" wrapText="1"/>
    </xf>
    <xf numFmtId="1" fontId="35" fillId="21" borderId="30" xfId="24" applyNumberFormat="1" applyFont="1" applyFill="1" applyBorder="1" applyAlignment="1" applyProtection="1">
      <alignment horizontal="center" vertical="center" wrapText="1"/>
    </xf>
    <xf numFmtId="0" fontId="41" fillId="14" borderId="0" xfId="24" applyFont="1" applyFill="1" applyBorder="1" applyAlignment="1" applyProtection="1">
      <alignment horizontal="left" vertical="center"/>
    </xf>
    <xf numFmtId="0" fontId="35" fillId="22" borderId="82" xfId="0" applyFont="1" applyFill="1" applyBorder="1" applyAlignment="1" applyProtection="1">
      <alignment horizontal="left" vertical="center" wrapText="1"/>
    </xf>
    <xf numFmtId="171" fontId="25" fillId="21" borderId="132" xfId="0" applyNumberFormat="1" applyFont="1" applyFill="1" applyBorder="1" applyAlignment="1" applyProtection="1">
      <alignment horizontal="right" vertical="center"/>
    </xf>
    <xf numFmtId="171" fontId="25" fillId="21" borderId="107" xfId="0" applyNumberFormat="1" applyFont="1" applyFill="1" applyBorder="1" applyAlignment="1" applyProtection="1">
      <alignment horizontal="right" vertical="center"/>
    </xf>
    <xf numFmtId="0" fontId="42" fillId="21" borderId="133" xfId="0" applyFont="1" applyFill="1" applyBorder="1" applyAlignment="1" applyProtection="1">
      <alignment horizontal="center" vertical="center" wrapText="1"/>
    </xf>
    <xf numFmtId="0" fontId="42" fillId="21" borderId="134" xfId="0" applyFont="1" applyFill="1" applyBorder="1" applyAlignment="1" applyProtection="1">
      <alignment horizontal="center" vertical="center" wrapText="1"/>
    </xf>
    <xf numFmtId="0" fontId="42" fillId="21" borderId="135" xfId="0" applyFont="1" applyFill="1" applyBorder="1" applyAlignment="1" applyProtection="1">
      <alignment horizontal="center" vertical="center" wrapText="1"/>
    </xf>
    <xf numFmtId="0" fontId="42" fillId="21" borderId="136" xfId="0" applyFont="1" applyFill="1" applyBorder="1" applyAlignment="1" applyProtection="1">
      <alignment horizontal="center" vertical="center" wrapText="1"/>
    </xf>
    <xf numFmtId="167" fontId="42" fillId="21" borderId="137" xfId="0" applyNumberFormat="1" applyFont="1" applyFill="1" applyBorder="1" applyAlignment="1" applyProtection="1">
      <alignment horizontal="center" vertical="center" wrapText="1"/>
    </xf>
    <xf numFmtId="167" fontId="42" fillId="21" borderId="138" xfId="0" applyNumberFormat="1" applyFont="1" applyFill="1" applyBorder="1" applyAlignment="1" applyProtection="1">
      <alignment horizontal="center" vertical="center" wrapText="1"/>
    </xf>
    <xf numFmtId="171" fontId="46" fillId="0" borderId="139" xfId="0" applyNumberFormat="1" applyFont="1" applyBorder="1" applyAlignment="1" applyProtection="1">
      <alignment horizontal="center" vertical="center" wrapText="1"/>
    </xf>
    <xf numFmtId="171" fontId="46" fillId="0" borderId="140" xfId="0" applyNumberFormat="1" applyFont="1" applyBorder="1" applyAlignment="1" applyProtection="1">
      <alignment horizontal="center" vertical="center"/>
    </xf>
    <xf numFmtId="171" fontId="45" fillId="0" borderId="141" xfId="0" applyNumberFormat="1" applyFont="1" applyBorder="1" applyAlignment="1" applyProtection="1">
      <alignment horizontal="left" vertical="top"/>
    </xf>
    <xf numFmtId="171" fontId="45" fillId="0" borderId="112" xfId="0" applyNumberFormat="1" applyFont="1" applyBorder="1" applyAlignment="1" applyProtection="1">
      <alignment horizontal="left" vertical="top"/>
    </xf>
    <xf numFmtId="165" fontId="35" fillId="21" borderId="154" xfId="0" applyNumberFormat="1" applyFont="1" applyFill="1" applyBorder="1" applyAlignment="1">
      <alignment horizontal="center" vertical="center" wrapText="1"/>
    </xf>
    <xf numFmtId="165" fontId="35" fillId="21" borderId="155" xfId="0" applyNumberFormat="1" applyFont="1" applyFill="1" applyBorder="1" applyAlignment="1">
      <alignment horizontal="center" vertical="center" wrapText="1"/>
    </xf>
    <xf numFmtId="165" fontId="35" fillId="21" borderId="146" xfId="0" applyNumberFormat="1" applyFont="1" applyFill="1" applyBorder="1" applyAlignment="1">
      <alignment horizontal="center" vertical="center" wrapText="1"/>
    </xf>
    <xf numFmtId="167" fontId="35" fillId="21" borderId="142" xfId="0" applyNumberFormat="1" applyFont="1" applyFill="1" applyBorder="1" applyAlignment="1">
      <alignment horizontal="center" vertical="center" wrapText="1"/>
    </xf>
    <xf numFmtId="167" fontId="35" fillId="21" borderId="143" xfId="0" applyNumberFormat="1" applyFont="1" applyFill="1" applyBorder="1" applyAlignment="1">
      <alignment horizontal="center" vertical="center" wrapText="1"/>
    </xf>
    <xf numFmtId="0" fontId="55" fillId="0" borderId="144" xfId="0" applyFont="1" applyFill="1" applyBorder="1" applyAlignment="1">
      <alignment horizontal="left" vertical="top" wrapText="1"/>
    </xf>
    <xf numFmtId="0" fontId="55" fillId="0" borderId="145" xfId="0" applyFont="1" applyFill="1" applyBorder="1" applyAlignment="1">
      <alignment horizontal="left" vertical="top"/>
    </xf>
    <xf numFmtId="0" fontId="45" fillId="0" borderId="115" xfId="0" applyFont="1" applyFill="1" applyBorder="1" applyAlignment="1">
      <alignment horizontal="left"/>
    </xf>
    <xf numFmtId="0" fontId="45" fillId="0" borderId="0" xfId="0" applyFont="1" applyFill="1" applyBorder="1" applyAlignment="1">
      <alignment horizontal="left"/>
    </xf>
    <xf numFmtId="165" fontId="35" fillId="21" borderId="147" xfId="0" applyNumberFormat="1" applyFont="1" applyFill="1" applyBorder="1" applyAlignment="1">
      <alignment horizontal="center" vertical="center" wrapText="1"/>
    </xf>
    <xf numFmtId="165" fontId="35" fillId="21" borderId="148" xfId="0" applyNumberFormat="1" applyFont="1" applyFill="1" applyBorder="1" applyAlignment="1">
      <alignment horizontal="center" vertical="center" wrapText="1"/>
    </xf>
    <xf numFmtId="165" fontId="35" fillId="21" borderId="149" xfId="0" applyNumberFormat="1" applyFont="1" applyFill="1" applyBorder="1" applyAlignment="1">
      <alignment horizontal="center" vertical="center" wrapText="1"/>
    </xf>
    <xf numFmtId="0" fontId="35" fillId="21" borderId="150" xfId="0" applyFont="1" applyFill="1" applyBorder="1" applyAlignment="1">
      <alignment horizontal="center" vertical="center" wrapText="1"/>
    </xf>
    <xf numFmtId="0" fontId="35" fillId="21" borderId="151" xfId="0" applyFont="1" applyFill="1" applyBorder="1" applyAlignment="1">
      <alignment horizontal="center" vertical="center" wrapText="1"/>
    </xf>
    <xf numFmtId="0" fontId="35" fillId="21" borderId="152" xfId="0" applyFont="1" applyFill="1" applyBorder="1" applyAlignment="1">
      <alignment horizontal="center" vertical="center" wrapText="1"/>
    </xf>
    <xf numFmtId="0" fontId="35" fillId="21" borderId="148" xfId="0" applyFont="1" applyFill="1" applyBorder="1" applyAlignment="1">
      <alignment horizontal="center" vertical="center" wrapText="1"/>
    </xf>
    <xf numFmtId="165" fontId="35" fillId="21" borderId="153" xfId="0" applyNumberFormat="1" applyFont="1" applyFill="1" applyBorder="1" applyAlignment="1">
      <alignment horizontal="center" vertical="center" wrapText="1"/>
    </xf>
    <xf numFmtId="165" fontId="35" fillId="21" borderId="0" xfId="0" applyNumberFormat="1" applyFont="1" applyFill="1" applyBorder="1" applyAlignment="1">
      <alignment horizontal="center" vertical="center" wrapText="1"/>
    </xf>
    <xf numFmtId="0" fontId="0" fillId="21" borderId="0" xfId="0" applyFont="1" applyFill="1" applyBorder="1" applyAlignment="1"/>
    <xf numFmtId="166" fontId="30" fillId="23" borderId="57" xfId="0" applyNumberFormat="1" applyFont="1" applyFill="1" applyBorder="1" applyAlignment="1" applyProtection="1">
      <alignment horizontal="right" vertical="center" wrapText="1"/>
      <protection locked="0"/>
    </xf>
    <xf numFmtId="166" fontId="30" fillId="23" borderId="58" xfId="0" applyNumberFormat="1" applyFont="1" applyFill="1" applyBorder="1" applyAlignment="1" applyProtection="1">
      <alignment horizontal="right" vertical="center" wrapText="1"/>
      <protection locked="0"/>
    </xf>
    <xf numFmtId="166" fontId="32" fillId="15" borderId="30" xfId="0" applyNumberFormat="1" applyFont="1" applyFill="1" applyBorder="1" applyAlignment="1" applyProtection="1">
      <alignment horizontal="right" vertical="center" wrapText="1"/>
      <protection locked="0"/>
    </xf>
    <xf numFmtId="166" fontId="32" fillId="15" borderId="4" xfId="0" applyNumberFormat="1" applyFont="1" applyFill="1" applyBorder="1" applyAlignment="1" applyProtection="1">
      <alignment horizontal="right" vertical="center" wrapText="1"/>
      <protection locked="0"/>
    </xf>
    <xf numFmtId="166" fontId="32" fillId="0" borderId="30" xfId="0" applyNumberFormat="1" applyFont="1" applyFill="1" applyBorder="1" applyAlignment="1" applyProtection="1">
      <alignment horizontal="right" vertical="center" wrapText="1"/>
      <protection locked="0"/>
    </xf>
    <xf numFmtId="166" fontId="32" fillId="0" borderId="32" xfId="0" applyNumberFormat="1" applyFont="1" applyFill="1" applyBorder="1" applyAlignment="1" applyProtection="1">
      <alignment horizontal="right" vertical="center" wrapText="1"/>
      <protection locked="0"/>
    </xf>
    <xf numFmtId="166" fontId="32" fillId="0" borderId="59" xfId="0" applyNumberFormat="1" applyFont="1" applyFill="1" applyBorder="1" applyAlignment="1" applyProtection="1">
      <alignment horizontal="right" vertical="center" wrapText="1"/>
      <protection locked="0"/>
    </xf>
    <xf numFmtId="166" fontId="32" fillId="0" borderId="33" xfId="0" applyNumberFormat="1" applyFont="1" applyFill="1" applyBorder="1" applyAlignment="1" applyProtection="1">
      <alignment horizontal="right" vertical="center" wrapText="1"/>
      <protection locked="0"/>
    </xf>
    <xf numFmtId="0" fontId="30" fillId="23" borderId="60" xfId="0" applyFont="1" applyFill="1" applyBorder="1" applyAlignment="1" applyProtection="1">
      <alignment horizontal="right" vertical="center" wrapText="1"/>
      <protection locked="0"/>
    </xf>
    <xf numFmtId="0" fontId="30" fillId="23" borderId="61" xfId="0" applyFont="1" applyFill="1" applyBorder="1" applyAlignment="1" applyProtection="1">
      <alignment horizontal="right" vertical="center" wrapText="1"/>
      <protection locked="0"/>
    </xf>
    <xf numFmtId="0" fontId="30" fillId="23" borderId="62" xfId="0" applyFont="1" applyFill="1" applyBorder="1" applyAlignment="1" applyProtection="1">
      <alignment horizontal="right" vertical="center" wrapText="1"/>
      <protection locked="0"/>
    </xf>
    <xf numFmtId="172" fontId="30" fillId="23" borderId="57" xfId="0" applyNumberFormat="1" applyFont="1" applyFill="1" applyBorder="1" applyAlignment="1" applyProtection="1">
      <alignment horizontal="center" vertical="center"/>
      <protection locked="0"/>
    </xf>
    <xf numFmtId="166" fontId="30" fillId="23" borderId="57" xfId="23" applyNumberFormat="1" applyFont="1" applyFill="1" applyBorder="1" applyAlignment="1" applyProtection="1">
      <alignment horizontal="right" vertical="center"/>
      <protection locked="0"/>
    </xf>
    <xf numFmtId="166" fontId="32" fillId="0" borderId="2" xfId="0" applyNumberFormat="1" applyFont="1" applyFill="1" applyBorder="1" applyAlignment="1" applyProtection="1">
      <alignment horizontal="right" vertical="center" wrapText="1"/>
      <protection locked="0"/>
    </xf>
    <xf numFmtId="166" fontId="32" fillId="0" borderId="1" xfId="0" applyNumberFormat="1" applyFont="1" applyFill="1" applyBorder="1" applyAlignment="1" applyProtection="1">
      <alignment horizontal="right" vertical="center" wrapText="1"/>
      <protection locked="0"/>
    </xf>
    <xf numFmtId="166" fontId="32" fillId="0" borderId="3" xfId="0" applyNumberFormat="1" applyFont="1" applyFill="1" applyBorder="1" applyAlignment="1" applyProtection="1">
      <alignment horizontal="right" vertical="center" wrapText="1"/>
      <protection locked="0"/>
    </xf>
    <xf numFmtId="0" fontId="32" fillId="0" borderId="8" xfId="0" applyFont="1" applyFill="1" applyBorder="1" applyAlignment="1" applyProtection="1">
      <alignment horizontal="justify" vertical="top" wrapText="1"/>
      <protection locked="0"/>
    </xf>
    <xf numFmtId="0" fontId="32" fillId="0" borderId="30" xfId="0" applyFont="1" applyFill="1" applyBorder="1" applyAlignment="1" applyProtection="1">
      <alignment horizontal="justify" vertical="top" wrapText="1"/>
      <protection locked="0"/>
    </xf>
    <xf numFmtId="0" fontId="32" fillId="0" borderId="30" xfId="0" applyFont="1" applyFill="1" applyBorder="1" applyAlignment="1" applyProtection="1">
      <alignment horizontal="left" vertical="top" wrapText="1"/>
      <protection locked="0"/>
    </xf>
    <xf numFmtId="0" fontId="32" fillId="0" borderId="30" xfId="0" applyFont="1" applyFill="1" applyBorder="1" applyAlignment="1" applyProtection="1">
      <alignment horizontal="center" vertical="center" wrapText="1"/>
      <protection locked="0"/>
    </xf>
    <xf numFmtId="172" fontId="32" fillId="0" borderId="30" xfId="0" applyNumberFormat="1" applyFont="1" applyFill="1" applyBorder="1" applyAlignment="1" applyProtection="1">
      <alignment horizontal="center" vertical="center"/>
      <protection locked="0"/>
    </xf>
    <xf numFmtId="166" fontId="32" fillId="0" borderId="32" xfId="23" applyNumberFormat="1" applyFont="1" applyFill="1" applyBorder="1" applyAlignment="1" applyProtection="1">
      <alignment horizontal="right" vertical="center"/>
      <protection locked="0"/>
    </xf>
    <xf numFmtId="166" fontId="32" fillId="0" borderId="59" xfId="23" applyNumberFormat="1" applyFont="1" applyFill="1" applyBorder="1" applyAlignment="1" applyProtection="1">
      <alignment horizontal="right" vertical="center"/>
      <protection locked="0"/>
    </xf>
    <xf numFmtId="166" fontId="32" fillId="0" borderId="33" xfId="23" applyNumberFormat="1" applyFont="1" applyFill="1" applyBorder="1" applyAlignment="1" applyProtection="1">
      <alignment horizontal="right" vertical="center"/>
      <protection locked="0"/>
    </xf>
    <xf numFmtId="166" fontId="32" fillId="0" borderId="2" xfId="23" applyNumberFormat="1" applyFont="1" applyFill="1" applyBorder="1" applyAlignment="1" applyProtection="1">
      <alignment horizontal="right" vertical="center"/>
      <protection locked="0"/>
    </xf>
    <xf numFmtId="166" fontId="32" fillId="0" borderId="1" xfId="23" applyNumberFormat="1" applyFont="1" applyFill="1" applyBorder="1" applyAlignment="1" applyProtection="1">
      <alignment horizontal="right" vertical="center"/>
      <protection locked="0"/>
    </xf>
    <xf numFmtId="166" fontId="32" fillId="0" borderId="3" xfId="23" applyNumberFormat="1" applyFont="1" applyFill="1" applyBorder="1" applyAlignment="1" applyProtection="1">
      <alignment horizontal="right" vertical="center"/>
      <protection locked="0"/>
    </xf>
    <xf numFmtId="0" fontId="32" fillId="0" borderId="18"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32" fillId="0" borderId="2"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172" fontId="32" fillId="0" borderId="2" xfId="0" applyNumberFormat="1" applyFont="1" applyFill="1" applyBorder="1" applyAlignment="1" applyProtection="1">
      <alignment horizontal="center" vertical="center"/>
      <protection locked="0"/>
    </xf>
    <xf numFmtId="172" fontId="32" fillId="0" borderId="1" xfId="0" applyNumberFormat="1" applyFont="1" applyFill="1" applyBorder="1" applyAlignment="1" applyProtection="1">
      <alignment horizontal="center" vertical="center"/>
      <protection locked="0"/>
    </xf>
    <xf numFmtId="172" fontId="32" fillId="0" borderId="3" xfId="0" applyNumberFormat="1" applyFont="1" applyFill="1" applyBorder="1" applyAlignment="1" applyProtection="1">
      <alignment horizontal="center" vertical="center"/>
      <protection locked="0"/>
    </xf>
    <xf numFmtId="166" fontId="32" fillId="0" borderId="156" xfId="0" applyNumberFormat="1" applyFont="1" applyFill="1" applyBorder="1" applyAlignment="1" applyProtection="1">
      <alignment horizontal="right" vertical="center" wrapText="1"/>
      <protection locked="0"/>
    </xf>
    <xf numFmtId="166" fontId="32" fillId="0" borderId="157" xfId="0" applyNumberFormat="1" applyFont="1" applyFill="1" applyBorder="1" applyAlignment="1" applyProtection="1">
      <alignment horizontal="right" vertical="center" wrapText="1"/>
      <protection locked="0"/>
    </xf>
    <xf numFmtId="166" fontId="32" fillId="0" borderId="158" xfId="0" applyNumberFormat="1" applyFont="1" applyFill="1" applyBorder="1" applyAlignment="1" applyProtection="1">
      <alignment horizontal="right" vertical="center" wrapText="1"/>
      <protection locked="0"/>
    </xf>
    <xf numFmtId="172" fontId="32" fillId="0" borderId="0" xfId="23" applyNumberFormat="1" applyFont="1" applyBorder="1" applyAlignment="1" applyProtection="1">
      <alignment horizontal="center"/>
      <protection locked="0"/>
    </xf>
    <xf numFmtId="3" fontId="32" fillId="0" borderId="0" xfId="0" applyNumberFormat="1" applyFont="1" applyBorder="1" applyAlignment="1" applyProtection="1">
      <alignment horizontal="center"/>
      <protection locked="0"/>
    </xf>
    <xf numFmtId="166" fontId="32" fillId="0" borderId="30" xfId="23" applyNumberFormat="1" applyFont="1" applyFill="1" applyBorder="1" applyAlignment="1" applyProtection="1">
      <alignment horizontal="right" vertical="center"/>
      <protection locked="0"/>
    </xf>
    <xf numFmtId="166" fontId="32" fillId="0" borderId="159" xfId="0" applyNumberFormat="1" applyFont="1" applyFill="1" applyBorder="1" applyAlignment="1" applyProtection="1">
      <alignment horizontal="right" vertical="center" wrapText="1"/>
      <protection locked="0"/>
    </xf>
    <xf numFmtId="166" fontId="32" fillId="0" borderId="160" xfId="0" applyNumberFormat="1" applyFont="1" applyFill="1" applyBorder="1" applyAlignment="1" applyProtection="1">
      <alignment horizontal="right" vertical="center" wrapText="1"/>
      <protection locked="0"/>
    </xf>
    <xf numFmtId="166" fontId="32" fillId="0" borderId="161" xfId="0" applyNumberFormat="1" applyFont="1" applyFill="1" applyBorder="1" applyAlignment="1" applyProtection="1">
      <alignment horizontal="right" vertical="center" wrapText="1"/>
      <protection locked="0"/>
    </xf>
    <xf numFmtId="0" fontId="30" fillId="21" borderId="15" xfId="0" applyFont="1" applyFill="1" applyBorder="1" applyAlignment="1" applyProtection="1">
      <alignment horizontal="center"/>
    </xf>
    <xf numFmtId="0" fontId="30" fillId="21" borderId="10" xfId="0" applyFont="1" applyFill="1" applyBorder="1" applyAlignment="1" applyProtection="1">
      <alignment horizontal="center"/>
    </xf>
    <xf numFmtId="0" fontId="30" fillId="21" borderId="11" xfId="0" applyFont="1" applyFill="1" applyBorder="1" applyAlignment="1" applyProtection="1">
      <alignment horizontal="center"/>
    </xf>
    <xf numFmtId="0" fontId="30" fillId="21" borderId="14" xfId="0" applyFont="1" applyFill="1" applyBorder="1" applyAlignment="1" applyProtection="1">
      <alignment horizontal="center" vertical="center"/>
    </xf>
    <xf numFmtId="0" fontId="30" fillId="21" borderId="13" xfId="0" applyFont="1" applyFill="1" applyBorder="1" applyAlignment="1" applyProtection="1">
      <alignment horizontal="center" vertical="center"/>
    </xf>
    <xf numFmtId="0" fontId="30" fillId="21" borderId="23" xfId="0" applyFont="1" applyFill="1" applyBorder="1" applyAlignment="1" applyProtection="1">
      <alignment horizontal="center" vertical="center"/>
    </xf>
    <xf numFmtId="0" fontId="30" fillId="21" borderId="16" xfId="0" applyFont="1" applyFill="1" applyBorder="1" applyAlignment="1" applyProtection="1">
      <alignment horizontal="center" vertical="center" wrapText="1"/>
    </xf>
    <xf numFmtId="0" fontId="30" fillId="21" borderId="0" xfId="0" applyFont="1" applyFill="1" applyBorder="1" applyAlignment="1" applyProtection="1">
      <alignment horizontal="center" vertical="center" wrapText="1"/>
    </xf>
    <xf numFmtId="0" fontId="30" fillId="21" borderId="28" xfId="0" applyFont="1" applyFill="1" applyBorder="1" applyAlignment="1" applyProtection="1">
      <alignment horizontal="center" vertical="center" wrapText="1"/>
    </xf>
    <xf numFmtId="0" fontId="30" fillId="21" borderId="16" xfId="0" applyFont="1" applyFill="1" applyBorder="1" applyAlignment="1" applyProtection="1">
      <alignment horizontal="center" vertical="center"/>
    </xf>
    <xf numFmtId="0" fontId="30" fillId="21" borderId="0" xfId="0" applyFont="1" applyFill="1" applyBorder="1" applyAlignment="1" applyProtection="1">
      <alignment horizontal="center" vertical="center"/>
    </xf>
    <xf numFmtId="0" fontId="30" fillId="21" borderId="28" xfId="0" applyFont="1" applyFill="1" applyBorder="1" applyAlignment="1" applyProtection="1">
      <alignment horizontal="center" vertical="center"/>
    </xf>
    <xf numFmtId="0" fontId="30" fillId="21" borderId="63" xfId="0" applyFont="1" applyFill="1" applyBorder="1" applyAlignment="1" applyProtection="1">
      <alignment horizontal="center" vertical="center"/>
    </xf>
    <xf numFmtId="0" fontId="30" fillId="21" borderId="14" xfId="0" applyFont="1" applyFill="1" applyBorder="1" applyAlignment="1" applyProtection="1">
      <alignment horizontal="center" wrapText="1"/>
    </xf>
    <xf numFmtId="0" fontId="30" fillId="21" borderId="13" xfId="0" applyFont="1" applyFill="1" applyBorder="1" applyAlignment="1" applyProtection="1">
      <alignment horizontal="center" wrapText="1"/>
    </xf>
    <xf numFmtId="0" fontId="30" fillId="21" borderId="23" xfId="0" applyFont="1" applyFill="1" applyBorder="1" applyAlignment="1" applyProtection="1">
      <alignment horizontal="center" wrapText="1"/>
    </xf>
    <xf numFmtId="0" fontId="45" fillId="0" borderId="45" xfId="0" applyFont="1" applyFill="1" applyBorder="1" applyAlignment="1" applyProtection="1">
      <alignment horizontal="center" vertical="center"/>
    </xf>
    <xf numFmtId="0" fontId="45" fillId="0" borderId="51" xfId="0" applyFont="1" applyFill="1" applyBorder="1" applyAlignment="1" applyProtection="1">
      <alignment horizontal="center" vertical="center"/>
    </xf>
    <xf numFmtId="0" fontId="45" fillId="0" borderId="46"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30" fillId="21" borderId="8" xfId="0" applyFont="1" applyFill="1" applyBorder="1" applyAlignment="1" applyProtection="1">
      <alignment horizontal="center" vertical="center"/>
    </xf>
    <xf numFmtId="0" fontId="30" fillId="21" borderId="30" xfId="0" applyFont="1" applyFill="1" applyBorder="1" applyAlignment="1" applyProtection="1">
      <alignment horizontal="center" vertical="center"/>
    </xf>
    <xf numFmtId="0" fontId="30" fillId="21" borderId="30" xfId="0" applyFont="1" applyFill="1" applyBorder="1" applyAlignment="1" applyProtection="1">
      <alignment horizontal="center" vertical="center" wrapText="1"/>
    </xf>
    <xf numFmtId="0" fontId="30" fillId="21" borderId="2" xfId="0" applyFont="1" applyFill="1" applyBorder="1" applyAlignment="1" applyProtection="1">
      <alignment horizontal="center" vertical="center" wrapText="1"/>
    </xf>
    <xf numFmtId="0" fontId="30" fillId="21" borderId="15" xfId="0" applyFont="1" applyFill="1" applyBorder="1" applyAlignment="1" applyProtection="1">
      <alignment horizontal="center" vertical="center" wrapText="1"/>
    </xf>
    <xf numFmtId="0" fontId="30" fillId="21" borderId="10" xfId="0" applyFont="1" applyFill="1" applyBorder="1" applyAlignment="1" applyProtection="1">
      <alignment horizontal="center" vertical="center" wrapText="1"/>
    </xf>
    <xf numFmtId="0" fontId="30" fillId="21" borderId="11" xfId="0" applyFont="1" applyFill="1" applyBorder="1" applyAlignment="1" applyProtection="1">
      <alignment horizontal="center" vertical="center" wrapText="1"/>
    </xf>
    <xf numFmtId="0" fontId="30" fillId="21" borderId="14" xfId="0" applyFont="1" applyFill="1" applyBorder="1" applyAlignment="1" applyProtection="1">
      <alignment horizontal="center" vertical="center" wrapText="1"/>
    </xf>
    <xf numFmtId="0" fontId="30" fillId="21" borderId="13" xfId="0" applyFont="1" applyFill="1" applyBorder="1" applyAlignment="1" applyProtection="1">
      <alignment horizontal="center" vertical="center" wrapText="1"/>
    </xf>
    <xf numFmtId="0" fontId="30" fillId="21" borderId="23" xfId="0" applyFont="1" applyFill="1" applyBorder="1" applyAlignment="1" applyProtection="1">
      <alignment horizontal="center" vertical="center" wrapText="1"/>
    </xf>
    <xf numFmtId="0" fontId="30" fillId="21" borderId="12" xfId="0" applyFont="1" applyFill="1" applyBorder="1" applyAlignment="1" applyProtection="1">
      <alignment horizontal="center" vertical="center" wrapText="1"/>
    </xf>
    <xf numFmtId="0" fontId="30" fillId="21" borderId="7" xfId="0" applyFont="1" applyFill="1" applyBorder="1" applyAlignment="1" applyProtection="1">
      <alignment horizontal="center" vertical="center" wrapText="1"/>
    </xf>
    <xf numFmtId="0" fontId="30" fillId="21" borderId="47" xfId="0" applyFont="1" applyFill="1" applyBorder="1" applyAlignment="1" applyProtection="1">
      <alignment horizontal="center" vertical="center" wrapText="1"/>
    </xf>
    <xf numFmtId="3" fontId="32" fillId="0" borderId="38" xfId="0" applyNumberFormat="1" applyFont="1" applyBorder="1" applyAlignment="1">
      <alignment horizontal="center"/>
    </xf>
    <xf numFmtId="0" fontId="32" fillId="0" borderId="38" xfId="0" applyFont="1" applyBorder="1" applyAlignment="1">
      <alignment horizontal="center"/>
    </xf>
    <xf numFmtId="49" fontId="35" fillId="21" borderId="162" xfId="0" applyNumberFormat="1" applyFont="1" applyFill="1" applyBorder="1" applyAlignment="1" applyProtection="1">
      <alignment horizontal="center" vertical="center"/>
    </xf>
    <xf numFmtId="49" fontId="35" fillId="21" borderId="163" xfId="0" applyNumberFormat="1" applyFont="1" applyFill="1" applyBorder="1" applyAlignment="1" applyProtection="1">
      <alignment horizontal="center" vertical="center"/>
    </xf>
    <xf numFmtId="49" fontId="35" fillId="21" borderId="164" xfId="0" applyNumberFormat="1" applyFont="1" applyFill="1" applyBorder="1" applyAlignment="1" applyProtection="1">
      <alignment horizontal="center" vertical="center"/>
    </xf>
    <xf numFmtId="49" fontId="35" fillId="21" borderId="165" xfId="0" applyNumberFormat="1" applyFont="1" applyFill="1" applyBorder="1" applyAlignment="1" applyProtection="1">
      <alignment horizontal="center" vertical="center"/>
    </xf>
    <xf numFmtId="0" fontId="46" fillId="0" borderId="115"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113" xfId="0" applyFont="1" applyFill="1" applyBorder="1" applyAlignment="1" applyProtection="1">
      <alignment horizontal="center" vertical="center"/>
    </xf>
    <xf numFmtId="0" fontId="46" fillId="0" borderId="166" xfId="0" applyFont="1" applyFill="1" applyBorder="1" applyAlignment="1" applyProtection="1">
      <alignment horizontal="center" vertical="center"/>
    </xf>
    <xf numFmtId="0" fontId="46" fillId="0" borderId="117" xfId="0" applyFont="1" applyFill="1" applyBorder="1" applyAlignment="1" applyProtection="1">
      <alignment horizontal="center" vertical="center"/>
    </xf>
    <xf numFmtId="0" fontId="46" fillId="0" borderId="167" xfId="0" applyFont="1" applyFill="1" applyBorder="1" applyAlignment="1" applyProtection="1">
      <alignment horizontal="center" vertical="center"/>
    </xf>
    <xf numFmtId="0" fontId="43" fillId="15" borderId="168" xfId="0" applyFont="1" applyFill="1" applyBorder="1" applyAlignment="1" applyProtection="1">
      <alignment horizontal="right" vertical="center" wrapText="1"/>
    </xf>
    <xf numFmtId="0" fontId="43" fillId="15" borderId="169" xfId="0" applyFont="1" applyFill="1" applyBorder="1" applyAlignment="1" applyProtection="1">
      <alignment horizontal="right" vertical="center" wrapText="1"/>
    </xf>
    <xf numFmtId="0" fontId="43" fillId="15" borderId="170" xfId="0" applyFont="1" applyFill="1" applyBorder="1" applyAlignment="1" applyProtection="1">
      <alignment horizontal="right" vertical="center" wrapText="1"/>
    </xf>
    <xf numFmtId="0" fontId="45" fillId="0" borderId="166" xfId="0" applyFont="1" applyFill="1" applyBorder="1" applyAlignment="1" applyProtection="1">
      <alignment horizontal="center" vertical="center" wrapText="1"/>
    </xf>
    <xf numFmtId="0" fontId="45" fillId="0" borderId="117" xfId="0" applyFont="1" applyFill="1" applyBorder="1" applyAlignment="1" applyProtection="1">
      <alignment horizontal="center" vertical="center"/>
    </xf>
    <xf numFmtId="0" fontId="45" fillId="0" borderId="167" xfId="0" applyFont="1" applyFill="1" applyBorder="1" applyAlignment="1" applyProtection="1">
      <alignment horizontal="center" vertical="center"/>
    </xf>
    <xf numFmtId="0" fontId="45" fillId="0" borderId="115"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113" xfId="0" applyFont="1" applyFill="1" applyBorder="1" applyAlignment="1" applyProtection="1">
      <alignment horizontal="center" vertical="center"/>
    </xf>
    <xf numFmtId="49" fontId="30" fillId="21" borderId="171" xfId="0" applyNumberFormat="1" applyFont="1" applyFill="1" applyBorder="1" applyAlignment="1" applyProtection="1">
      <alignment horizontal="center" vertical="center"/>
    </xf>
    <xf numFmtId="49" fontId="30" fillId="21" borderId="138" xfId="0" applyNumberFormat="1" applyFont="1" applyFill="1" applyBorder="1" applyAlignment="1" applyProtection="1">
      <alignment horizontal="center" vertical="center"/>
    </xf>
    <xf numFmtId="49" fontId="30" fillId="21" borderId="122" xfId="0" applyNumberFormat="1" applyFont="1" applyFill="1" applyBorder="1" applyAlignment="1" applyProtection="1">
      <alignment horizontal="center" vertical="center"/>
    </xf>
    <xf numFmtId="0" fontId="30" fillId="15" borderId="123" xfId="0" applyFont="1" applyFill="1" applyBorder="1" applyAlignment="1" applyProtection="1">
      <alignment horizontal="left" vertical="center" wrapText="1"/>
    </xf>
    <xf numFmtId="0" fontId="30" fillId="15" borderId="138" xfId="0" applyFont="1" applyFill="1" applyBorder="1" applyAlignment="1" applyProtection="1">
      <alignment horizontal="left" vertical="center" wrapText="1"/>
    </xf>
    <xf numFmtId="0" fontId="30" fillId="15" borderId="122" xfId="0" applyFont="1" applyFill="1" applyBorder="1" applyAlignment="1" applyProtection="1">
      <alignment horizontal="left" vertical="center" wrapText="1"/>
    </xf>
    <xf numFmtId="0" fontId="36" fillId="15" borderId="123" xfId="0" applyFont="1" applyFill="1" applyBorder="1" applyAlignment="1" applyProtection="1">
      <alignment horizontal="left" vertical="center" wrapText="1"/>
    </xf>
    <xf numFmtId="0" fontId="36" fillId="15" borderId="138" xfId="0" applyFont="1" applyFill="1" applyBorder="1" applyAlignment="1" applyProtection="1">
      <alignment horizontal="left" vertical="center" wrapText="1"/>
    </xf>
    <xf numFmtId="0" fontId="36" fillId="15" borderId="122" xfId="0" applyFont="1" applyFill="1" applyBorder="1" applyAlignment="1" applyProtection="1">
      <alignment horizontal="left" vertical="center" wrapText="1"/>
    </xf>
    <xf numFmtId="0" fontId="35" fillId="15" borderId="173" xfId="0" applyFont="1" applyFill="1" applyBorder="1" applyAlignment="1" applyProtection="1">
      <alignment horizontal="right" vertical="center" wrapText="1"/>
    </xf>
    <xf numFmtId="0" fontId="35" fillId="15" borderId="174" xfId="0" applyFont="1" applyFill="1" applyBorder="1" applyAlignment="1" applyProtection="1">
      <alignment horizontal="right" vertical="center" wrapText="1"/>
    </xf>
    <xf numFmtId="0" fontId="35" fillId="15" borderId="175" xfId="0" applyFont="1" applyFill="1" applyBorder="1" applyAlignment="1" applyProtection="1">
      <alignment horizontal="right" vertical="center" wrapText="1"/>
    </xf>
    <xf numFmtId="0" fontId="30" fillId="15" borderId="10" xfId="0" applyFont="1" applyFill="1" applyBorder="1" applyAlignment="1" applyProtection="1">
      <alignment horizontal="left"/>
    </xf>
    <xf numFmtId="0" fontId="30" fillId="15" borderId="0" xfId="0" applyFont="1" applyFill="1" applyBorder="1" applyAlignment="1" applyProtection="1">
      <alignment horizontal="left"/>
    </xf>
    <xf numFmtId="0" fontId="45" fillId="0" borderId="176" xfId="0" applyFont="1" applyFill="1" applyBorder="1" applyAlignment="1" applyProtection="1">
      <alignment horizontal="center" vertical="center"/>
    </xf>
    <xf numFmtId="0" fontId="45" fillId="0" borderId="177" xfId="0" applyFont="1" applyFill="1" applyBorder="1" applyAlignment="1" applyProtection="1">
      <alignment horizontal="center" vertical="center"/>
    </xf>
    <xf numFmtId="0" fontId="45" fillId="0" borderId="172" xfId="0" applyFont="1" applyBorder="1" applyAlignment="1">
      <alignment horizontal="center" vertical="center" wrapText="1"/>
    </xf>
    <xf numFmtId="0" fontId="45" fillId="0" borderId="172" xfId="0" applyFont="1" applyBorder="1" applyAlignment="1">
      <alignment horizontal="center" vertical="center"/>
    </xf>
    <xf numFmtId="0" fontId="36" fillId="24" borderId="15" xfId="0" applyFont="1" applyFill="1" applyBorder="1" applyAlignment="1">
      <alignment horizontal="center" vertical="center" wrapText="1"/>
    </xf>
    <xf numFmtId="0" fontId="36" fillId="24" borderId="10" xfId="0" applyFont="1" applyFill="1" applyBorder="1" applyAlignment="1">
      <alignment horizontal="center" vertical="center" wrapText="1"/>
    </xf>
    <xf numFmtId="0" fontId="36" fillId="24" borderId="11" xfId="0" applyFont="1" applyFill="1" applyBorder="1" applyAlignment="1">
      <alignment horizontal="center" vertical="center" wrapText="1"/>
    </xf>
    <xf numFmtId="0" fontId="46" fillId="0" borderId="0" xfId="0" applyFont="1" applyAlignment="1">
      <alignment horizontal="center" vertical="center"/>
    </xf>
    <xf numFmtId="167" fontId="38" fillId="0" borderId="0" xfId="0" applyNumberFormat="1" applyFont="1" applyFill="1" applyAlignment="1">
      <alignment horizontal="center" vertical="center"/>
    </xf>
    <xf numFmtId="0" fontId="30" fillId="15" borderId="34" xfId="0" applyFont="1" applyFill="1" applyBorder="1" applyAlignment="1">
      <alignment horizontal="center" vertical="center"/>
    </xf>
    <xf numFmtId="0" fontId="30" fillId="15" borderId="64" xfId="0" applyFont="1" applyFill="1" applyBorder="1" applyAlignment="1">
      <alignment horizontal="center" vertical="center"/>
    </xf>
    <xf numFmtId="0" fontId="30" fillId="0" borderId="34" xfId="0" applyFont="1" applyBorder="1" applyAlignment="1">
      <alignment horizontal="center" vertical="center"/>
    </xf>
    <xf numFmtId="0" fontId="30" fillId="0" borderId="64" xfId="0" applyFont="1" applyBorder="1" applyAlignment="1">
      <alignment horizontal="center" vertical="center"/>
    </xf>
    <xf numFmtId="0" fontId="35" fillId="24" borderId="65" xfId="0" applyFont="1" applyFill="1" applyBorder="1" applyAlignment="1">
      <alignment horizontal="center" vertical="center" wrapText="1"/>
    </xf>
    <xf numFmtId="0" fontId="30"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6" xfId="0" applyBorder="1" applyAlignment="1">
      <alignment horizontal="justify" vertical="center" wrapText="1"/>
    </xf>
    <xf numFmtId="0" fontId="30" fillId="15" borderId="34" xfId="0" applyFont="1" applyFill="1" applyBorder="1" applyAlignment="1">
      <alignment horizontal="center" vertical="center" wrapText="1"/>
    </xf>
    <xf numFmtId="0" fontId="30" fillId="15" borderId="42" xfId="0" applyFont="1" applyFill="1" applyBorder="1" applyAlignment="1">
      <alignment horizontal="center" vertical="center" wrapText="1"/>
    </xf>
    <xf numFmtId="0" fontId="30" fillId="15" borderId="64" xfId="0" applyFont="1" applyFill="1" applyBorder="1" applyAlignment="1">
      <alignment horizontal="center" vertical="center" wrapText="1"/>
    </xf>
    <xf numFmtId="0" fontId="30" fillId="0" borderId="34"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64" xfId="0" applyFont="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268">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7" formatCode="000"/>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9A10-4B01-A12C-D9A840B2608D}"/>
              </c:ext>
            </c:extLst>
          </c:dPt>
          <c:dPt>
            <c:idx val="2"/>
            <c:invertIfNegative val="0"/>
            <c:bubble3D val="0"/>
            <c:spPr>
              <a:solidFill>
                <a:srgbClr val="009900"/>
              </a:solidFill>
            </c:spPr>
            <c:extLst>
              <c:ext xmlns:c16="http://schemas.microsoft.com/office/drawing/2014/chart" uri="{C3380CC4-5D6E-409C-BE32-E72D297353CC}">
                <c16:uniqueId val="{00000001-9A10-4B01-A12C-D9A840B2608D}"/>
              </c:ext>
            </c:extLst>
          </c:dPt>
          <c:val>
            <c:numRef>
              <c:f>'S.H-INGRESOS'!$C$67:$C$69</c:f>
              <c:numCache>
                <c:formatCode>#,##0</c:formatCode>
                <c:ptCount val="3"/>
                <c:pt idx="0">
                  <c:v>50000</c:v>
                </c:pt>
                <c:pt idx="1">
                  <c:v>1916140</c:v>
                </c:pt>
                <c:pt idx="2">
                  <c:v>0</c:v>
                </c:pt>
              </c:numCache>
            </c:numRef>
          </c:val>
          <c:extLst>
            <c:ext xmlns:c16="http://schemas.microsoft.com/office/drawing/2014/chart" uri="{C3380CC4-5D6E-409C-BE32-E72D297353CC}">
              <c16:uniqueId val="{00000002-9A10-4B01-A12C-D9A840B2608D}"/>
            </c:ext>
          </c:extLst>
        </c:ser>
        <c:dLbls>
          <c:showLegendKey val="0"/>
          <c:showVal val="0"/>
          <c:showCatName val="0"/>
          <c:showSerName val="0"/>
          <c:showPercent val="0"/>
          <c:showBubbleSize val="0"/>
        </c:dLbls>
        <c:gapWidth val="18"/>
        <c:overlap val="90"/>
        <c:axId val="801244095"/>
        <c:axId val="1"/>
      </c:barChart>
      <c:catAx>
        <c:axId val="801244095"/>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801244095"/>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78F8-4C09-8552-C881192DF542}"/>
              </c:ext>
            </c:extLst>
          </c:dPt>
          <c:dPt>
            <c:idx val="2"/>
            <c:invertIfNegative val="0"/>
            <c:bubble3D val="0"/>
            <c:spPr>
              <a:solidFill>
                <a:srgbClr val="009900"/>
              </a:solidFill>
            </c:spPr>
            <c:extLst>
              <c:ext xmlns:c16="http://schemas.microsoft.com/office/drawing/2014/chart" uri="{C3380CC4-5D6E-409C-BE32-E72D297353CC}">
                <c16:uniqueId val="{00000001-78F8-4C09-8552-C881192DF542}"/>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78F8-4C09-8552-C881192DF542}"/>
              </c:ext>
            </c:extLst>
          </c:dPt>
          <c:dPt>
            <c:idx val="4"/>
            <c:invertIfNegative val="0"/>
            <c:bubble3D val="0"/>
            <c:spPr>
              <a:solidFill>
                <a:srgbClr val="7030A0"/>
              </a:solidFill>
            </c:spPr>
            <c:extLst>
              <c:ext xmlns:c16="http://schemas.microsoft.com/office/drawing/2014/chart" uri="{C3380CC4-5D6E-409C-BE32-E72D297353CC}">
                <c16:uniqueId val="{00000003-78F8-4C09-8552-C881192DF542}"/>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 #,##0_-;_-* "-"_-;_-@_-</c:formatCode>
                <c:ptCount val="6"/>
                <c:pt idx="0">
                  <c:v>1608000</c:v>
                </c:pt>
                <c:pt idx="1">
                  <c:v>0</c:v>
                </c:pt>
                <c:pt idx="2">
                  <c:v>50000</c:v>
                </c:pt>
                <c:pt idx="3">
                  <c:v>0</c:v>
                </c:pt>
                <c:pt idx="4">
                  <c:v>308140</c:v>
                </c:pt>
                <c:pt idx="5">
                  <c:v>0</c:v>
                </c:pt>
              </c:numCache>
            </c:numRef>
          </c:val>
          <c:extLst>
            <c:ext xmlns:c16="http://schemas.microsoft.com/office/drawing/2014/chart" uri="{C3380CC4-5D6E-409C-BE32-E72D297353CC}">
              <c16:uniqueId val="{00000004-78F8-4C09-8552-C881192DF542}"/>
            </c:ext>
          </c:extLst>
        </c:ser>
        <c:dLbls>
          <c:showLegendKey val="0"/>
          <c:showVal val="0"/>
          <c:showCatName val="0"/>
          <c:showSerName val="0"/>
          <c:showPercent val="0"/>
          <c:showBubbleSize val="0"/>
        </c:dLbls>
        <c:gapWidth val="23"/>
        <c:shape val="cylinder"/>
        <c:axId val="801238687"/>
        <c:axId val="1"/>
        <c:axId val="0"/>
      </c:bar3DChart>
      <c:catAx>
        <c:axId val="801238687"/>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majorGridlines/>
        <c:numFmt formatCode="_-* #,##0_-;\-* #,##0_-;_-* &quot;-&quot;_-;_-@_-" sourceLinked="1"/>
        <c:majorTickMark val="out"/>
        <c:minorTickMark val="none"/>
        <c:tickLblPos val="nextTo"/>
        <c:crossAx val="801238687"/>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D755-4E0E-849C-89E95B2FAB09}"/>
              </c:ext>
            </c:extLst>
          </c:dPt>
          <c:dPt>
            <c:idx val="2"/>
            <c:invertIfNegative val="0"/>
            <c:bubble3D val="0"/>
            <c:spPr>
              <a:solidFill>
                <a:srgbClr val="009900"/>
              </a:solidFill>
            </c:spPr>
            <c:extLst>
              <c:ext xmlns:c16="http://schemas.microsoft.com/office/drawing/2014/chart" uri="{C3380CC4-5D6E-409C-BE32-E72D297353CC}">
                <c16:uniqueId val="{00000001-D755-4E0E-849C-89E95B2FAB09}"/>
              </c:ext>
            </c:extLst>
          </c:dPt>
          <c:val>
            <c:numRef>
              <c:f>'S.H. EGRESOS'!$C$79:$C$83</c:f>
              <c:numCache>
                <c:formatCode>#,##0</c:formatCode>
                <c:ptCount val="5"/>
                <c:pt idx="0">
                  <c:v>1946140.4</c:v>
                </c:pt>
                <c:pt idx="1">
                  <c:v>20000</c:v>
                </c:pt>
                <c:pt idx="2">
                  <c:v>0</c:v>
                </c:pt>
                <c:pt idx="3">
                  <c:v>0</c:v>
                </c:pt>
                <c:pt idx="4">
                  <c:v>0</c:v>
                </c:pt>
              </c:numCache>
            </c:numRef>
          </c:val>
          <c:extLst>
            <c:ext xmlns:c16="http://schemas.microsoft.com/office/drawing/2014/chart" uri="{C3380CC4-5D6E-409C-BE32-E72D297353CC}">
              <c16:uniqueId val="{00000002-D755-4E0E-849C-89E95B2FAB09}"/>
            </c:ext>
          </c:extLst>
        </c:ser>
        <c:dLbls>
          <c:showLegendKey val="0"/>
          <c:showVal val="0"/>
          <c:showCatName val="0"/>
          <c:showSerName val="0"/>
          <c:showPercent val="0"/>
          <c:showBubbleSize val="0"/>
        </c:dLbls>
        <c:gapWidth val="18"/>
        <c:overlap val="90"/>
        <c:axId val="801241183"/>
        <c:axId val="1"/>
      </c:barChart>
      <c:catAx>
        <c:axId val="801241183"/>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801241183"/>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288-4AFA-9C6A-C6CB6DCC0029}"/>
              </c:ext>
            </c:extLst>
          </c:dPt>
          <c:dPt>
            <c:idx val="2"/>
            <c:invertIfNegative val="0"/>
            <c:bubble3D val="0"/>
            <c:spPr>
              <a:solidFill>
                <a:srgbClr val="009900"/>
              </a:solidFill>
            </c:spPr>
            <c:extLst>
              <c:ext xmlns:c16="http://schemas.microsoft.com/office/drawing/2014/chart" uri="{C3380CC4-5D6E-409C-BE32-E72D297353CC}">
                <c16:uniqueId val="{00000001-0288-4AFA-9C6A-C6CB6DCC0029}"/>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288-4AFA-9C6A-C6CB6DCC0029}"/>
              </c:ext>
            </c:extLst>
          </c:dPt>
          <c:dPt>
            <c:idx val="4"/>
            <c:invertIfNegative val="0"/>
            <c:bubble3D val="0"/>
            <c:spPr>
              <a:solidFill>
                <a:srgbClr val="7030A0"/>
              </a:solidFill>
            </c:spPr>
            <c:extLst>
              <c:ext xmlns:c16="http://schemas.microsoft.com/office/drawing/2014/chart" uri="{C3380CC4-5D6E-409C-BE32-E72D297353CC}">
                <c16:uniqueId val="{00000003-0288-4AFA-9C6A-C6CB6DCC0029}"/>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 #,##0_-;_-* "-"_-;_-@_-</c:formatCode>
                <c:ptCount val="5"/>
                <c:pt idx="0">
                  <c:v>1658000</c:v>
                </c:pt>
                <c:pt idx="1">
                  <c:v>0</c:v>
                </c:pt>
                <c:pt idx="2">
                  <c:v>0</c:v>
                </c:pt>
                <c:pt idx="3">
                  <c:v>0</c:v>
                </c:pt>
                <c:pt idx="4">
                  <c:v>308140</c:v>
                </c:pt>
              </c:numCache>
            </c:numRef>
          </c:val>
          <c:extLst>
            <c:ext xmlns:c16="http://schemas.microsoft.com/office/drawing/2014/chart" uri="{C3380CC4-5D6E-409C-BE32-E72D297353CC}">
              <c16:uniqueId val="{00000004-0288-4AFA-9C6A-C6CB6DCC0029}"/>
            </c:ext>
          </c:extLst>
        </c:ser>
        <c:dLbls>
          <c:showLegendKey val="0"/>
          <c:showVal val="0"/>
          <c:showCatName val="0"/>
          <c:showSerName val="0"/>
          <c:showPercent val="0"/>
          <c:showBubbleSize val="0"/>
        </c:dLbls>
        <c:gapWidth val="23"/>
        <c:shape val="cylinder"/>
        <c:axId val="801237855"/>
        <c:axId val="1"/>
        <c:axId val="0"/>
      </c:bar3DChart>
      <c:catAx>
        <c:axId val="801237855"/>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majorGridlines/>
        <c:numFmt formatCode="_-* #,##0_-;\-* #,##0_-;_-* &quot;-&quot;_-;_-@_-" sourceLinked="1"/>
        <c:majorTickMark val="out"/>
        <c:minorTickMark val="none"/>
        <c:tickLblPos val="nextTo"/>
        <c:crossAx val="801237855"/>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042" name="1 Gráfico">
          <a:extLst>
            <a:ext uri="{FF2B5EF4-FFF2-40B4-BE49-F238E27FC236}">
              <a16:creationId xmlns:a16="http://schemas.microsoft.com/office/drawing/2014/main" id="{06B25CF6-56EB-4B3C-8D53-8AF1A83F2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043" name="2 Gráfico">
          <a:extLst>
            <a:ext uri="{FF2B5EF4-FFF2-40B4-BE49-F238E27FC236}">
              <a16:creationId xmlns:a16="http://schemas.microsoft.com/office/drawing/2014/main" id="{82F7B3C2-8FEF-4FEC-A6E9-EA8A31942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044" name="1 Gráfico">
          <a:extLst>
            <a:ext uri="{FF2B5EF4-FFF2-40B4-BE49-F238E27FC236}">
              <a16:creationId xmlns:a16="http://schemas.microsoft.com/office/drawing/2014/main" id="{0F2FA7ED-7773-43BD-ADAD-7FAADE7A7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045" name="2 Gráfico">
          <a:extLst>
            <a:ext uri="{FF2B5EF4-FFF2-40B4-BE49-F238E27FC236}">
              <a16:creationId xmlns:a16="http://schemas.microsoft.com/office/drawing/2014/main" id="{D5D79223-D459-4701-9EE4-FC1A283DD0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a:extLst>
            <a:ext uri="{FF2B5EF4-FFF2-40B4-BE49-F238E27FC236}">
              <a16:creationId xmlns:a16="http://schemas.microsoft.com/office/drawing/2014/main" id="{824B8392-A461-4C5D-BFCA-8628CAAFABB2}"/>
            </a:ext>
          </a:extLst>
        </xdr:cNvPr>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a:extLst>
            <a:ext uri="{FF2B5EF4-FFF2-40B4-BE49-F238E27FC236}">
              <a16:creationId xmlns:a16="http://schemas.microsoft.com/office/drawing/2014/main" id="{1146AD31-0796-4584-A449-3673BC5DEB93}"/>
            </a:ext>
          </a:extLst>
        </xdr:cNvPr>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a:extLst>
            <a:ext uri="{FF2B5EF4-FFF2-40B4-BE49-F238E27FC236}">
              <a16:creationId xmlns:a16="http://schemas.microsoft.com/office/drawing/2014/main" id="{23FDE1DA-E32C-412B-AEF6-F766B8B881E2}"/>
            </a:ext>
          </a:extLst>
        </xdr:cNvPr>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accache\02c0ccf0-241b-461a-b953-f2fb45179de7\MODIFICACION%20PRESUPUESTO%20%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sheetData sheetId="1"/>
      <sheetData sheetId="2">
        <row r="3">
          <cell r="B3" t="str">
            <v>Ente Público: DIF Totatiche, Jalisco</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67" name="Tabla4468" displayName="Tabla4468" ref="A2:IV36" totalsRowShown="0" headerRowDxfId="267" dataDxfId="266">
  <tableColumns count="256">
    <tableColumn id="4" name="FF" dataDxfId="265"/>
    <tableColumn id="2" name="Descripción" dataDxfId="264"/>
    <tableColumn id="3" name="Definición" dataDxfId="263"/>
    <tableColumn id="1" name="Columna1" dataDxfId="262"/>
    <tableColumn id="5" name="Columna2" dataDxfId="261"/>
    <tableColumn id="6" name="Columna3" dataDxfId="260"/>
    <tableColumn id="7" name="Columna4" dataDxfId="259"/>
    <tableColumn id="8" name="Columna5" dataDxfId="258"/>
    <tableColumn id="9" name="Columna6" dataDxfId="257"/>
    <tableColumn id="10" name="Columna7" dataDxfId="256"/>
    <tableColumn id="11" name="Columna8" dataDxfId="255"/>
    <tableColumn id="12" name="Columna9" dataDxfId="254"/>
    <tableColumn id="13" name="Columna10" dataDxfId="253"/>
    <tableColumn id="14" name="Columna11" dataDxfId="252"/>
    <tableColumn id="15" name="Columna12" dataDxfId="251"/>
    <tableColumn id="16" name="Columna13" dataDxfId="250"/>
    <tableColumn id="17" name="Columna14" dataDxfId="249"/>
    <tableColumn id="18" name="Columna15" dataDxfId="248"/>
    <tableColumn id="19" name="Columna16" dataDxfId="247"/>
    <tableColumn id="20" name="Columna17" dataDxfId="246"/>
    <tableColumn id="21" name="Columna18" dataDxfId="245"/>
    <tableColumn id="22" name="Columna19" dataDxfId="244"/>
    <tableColumn id="23" name="Columna20" dataDxfId="243"/>
    <tableColumn id="24" name="Columna21" dataDxfId="242"/>
    <tableColumn id="25" name="Columna22" dataDxfId="241"/>
    <tableColumn id="26" name="Columna23" dataDxfId="240"/>
    <tableColumn id="27" name="Columna24" dataDxfId="239"/>
    <tableColumn id="28" name="Columna25" dataDxfId="238"/>
    <tableColumn id="29" name="Columna26" dataDxfId="237"/>
    <tableColumn id="30" name="Columna27" dataDxfId="236"/>
    <tableColumn id="31" name="Columna28" dataDxfId="235"/>
    <tableColumn id="32" name="Columna29" dataDxfId="234"/>
    <tableColumn id="33" name="Columna30" dataDxfId="233"/>
    <tableColumn id="34" name="Columna31" dataDxfId="232"/>
    <tableColumn id="35" name="Columna32" dataDxfId="231"/>
    <tableColumn id="36" name="Columna33" dataDxfId="230"/>
    <tableColumn id="37" name="Columna34" dataDxfId="229"/>
    <tableColumn id="38" name="Columna35" dataDxfId="228"/>
    <tableColumn id="39" name="Columna36" dataDxfId="227"/>
    <tableColumn id="40" name="Columna37" dataDxfId="226"/>
    <tableColumn id="41" name="Columna38" dataDxfId="225"/>
    <tableColumn id="42" name="Columna39" dataDxfId="224"/>
    <tableColumn id="43" name="Columna40" dataDxfId="223"/>
    <tableColumn id="44" name="Columna41" dataDxfId="222"/>
    <tableColumn id="45" name="Columna42" dataDxfId="221"/>
    <tableColumn id="46" name="Columna43" dataDxfId="220"/>
    <tableColumn id="47" name="Columna44" dataDxfId="219"/>
    <tableColumn id="48" name="Columna45" dataDxfId="218"/>
    <tableColumn id="49" name="Columna46" dataDxfId="217"/>
    <tableColumn id="50" name="Columna47" dataDxfId="216"/>
    <tableColumn id="51" name="Columna48" dataDxfId="215"/>
    <tableColumn id="52" name="Columna49" dataDxfId="214"/>
    <tableColumn id="53" name="Columna50" dataDxfId="213"/>
    <tableColumn id="54" name="Columna51" dataDxfId="212"/>
    <tableColumn id="55" name="Columna52" dataDxfId="211"/>
    <tableColumn id="56" name="Columna53" dataDxfId="210"/>
    <tableColumn id="57" name="Columna54" dataDxfId="209"/>
    <tableColumn id="58" name="Columna55" dataDxfId="208"/>
    <tableColumn id="59" name="Columna56" dataDxfId="207"/>
    <tableColumn id="60" name="Columna57" dataDxfId="206"/>
    <tableColumn id="61" name="Columna58" dataDxfId="205"/>
    <tableColumn id="62" name="Columna59" dataDxfId="204"/>
    <tableColumn id="63" name="Columna60" dataDxfId="203"/>
    <tableColumn id="64" name="Columna61" dataDxfId="202"/>
    <tableColumn id="65" name="Columna62" dataDxfId="201"/>
    <tableColumn id="66" name="Columna63" dataDxfId="200"/>
    <tableColumn id="67" name="Columna64" dataDxfId="199"/>
    <tableColumn id="68" name="Columna65" dataDxfId="198"/>
    <tableColumn id="69" name="Columna66" dataDxfId="197"/>
    <tableColumn id="70" name="Columna67" dataDxfId="196"/>
    <tableColumn id="71" name="Columna68" dataDxfId="195"/>
    <tableColumn id="72" name="Columna69" dataDxfId="194"/>
    <tableColumn id="73" name="Columna70" dataDxfId="193"/>
    <tableColumn id="74" name="Columna71" dataDxfId="192"/>
    <tableColumn id="75" name="Columna72" dataDxfId="191"/>
    <tableColumn id="76" name="Columna73" dataDxfId="190"/>
    <tableColumn id="77" name="Columna74" dataDxfId="189"/>
    <tableColumn id="78" name="Columna75" dataDxfId="188"/>
    <tableColumn id="79" name="Columna76" dataDxfId="187"/>
    <tableColumn id="80" name="Columna77" dataDxfId="186"/>
    <tableColumn id="81" name="Columna78" dataDxfId="185"/>
    <tableColumn id="82" name="Columna79" dataDxfId="184"/>
    <tableColumn id="83" name="Columna80" dataDxfId="183"/>
    <tableColumn id="84" name="Columna81" dataDxfId="182"/>
    <tableColumn id="85" name="Columna82" dataDxfId="181"/>
    <tableColumn id="86" name="Columna83" dataDxfId="180"/>
    <tableColumn id="87" name="Columna84" dataDxfId="179"/>
    <tableColumn id="88" name="Columna85" dataDxfId="178"/>
    <tableColumn id="89" name="Columna86" dataDxfId="177"/>
    <tableColumn id="90" name="Columna87" dataDxfId="176"/>
    <tableColumn id="91" name="Columna88" dataDxfId="175"/>
    <tableColumn id="92" name="Columna89" dataDxfId="174"/>
    <tableColumn id="93" name="Columna90" dataDxfId="173"/>
    <tableColumn id="94" name="Columna91" dataDxfId="172"/>
    <tableColumn id="95" name="Columna92" dataDxfId="171"/>
    <tableColumn id="96" name="Columna93" dataDxfId="170"/>
    <tableColumn id="97" name="Columna94" dataDxfId="169"/>
    <tableColumn id="98" name="Columna95" dataDxfId="168"/>
    <tableColumn id="99" name="Columna96" dataDxfId="167"/>
    <tableColumn id="100" name="Columna97" dataDxfId="166"/>
    <tableColumn id="101" name="Columna98" dataDxfId="165"/>
    <tableColumn id="102" name="Columna99" dataDxfId="164"/>
    <tableColumn id="103" name="Columna100" dataDxfId="163"/>
    <tableColumn id="104" name="Columna101" dataDxfId="162"/>
    <tableColumn id="105" name="Columna102" dataDxfId="161"/>
    <tableColumn id="106" name="Columna103" dataDxfId="160"/>
    <tableColumn id="107" name="Columna104" dataDxfId="159"/>
    <tableColumn id="108" name="Columna105" dataDxfId="158"/>
    <tableColumn id="109" name="Columna106" dataDxfId="157"/>
    <tableColumn id="110" name="Columna107" dataDxfId="156"/>
    <tableColumn id="111" name="Columna108" dataDxfId="155"/>
    <tableColumn id="112" name="Columna109" dataDxfId="154"/>
    <tableColumn id="113" name="Columna110" dataDxfId="153"/>
    <tableColumn id="114" name="Columna111" dataDxfId="152"/>
    <tableColumn id="115" name="Columna112" dataDxfId="151"/>
    <tableColumn id="116" name="Columna113" dataDxfId="150"/>
    <tableColumn id="117" name="Columna114" dataDxfId="149"/>
    <tableColumn id="118" name="Columna115" dataDxfId="148"/>
    <tableColumn id="119" name="Columna116" dataDxfId="147"/>
    <tableColumn id="120" name="Columna117" dataDxfId="146"/>
    <tableColumn id="121" name="Columna118" dataDxfId="145"/>
    <tableColumn id="122" name="Columna119" dataDxfId="144"/>
    <tableColumn id="123" name="Columna120" dataDxfId="143"/>
    <tableColumn id="124" name="Columna121" dataDxfId="142"/>
    <tableColumn id="125" name="Columna122" dataDxfId="141"/>
    <tableColumn id="126" name="Columna123" dataDxfId="140"/>
    <tableColumn id="127" name="Columna124" dataDxfId="139"/>
    <tableColumn id="128" name="Columna125" dataDxfId="138"/>
    <tableColumn id="129" name="Columna126" dataDxfId="137"/>
    <tableColumn id="130" name="Columna127" dataDxfId="136"/>
    <tableColumn id="131" name="Columna128" dataDxfId="135"/>
    <tableColumn id="132" name="Columna129" dataDxfId="134"/>
    <tableColumn id="133" name="Columna130" dataDxfId="133"/>
    <tableColumn id="134" name="Columna131" dataDxfId="132"/>
    <tableColumn id="135" name="Columna132" dataDxfId="131"/>
    <tableColumn id="136" name="Columna133" dataDxfId="130"/>
    <tableColumn id="137" name="Columna134" dataDxfId="129"/>
    <tableColumn id="138" name="Columna135" dataDxfId="128"/>
    <tableColumn id="139" name="Columna136" dataDxfId="127"/>
    <tableColumn id="140" name="Columna137" dataDxfId="126"/>
    <tableColumn id="141" name="Columna138" dataDxfId="125"/>
    <tableColumn id="142" name="Columna139" dataDxfId="124"/>
    <tableColumn id="143" name="Columna140" dataDxfId="123"/>
    <tableColumn id="144" name="Columna141" dataDxfId="122"/>
    <tableColumn id="145" name="Columna142" dataDxfId="121"/>
    <tableColumn id="146" name="Columna143" dataDxfId="120"/>
    <tableColumn id="147" name="Columna144" dataDxfId="119"/>
    <tableColumn id="148" name="Columna145" dataDxfId="118"/>
    <tableColumn id="149" name="Columna146" dataDxfId="117"/>
    <tableColumn id="150" name="Columna147" dataDxfId="116"/>
    <tableColumn id="151" name="Columna148" dataDxfId="115"/>
    <tableColumn id="152" name="Columna149" dataDxfId="114"/>
    <tableColumn id="153" name="Columna150" dataDxfId="113"/>
    <tableColumn id="154" name="Columna151" dataDxfId="112"/>
    <tableColumn id="155" name="Columna152" dataDxfId="111"/>
    <tableColumn id="156" name="Columna153" dataDxfId="110"/>
    <tableColumn id="157" name="Columna154" dataDxfId="109"/>
    <tableColumn id="158" name="Columna155" dataDxfId="108"/>
    <tableColumn id="159" name="Columna156" dataDxfId="107"/>
    <tableColumn id="160" name="Columna157" dataDxfId="106"/>
    <tableColumn id="161" name="Columna158" dataDxfId="105"/>
    <tableColumn id="162" name="Columna159" dataDxfId="104"/>
    <tableColumn id="163" name="Columna160" dataDxfId="103"/>
    <tableColumn id="164" name="Columna161" dataDxfId="102"/>
    <tableColumn id="165" name="Columna162" dataDxfId="101"/>
    <tableColumn id="166" name="Columna163" dataDxfId="100"/>
    <tableColumn id="167" name="Columna164" dataDxfId="99"/>
    <tableColumn id="168" name="Columna165" dataDxfId="98"/>
    <tableColumn id="169" name="Columna166" dataDxfId="97"/>
    <tableColumn id="170" name="Columna167" dataDxfId="96"/>
    <tableColumn id="171" name="Columna168" dataDxfId="95"/>
    <tableColumn id="172" name="Columna169" dataDxfId="94"/>
    <tableColumn id="173" name="Columna170" dataDxfId="93"/>
    <tableColumn id="174" name="Columna171" dataDxfId="92"/>
    <tableColumn id="175" name="Columna172" dataDxfId="91"/>
    <tableColumn id="176" name="Columna173" dataDxfId="90"/>
    <tableColumn id="177" name="Columna174" dataDxfId="89"/>
    <tableColumn id="178" name="Columna175" dataDxfId="88"/>
    <tableColumn id="179" name="Columna176" dataDxfId="87"/>
    <tableColumn id="180" name="Columna177" dataDxfId="86"/>
    <tableColumn id="181" name="Columna178" dataDxfId="85"/>
    <tableColumn id="182" name="Columna179" dataDxfId="84"/>
    <tableColumn id="183" name="Columna180" dataDxfId="83"/>
    <tableColumn id="184" name="Columna181" dataDxfId="82"/>
    <tableColumn id="185" name="Columna182" dataDxfId="81"/>
    <tableColumn id="186" name="Columna183" dataDxfId="80"/>
    <tableColumn id="187" name="Columna184" dataDxfId="79"/>
    <tableColumn id="188" name="Columna185" dataDxfId="78"/>
    <tableColumn id="189" name="Columna186" dataDxfId="77"/>
    <tableColumn id="190" name="Columna187" dataDxfId="76"/>
    <tableColumn id="191" name="Columna188" dataDxfId="75"/>
    <tableColumn id="192" name="Columna189" dataDxfId="74"/>
    <tableColumn id="193" name="Columna190" dataDxfId="73"/>
    <tableColumn id="194" name="Columna191" dataDxfId="72"/>
    <tableColumn id="195" name="Columna192" dataDxfId="71"/>
    <tableColumn id="196" name="Columna193" dataDxfId="70"/>
    <tableColumn id="197" name="Columna194" dataDxfId="69"/>
    <tableColumn id="198" name="Columna195" dataDxfId="68"/>
    <tableColumn id="199" name="Columna196" dataDxfId="67"/>
    <tableColumn id="200" name="Columna197" dataDxfId="66"/>
    <tableColumn id="201" name="Columna198" dataDxfId="65"/>
    <tableColumn id="202" name="Columna199" dataDxfId="64"/>
    <tableColumn id="203" name="Columna200" dataDxfId="63"/>
    <tableColumn id="204" name="Columna201" dataDxfId="62"/>
    <tableColumn id="205" name="Columna202" dataDxfId="61"/>
    <tableColumn id="206" name="Columna203" dataDxfId="60"/>
    <tableColumn id="207" name="Columna204" dataDxfId="59"/>
    <tableColumn id="208" name="Columna205" dataDxfId="58"/>
    <tableColumn id="209" name="Columna206" dataDxfId="57"/>
    <tableColumn id="210" name="Columna207" dataDxfId="56"/>
    <tableColumn id="211" name="Columna208" dataDxfId="55"/>
    <tableColumn id="212" name="Columna209" dataDxfId="54"/>
    <tableColumn id="213" name="Columna210" dataDxfId="53"/>
    <tableColumn id="214" name="Columna211" dataDxfId="52"/>
    <tableColumn id="215" name="Columna212" dataDxfId="51"/>
    <tableColumn id="216" name="Columna213" dataDxfId="50"/>
    <tableColumn id="217" name="Columna214" dataDxfId="49"/>
    <tableColumn id="218" name="Columna215" dataDxfId="48"/>
    <tableColumn id="219" name="Columna216" dataDxfId="47"/>
    <tableColumn id="220" name="Columna217" dataDxfId="46"/>
    <tableColumn id="221" name="Columna218" dataDxfId="45"/>
    <tableColumn id="222" name="Columna219" dataDxfId="44"/>
    <tableColumn id="223" name="Columna220" dataDxfId="43"/>
    <tableColumn id="224" name="Columna221" dataDxfId="42"/>
    <tableColumn id="225" name="Columna222" dataDxfId="41"/>
    <tableColumn id="226" name="Columna223" dataDxfId="40"/>
    <tableColumn id="227" name="Columna224" dataDxfId="39"/>
    <tableColumn id="228" name="Columna225" dataDxfId="38"/>
    <tableColumn id="229" name="Columna226" dataDxfId="37"/>
    <tableColumn id="230" name="Columna227" dataDxfId="36"/>
    <tableColumn id="231" name="Columna228" dataDxfId="35"/>
    <tableColumn id="232" name="Columna229" dataDxfId="34"/>
    <tableColumn id="233" name="Columna230" dataDxfId="33"/>
    <tableColumn id="234" name="Columna231" dataDxfId="32"/>
    <tableColumn id="235" name="Columna232" dataDxfId="31"/>
    <tableColumn id="236" name="Columna233" dataDxfId="30"/>
    <tableColumn id="237" name="Columna234" dataDxfId="29"/>
    <tableColumn id="238" name="Columna235" dataDxfId="28"/>
    <tableColumn id="239" name="Columna236" dataDxfId="27"/>
    <tableColumn id="240" name="Columna237" dataDxfId="26"/>
    <tableColumn id="241" name="Columna238" dataDxfId="25"/>
    <tableColumn id="242" name="Columna239" dataDxfId="24"/>
    <tableColumn id="243" name="Columna240" dataDxfId="23"/>
    <tableColumn id="244" name="Columna241" dataDxfId="22"/>
    <tableColumn id="245" name="Columna242" dataDxfId="21"/>
    <tableColumn id="246" name="Columna243" dataDxfId="20"/>
    <tableColumn id="247" name="Columna244" dataDxfId="19"/>
    <tableColumn id="248" name="Columna245" dataDxfId="18"/>
    <tableColumn id="249" name="Columna246" dataDxfId="17"/>
    <tableColumn id="250" name="Columna247" dataDxfId="16"/>
    <tableColumn id="251" name="Columna248" dataDxfId="15"/>
    <tableColumn id="252" name="Columna249" dataDxfId="14"/>
    <tableColumn id="253" name="Columna250" dataDxfId="13"/>
    <tableColumn id="254" name="Columna251" dataDxfId="12"/>
    <tableColumn id="255" name="Columna252" dataDxfId="11"/>
    <tableColumn id="256" name="Columna253" dataDxfId="1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tabSelected="1" showRuler="0" zoomScale="90" zoomScaleNormal="90" workbookViewId="0">
      <selection activeCell="B5" sqref="B5:B13"/>
    </sheetView>
  </sheetViews>
  <sheetFormatPr baseColWidth="10" defaultColWidth="8.88671875" defaultRowHeight="14.4" x14ac:dyDescent="0.3"/>
  <cols>
    <col min="1" max="1" width="7.33203125" customWidth="1"/>
    <col min="2" max="2" width="110.88671875" customWidth="1"/>
    <col min="3" max="256" width="11.44140625" customWidth="1"/>
  </cols>
  <sheetData>
    <row r="1" spans="1:2" ht="23.25" customHeight="1" x14ac:dyDescent="0.3">
      <c r="A1" s="449" t="s">
        <v>0</v>
      </c>
      <c r="B1" s="450"/>
    </row>
    <row r="2" spans="1:2" ht="18" customHeight="1" x14ac:dyDescent="0.3">
      <c r="A2" s="451"/>
      <c r="B2" s="452"/>
    </row>
    <row r="3" spans="1:2" ht="21" customHeight="1" x14ac:dyDescent="0.3">
      <c r="A3" s="211"/>
      <c r="B3" s="212" t="s">
        <v>1797</v>
      </c>
    </row>
    <row r="4" spans="1:2" ht="21" x14ac:dyDescent="0.3">
      <c r="A4" s="211" t="s">
        <v>1</v>
      </c>
      <c r="B4" s="213" t="s">
        <v>2</v>
      </c>
    </row>
    <row r="5" spans="1:2" ht="33" customHeight="1" x14ac:dyDescent="0.3">
      <c r="A5" s="214">
        <v>1</v>
      </c>
      <c r="B5" s="447" t="s">
        <v>1798</v>
      </c>
    </row>
    <row r="6" spans="1:2" ht="33" customHeight="1" x14ac:dyDescent="0.3">
      <c r="A6" s="214">
        <v>2</v>
      </c>
      <c r="B6" s="215" t="s">
        <v>1799</v>
      </c>
    </row>
    <row r="7" spans="1:2" ht="33" customHeight="1" x14ac:dyDescent="0.3">
      <c r="A7" s="214">
        <v>3</v>
      </c>
      <c r="B7" s="215" t="s">
        <v>1800</v>
      </c>
    </row>
    <row r="8" spans="1:2" ht="33" customHeight="1" x14ac:dyDescent="0.3">
      <c r="A8" s="214">
        <v>4</v>
      </c>
      <c r="B8" s="215" t="s">
        <v>1801</v>
      </c>
    </row>
    <row r="9" spans="1:2" ht="33" customHeight="1" x14ac:dyDescent="0.3">
      <c r="A9" s="214">
        <v>5</v>
      </c>
      <c r="B9" s="448" t="s">
        <v>1802</v>
      </c>
    </row>
    <row r="10" spans="1:2" ht="33" customHeight="1" x14ac:dyDescent="0.3">
      <c r="A10" s="214">
        <v>6</v>
      </c>
      <c r="B10" s="48" t="s">
        <v>1803</v>
      </c>
    </row>
    <row r="11" spans="1:2" ht="33" customHeight="1" x14ac:dyDescent="0.3">
      <c r="A11" s="214">
        <v>7</v>
      </c>
      <c r="B11" s="216" t="s">
        <v>1804</v>
      </c>
    </row>
    <row r="12" spans="1:2" ht="33" customHeight="1" x14ac:dyDescent="0.3">
      <c r="A12" s="214">
        <v>8</v>
      </c>
      <c r="B12" s="216" t="s">
        <v>1805</v>
      </c>
    </row>
    <row r="13" spans="1:2" ht="33" customHeight="1" x14ac:dyDescent="0.3">
      <c r="A13" s="214">
        <v>9</v>
      </c>
      <c r="B13" s="216" t="s">
        <v>1806</v>
      </c>
    </row>
    <row r="14" spans="1:2" ht="33" customHeight="1" thickBot="1" x14ac:dyDescent="0.35">
      <c r="A14" s="217">
        <v>10</v>
      </c>
      <c r="B14" s="218"/>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opLeftCell="A16" workbookViewId="0">
      <selection activeCell="D29" sqref="D29"/>
    </sheetView>
  </sheetViews>
  <sheetFormatPr baseColWidth="10" defaultColWidth="0.33203125" defaultRowHeight="15" customHeight="1" zeroHeight="1" x14ac:dyDescent="0.3"/>
  <cols>
    <col min="1" max="1" width="9.44140625" style="37" customWidth="1"/>
    <col min="2" max="2" width="6.109375" style="37" customWidth="1"/>
    <col min="3" max="3" width="56.44140625" style="37" customWidth="1"/>
    <col min="4" max="4" width="31.44140625" style="32" customWidth="1"/>
    <col min="5" max="5" width="0.33203125" customWidth="1"/>
    <col min="6" max="14" width="0" hidden="1" customWidth="1"/>
    <col min="15" max="254" width="11.44140625" hidden="1" customWidth="1"/>
    <col min="255" max="255" width="0.88671875" customWidth="1"/>
  </cols>
  <sheetData>
    <row r="1" spans="1:5" s="319" customFormat="1" ht="27" customHeight="1" x14ac:dyDescent="0.3">
      <c r="A1" s="778" t="s">
        <v>1105</v>
      </c>
      <c r="B1" s="779"/>
      <c r="C1" s="779"/>
      <c r="D1" s="780"/>
    </row>
    <row r="2" spans="1:5" s="219" customFormat="1" ht="24" customHeight="1" x14ac:dyDescent="0.3">
      <c r="A2" s="775" t="str">
        <f>'Objetivos PMD'!$B$3</f>
        <v>Municipio:  DIF Totatiche, Jalisco</v>
      </c>
      <c r="B2" s="776"/>
      <c r="C2" s="776"/>
      <c r="D2" s="777"/>
      <c r="E2" s="443"/>
    </row>
    <row r="3" spans="1:5" s="219" customFormat="1" ht="6.75" customHeight="1" x14ac:dyDescent="0.3">
      <c r="A3" s="442"/>
      <c r="B3" s="443"/>
      <c r="C3" s="443"/>
      <c r="D3" s="444"/>
      <c r="E3" s="443"/>
    </row>
    <row r="4" spans="1:5" s="308" customFormat="1" ht="15.6" x14ac:dyDescent="0.3">
      <c r="A4" s="771" t="s">
        <v>1106</v>
      </c>
      <c r="B4" s="773" t="s">
        <v>1107</v>
      </c>
      <c r="C4" s="773" t="s">
        <v>1108</v>
      </c>
      <c r="D4" s="322" t="s">
        <v>1109</v>
      </c>
      <c r="E4" s="307"/>
    </row>
    <row r="5" spans="1:5" s="310" customFormat="1" ht="15.6" x14ac:dyDescent="0.3">
      <c r="A5" s="772"/>
      <c r="B5" s="774"/>
      <c r="C5" s="774"/>
      <c r="D5" s="323" t="s">
        <v>1110</v>
      </c>
      <c r="E5" s="309"/>
    </row>
    <row r="6" spans="1:5" s="313" customFormat="1" ht="25.5" customHeight="1" x14ac:dyDescent="0.3">
      <c r="A6" s="311" t="s">
        <v>1111</v>
      </c>
      <c r="B6" s="304">
        <v>0</v>
      </c>
      <c r="C6" s="305" t="s">
        <v>1112</v>
      </c>
      <c r="D6" s="320">
        <v>0</v>
      </c>
      <c r="E6" s="312"/>
    </row>
    <row r="7" spans="1:5" s="313" customFormat="1" ht="25.5" customHeight="1" x14ac:dyDescent="0.3">
      <c r="A7" s="311" t="s">
        <v>1113</v>
      </c>
      <c r="B7" s="304">
        <v>0</v>
      </c>
      <c r="C7" s="305" t="s">
        <v>1114</v>
      </c>
      <c r="D7" s="321">
        <v>0</v>
      </c>
      <c r="E7" s="312"/>
    </row>
    <row r="8" spans="1:5" s="313" customFormat="1" ht="25.5" customHeight="1" x14ac:dyDescent="0.3">
      <c r="A8" s="311" t="s">
        <v>1115</v>
      </c>
      <c r="B8" s="304">
        <v>0</v>
      </c>
      <c r="C8" s="305" t="s">
        <v>1116</v>
      </c>
      <c r="D8" s="321">
        <v>0</v>
      </c>
      <c r="E8" s="312"/>
    </row>
    <row r="9" spans="1:5" s="313" customFormat="1" ht="25.5" customHeight="1" x14ac:dyDescent="0.3">
      <c r="A9" s="311" t="s">
        <v>1117</v>
      </c>
      <c r="B9" s="304">
        <v>1</v>
      </c>
      <c r="C9" s="305" t="s">
        <v>1118</v>
      </c>
      <c r="D9" s="321">
        <v>0</v>
      </c>
      <c r="E9" s="312"/>
    </row>
    <row r="10" spans="1:5" s="313" customFormat="1" ht="25.5" customHeight="1" x14ac:dyDescent="0.3">
      <c r="A10" s="311" t="s">
        <v>1117</v>
      </c>
      <c r="B10" s="304">
        <v>2</v>
      </c>
      <c r="C10" s="305" t="s">
        <v>1119</v>
      </c>
      <c r="D10" s="321">
        <v>0</v>
      </c>
      <c r="E10" s="312"/>
    </row>
    <row r="11" spans="1:5" s="313" customFormat="1" ht="25.5" customHeight="1" x14ac:dyDescent="0.3">
      <c r="A11" s="311" t="s">
        <v>1117</v>
      </c>
      <c r="B11" s="304">
        <v>3</v>
      </c>
      <c r="C11" s="305" t="s">
        <v>1120</v>
      </c>
      <c r="D11" s="321">
        <v>0</v>
      </c>
      <c r="E11" s="312"/>
    </row>
    <row r="12" spans="1:5" s="313" customFormat="1" ht="25.5" customHeight="1" x14ac:dyDescent="0.3">
      <c r="A12" s="311" t="s">
        <v>1117</v>
      </c>
      <c r="B12" s="304">
        <v>4</v>
      </c>
      <c r="C12" s="305" t="s">
        <v>1121</v>
      </c>
      <c r="D12" s="321">
        <v>0</v>
      </c>
      <c r="E12" s="312"/>
    </row>
    <row r="13" spans="1:5" s="313" customFormat="1" ht="25.5" customHeight="1" x14ac:dyDescent="0.3">
      <c r="A13" s="311" t="s">
        <v>1117</v>
      </c>
      <c r="B13" s="304">
        <v>5</v>
      </c>
      <c r="C13" s="305" t="s">
        <v>1122</v>
      </c>
      <c r="D13" s="321">
        <v>0</v>
      </c>
      <c r="E13" s="312"/>
    </row>
    <row r="14" spans="1:5" s="313" customFormat="1" ht="25.5" customHeight="1" x14ac:dyDescent="0.3">
      <c r="A14" s="311" t="s">
        <v>1117</v>
      </c>
      <c r="B14" s="304">
        <v>6</v>
      </c>
      <c r="C14" s="305" t="s">
        <v>1123</v>
      </c>
      <c r="D14" s="321">
        <v>0</v>
      </c>
      <c r="E14" s="312"/>
    </row>
    <row r="15" spans="1:5" s="313" customFormat="1" ht="25.5" customHeight="1" x14ac:dyDescent="0.3">
      <c r="A15" s="311" t="s">
        <v>1117</v>
      </c>
      <c r="B15" s="304">
        <v>7</v>
      </c>
      <c r="C15" s="305" t="s">
        <v>1124</v>
      </c>
      <c r="D15" s="321">
        <v>0</v>
      </c>
      <c r="E15" s="312"/>
    </row>
    <row r="16" spans="1:5" s="313" customFormat="1" ht="25.5" customHeight="1" x14ac:dyDescent="0.3">
      <c r="A16" s="311" t="s">
        <v>1117</v>
      </c>
      <c r="B16" s="304">
        <v>8</v>
      </c>
      <c r="C16" s="305" t="s">
        <v>1125</v>
      </c>
      <c r="D16" s="321">
        <v>0</v>
      </c>
      <c r="E16" s="312"/>
    </row>
    <row r="17" spans="1:5" s="313" customFormat="1" ht="25.5" customHeight="1" x14ac:dyDescent="0.3">
      <c r="A17" s="311" t="s">
        <v>1117</v>
      </c>
      <c r="B17" s="304">
        <v>9</v>
      </c>
      <c r="C17" s="306" t="s">
        <v>1126</v>
      </c>
      <c r="D17" s="321">
        <v>0</v>
      </c>
      <c r="E17" s="312"/>
    </row>
    <row r="18" spans="1:5" s="313" customFormat="1" ht="25.5" customHeight="1" x14ac:dyDescent="0.3">
      <c r="A18" s="311" t="s">
        <v>1117</v>
      </c>
      <c r="B18" s="304">
        <v>10</v>
      </c>
      <c r="C18" s="305" t="s">
        <v>1127</v>
      </c>
      <c r="D18" s="321">
        <v>0</v>
      </c>
      <c r="E18" s="312"/>
    </row>
    <row r="19" spans="1:5" s="313" customFormat="1" ht="25.5" customHeight="1" x14ac:dyDescent="0.3">
      <c r="A19" s="311" t="s">
        <v>1117</v>
      </c>
      <c r="B19" s="304">
        <v>11</v>
      </c>
      <c r="C19" s="305" t="s">
        <v>1128</v>
      </c>
      <c r="D19" s="321">
        <v>0</v>
      </c>
      <c r="E19" s="312"/>
    </row>
    <row r="20" spans="1:5" s="313" customFormat="1" ht="25.5" customHeight="1" x14ac:dyDescent="0.3">
      <c r="A20" s="311" t="s">
        <v>1117</v>
      </c>
      <c r="B20" s="304">
        <v>12</v>
      </c>
      <c r="C20" s="305" t="s">
        <v>1129</v>
      </c>
      <c r="D20" s="321">
        <v>0</v>
      </c>
      <c r="E20" s="312"/>
    </row>
    <row r="21" spans="1:5" s="313" customFormat="1" ht="25.5" customHeight="1" x14ac:dyDescent="0.3">
      <c r="A21" s="311" t="s">
        <v>1117</v>
      </c>
      <c r="B21" s="304">
        <v>13</v>
      </c>
      <c r="C21" s="305" t="s">
        <v>1130</v>
      </c>
      <c r="D21" s="321">
        <v>0</v>
      </c>
      <c r="E21" s="312"/>
    </row>
    <row r="22" spans="1:5" s="313" customFormat="1" ht="25.5" customHeight="1" x14ac:dyDescent="0.3">
      <c r="A22" s="311" t="s">
        <v>1117</v>
      </c>
      <c r="B22" s="304">
        <v>14</v>
      </c>
      <c r="C22" s="305" t="s">
        <v>1131</v>
      </c>
      <c r="D22" s="321">
        <v>0</v>
      </c>
      <c r="E22" s="312"/>
    </row>
    <row r="23" spans="1:5" s="313" customFormat="1" ht="25.5" customHeight="1" x14ac:dyDescent="0.3">
      <c r="A23" s="311" t="s">
        <v>1117</v>
      </c>
      <c r="B23" s="304">
        <v>15</v>
      </c>
      <c r="C23" s="305" t="s">
        <v>1132</v>
      </c>
      <c r="D23" s="321">
        <v>0</v>
      </c>
      <c r="E23" s="312"/>
    </row>
    <row r="24" spans="1:5" s="313" customFormat="1" ht="25.5" customHeight="1" x14ac:dyDescent="0.3">
      <c r="A24" s="311" t="s">
        <v>1117</v>
      </c>
      <c r="B24" s="304">
        <v>16</v>
      </c>
      <c r="C24" s="305" t="s">
        <v>1133</v>
      </c>
      <c r="D24" s="321">
        <v>0</v>
      </c>
      <c r="E24" s="312"/>
    </row>
    <row r="25" spans="1:5" s="313" customFormat="1" ht="25.5" customHeight="1" x14ac:dyDescent="0.3">
      <c r="A25" s="311" t="s">
        <v>1117</v>
      </c>
      <c r="B25" s="304">
        <v>17</v>
      </c>
      <c r="C25" s="305" t="s">
        <v>1134</v>
      </c>
      <c r="D25" s="321">
        <v>0</v>
      </c>
      <c r="E25" s="312"/>
    </row>
    <row r="26" spans="1:5" s="313" customFormat="1" ht="25.5" customHeight="1" x14ac:dyDescent="0.3">
      <c r="A26" s="311" t="s">
        <v>1117</v>
      </c>
      <c r="B26" s="304">
        <v>18</v>
      </c>
      <c r="C26" s="305" t="s">
        <v>1135</v>
      </c>
      <c r="D26" s="320">
        <v>0</v>
      </c>
      <c r="E26" s="312"/>
    </row>
    <row r="27" spans="1:5" s="313" customFormat="1" ht="25.5" customHeight="1" x14ac:dyDescent="0.3">
      <c r="A27" s="311" t="s">
        <v>1117</v>
      </c>
      <c r="B27" s="304">
        <v>19</v>
      </c>
      <c r="C27" s="305" t="s">
        <v>1136</v>
      </c>
      <c r="D27" s="320">
        <v>0</v>
      </c>
      <c r="E27" s="312"/>
    </row>
    <row r="28" spans="1:5" s="313" customFormat="1" ht="25.5" customHeight="1" x14ac:dyDescent="0.3">
      <c r="A28" s="311" t="s">
        <v>1873</v>
      </c>
      <c r="B28" s="304">
        <v>20</v>
      </c>
      <c r="C28" s="305" t="s">
        <v>1874</v>
      </c>
      <c r="D28" s="320">
        <v>1966140</v>
      </c>
      <c r="E28" s="312"/>
    </row>
    <row r="29" spans="1:5" s="313" customFormat="1" ht="25.5" customHeight="1" x14ac:dyDescent="0.3">
      <c r="A29" s="311"/>
      <c r="B29" s="304"/>
      <c r="C29" s="305"/>
      <c r="D29" s="320">
        <v>0</v>
      </c>
      <c r="E29" s="312"/>
    </row>
    <row r="30" spans="1:5" s="313" customFormat="1" ht="25.5" customHeight="1" x14ac:dyDescent="0.3">
      <c r="A30" s="311"/>
      <c r="B30" s="304"/>
      <c r="C30" s="305"/>
      <c r="D30" s="320">
        <v>0</v>
      </c>
      <c r="E30" s="312"/>
    </row>
    <row r="31" spans="1:5" s="313" customFormat="1" ht="25.5" customHeight="1" x14ac:dyDescent="0.3">
      <c r="A31" s="311"/>
      <c r="B31" s="304"/>
      <c r="C31" s="305"/>
      <c r="D31" s="320">
        <v>0</v>
      </c>
      <c r="E31" s="312"/>
    </row>
    <row r="32" spans="1:5" s="313" customFormat="1" ht="25.5" customHeight="1" x14ac:dyDescent="0.3">
      <c r="A32" s="311"/>
      <c r="B32" s="304"/>
      <c r="C32" s="305"/>
      <c r="D32" s="320">
        <v>0</v>
      </c>
      <c r="E32" s="312"/>
    </row>
    <row r="33" spans="1:5" s="313" customFormat="1" ht="25.5" customHeight="1" x14ac:dyDescent="0.3">
      <c r="A33" s="311"/>
      <c r="B33" s="304"/>
      <c r="C33" s="305"/>
      <c r="D33" s="320">
        <v>0</v>
      </c>
      <c r="E33" s="312"/>
    </row>
    <row r="34" spans="1:5" s="313" customFormat="1" ht="25.5" customHeight="1" x14ac:dyDescent="0.3">
      <c r="A34" s="311"/>
      <c r="B34" s="304"/>
      <c r="C34" s="305"/>
      <c r="D34" s="320">
        <v>0</v>
      </c>
      <c r="E34" s="312"/>
    </row>
    <row r="35" spans="1:5" s="318" customFormat="1" ht="25.5" customHeight="1" thickBot="1" x14ac:dyDescent="0.35">
      <c r="A35" s="314"/>
      <c r="B35" s="315"/>
      <c r="C35" s="316" t="s">
        <v>1137</v>
      </c>
      <c r="D35" s="324">
        <f>SUM(D6:D34)</f>
        <v>1966140</v>
      </c>
      <c r="E35" s="317"/>
    </row>
    <row r="36" spans="1:5" ht="3" customHeight="1" x14ac:dyDescent="0.3">
      <c r="A36" s="34"/>
      <c r="B36" s="34"/>
      <c r="C36" s="35"/>
    </row>
    <row r="37" spans="1:5" ht="25.5" hidden="1" customHeight="1" x14ac:dyDescent="0.3">
      <c r="A37" s="34"/>
      <c r="B37" s="34"/>
      <c r="C37" s="35"/>
    </row>
    <row r="38" spans="1:5" ht="25.5" hidden="1" customHeight="1" x14ac:dyDescent="0.3">
      <c r="A38" s="34"/>
      <c r="B38" s="34"/>
      <c r="C38" s="35"/>
    </row>
    <row r="39" spans="1:5" ht="25.5" hidden="1" customHeight="1" x14ac:dyDescent="0.3">
      <c r="A39" s="34"/>
      <c r="B39" s="34"/>
      <c r="C39" s="35"/>
    </row>
    <row r="40" spans="1:5" ht="25.5" hidden="1" customHeight="1" x14ac:dyDescent="0.3">
      <c r="A40" s="34"/>
      <c r="B40" s="34"/>
      <c r="C40" s="35"/>
    </row>
    <row r="41" spans="1:5" s="32" customFormat="1" ht="25.5" hidden="1" customHeight="1" x14ac:dyDescent="0.3">
      <c r="A41" s="34"/>
      <c r="B41" s="34"/>
      <c r="C41" s="35"/>
    </row>
    <row r="42" spans="1:5" s="32" customFormat="1" ht="25.5" hidden="1" customHeight="1" x14ac:dyDescent="0.3">
      <c r="A42" s="34"/>
      <c r="B42" s="34"/>
      <c r="C42" s="35"/>
    </row>
    <row r="43" spans="1:5" s="32" customFormat="1" ht="25.5" hidden="1" customHeight="1" x14ac:dyDescent="0.3">
      <c r="A43" s="34"/>
      <c r="B43" s="34"/>
      <c r="C43" s="35"/>
    </row>
    <row r="44" spans="1:5" s="32" customFormat="1" ht="25.5" hidden="1" customHeight="1" x14ac:dyDescent="0.3">
      <c r="A44" s="34"/>
      <c r="B44" s="34"/>
      <c r="C44" s="36"/>
    </row>
    <row r="45" spans="1:5" s="32" customFormat="1" ht="25.5" hidden="1" customHeight="1" x14ac:dyDescent="0.3">
      <c r="A45" s="34"/>
      <c r="B45" s="34"/>
      <c r="C45" s="35"/>
    </row>
    <row r="46" spans="1:5" s="32" customFormat="1" ht="25.5" hidden="1" customHeight="1" x14ac:dyDescent="0.3">
      <c r="A46" s="34"/>
      <c r="B46" s="34"/>
      <c r="C46" s="35"/>
    </row>
    <row r="47" spans="1:5" s="32" customFormat="1" ht="25.5" hidden="1" customHeight="1" x14ac:dyDescent="0.3">
      <c r="A47" s="34"/>
      <c r="B47" s="34"/>
      <c r="C47" s="35"/>
    </row>
    <row r="48" spans="1:5" s="32" customFormat="1" ht="25.5" hidden="1" customHeight="1" x14ac:dyDescent="0.3">
      <c r="A48" s="34"/>
      <c r="B48" s="34"/>
      <c r="C48" s="36"/>
    </row>
    <row r="49" spans="1:3" s="32" customFormat="1" ht="25.5" hidden="1" customHeight="1" x14ac:dyDescent="0.3">
      <c r="A49" s="34"/>
      <c r="B49" s="34"/>
      <c r="C49" s="35"/>
    </row>
    <row r="50" spans="1:3" s="32" customFormat="1" ht="25.5" hidden="1" customHeight="1" x14ac:dyDescent="0.3">
      <c r="A50" s="34"/>
      <c r="B50" s="34"/>
      <c r="C50" s="35"/>
    </row>
    <row r="51" spans="1:3" s="32" customFormat="1" ht="25.5" hidden="1" customHeight="1" x14ac:dyDescent="0.3">
      <c r="A51" s="34"/>
      <c r="B51" s="34"/>
      <c r="C51" s="35"/>
    </row>
    <row r="52" spans="1:3" s="32" customFormat="1" ht="25.5" hidden="1" customHeight="1" x14ac:dyDescent="0.3">
      <c r="A52" s="34"/>
      <c r="B52" s="34"/>
      <c r="C52" s="35"/>
    </row>
    <row r="53" spans="1:3" s="32" customFormat="1" ht="25.5" hidden="1" customHeight="1" x14ac:dyDescent="0.3">
      <c r="A53" s="34"/>
      <c r="B53" s="34"/>
      <c r="C53" s="35"/>
    </row>
    <row r="54" spans="1:3" s="32" customFormat="1" ht="25.5" hidden="1" customHeight="1" x14ac:dyDescent="0.3">
      <c r="A54" s="34"/>
      <c r="B54" s="34"/>
      <c r="C54" s="35"/>
    </row>
    <row r="55" spans="1:3" s="32" customFormat="1" ht="25.5" hidden="1" customHeight="1" x14ac:dyDescent="0.3">
      <c r="A55" s="34"/>
      <c r="B55" s="34"/>
      <c r="C55" s="35"/>
    </row>
    <row r="56" spans="1:3" s="32" customFormat="1" ht="25.5" hidden="1" customHeight="1" x14ac:dyDescent="0.3">
      <c r="A56" s="34"/>
      <c r="B56" s="34"/>
      <c r="C56" s="35"/>
    </row>
    <row r="57" spans="1:3" s="32" customFormat="1" ht="25.5" hidden="1" customHeight="1" x14ac:dyDescent="0.3">
      <c r="A57" s="34"/>
      <c r="B57" s="34"/>
      <c r="C57" s="35"/>
    </row>
    <row r="58" spans="1:3" s="32" customFormat="1" ht="25.5" hidden="1" customHeight="1" x14ac:dyDescent="0.3">
      <c r="A58" s="34"/>
      <c r="B58" s="34"/>
      <c r="C58" s="36"/>
    </row>
    <row r="59" spans="1:3" s="32" customFormat="1" ht="25.5" hidden="1" customHeight="1" x14ac:dyDescent="0.3">
      <c r="A59" s="34"/>
      <c r="B59" s="34"/>
      <c r="C59" s="35"/>
    </row>
    <row r="60" spans="1:3" s="32" customFormat="1" ht="25.5" hidden="1" customHeight="1" x14ac:dyDescent="0.3">
      <c r="A60" s="34"/>
      <c r="B60" s="34"/>
      <c r="C60" s="35"/>
    </row>
    <row r="61" spans="1:3" s="32" customFormat="1" ht="25.5" hidden="1" customHeight="1" x14ac:dyDescent="0.3">
      <c r="A61" s="34"/>
      <c r="B61" s="34"/>
      <c r="C61" s="35"/>
    </row>
    <row r="62" spans="1:3" s="32" customFormat="1" ht="25.5" hidden="1" customHeight="1" x14ac:dyDescent="0.3">
      <c r="A62" s="34"/>
      <c r="B62" s="34"/>
      <c r="C62" s="35"/>
    </row>
    <row r="63" spans="1:3" s="32" customFormat="1" ht="25.5" hidden="1" customHeight="1" x14ac:dyDescent="0.3">
      <c r="A63" s="34"/>
      <c r="B63" s="34"/>
      <c r="C63" s="35"/>
    </row>
    <row r="64" spans="1:3" s="32" customFormat="1" ht="25.5" hidden="1" customHeight="1" x14ac:dyDescent="0.3">
      <c r="A64" s="34"/>
      <c r="B64" s="34"/>
      <c r="C64" s="35"/>
    </row>
    <row r="65" spans="1:3" s="32" customFormat="1" ht="25.5" hidden="1" customHeight="1" x14ac:dyDescent="0.3">
      <c r="A65" s="34"/>
      <c r="B65" s="34"/>
      <c r="C65" s="35"/>
    </row>
    <row r="66" spans="1:3" s="32" customFormat="1" ht="25.5" hidden="1" customHeight="1" x14ac:dyDescent="0.3">
      <c r="A66" s="34"/>
      <c r="B66" s="34"/>
      <c r="C66" s="35"/>
    </row>
    <row r="67" spans="1:3" s="32" customFormat="1" ht="25.5" hidden="1" customHeight="1" x14ac:dyDescent="0.3">
      <c r="A67" s="34"/>
      <c r="B67" s="34"/>
      <c r="C67" s="35"/>
    </row>
    <row r="68" spans="1:3" s="32" customFormat="1" ht="25.5" hidden="1" customHeight="1" x14ac:dyDescent="0.3">
      <c r="A68" s="34"/>
      <c r="B68" s="34"/>
      <c r="C68" s="36"/>
    </row>
    <row r="69" spans="1:3" s="32" customFormat="1" ht="25.5" hidden="1" customHeight="1" x14ac:dyDescent="0.3">
      <c r="A69" s="34"/>
      <c r="B69" s="34"/>
      <c r="C69" s="35"/>
    </row>
    <row r="70" spans="1:3" s="32" customFormat="1" ht="25.5" hidden="1" customHeight="1" x14ac:dyDescent="0.3">
      <c r="A70" s="34"/>
      <c r="B70" s="34"/>
      <c r="C70" s="35"/>
    </row>
    <row r="71" spans="1:3" s="32" customFormat="1" ht="25.5" hidden="1" customHeight="1" x14ac:dyDescent="0.3">
      <c r="A71" s="34"/>
      <c r="B71" s="34"/>
      <c r="C71" s="35"/>
    </row>
    <row r="72" spans="1:3" s="32" customFormat="1" ht="25.5" hidden="1" customHeight="1" x14ac:dyDescent="0.3">
      <c r="A72" s="34"/>
      <c r="B72" s="34"/>
      <c r="C72" s="35"/>
    </row>
    <row r="73" spans="1:3" s="32" customFormat="1" ht="25.5" hidden="1" customHeight="1" x14ac:dyDescent="0.3">
      <c r="A73" s="34"/>
      <c r="B73" s="34"/>
      <c r="C73" s="35"/>
    </row>
    <row r="74" spans="1:3" s="32" customFormat="1" ht="25.5" hidden="1" customHeight="1" x14ac:dyDescent="0.3">
      <c r="A74" s="34"/>
      <c r="B74" s="34"/>
      <c r="C74" s="35"/>
    </row>
    <row r="75" spans="1:3" s="32" customFormat="1" ht="25.5" hidden="1" customHeight="1" x14ac:dyDescent="0.3">
      <c r="A75" s="34"/>
      <c r="B75" s="34"/>
      <c r="C75" s="35"/>
    </row>
    <row r="76" spans="1:3" s="32" customFormat="1" ht="25.5" hidden="1" customHeight="1" x14ac:dyDescent="0.3">
      <c r="A76" s="34"/>
      <c r="B76" s="34"/>
      <c r="C76" s="36"/>
    </row>
    <row r="77" spans="1:3" s="32" customFormat="1" ht="25.5" hidden="1" customHeight="1" x14ac:dyDescent="0.3">
      <c r="A77" s="34"/>
      <c r="B77" s="34"/>
      <c r="C77" s="35"/>
    </row>
    <row r="78" spans="1:3" s="32" customFormat="1" ht="25.5" hidden="1" customHeight="1" x14ac:dyDescent="0.3">
      <c r="A78" s="34"/>
      <c r="B78" s="34"/>
      <c r="C78" s="35"/>
    </row>
    <row r="79" spans="1:3" s="32" customFormat="1" ht="25.5" hidden="1" customHeight="1" x14ac:dyDescent="0.3">
      <c r="A79" s="34"/>
      <c r="B79" s="34"/>
      <c r="C79" s="36"/>
    </row>
    <row r="80" spans="1:3" s="32" customFormat="1" ht="25.5" hidden="1" customHeight="1" x14ac:dyDescent="0.3">
      <c r="A80" s="34"/>
      <c r="B80" s="34"/>
      <c r="C80" s="35"/>
    </row>
    <row r="81" spans="1:3" s="32" customFormat="1" ht="25.5" hidden="1" customHeight="1" x14ac:dyDescent="0.3">
      <c r="A81" s="34"/>
      <c r="B81" s="34"/>
      <c r="C81" s="35"/>
    </row>
    <row r="82" spans="1:3" s="32" customFormat="1" ht="25.5" hidden="1" customHeight="1" x14ac:dyDescent="0.3">
      <c r="A82" s="34"/>
      <c r="B82" s="34"/>
      <c r="C82" s="35"/>
    </row>
    <row r="83" spans="1:3" s="32" customFormat="1" ht="25.5" hidden="1" customHeight="1" x14ac:dyDescent="0.3">
      <c r="A83" s="34"/>
      <c r="B83" s="34"/>
      <c r="C83" s="35"/>
    </row>
    <row r="84" spans="1:3" s="32" customFormat="1" ht="25.5" hidden="1" customHeight="1" x14ac:dyDescent="0.3">
      <c r="A84" s="34"/>
      <c r="B84" s="34"/>
      <c r="C84" s="35"/>
    </row>
    <row r="85" spans="1:3" s="32" customFormat="1" ht="25.5" hidden="1" customHeight="1" x14ac:dyDescent="0.3">
      <c r="A85" s="34"/>
      <c r="B85" s="34"/>
      <c r="C85" s="36"/>
    </row>
    <row r="86" spans="1:3" s="32" customFormat="1" ht="25.5" hidden="1" customHeight="1" x14ac:dyDescent="0.3">
      <c r="A86" s="34"/>
      <c r="B86" s="34"/>
      <c r="C86" s="35"/>
    </row>
    <row r="87" spans="1:3" s="32" customFormat="1" ht="25.5" hidden="1" customHeight="1" x14ac:dyDescent="0.3">
      <c r="A87" s="34"/>
      <c r="B87" s="34"/>
      <c r="C87" s="35"/>
    </row>
    <row r="88" spans="1:3" s="32" customFormat="1" ht="25.5" hidden="1" customHeight="1" x14ac:dyDescent="0.3">
      <c r="A88" s="34"/>
      <c r="B88" s="34"/>
      <c r="C88" s="35"/>
    </row>
    <row r="89" spans="1:3" s="32" customFormat="1" ht="25.5" hidden="1" customHeight="1" x14ac:dyDescent="0.3">
      <c r="A89" s="34"/>
      <c r="B89" s="34"/>
      <c r="C89" s="36"/>
    </row>
    <row r="90" spans="1:3" s="32" customFormat="1" ht="25.5" hidden="1" customHeight="1" x14ac:dyDescent="0.3">
      <c r="A90" s="34"/>
      <c r="B90" s="34"/>
      <c r="C90" s="35"/>
    </row>
    <row r="91" spans="1:3" s="32" customFormat="1" ht="25.5" hidden="1" customHeight="1" x14ac:dyDescent="0.3">
      <c r="A91" s="34"/>
      <c r="B91" s="34"/>
      <c r="C91" s="35"/>
    </row>
    <row r="92" spans="1:3" s="32" customFormat="1" ht="25.5" hidden="1" customHeight="1" x14ac:dyDescent="0.3">
      <c r="A92" s="34"/>
      <c r="B92" s="34"/>
      <c r="C92" s="35"/>
    </row>
    <row r="93" spans="1:3" s="32" customFormat="1" ht="25.5" hidden="1" customHeight="1" x14ac:dyDescent="0.3">
      <c r="A93" s="34"/>
      <c r="B93" s="34"/>
      <c r="C93" s="35"/>
    </row>
    <row r="94" spans="1:3" s="32" customFormat="1" ht="25.5" hidden="1" customHeight="1" x14ac:dyDescent="0.3">
      <c r="A94" s="34"/>
      <c r="B94" s="34"/>
      <c r="C94" s="35"/>
    </row>
    <row r="95" spans="1:3" s="32" customFormat="1" ht="25.5" hidden="1" customHeight="1" x14ac:dyDescent="0.3">
      <c r="A95" s="34"/>
      <c r="B95" s="34"/>
      <c r="C95" s="35"/>
    </row>
    <row r="96" spans="1:3" s="32" customFormat="1" ht="25.5" hidden="1" customHeight="1" x14ac:dyDescent="0.3">
      <c r="A96" s="34"/>
      <c r="B96" s="34"/>
      <c r="C96" s="35"/>
    </row>
    <row r="97" spans="1:3" s="32" customFormat="1" ht="25.5" hidden="1" customHeight="1" x14ac:dyDescent="0.3">
      <c r="A97" s="34"/>
      <c r="B97" s="34"/>
      <c r="C97" s="35"/>
    </row>
    <row r="98" spans="1:3" s="32" customFormat="1" ht="25.5" hidden="1" customHeight="1" x14ac:dyDescent="0.3">
      <c r="A98" s="34"/>
      <c r="B98" s="34"/>
      <c r="C98" s="35"/>
    </row>
    <row r="99" spans="1:3" s="32" customFormat="1" ht="25.5" hidden="1" customHeight="1" x14ac:dyDescent="0.3">
      <c r="A99" s="34"/>
      <c r="B99" s="34"/>
      <c r="C99" s="36"/>
    </row>
    <row r="100" spans="1:3" s="32" customFormat="1" ht="25.5" hidden="1" customHeight="1" x14ac:dyDescent="0.3">
      <c r="A100" s="34"/>
      <c r="B100" s="34"/>
      <c r="C100" s="36"/>
    </row>
    <row r="101" spans="1:3" s="32" customFormat="1" ht="25.5" hidden="1" customHeight="1" x14ac:dyDescent="0.3">
      <c r="A101" s="34"/>
      <c r="B101" s="34"/>
      <c r="C101" s="35"/>
    </row>
    <row r="102" spans="1:3" s="32" customFormat="1" ht="25.5" hidden="1" customHeight="1" x14ac:dyDescent="0.3">
      <c r="A102" s="34"/>
      <c r="B102" s="34"/>
      <c r="C102" s="35"/>
    </row>
    <row r="103" spans="1:3" s="32" customFormat="1" ht="25.5" hidden="1" customHeight="1" x14ac:dyDescent="0.3">
      <c r="A103" s="34"/>
      <c r="B103" s="34"/>
      <c r="C103" s="35"/>
    </row>
    <row r="104" spans="1:3" s="32" customFormat="1" ht="25.5" hidden="1" customHeight="1" x14ac:dyDescent="0.3">
      <c r="A104" s="34"/>
      <c r="B104" s="34"/>
      <c r="C104" s="35"/>
    </row>
    <row r="105" spans="1:3" s="32" customFormat="1" ht="25.5" hidden="1" customHeight="1" x14ac:dyDescent="0.3">
      <c r="A105" s="34"/>
      <c r="B105" s="34"/>
      <c r="C105" s="35"/>
    </row>
    <row r="106" spans="1:3" s="32" customFormat="1" ht="25.5" hidden="1" customHeight="1" x14ac:dyDescent="0.3">
      <c r="A106" s="34"/>
      <c r="B106" s="34"/>
      <c r="C106" s="35"/>
    </row>
    <row r="107" spans="1:3" s="32" customFormat="1" ht="25.5" hidden="1" customHeight="1" x14ac:dyDescent="0.3">
      <c r="A107" s="34"/>
      <c r="B107" s="34"/>
      <c r="C107" s="35"/>
    </row>
    <row r="108" spans="1:3" s="32" customFormat="1" ht="25.5" hidden="1" customHeight="1" x14ac:dyDescent="0.3">
      <c r="A108" s="34"/>
      <c r="B108" s="34"/>
      <c r="C108" s="35"/>
    </row>
    <row r="109" spans="1:3" s="32" customFormat="1" ht="25.5" hidden="1" customHeight="1" x14ac:dyDescent="0.3">
      <c r="A109" s="34"/>
      <c r="B109" s="34"/>
      <c r="C109" s="35"/>
    </row>
    <row r="110" spans="1:3" s="32" customFormat="1" ht="25.5" hidden="1" customHeight="1" x14ac:dyDescent="0.3">
      <c r="A110" s="34"/>
      <c r="B110" s="34"/>
      <c r="C110" s="36"/>
    </row>
    <row r="111" spans="1:3" s="32" customFormat="1" ht="25.5" hidden="1" customHeight="1" x14ac:dyDescent="0.3">
      <c r="A111" s="34"/>
      <c r="B111" s="34"/>
      <c r="C111" s="35"/>
    </row>
    <row r="112" spans="1:3" s="32" customFormat="1" ht="25.5" hidden="1" customHeight="1" x14ac:dyDescent="0.3">
      <c r="A112" s="34"/>
      <c r="B112" s="34"/>
      <c r="C112" s="35"/>
    </row>
    <row r="113" spans="1:3" s="32" customFormat="1" ht="25.5" hidden="1" customHeight="1" x14ac:dyDescent="0.3">
      <c r="A113" s="34"/>
      <c r="B113" s="34"/>
      <c r="C113" s="35"/>
    </row>
    <row r="114" spans="1:3" s="32" customFormat="1" ht="25.5" hidden="1" customHeight="1" x14ac:dyDescent="0.3">
      <c r="A114" s="34"/>
      <c r="B114" s="34"/>
      <c r="C114" s="35"/>
    </row>
    <row r="115" spans="1:3" s="32" customFormat="1" ht="25.5" hidden="1" customHeight="1" x14ac:dyDescent="0.3">
      <c r="A115" s="34"/>
      <c r="B115" s="34"/>
      <c r="C115" s="35"/>
    </row>
    <row r="116" spans="1:3" s="32" customFormat="1" ht="25.5" hidden="1" customHeight="1" x14ac:dyDescent="0.3">
      <c r="A116" s="34"/>
      <c r="B116" s="34"/>
      <c r="C116" s="35"/>
    </row>
    <row r="117" spans="1:3" s="32" customFormat="1" ht="25.5" hidden="1" customHeight="1" x14ac:dyDescent="0.3">
      <c r="A117" s="34"/>
      <c r="B117" s="34"/>
      <c r="C117" s="35"/>
    </row>
    <row r="118" spans="1:3" s="32" customFormat="1" ht="25.5" hidden="1" customHeight="1" x14ac:dyDescent="0.3">
      <c r="A118" s="34"/>
      <c r="B118" s="34"/>
      <c r="C118" s="35"/>
    </row>
    <row r="119" spans="1:3" s="32" customFormat="1" ht="25.5" hidden="1" customHeight="1" x14ac:dyDescent="0.3">
      <c r="A119" s="34"/>
      <c r="B119" s="34"/>
      <c r="C119" s="35"/>
    </row>
    <row r="120" spans="1:3" s="32" customFormat="1" ht="25.5" hidden="1" customHeight="1" x14ac:dyDescent="0.3">
      <c r="A120" s="34"/>
      <c r="B120" s="34"/>
      <c r="C120" s="36"/>
    </row>
    <row r="121" spans="1:3" s="32" customFormat="1" ht="25.5" hidden="1" customHeight="1" x14ac:dyDescent="0.3">
      <c r="A121" s="34"/>
      <c r="B121" s="34"/>
      <c r="C121" s="35"/>
    </row>
    <row r="122" spans="1:3" s="32" customFormat="1" ht="25.5" hidden="1" customHeight="1" x14ac:dyDescent="0.3">
      <c r="A122" s="34"/>
      <c r="B122" s="34"/>
      <c r="C122" s="35"/>
    </row>
    <row r="123" spans="1:3" s="32" customFormat="1" ht="25.5" hidden="1" customHeight="1" x14ac:dyDescent="0.3">
      <c r="A123" s="34"/>
      <c r="B123" s="34"/>
      <c r="C123" s="35"/>
    </row>
    <row r="124" spans="1:3" s="32" customFormat="1" ht="25.5" hidden="1" customHeight="1" x14ac:dyDescent="0.3">
      <c r="A124" s="34"/>
      <c r="B124" s="34"/>
      <c r="C124" s="35"/>
    </row>
    <row r="125" spans="1:3" s="32" customFormat="1" ht="25.5" hidden="1" customHeight="1" x14ac:dyDescent="0.3">
      <c r="A125" s="34"/>
      <c r="B125" s="34"/>
      <c r="C125" s="35"/>
    </row>
    <row r="126" spans="1:3" s="32" customFormat="1" ht="25.5" hidden="1" customHeight="1" x14ac:dyDescent="0.3">
      <c r="A126" s="34"/>
      <c r="B126" s="34"/>
      <c r="C126" s="35"/>
    </row>
    <row r="127" spans="1:3" s="32" customFormat="1" ht="25.5" hidden="1" customHeight="1" x14ac:dyDescent="0.3">
      <c r="A127" s="34"/>
      <c r="B127" s="34"/>
      <c r="C127" s="35"/>
    </row>
    <row r="128" spans="1:3" s="32" customFormat="1" ht="25.5" hidden="1" customHeight="1" x14ac:dyDescent="0.3">
      <c r="A128" s="34"/>
      <c r="B128" s="34"/>
      <c r="C128" s="35"/>
    </row>
    <row r="129" spans="1:3" s="32" customFormat="1" ht="25.5" hidden="1" customHeight="1" x14ac:dyDescent="0.3">
      <c r="A129" s="34"/>
      <c r="B129" s="34"/>
      <c r="C129" s="35"/>
    </row>
    <row r="130" spans="1:3" s="32" customFormat="1" ht="25.5" hidden="1" customHeight="1" x14ac:dyDescent="0.3">
      <c r="A130" s="34"/>
      <c r="B130" s="34"/>
      <c r="C130" s="36"/>
    </row>
    <row r="131" spans="1:3" s="32" customFormat="1" ht="25.5" hidden="1" customHeight="1" x14ac:dyDescent="0.3">
      <c r="A131" s="34"/>
      <c r="B131" s="34"/>
      <c r="C131" s="35"/>
    </row>
    <row r="132" spans="1:3" s="32" customFormat="1" ht="25.5" hidden="1" customHeight="1" x14ac:dyDescent="0.3">
      <c r="A132" s="34"/>
      <c r="B132" s="34"/>
      <c r="C132" s="35"/>
    </row>
    <row r="133" spans="1:3" s="32" customFormat="1" ht="25.5" hidden="1" customHeight="1" x14ac:dyDescent="0.3">
      <c r="A133" s="34"/>
      <c r="B133" s="34"/>
      <c r="C133" s="35"/>
    </row>
    <row r="134" spans="1:3" s="32" customFormat="1" ht="25.5" hidden="1" customHeight="1" x14ac:dyDescent="0.3">
      <c r="A134" s="34"/>
      <c r="B134" s="34"/>
      <c r="C134" s="35"/>
    </row>
    <row r="135" spans="1:3" s="32" customFormat="1" ht="25.5" hidden="1" customHeight="1" x14ac:dyDescent="0.3">
      <c r="A135" s="34"/>
      <c r="B135" s="34"/>
      <c r="C135" s="35"/>
    </row>
    <row r="136" spans="1:3" s="32" customFormat="1" ht="25.5" hidden="1" customHeight="1" x14ac:dyDescent="0.3">
      <c r="A136" s="34"/>
      <c r="B136" s="34"/>
      <c r="C136" s="35"/>
    </row>
    <row r="137" spans="1:3" s="32" customFormat="1" ht="25.5" hidden="1" customHeight="1" x14ac:dyDescent="0.3">
      <c r="A137" s="34"/>
      <c r="B137" s="34"/>
      <c r="C137" s="35"/>
    </row>
    <row r="138" spans="1:3" s="32" customFormat="1" ht="25.5" hidden="1" customHeight="1" x14ac:dyDescent="0.3">
      <c r="A138" s="34"/>
      <c r="B138" s="34"/>
      <c r="C138" s="35"/>
    </row>
    <row r="139" spans="1:3" s="32" customFormat="1" ht="25.5" hidden="1" customHeight="1" x14ac:dyDescent="0.3">
      <c r="A139" s="34"/>
      <c r="B139" s="34"/>
      <c r="C139" s="35"/>
    </row>
    <row r="140" spans="1:3" s="32" customFormat="1" ht="25.5" hidden="1" customHeight="1" x14ac:dyDescent="0.3">
      <c r="A140" s="34"/>
      <c r="B140" s="34"/>
      <c r="C140" s="36"/>
    </row>
    <row r="141" spans="1:3" s="32" customFormat="1" ht="25.5" hidden="1" customHeight="1" x14ac:dyDescent="0.3">
      <c r="A141" s="34"/>
      <c r="B141" s="34"/>
      <c r="C141" s="35"/>
    </row>
    <row r="142" spans="1:3" s="32" customFormat="1" ht="25.5" hidden="1" customHeight="1" x14ac:dyDescent="0.3">
      <c r="A142" s="34"/>
      <c r="B142" s="34"/>
      <c r="C142" s="35"/>
    </row>
    <row r="143" spans="1:3" s="32" customFormat="1" ht="25.5" hidden="1" customHeight="1" x14ac:dyDescent="0.3">
      <c r="A143" s="34"/>
      <c r="B143" s="34"/>
      <c r="C143" s="35"/>
    </row>
    <row r="144" spans="1:3" s="32" customFormat="1" ht="25.5" hidden="1" customHeight="1" x14ac:dyDescent="0.3">
      <c r="A144" s="34"/>
      <c r="B144" s="34"/>
      <c r="C144" s="35"/>
    </row>
    <row r="145" spans="1:3" s="32" customFormat="1" ht="25.5" hidden="1" customHeight="1" x14ac:dyDescent="0.3">
      <c r="A145" s="34"/>
      <c r="B145" s="34"/>
      <c r="C145" s="35"/>
    </row>
    <row r="146" spans="1:3" s="32" customFormat="1" ht="25.5" hidden="1" customHeight="1" x14ac:dyDescent="0.3">
      <c r="A146" s="34"/>
      <c r="B146" s="34"/>
      <c r="C146" s="35"/>
    </row>
    <row r="147" spans="1:3" s="32" customFormat="1" ht="25.5" hidden="1" customHeight="1" x14ac:dyDescent="0.3">
      <c r="A147" s="34"/>
      <c r="B147" s="34"/>
      <c r="C147" s="35"/>
    </row>
    <row r="148" spans="1:3" s="32" customFormat="1" ht="25.5" hidden="1" customHeight="1" x14ac:dyDescent="0.3">
      <c r="A148" s="34"/>
      <c r="B148" s="34"/>
      <c r="C148" s="35"/>
    </row>
    <row r="149" spans="1:3" s="32" customFormat="1" ht="25.5" hidden="1" customHeight="1" x14ac:dyDescent="0.3">
      <c r="A149" s="34"/>
      <c r="B149" s="34"/>
      <c r="C149" s="35"/>
    </row>
    <row r="150" spans="1:3" s="32" customFormat="1" ht="25.5" hidden="1" customHeight="1" x14ac:dyDescent="0.3">
      <c r="A150" s="34"/>
      <c r="B150" s="34"/>
      <c r="C150" s="36"/>
    </row>
    <row r="151" spans="1:3" s="32" customFormat="1" ht="25.5" hidden="1" customHeight="1" x14ac:dyDescent="0.3">
      <c r="A151" s="34"/>
      <c r="B151" s="34"/>
      <c r="C151" s="35"/>
    </row>
    <row r="152" spans="1:3" s="32" customFormat="1" ht="25.5" hidden="1" customHeight="1" x14ac:dyDescent="0.3">
      <c r="A152" s="34"/>
      <c r="B152" s="34"/>
      <c r="C152" s="35"/>
    </row>
    <row r="153" spans="1:3" s="32" customFormat="1" ht="25.5" hidden="1" customHeight="1" x14ac:dyDescent="0.3">
      <c r="A153" s="34"/>
      <c r="B153" s="34"/>
      <c r="C153" s="35"/>
    </row>
    <row r="154" spans="1:3" s="32" customFormat="1" ht="25.5" hidden="1" customHeight="1" x14ac:dyDescent="0.3">
      <c r="A154" s="34"/>
      <c r="B154" s="34"/>
      <c r="C154" s="35"/>
    </row>
    <row r="155" spans="1:3" s="32" customFormat="1" ht="25.5" hidden="1" customHeight="1" x14ac:dyDescent="0.3">
      <c r="A155" s="34"/>
      <c r="B155" s="34"/>
      <c r="C155" s="35"/>
    </row>
    <row r="156" spans="1:3" s="32" customFormat="1" ht="25.5" hidden="1" customHeight="1" x14ac:dyDescent="0.3">
      <c r="A156" s="34"/>
      <c r="B156" s="34"/>
      <c r="C156" s="35"/>
    </row>
    <row r="157" spans="1:3" s="32" customFormat="1" ht="25.5" hidden="1" customHeight="1" x14ac:dyDescent="0.3">
      <c r="A157" s="34"/>
      <c r="B157" s="34"/>
      <c r="C157" s="35"/>
    </row>
    <row r="158" spans="1:3" s="32" customFormat="1" ht="25.5" hidden="1" customHeight="1" x14ac:dyDescent="0.3">
      <c r="A158" s="34"/>
      <c r="B158" s="34"/>
      <c r="C158" s="36"/>
    </row>
    <row r="159" spans="1:3" s="32" customFormat="1" ht="25.5" hidden="1" customHeight="1" x14ac:dyDescent="0.3">
      <c r="A159" s="34"/>
      <c r="B159" s="34"/>
      <c r="C159" s="35"/>
    </row>
    <row r="160" spans="1:3" s="32" customFormat="1" ht="25.5" hidden="1" customHeight="1" x14ac:dyDescent="0.3">
      <c r="A160" s="34"/>
      <c r="B160" s="34"/>
      <c r="C160" s="35"/>
    </row>
    <row r="161" spans="1:3" s="32" customFormat="1" ht="25.5" hidden="1" customHeight="1" x14ac:dyDescent="0.3">
      <c r="A161" s="34"/>
      <c r="B161" s="34"/>
      <c r="C161" s="35"/>
    </row>
    <row r="162" spans="1:3" s="32" customFormat="1" ht="25.5" hidden="1" customHeight="1" x14ac:dyDescent="0.3">
      <c r="A162" s="34"/>
      <c r="B162" s="34"/>
      <c r="C162" s="35"/>
    </row>
    <row r="163" spans="1:3" s="32" customFormat="1" ht="25.5" hidden="1" customHeight="1" x14ac:dyDescent="0.3">
      <c r="A163" s="34"/>
      <c r="B163" s="34"/>
      <c r="C163" s="35"/>
    </row>
    <row r="164" spans="1:3" s="32" customFormat="1" ht="25.5" hidden="1" customHeight="1" x14ac:dyDescent="0.3">
      <c r="A164" s="34"/>
      <c r="B164" s="34"/>
      <c r="C164" s="35"/>
    </row>
    <row r="165" spans="1:3" s="32" customFormat="1" ht="25.5" hidden="1" customHeight="1" x14ac:dyDescent="0.3">
      <c r="A165" s="34"/>
      <c r="B165" s="34"/>
      <c r="C165" s="35"/>
    </row>
    <row r="166" spans="1:3" s="32" customFormat="1" ht="25.5" hidden="1" customHeight="1" x14ac:dyDescent="0.3">
      <c r="A166" s="34"/>
      <c r="B166" s="34"/>
      <c r="C166" s="35"/>
    </row>
    <row r="167" spans="1:3" s="32" customFormat="1" ht="25.5" hidden="1" customHeight="1" x14ac:dyDescent="0.3">
      <c r="A167" s="34"/>
      <c r="B167" s="34"/>
      <c r="C167" s="35"/>
    </row>
    <row r="168" spans="1:3" s="32" customFormat="1" ht="25.5" hidden="1" customHeight="1" x14ac:dyDescent="0.3">
      <c r="A168" s="34"/>
      <c r="B168" s="34"/>
      <c r="C168" s="36"/>
    </row>
    <row r="169" spans="1:3" s="32" customFormat="1" ht="25.5" hidden="1" customHeight="1" x14ac:dyDescent="0.3">
      <c r="A169" s="34"/>
      <c r="B169" s="34"/>
      <c r="C169" s="35"/>
    </row>
    <row r="170" spans="1:3" s="32" customFormat="1" ht="25.5" hidden="1" customHeight="1" x14ac:dyDescent="0.3">
      <c r="A170" s="34"/>
      <c r="B170" s="34"/>
      <c r="C170" s="35"/>
    </row>
    <row r="171" spans="1:3" s="32" customFormat="1" ht="25.5" hidden="1" customHeight="1" x14ac:dyDescent="0.3">
      <c r="A171" s="34"/>
      <c r="B171" s="34"/>
      <c r="C171" s="35"/>
    </row>
    <row r="172" spans="1:3" s="32" customFormat="1" ht="25.5" hidden="1" customHeight="1" x14ac:dyDescent="0.3">
      <c r="A172" s="34"/>
      <c r="B172" s="34"/>
      <c r="C172" s="35"/>
    </row>
    <row r="173" spans="1:3" s="32" customFormat="1" ht="25.5" hidden="1" customHeight="1" x14ac:dyDescent="0.3">
      <c r="A173" s="34"/>
      <c r="B173" s="34"/>
      <c r="C173" s="35"/>
    </row>
    <row r="174" spans="1:3" s="32" customFormat="1" ht="25.5" hidden="1" customHeight="1" x14ac:dyDescent="0.3">
      <c r="A174" s="34"/>
      <c r="B174" s="34"/>
      <c r="C174" s="36"/>
    </row>
    <row r="175" spans="1:3" s="32" customFormat="1" ht="25.5" hidden="1" customHeight="1" x14ac:dyDescent="0.3">
      <c r="A175" s="34"/>
      <c r="B175" s="34"/>
      <c r="C175" s="35"/>
    </row>
    <row r="176" spans="1:3" s="32" customFormat="1" ht="25.5" hidden="1" customHeight="1" x14ac:dyDescent="0.3">
      <c r="A176" s="34"/>
      <c r="B176" s="34"/>
      <c r="C176" s="35"/>
    </row>
    <row r="177" spans="1:3" s="32" customFormat="1" ht="25.5" hidden="1" customHeight="1" x14ac:dyDescent="0.3">
      <c r="A177" s="34"/>
      <c r="B177" s="34"/>
      <c r="C177" s="35"/>
    </row>
    <row r="178" spans="1:3" s="32" customFormat="1" ht="25.5" hidden="1" customHeight="1" x14ac:dyDescent="0.3">
      <c r="A178" s="34"/>
      <c r="B178" s="34"/>
      <c r="C178" s="35"/>
    </row>
    <row r="179" spans="1:3" s="32" customFormat="1" ht="25.5" hidden="1" customHeight="1" x14ac:dyDescent="0.3">
      <c r="A179" s="34"/>
      <c r="B179" s="34"/>
      <c r="C179" s="35"/>
    </row>
    <row r="180" spans="1:3" s="32" customFormat="1" ht="25.5" hidden="1" customHeight="1" x14ac:dyDescent="0.3">
      <c r="A180" s="34"/>
      <c r="B180" s="34"/>
      <c r="C180" s="35"/>
    </row>
    <row r="181" spans="1:3" s="32" customFormat="1" ht="25.5" hidden="1" customHeight="1" x14ac:dyDescent="0.3">
      <c r="A181" s="34"/>
      <c r="B181" s="34"/>
      <c r="C181" s="35"/>
    </row>
    <row r="182" spans="1:3" s="32" customFormat="1" ht="25.5" hidden="1" customHeight="1" x14ac:dyDescent="0.3">
      <c r="A182" s="34"/>
      <c r="B182" s="34"/>
      <c r="C182" s="36"/>
    </row>
    <row r="183" spans="1:3" s="32" customFormat="1" ht="25.5" hidden="1" customHeight="1" x14ac:dyDescent="0.3">
      <c r="A183" s="34"/>
      <c r="B183" s="34"/>
      <c r="C183" s="35"/>
    </row>
    <row r="184" spans="1:3" s="32" customFormat="1" ht="25.5" hidden="1" customHeight="1" x14ac:dyDescent="0.3">
      <c r="A184" s="34"/>
      <c r="B184" s="34"/>
      <c r="C184" s="35"/>
    </row>
    <row r="185" spans="1:3" s="32" customFormat="1" ht="25.5" hidden="1" customHeight="1" x14ac:dyDescent="0.3">
      <c r="A185" s="34"/>
      <c r="B185" s="34"/>
      <c r="C185" s="35"/>
    </row>
    <row r="186" spans="1:3" s="32" customFormat="1" ht="25.5" hidden="1" customHeight="1" x14ac:dyDescent="0.3">
      <c r="A186" s="34"/>
      <c r="B186" s="34"/>
      <c r="C186" s="35"/>
    </row>
    <row r="187" spans="1:3" s="32" customFormat="1" ht="25.5" hidden="1" customHeight="1" x14ac:dyDescent="0.3">
      <c r="A187" s="34"/>
      <c r="B187" s="34"/>
      <c r="C187" s="35"/>
    </row>
    <row r="188" spans="1:3" s="32" customFormat="1" ht="25.5" hidden="1" customHeight="1" x14ac:dyDescent="0.3">
      <c r="A188" s="34"/>
      <c r="B188" s="34"/>
      <c r="C188" s="35"/>
    </row>
    <row r="189" spans="1:3" s="32" customFormat="1" ht="25.5" hidden="1" customHeight="1" x14ac:dyDescent="0.3">
      <c r="A189" s="34"/>
      <c r="B189" s="34"/>
      <c r="C189" s="35"/>
    </row>
    <row r="190" spans="1:3" s="32" customFormat="1" ht="25.5" hidden="1" customHeight="1" x14ac:dyDescent="0.3">
      <c r="A190" s="34"/>
      <c r="B190" s="34"/>
      <c r="C190" s="35"/>
    </row>
    <row r="191" spans="1:3" s="32" customFormat="1" ht="25.5" hidden="1" customHeight="1" x14ac:dyDescent="0.3">
      <c r="A191" s="34"/>
      <c r="B191" s="34"/>
      <c r="C191" s="35"/>
    </row>
    <row r="192" spans="1:3" s="32" customFormat="1" ht="25.5" hidden="1" customHeight="1" x14ac:dyDescent="0.3">
      <c r="A192" s="34"/>
      <c r="B192" s="34"/>
      <c r="C192" s="35"/>
    </row>
    <row r="193" spans="1:3" s="32" customFormat="1" ht="25.5" hidden="1" customHeight="1" x14ac:dyDescent="0.3">
      <c r="A193" s="34"/>
      <c r="B193" s="34"/>
      <c r="C193" s="36"/>
    </row>
    <row r="194" spans="1:3" s="32" customFormat="1" ht="25.5" hidden="1" customHeight="1" x14ac:dyDescent="0.3">
      <c r="A194" s="34"/>
      <c r="B194" s="34"/>
      <c r="C194" s="35"/>
    </row>
    <row r="195" spans="1:3" s="32" customFormat="1" ht="25.5" hidden="1" customHeight="1" x14ac:dyDescent="0.3">
      <c r="A195" s="34"/>
      <c r="B195" s="34"/>
      <c r="C195" s="35"/>
    </row>
    <row r="196" spans="1:3" s="32" customFormat="1" ht="25.5" hidden="1" customHeight="1" x14ac:dyDescent="0.3">
      <c r="A196" s="34"/>
      <c r="B196" s="34"/>
      <c r="C196" s="35"/>
    </row>
    <row r="197" spans="1:3" s="32" customFormat="1" ht="25.5" hidden="1" customHeight="1" x14ac:dyDescent="0.3">
      <c r="A197" s="34"/>
      <c r="B197" s="34"/>
      <c r="C197" s="35"/>
    </row>
    <row r="198" spans="1:3" s="32" customFormat="1" ht="25.5" hidden="1" customHeight="1" x14ac:dyDescent="0.3">
      <c r="A198" s="34"/>
      <c r="B198" s="34"/>
      <c r="C198" s="35"/>
    </row>
    <row r="199" spans="1:3" s="32" customFormat="1" ht="25.5" hidden="1" customHeight="1" x14ac:dyDescent="0.3">
      <c r="A199" s="34"/>
      <c r="B199" s="34"/>
      <c r="C199" s="36"/>
    </row>
    <row r="200" spans="1:3" s="32" customFormat="1" ht="25.5" hidden="1" customHeight="1" x14ac:dyDescent="0.3">
      <c r="A200" s="34"/>
      <c r="B200" s="34"/>
      <c r="C200" s="35"/>
    </row>
    <row r="201" spans="1:3" s="32" customFormat="1" ht="25.5" hidden="1" customHeight="1" x14ac:dyDescent="0.3">
      <c r="A201" s="34"/>
      <c r="B201" s="34"/>
      <c r="C201" s="35"/>
    </row>
    <row r="202" spans="1:3" s="32" customFormat="1" ht="25.5" hidden="1" customHeight="1" x14ac:dyDescent="0.3">
      <c r="A202" s="34"/>
      <c r="B202" s="34"/>
      <c r="C202" s="35"/>
    </row>
    <row r="203" spans="1:3" s="32" customFormat="1" ht="25.5" hidden="1" customHeight="1" x14ac:dyDescent="0.3">
      <c r="A203" s="34"/>
      <c r="B203" s="34"/>
      <c r="C203" s="35"/>
    </row>
    <row r="204" spans="1:3" s="32" customFormat="1" ht="25.5" hidden="1" customHeight="1" x14ac:dyDescent="0.3">
      <c r="A204" s="34"/>
      <c r="B204" s="34"/>
      <c r="C204" s="35"/>
    </row>
    <row r="205" spans="1:3" s="32" customFormat="1" ht="25.5" hidden="1" customHeight="1" x14ac:dyDescent="0.3">
      <c r="A205" s="34"/>
      <c r="B205" s="34"/>
      <c r="C205" s="35"/>
    </row>
    <row r="206" spans="1:3" s="32" customFormat="1" ht="25.5" hidden="1" customHeight="1" x14ac:dyDescent="0.3">
      <c r="A206" s="34"/>
      <c r="B206" s="34"/>
      <c r="C206" s="35"/>
    </row>
    <row r="207" spans="1:3" s="32" customFormat="1" ht="25.5" hidden="1" customHeight="1" x14ac:dyDescent="0.3">
      <c r="A207" s="34"/>
      <c r="B207" s="34"/>
      <c r="C207" s="36"/>
    </row>
    <row r="208" spans="1:3" s="32" customFormat="1" ht="25.5" hidden="1" customHeight="1" x14ac:dyDescent="0.3">
      <c r="A208" s="34"/>
      <c r="B208" s="34"/>
      <c r="C208" s="35"/>
    </row>
    <row r="209" spans="1:3" s="32" customFormat="1" ht="25.5" hidden="1" customHeight="1" x14ac:dyDescent="0.3">
      <c r="A209" s="34"/>
      <c r="B209" s="34"/>
      <c r="C209" s="35"/>
    </row>
    <row r="210" spans="1:3" s="32" customFormat="1" ht="25.5" hidden="1" customHeight="1" x14ac:dyDescent="0.3">
      <c r="A210" s="34"/>
      <c r="B210" s="34"/>
      <c r="C210" s="35"/>
    </row>
    <row r="211" spans="1:3" s="32" customFormat="1" ht="25.5" hidden="1" customHeight="1" x14ac:dyDescent="0.3">
      <c r="A211" s="34"/>
      <c r="B211" s="34"/>
      <c r="C211" s="35"/>
    </row>
    <row r="212" spans="1:3" s="32" customFormat="1" ht="25.5" hidden="1" customHeight="1" x14ac:dyDescent="0.3">
      <c r="A212" s="34"/>
      <c r="B212" s="34"/>
      <c r="C212" s="35"/>
    </row>
    <row r="213" spans="1:3" s="32" customFormat="1" ht="25.5" hidden="1" customHeight="1" x14ac:dyDescent="0.3">
      <c r="A213" s="34"/>
      <c r="B213" s="34"/>
      <c r="C213" s="35"/>
    </row>
    <row r="214" spans="1:3" s="32" customFormat="1" ht="25.5" hidden="1" customHeight="1" x14ac:dyDescent="0.3">
      <c r="A214" s="34"/>
      <c r="B214" s="34"/>
      <c r="C214" s="35"/>
    </row>
    <row r="215" spans="1:3" s="32" customFormat="1" ht="25.5" hidden="1" customHeight="1" x14ac:dyDescent="0.3">
      <c r="A215" s="34"/>
      <c r="B215" s="34"/>
      <c r="C215" s="35"/>
    </row>
    <row r="216" spans="1:3" s="32" customFormat="1" ht="25.5" hidden="1" customHeight="1" x14ac:dyDescent="0.3">
      <c r="A216" s="34"/>
      <c r="B216" s="34"/>
      <c r="C216" s="36"/>
    </row>
    <row r="217" spans="1:3" s="32" customFormat="1" ht="25.5" hidden="1" customHeight="1" x14ac:dyDescent="0.3">
      <c r="A217" s="34"/>
      <c r="B217" s="34"/>
      <c r="C217" s="35"/>
    </row>
    <row r="218" spans="1:3" s="32" customFormat="1" ht="25.5" hidden="1" customHeight="1" x14ac:dyDescent="0.3">
      <c r="A218" s="34"/>
      <c r="B218" s="34"/>
      <c r="C218" s="35"/>
    </row>
    <row r="219" spans="1:3" s="32" customFormat="1" ht="25.5" hidden="1" customHeight="1" x14ac:dyDescent="0.3">
      <c r="A219" s="34"/>
      <c r="B219" s="34"/>
      <c r="C219" s="36"/>
    </row>
    <row r="220" spans="1:3" s="32" customFormat="1" ht="25.5" hidden="1" customHeight="1" x14ac:dyDescent="0.3">
      <c r="A220" s="34"/>
      <c r="B220" s="34"/>
      <c r="C220" s="35"/>
    </row>
    <row r="221" spans="1:3" s="32" customFormat="1" ht="25.5" hidden="1" customHeight="1" x14ac:dyDescent="0.3">
      <c r="A221" s="34"/>
      <c r="B221" s="34"/>
      <c r="C221" s="35"/>
    </row>
    <row r="222" spans="1:3" s="32" customFormat="1" ht="25.5" hidden="1" customHeight="1" x14ac:dyDescent="0.3">
      <c r="A222" s="34"/>
      <c r="B222" s="34"/>
      <c r="C222" s="35"/>
    </row>
    <row r="223" spans="1:3" s="32" customFormat="1" ht="25.5" hidden="1" customHeight="1" x14ac:dyDescent="0.3">
      <c r="A223" s="34"/>
      <c r="B223" s="34"/>
      <c r="C223" s="35"/>
    </row>
    <row r="224" spans="1:3" s="32" customFormat="1" ht="25.5" hidden="1" customHeight="1" x14ac:dyDescent="0.3">
      <c r="A224" s="34"/>
      <c r="B224" s="34"/>
      <c r="C224" s="35"/>
    </row>
    <row r="225" spans="1:3" s="32" customFormat="1" ht="25.5" hidden="1" customHeight="1" x14ac:dyDescent="0.3">
      <c r="A225" s="34"/>
      <c r="B225" s="34"/>
      <c r="C225" s="35"/>
    </row>
    <row r="226" spans="1:3" s="32" customFormat="1" ht="25.5" hidden="1" customHeight="1" x14ac:dyDescent="0.3">
      <c r="A226" s="34"/>
      <c r="B226" s="34"/>
      <c r="C226" s="36"/>
    </row>
    <row r="227" spans="1:3" s="32" customFormat="1" ht="25.5" hidden="1" customHeight="1" x14ac:dyDescent="0.3">
      <c r="A227" s="34"/>
      <c r="B227" s="34"/>
      <c r="C227" s="35"/>
    </row>
    <row r="228" spans="1:3" s="32" customFormat="1" ht="25.5" hidden="1" customHeight="1" x14ac:dyDescent="0.3">
      <c r="A228" s="34"/>
      <c r="B228" s="34"/>
      <c r="C228" s="35"/>
    </row>
    <row r="229" spans="1:3" s="32" customFormat="1" ht="25.5" hidden="1" customHeight="1" x14ac:dyDescent="0.3">
      <c r="A229" s="34"/>
      <c r="B229" s="34"/>
      <c r="C229" s="35"/>
    </row>
    <row r="230" spans="1:3" s="32" customFormat="1" ht="25.5" hidden="1" customHeight="1" x14ac:dyDescent="0.3">
      <c r="A230" s="34"/>
      <c r="B230" s="34"/>
      <c r="C230" s="36"/>
    </row>
    <row r="231" spans="1:3" s="32" customFormat="1" ht="25.5" hidden="1" customHeight="1" x14ac:dyDescent="0.3">
      <c r="A231" s="34"/>
      <c r="B231" s="34"/>
      <c r="C231" s="36"/>
    </row>
    <row r="232" spans="1:3" s="32" customFormat="1" ht="25.5" hidden="1" customHeight="1" x14ac:dyDescent="0.3">
      <c r="A232" s="34"/>
      <c r="B232" s="34"/>
      <c r="C232" s="35"/>
    </row>
    <row r="233" spans="1:3" s="32" customFormat="1" ht="25.5" hidden="1" customHeight="1" x14ac:dyDescent="0.3">
      <c r="A233" s="34"/>
      <c r="B233" s="34"/>
      <c r="C233" s="35"/>
    </row>
    <row r="234" spans="1:3" s="32" customFormat="1" ht="25.5" hidden="1" customHeight="1" x14ac:dyDescent="0.3">
      <c r="A234" s="34"/>
      <c r="B234" s="34"/>
      <c r="C234" s="35"/>
    </row>
    <row r="235" spans="1:3" s="32" customFormat="1" ht="25.5" hidden="1" customHeight="1" x14ac:dyDescent="0.3">
      <c r="A235" s="34"/>
      <c r="B235" s="34"/>
      <c r="C235" s="35"/>
    </row>
    <row r="236" spans="1:3" s="32" customFormat="1" ht="25.5" hidden="1" customHeight="1" x14ac:dyDescent="0.3">
      <c r="A236" s="34"/>
      <c r="B236" s="34"/>
      <c r="C236" s="35"/>
    </row>
    <row r="237" spans="1:3" s="32" customFormat="1" ht="25.5" hidden="1" customHeight="1" x14ac:dyDescent="0.3">
      <c r="A237" s="34"/>
      <c r="B237" s="34"/>
      <c r="C237" s="35"/>
    </row>
    <row r="238" spans="1:3" s="32" customFormat="1" ht="25.5" hidden="1" customHeight="1" x14ac:dyDescent="0.3">
      <c r="A238" s="34"/>
      <c r="B238" s="34"/>
      <c r="C238" s="36"/>
    </row>
    <row r="239" spans="1:3" s="32" customFormat="1" ht="25.5" hidden="1" customHeight="1" x14ac:dyDescent="0.3">
      <c r="A239" s="34"/>
      <c r="B239" s="34"/>
      <c r="C239" s="35"/>
    </row>
    <row r="240" spans="1:3" s="32" customFormat="1" ht="25.5" hidden="1" customHeight="1" x14ac:dyDescent="0.3">
      <c r="A240" s="34"/>
      <c r="B240" s="34"/>
      <c r="C240" s="35"/>
    </row>
    <row r="241" spans="1:3" s="32" customFormat="1" ht="25.5" hidden="1" customHeight="1" x14ac:dyDescent="0.3">
      <c r="A241" s="34"/>
      <c r="B241" s="34"/>
      <c r="C241" s="35"/>
    </row>
    <row r="242" spans="1:3" s="32" customFormat="1" ht="25.5" hidden="1" customHeight="1" x14ac:dyDescent="0.3">
      <c r="A242" s="34"/>
      <c r="B242" s="34"/>
      <c r="C242" s="35"/>
    </row>
    <row r="243" spans="1:3" s="32" customFormat="1" ht="25.5" hidden="1" customHeight="1" x14ac:dyDescent="0.3">
      <c r="A243" s="34"/>
      <c r="B243" s="34"/>
      <c r="C243" s="36"/>
    </row>
    <row r="244" spans="1:3" s="32" customFormat="1" ht="25.5" hidden="1" customHeight="1" x14ac:dyDescent="0.3">
      <c r="A244" s="34"/>
      <c r="B244" s="34"/>
      <c r="C244" s="35"/>
    </row>
    <row r="245" spans="1:3" s="32" customFormat="1" ht="25.5" hidden="1" customHeight="1" x14ac:dyDescent="0.3">
      <c r="A245" s="34"/>
      <c r="B245" s="34"/>
      <c r="C245" s="35"/>
    </row>
    <row r="246" spans="1:3" s="32" customFormat="1" ht="25.5" hidden="1" customHeight="1" x14ac:dyDescent="0.3">
      <c r="A246" s="34"/>
      <c r="B246" s="34"/>
      <c r="C246" s="36"/>
    </row>
    <row r="247" spans="1:3" s="32" customFormat="1" ht="25.5" hidden="1" customHeight="1" x14ac:dyDescent="0.3">
      <c r="A247" s="34"/>
      <c r="B247" s="34"/>
      <c r="C247" s="35"/>
    </row>
    <row r="248" spans="1:3" s="32" customFormat="1" ht="25.5" hidden="1" customHeight="1" x14ac:dyDescent="0.3">
      <c r="A248" s="34"/>
      <c r="B248" s="34"/>
      <c r="C248" s="35"/>
    </row>
    <row r="249" spans="1:3" s="32" customFormat="1" ht="25.5" hidden="1" customHeight="1" x14ac:dyDescent="0.3">
      <c r="A249" s="34"/>
      <c r="B249" s="34"/>
      <c r="C249" s="35"/>
    </row>
    <row r="250" spans="1:3" s="32" customFormat="1" ht="25.5" hidden="1" customHeight="1" x14ac:dyDescent="0.3">
      <c r="A250" s="34"/>
      <c r="B250" s="34"/>
      <c r="C250" s="35"/>
    </row>
    <row r="251" spans="1:3" s="32" customFormat="1" ht="25.5" hidden="1" customHeight="1" x14ac:dyDescent="0.3">
      <c r="A251" s="34"/>
      <c r="B251" s="34"/>
      <c r="C251" s="35"/>
    </row>
    <row r="252" spans="1:3" s="32" customFormat="1" ht="25.5" hidden="1" customHeight="1" x14ac:dyDescent="0.3">
      <c r="A252" s="34"/>
      <c r="B252" s="34"/>
      <c r="C252" s="35"/>
    </row>
    <row r="253" spans="1:3" s="32" customFormat="1" ht="25.5" hidden="1" customHeight="1" x14ac:dyDescent="0.3">
      <c r="A253" s="34"/>
      <c r="B253" s="34"/>
      <c r="C253" s="36"/>
    </row>
    <row r="254" spans="1:3" s="32" customFormat="1" ht="25.5" hidden="1" customHeight="1" x14ac:dyDescent="0.3">
      <c r="A254" s="34"/>
      <c r="B254" s="34"/>
      <c r="C254" s="35"/>
    </row>
    <row r="255" spans="1:3" s="32" customFormat="1" ht="25.5" hidden="1" customHeight="1" x14ac:dyDescent="0.3">
      <c r="A255" s="34"/>
      <c r="B255" s="34"/>
      <c r="C255" s="36"/>
    </row>
    <row r="256" spans="1:3" s="32" customFormat="1" ht="25.5" hidden="1" customHeight="1" x14ac:dyDescent="0.3">
      <c r="A256" s="34"/>
      <c r="B256" s="34"/>
      <c r="C256" s="35"/>
    </row>
    <row r="257" spans="1:3" s="32" customFormat="1" ht="25.5" hidden="1" customHeight="1" x14ac:dyDescent="0.3">
      <c r="A257" s="34"/>
      <c r="B257" s="34"/>
      <c r="C257" s="35"/>
    </row>
    <row r="258" spans="1:3" s="32" customFormat="1" ht="25.5" hidden="1" customHeight="1" x14ac:dyDescent="0.3">
      <c r="A258" s="34"/>
      <c r="B258" s="34"/>
      <c r="C258" s="35"/>
    </row>
    <row r="259" spans="1:3" s="32" customFormat="1" ht="25.5" hidden="1" customHeight="1" x14ac:dyDescent="0.3">
      <c r="A259" s="34"/>
      <c r="B259" s="34"/>
      <c r="C259" s="35"/>
    </row>
    <row r="260" spans="1:3" s="32" customFormat="1" ht="25.5" hidden="1" customHeight="1" x14ac:dyDescent="0.3">
      <c r="A260" s="34"/>
      <c r="B260" s="34"/>
      <c r="C260" s="35"/>
    </row>
    <row r="261" spans="1:3" s="32" customFormat="1" ht="25.5" hidden="1" customHeight="1" x14ac:dyDescent="0.3">
      <c r="A261" s="34"/>
      <c r="B261" s="34"/>
      <c r="C261" s="35"/>
    </row>
    <row r="262" spans="1:3" s="32" customFormat="1" ht="25.5" hidden="1" customHeight="1" x14ac:dyDescent="0.3">
      <c r="A262" s="34"/>
      <c r="B262" s="34"/>
      <c r="C262" s="35"/>
    </row>
    <row r="263" spans="1:3" s="32" customFormat="1" ht="25.5" hidden="1" customHeight="1" x14ac:dyDescent="0.3">
      <c r="A263" s="34"/>
      <c r="B263" s="34"/>
      <c r="C263" s="35"/>
    </row>
    <row r="264" spans="1:3" s="32" customFormat="1" ht="25.5" hidden="1" customHeight="1" x14ac:dyDescent="0.3">
      <c r="A264" s="34"/>
      <c r="B264" s="34"/>
      <c r="C264" s="36"/>
    </row>
    <row r="265" spans="1:3" s="32" customFormat="1" ht="25.5" hidden="1" customHeight="1" x14ac:dyDescent="0.3">
      <c r="A265" s="34"/>
      <c r="B265" s="34"/>
      <c r="C265" s="35"/>
    </row>
    <row r="266" spans="1:3" s="32" customFormat="1" ht="25.5" hidden="1" customHeight="1" x14ac:dyDescent="0.3">
      <c r="A266" s="34"/>
      <c r="B266" s="34"/>
      <c r="C266" s="35"/>
    </row>
    <row r="267" spans="1:3" s="32" customFormat="1" ht="25.5" hidden="1" customHeight="1" x14ac:dyDescent="0.3">
      <c r="A267" s="34"/>
      <c r="B267" s="34"/>
      <c r="C267" s="35"/>
    </row>
    <row r="268" spans="1:3" s="32" customFormat="1" ht="25.5" hidden="1" customHeight="1" x14ac:dyDescent="0.3">
      <c r="A268" s="34"/>
      <c r="B268" s="34"/>
      <c r="C268" s="35"/>
    </row>
    <row r="269" spans="1:3" s="32" customFormat="1" ht="25.5" hidden="1" customHeight="1" x14ac:dyDescent="0.3">
      <c r="A269" s="34"/>
      <c r="B269" s="34"/>
      <c r="C269" s="35"/>
    </row>
    <row r="270" spans="1:3" s="32" customFormat="1" ht="25.5" hidden="1" customHeight="1" x14ac:dyDescent="0.3">
      <c r="A270" s="34"/>
      <c r="B270" s="34"/>
      <c r="C270" s="35"/>
    </row>
    <row r="271" spans="1:3" s="32" customFormat="1" ht="25.5" hidden="1" customHeight="1" x14ac:dyDescent="0.3">
      <c r="A271" s="34"/>
      <c r="B271" s="34"/>
      <c r="C271" s="35"/>
    </row>
    <row r="272" spans="1:3" s="32" customFormat="1" ht="25.5" hidden="1" customHeight="1" x14ac:dyDescent="0.3">
      <c r="A272" s="34"/>
      <c r="B272" s="34"/>
      <c r="C272" s="35"/>
    </row>
    <row r="273" spans="1:3" s="32" customFormat="1" ht="25.5" hidden="1" customHeight="1" x14ac:dyDescent="0.3">
      <c r="A273" s="34"/>
      <c r="B273" s="34"/>
      <c r="C273" s="35"/>
    </row>
    <row r="274" spans="1:3" s="32" customFormat="1" ht="25.5" hidden="1" customHeight="1" x14ac:dyDescent="0.3">
      <c r="A274" s="34"/>
      <c r="B274" s="34"/>
      <c r="C274" s="36"/>
    </row>
    <row r="275" spans="1:3" s="32" customFormat="1" ht="25.5" hidden="1" customHeight="1" x14ac:dyDescent="0.3">
      <c r="A275" s="34"/>
      <c r="B275" s="34"/>
      <c r="C275" s="35"/>
    </row>
    <row r="276" spans="1:3" s="32" customFormat="1" ht="25.5" hidden="1" customHeight="1" x14ac:dyDescent="0.3">
      <c r="A276" s="34"/>
      <c r="B276" s="34"/>
      <c r="C276" s="35"/>
    </row>
    <row r="277" spans="1:3" s="32" customFormat="1" ht="25.5" hidden="1" customHeight="1" x14ac:dyDescent="0.3">
      <c r="A277" s="34"/>
      <c r="B277" s="34"/>
      <c r="C277" s="35"/>
    </row>
    <row r="278" spans="1:3" s="32" customFormat="1" ht="25.5" hidden="1" customHeight="1" x14ac:dyDescent="0.3">
      <c r="A278" s="34"/>
      <c r="B278" s="34"/>
      <c r="C278" s="35"/>
    </row>
    <row r="279" spans="1:3" s="32" customFormat="1" ht="25.5" hidden="1" customHeight="1" x14ac:dyDescent="0.3">
      <c r="A279" s="34"/>
      <c r="B279" s="34"/>
      <c r="C279" s="36"/>
    </row>
    <row r="280" spans="1:3" s="32" customFormat="1" ht="25.5" hidden="1" customHeight="1" x14ac:dyDescent="0.3">
      <c r="A280" s="34"/>
      <c r="B280" s="34"/>
      <c r="C280" s="35"/>
    </row>
    <row r="281" spans="1:3" s="32" customFormat="1" ht="25.5" hidden="1" customHeight="1" x14ac:dyDescent="0.3">
      <c r="A281" s="34"/>
      <c r="B281" s="34"/>
      <c r="C281" s="35"/>
    </row>
    <row r="282" spans="1:3" s="32" customFormat="1" ht="25.5" hidden="1" customHeight="1" x14ac:dyDescent="0.3">
      <c r="A282" s="34"/>
      <c r="B282" s="34"/>
      <c r="C282" s="35"/>
    </row>
    <row r="283" spans="1:3" s="32" customFormat="1" ht="25.5" hidden="1" customHeight="1" x14ac:dyDescent="0.3">
      <c r="A283" s="34"/>
      <c r="B283" s="34"/>
      <c r="C283" s="35"/>
    </row>
    <row r="284" spans="1:3" s="32" customFormat="1" ht="25.5" hidden="1" customHeight="1" x14ac:dyDescent="0.3">
      <c r="A284" s="34"/>
      <c r="B284" s="34"/>
      <c r="C284" s="35"/>
    </row>
    <row r="285" spans="1:3" s="32" customFormat="1" ht="25.5" hidden="1" customHeight="1" x14ac:dyDescent="0.3">
      <c r="A285" s="34"/>
      <c r="B285" s="34"/>
      <c r="C285" s="35"/>
    </row>
    <row r="286" spans="1:3" s="32" customFormat="1" ht="25.5" hidden="1" customHeight="1" x14ac:dyDescent="0.3">
      <c r="A286" s="34"/>
      <c r="B286" s="34"/>
      <c r="C286" s="35"/>
    </row>
    <row r="287" spans="1:3" s="32" customFormat="1" ht="25.5" hidden="1" customHeight="1" x14ac:dyDescent="0.3">
      <c r="A287" s="34"/>
      <c r="B287" s="34"/>
      <c r="C287" s="35"/>
    </row>
    <row r="288" spans="1:3" s="32" customFormat="1" ht="25.5" hidden="1" customHeight="1" x14ac:dyDescent="0.3">
      <c r="A288" s="34"/>
      <c r="B288" s="34"/>
      <c r="C288" s="35"/>
    </row>
    <row r="289" spans="1:3" s="32" customFormat="1" ht="25.5" hidden="1" customHeight="1" x14ac:dyDescent="0.3">
      <c r="A289" s="34"/>
      <c r="B289" s="34"/>
      <c r="C289" s="36"/>
    </row>
    <row r="290" spans="1:3" s="32" customFormat="1" ht="25.5" hidden="1" customHeight="1" x14ac:dyDescent="0.3">
      <c r="A290" s="34"/>
      <c r="B290" s="34"/>
      <c r="C290" s="36"/>
    </row>
    <row r="291" spans="1:3" s="32" customFormat="1" ht="25.5" hidden="1" customHeight="1" x14ac:dyDescent="0.3">
      <c r="A291" s="34"/>
      <c r="B291" s="34"/>
      <c r="C291" s="35"/>
    </row>
    <row r="292" spans="1:3" s="32" customFormat="1" ht="25.5" hidden="1" customHeight="1" x14ac:dyDescent="0.3">
      <c r="A292" s="34"/>
      <c r="B292" s="34"/>
      <c r="C292" s="35"/>
    </row>
    <row r="293" spans="1:3" s="32" customFormat="1" ht="25.5" hidden="1" customHeight="1" x14ac:dyDescent="0.3">
      <c r="A293" s="34"/>
      <c r="B293" s="34"/>
      <c r="C293" s="35"/>
    </row>
    <row r="294" spans="1:3" s="32" customFormat="1" ht="25.5" hidden="1" customHeight="1" x14ac:dyDescent="0.3">
      <c r="A294" s="34"/>
      <c r="B294" s="34"/>
      <c r="C294" s="35"/>
    </row>
    <row r="295" spans="1:3" s="32" customFormat="1" ht="25.5" hidden="1" customHeight="1" x14ac:dyDescent="0.3">
      <c r="A295" s="34"/>
      <c r="B295" s="34"/>
      <c r="C295" s="35"/>
    </row>
    <row r="296" spans="1:3" s="32" customFormat="1" ht="25.5" hidden="1" customHeight="1" x14ac:dyDescent="0.3">
      <c r="A296" s="34"/>
      <c r="B296" s="34"/>
      <c r="C296" s="35"/>
    </row>
    <row r="297" spans="1:3" s="32" customFormat="1" ht="25.5" hidden="1" customHeight="1" x14ac:dyDescent="0.3">
      <c r="A297" s="34"/>
      <c r="B297" s="34"/>
      <c r="C297" s="35"/>
    </row>
    <row r="298" spans="1:3" s="32" customFormat="1" ht="25.5" hidden="1" customHeight="1" x14ac:dyDescent="0.3">
      <c r="A298" s="34"/>
      <c r="B298" s="34"/>
      <c r="C298" s="35"/>
    </row>
    <row r="299" spans="1:3" s="32" customFormat="1" ht="25.5" hidden="1" customHeight="1" x14ac:dyDescent="0.3">
      <c r="A299" s="34"/>
      <c r="B299" s="34"/>
      <c r="C299" s="36"/>
    </row>
    <row r="300" spans="1:3" s="32" customFormat="1" ht="25.5" hidden="1" customHeight="1" x14ac:dyDescent="0.3">
      <c r="A300" s="34"/>
      <c r="B300" s="34"/>
      <c r="C300" s="35"/>
    </row>
    <row r="301" spans="1:3" s="32" customFormat="1" ht="25.5" hidden="1" customHeight="1" x14ac:dyDescent="0.3">
      <c r="A301" s="34"/>
      <c r="B301" s="34"/>
      <c r="C301" s="35"/>
    </row>
    <row r="302" spans="1:3" s="32" customFormat="1" ht="25.5" hidden="1" customHeight="1" x14ac:dyDescent="0.3">
      <c r="A302" s="34"/>
      <c r="B302" s="34"/>
      <c r="C302" s="35"/>
    </row>
    <row r="303" spans="1:3" s="32" customFormat="1" ht="25.5" hidden="1" customHeight="1" x14ac:dyDescent="0.3">
      <c r="A303" s="34"/>
      <c r="B303" s="34"/>
      <c r="C303" s="35"/>
    </row>
    <row r="304" spans="1:3" s="32" customFormat="1" ht="25.5" hidden="1" customHeight="1" x14ac:dyDescent="0.3">
      <c r="A304" s="34"/>
      <c r="B304" s="34"/>
      <c r="C304" s="35"/>
    </row>
    <row r="305" spans="1:3" s="32" customFormat="1" ht="25.5" hidden="1" customHeight="1" x14ac:dyDescent="0.3">
      <c r="A305" s="34"/>
      <c r="B305" s="34"/>
      <c r="C305" s="35"/>
    </row>
    <row r="306" spans="1:3" s="32" customFormat="1" ht="25.5" hidden="1" customHeight="1" x14ac:dyDescent="0.3">
      <c r="A306" s="34"/>
      <c r="B306" s="34"/>
      <c r="C306" s="35"/>
    </row>
    <row r="307" spans="1:3" s="32" customFormat="1" ht="25.5" hidden="1" customHeight="1" x14ac:dyDescent="0.3">
      <c r="A307" s="34"/>
      <c r="B307" s="34"/>
      <c r="C307" s="35"/>
    </row>
    <row r="308" spans="1:3" s="32" customFormat="1" ht="25.5" hidden="1" customHeight="1" x14ac:dyDescent="0.3">
      <c r="A308" s="34"/>
      <c r="B308" s="34"/>
      <c r="C308" s="36"/>
    </row>
    <row r="309" spans="1:3" s="32" customFormat="1" ht="25.5" hidden="1" customHeight="1" x14ac:dyDescent="0.3">
      <c r="A309" s="34"/>
      <c r="B309" s="34"/>
      <c r="C309" s="35"/>
    </row>
    <row r="310" spans="1:3" s="32" customFormat="1" ht="25.5" hidden="1" customHeight="1" x14ac:dyDescent="0.3">
      <c r="A310" s="34"/>
      <c r="B310" s="34"/>
      <c r="C310" s="35"/>
    </row>
    <row r="311" spans="1:3" s="32" customFormat="1" ht="25.5" hidden="1" customHeight="1" x14ac:dyDescent="0.3">
      <c r="A311" s="34"/>
      <c r="B311" s="34"/>
      <c r="C311" s="36"/>
    </row>
    <row r="312" spans="1:3" s="32" customFormat="1" ht="25.5" hidden="1" customHeight="1" x14ac:dyDescent="0.3">
      <c r="A312" s="34"/>
      <c r="B312" s="34"/>
      <c r="C312" s="36"/>
    </row>
    <row r="313" spans="1:3" s="32" customFormat="1" ht="25.5" hidden="1" customHeight="1" x14ac:dyDescent="0.3">
      <c r="A313" s="34"/>
      <c r="B313" s="34"/>
      <c r="C313" s="35"/>
    </row>
    <row r="314" spans="1:3" s="32" customFormat="1" ht="25.5" hidden="1" customHeight="1" x14ac:dyDescent="0.3">
      <c r="A314" s="34"/>
      <c r="B314" s="34"/>
      <c r="C314" s="35"/>
    </row>
    <row r="315" spans="1:3" s="32" customFormat="1" ht="25.5" hidden="1" customHeight="1" x14ac:dyDescent="0.3">
      <c r="A315" s="34"/>
      <c r="B315" s="34"/>
      <c r="C315" s="35"/>
    </row>
    <row r="316" spans="1:3" s="32" customFormat="1" ht="25.5" hidden="1" customHeight="1" x14ac:dyDescent="0.3">
      <c r="A316" s="34"/>
      <c r="B316" s="34"/>
      <c r="C316" s="35"/>
    </row>
    <row r="317" spans="1:3" s="32" customFormat="1" ht="25.5" hidden="1" customHeight="1" x14ac:dyDescent="0.3">
      <c r="A317" s="34"/>
      <c r="B317" s="34"/>
      <c r="C317" s="35"/>
    </row>
    <row r="318" spans="1:3" s="32" customFormat="1" ht="25.5" hidden="1" customHeight="1" x14ac:dyDescent="0.3">
      <c r="A318" s="34"/>
      <c r="B318" s="34"/>
      <c r="C318" s="35"/>
    </row>
    <row r="319" spans="1:3" s="32" customFormat="1" ht="25.5" hidden="1" customHeight="1" x14ac:dyDescent="0.3">
      <c r="A319" s="34"/>
      <c r="B319" s="34"/>
      <c r="C319" s="35"/>
    </row>
    <row r="320" spans="1:3" s="32" customFormat="1" ht="25.5" hidden="1" customHeight="1" x14ac:dyDescent="0.3">
      <c r="A320" s="34"/>
      <c r="B320" s="34"/>
      <c r="C320" s="35"/>
    </row>
    <row r="321" spans="1:3" s="32" customFormat="1" ht="25.5" hidden="1" customHeight="1" x14ac:dyDescent="0.3">
      <c r="A321" s="34"/>
      <c r="B321" s="34"/>
      <c r="C321" s="35"/>
    </row>
    <row r="322" spans="1:3" s="32" customFormat="1" ht="25.5" hidden="1" customHeight="1" x14ac:dyDescent="0.3">
      <c r="A322" s="34"/>
      <c r="B322" s="34"/>
      <c r="C322" s="35"/>
    </row>
    <row r="323" spans="1:3" s="32" customFormat="1" ht="25.5" hidden="1" customHeight="1" x14ac:dyDescent="0.3">
      <c r="A323" s="34"/>
      <c r="B323" s="34"/>
      <c r="C323" s="35"/>
    </row>
    <row r="324" spans="1:3" s="32" customFormat="1" ht="25.5" hidden="1" customHeight="1" x14ac:dyDescent="0.3">
      <c r="A324" s="34"/>
      <c r="B324" s="34"/>
      <c r="C324" s="35"/>
    </row>
    <row r="325" spans="1:3" s="32" customFormat="1" ht="25.5" hidden="1" customHeight="1" x14ac:dyDescent="0.3">
      <c r="A325" s="34"/>
      <c r="B325" s="34"/>
      <c r="C325" s="36"/>
    </row>
    <row r="326" spans="1:3" s="32" customFormat="1" ht="25.5" hidden="1" customHeight="1" x14ac:dyDescent="0.3">
      <c r="A326" s="34"/>
      <c r="B326" s="34"/>
      <c r="C326" s="35"/>
    </row>
    <row r="327" spans="1:3" s="32" customFormat="1" ht="25.5" hidden="1" customHeight="1" x14ac:dyDescent="0.3">
      <c r="A327" s="34"/>
      <c r="B327" s="34"/>
      <c r="C327" s="35"/>
    </row>
    <row r="328" spans="1:3" s="32" customFormat="1" ht="25.5" hidden="1" customHeight="1" x14ac:dyDescent="0.3">
      <c r="A328" s="34"/>
      <c r="B328" s="34"/>
      <c r="C328" s="35"/>
    </row>
    <row r="329" spans="1:3" s="32" customFormat="1" ht="25.5" hidden="1" customHeight="1" x14ac:dyDescent="0.3">
      <c r="A329" s="34"/>
      <c r="B329" s="34"/>
      <c r="C329" s="35"/>
    </row>
    <row r="330" spans="1:3" s="32" customFormat="1" ht="25.5" hidden="1" customHeight="1" x14ac:dyDescent="0.3">
      <c r="A330" s="34"/>
      <c r="B330" s="34"/>
      <c r="C330" s="35"/>
    </row>
    <row r="331" spans="1:3" s="32" customFormat="1" ht="25.5" hidden="1" customHeight="1" x14ac:dyDescent="0.3">
      <c r="A331" s="34"/>
      <c r="B331" s="34"/>
      <c r="C331" s="35"/>
    </row>
    <row r="332" spans="1:3" s="32" customFormat="1" ht="25.5" hidden="1" customHeight="1" x14ac:dyDescent="0.3">
      <c r="A332" s="34"/>
      <c r="B332" s="34"/>
      <c r="C332" s="36"/>
    </row>
    <row r="333" spans="1:3" s="32" customFormat="1" ht="25.5" hidden="1" customHeight="1" x14ac:dyDescent="0.3">
      <c r="A333" s="34"/>
      <c r="B333" s="34"/>
      <c r="C333" s="35"/>
    </row>
    <row r="334" spans="1:3" s="32" customFormat="1" ht="25.5" hidden="1" customHeight="1" x14ac:dyDescent="0.3">
      <c r="A334" s="34"/>
      <c r="B334" s="34"/>
      <c r="C334" s="35"/>
    </row>
    <row r="335" spans="1:3" s="32" customFormat="1" ht="25.5" hidden="1" customHeight="1" x14ac:dyDescent="0.3">
      <c r="A335" s="34"/>
      <c r="B335" s="34"/>
      <c r="C335" s="35"/>
    </row>
    <row r="336" spans="1:3" s="32" customFormat="1" ht="25.5" hidden="1" customHeight="1" x14ac:dyDescent="0.3">
      <c r="A336" s="34"/>
      <c r="B336" s="34"/>
      <c r="C336" s="35"/>
    </row>
    <row r="337" spans="1:3" s="32" customFormat="1" ht="25.5" hidden="1" customHeight="1" x14ac:dyDescent="0.3">
      <c r="A337" s="34"/>
      <c r="B337" s="34"/>
      <c r="C337" s="35"/>
    </row>
    <row r="338" spans="1:3" s="32" customFormat="1" ht="25.5" hidden="1" customHeight="1" x14ac:dyDescent="0.3">
      <c r="A338" s="34"/>
      <c r="B338" s="34"/>
      <c r="C338" s="35"/>
    </row>
    <row r="339" spans="1:3" s="32" customFormat="1" ht="25.5" hidden="1" customHeight="1" x14ac:dyDescent="0.3">
      <c r="A339" s="34"/>
      <c r="B339" s="34"/>
      <c r="C339" s="35"/>
    </row>
    <row r="340" spans="1:3" s="32" customFormat="1" ht="25.5" hidden="1" customHeight="1" x14ac:dyDescent="0.3">
      <c r="A340" s="34"/>
      <c r="B340" s="34"/>
      <c r="C340" s="35"/>
    </row>
    <row r="341" spans="1:3" s="32" customFormat="1" ht="25.5" hidden="1" customHeight="1" x14ac:dyDescent="0.3">
      <c r="A341" s="34"/>
      <c r="B341" s="34"/>
      <c r="C341" s="35"/>
    </row>
    <row r="342" spans="1:3" s="32" customFormat="1" ht="25.5" hidden="1" customHeight="1" x14ac:dyDescent="0.3">
      <c r="A342" s="34"/>
      <c r="B342" s="34"/>
      <c r="C342" s="36"/>
    </row>
    <row r="343" spans="1:3" s="32" customFormat="1" ht="25.5" hidden="1" customHeight="1" x14ac:dyDescent="0.3">
      <c r="A343" s="34"/>
      <c r="B343" s="34"/>
      <c r="C343" s="35"/>
    </row>
    <row r="344" spans="1:3" s="32" customFormat="1" ht="25.5" hidden="1" customHeight="1" x14ac:dyDescent="0.3">
      <c r="A344" s="34"/>
      <c r="B344" s="34"/>
      <c r="C344" s="35"/>
    </row>
    <row r="345" spans="1:3" s="32" customFormat="1" ht="25.5" hidden="1" customHeight="1" x14ac:dyDescent="0.3">
      <c r="A345" s="34"/>
      <c r="B345" s="34"/>
      <c r="C345" s="35"/>
    </row>
    <row r="346" spans="1:3" s="32" customFormat="1" ht="25.5" hidden="1" customHeight="1" x14ac:dyDescent="0.3">
      <c r="A346" s="34"/>
      <c r="B346" s="34"/>
      <c r="C346" s="35"/>
    </row>
    <row r="347" spans="1:3" s="32" customFormat="1" ht="25.5" hidden="1" customHeight="1" x14ac:dyDescent="0.3">
      <c r="A347" s="34"/>
      <c r="B347" s="34"/>
      <c r="C347" s="35"/>
    </row>
    <row r="348" spans="1:3" s="32" customFormat="1" ht="25.5" hidden="1" customHeight="1" x14ac:dyDescent="0.3">
      <c r="A348" s="34"/>
      <c r="B348" s="34"/>
      <c r="C348" s="35"/>
    </row>
    <row r="349" spans="1:3" s="32" customFormat="1" ht="25.5" hidden="1" customHeight="1" x14ac:dyDescent="0.3">
      <c r="A349" s="34"/>
      <c r="B349" s="34"/>
      <c r="C349" s="35"/>
    </row>
    <row r="350" spans="1:3" s="32" customFormat="1" ht="25.5" hidden="1" customHeight="1" x14ac:dyDescent="0.3">
      <c r="A350" s="34"/>
      <c r="B350" s="34"/>
      <c r="C350" s="35"/>
    </row>
    <row r="351" spans="1:3" s="32" customFormat="1" ht="25.5" hidden="1" customHeight="1" x14ac:dyDescent="0.3">
      <c r="A351" s="34"/>
      <c r="B351" s="34"/>
      <c r="C351" s="35"/>
    </row>
    <row r="352" spans="1:3" s="32" customFormat="1" ht="25.5" hidden="1" customHeight="1" x14ac:dyDescent="0.3">
      <c r="A352" s="34"/>
      <c r="B352" s="34"/>
      <c r="C352" s="36"/>
    </row>
    <row r="353" spans="1:3" s="32" customFormat="1" ht="25.5" hidden="1" customHeight="1" x14ac:dyDescent="0.3">
      <c r="A353" s="34"/>
      <c r="B353" s="34"/>
      <c r="C353" s="35"/>
    </row>
    <row r="354" spans="1:3" s="32" customFormat="1" ht="25.5" hidden="1" customHeight="1" x14ac:dyDescent="0.3">
      <c r="A354" s="34"/>
      <c r="B354" s="34"/>
      <c r="C354" s="35"/>
    </row>
    <row r="355" spans="1:3" s="32" customFormat="1" ht="25.5" hidden="1" customHeight="1" x14ac:dyDescent="0.3">
      <c r="A355" s="34"/>
      <c r="B355" s="34"/>
      <c r="C355" s="36"/>
    </row>
    <row r="356" spans="1:3" s="32" customFormat="1" ht="25.5" hidden="1" customHeight="1" x14ac:dyDescent="0.3">
      <c r="A356" s="34"/>
      <c r="B356" s="34"/>
      <c r="C356" s="35"/>
    </row>
    <row r="357" spans="1:3" s="32" customFormat="1" ht="25.5" hidden="1" customHeight="1" x14ac:dyDescent="0.3">
      <c r="A357" s="34"/>
      <c r="B357" s="34"/>
      <c r="C357" s="35"/>
    </row>
    <row r="358" spans="1:3" s="32" customFormat="1" ht="25.5" hidden="1" customHeight="1" x14ac:dyDescent="0.3">
      <c r="A358" s="34"/>
      <c r="B358" s="34"/>
      <c r="C358" s="35"/>
    </row>
    <row r="359" spans="1:3" s="32" customFormat="1" ht="25.5" hidden="1" customHeight="1" x14ac:dyDescent="0.3">
      <c r="A359" s="34"/>
      <c r="B359" s="34"/>
      <c r="C359" s="36"/>
    </row>
    <row r="360" spans="1:3" s="32" customFormat="1" ht="25.5" hidden="1" customHeight="1" x14ac:dyDescent="0.3">
      <c r="A360" s="34"/>
      <c r="B360" s="34"/>
      <c r="C360" s="36"/>
    </row>
    <row r="361" spans="1:3" s="32" customFormat="1" ht="25.5" hidden="1" customHeight="1" x14ac:dyDescent="0.3">
      <c r="A361" s="34"/>
      <c r="B361" s="34"/>
      <c r="C361" s="35"/>
    </row>
    <row r="362" spans="1:3" s="32" customFormat="1" ht="25.5" hidden="1" customHeight="1" x14ac:dyDescent="0.3">
      <c r="A362" s="34"/>
      <c r="B362" s="34"/>
      <c r="C362" s="35"/>
    </row>
    <row r="363" spans="1:3" s="32" customFormat="1" ht="25.5" hidden="1" customHeight="1" x14ac:dyDescent="0.3">
      <c r="A363" s="34"/>
      <c r="B363" s="34"/>
      <c r="C363" s="35"/>
    </row>
    <row r="364" spans="1:3" s="32" customFormat="1" ht="25.5" hidden="1" customHeight="1" x14ac:dyDescent="0.3">
      <c r="A364" s="34"/>
      <c r="B364" s="34"/>
      <c r="C364" s="35"/>
    </row>
    <row r="365" spans="1:3" s="32" customFormat="1" ht="25.5" hidden="1" customHeight="1" x14ac:dyDescent="0.3">
      <c r="A365" s="34"/>
      <c r="B365" s="34"/>
      <c r="C365" s="35"/>
    </row>
    <row r="366" spans="1:3" s="32" customFormat="1" ht="25.5" hidden="1" customHeight="1" x14ac:dyDescent="0.3">
      <c r="A366" s="34"/>
      <c r="B366" s="34"/>
      <c r="C366" s="35"/>
    </row>
    <row r="367" spans="1:3" s="32" customFormat="1" ht="25.5" hidden="1" customHeight="1" x14ac:dyDescent="0.3">
      <c r="A367" s="34"/>
      <c r="B367" s="34"/>
      <c r="C367" s="36"/>
    </row>
    <row r="368" spans="1:3" s="32" customFormat="1" ht="25.5" hidden="1" customHeight="1" x14ac:dyDescent="0.3">
      <c r="A368" s="34"/>
      <c r="B368" s="34"/>
      <c r="C368" s="35"/>
    </row>
    <row r="369" spans="1:3" s="32" customFormat="1" ht="25.5" hidden="1" customHeight="1" x14ac:dyDescent="0.3">
      <c r="A369" s="34"/>
      <c r="B369" s="34"/>
      <c r="C369" s="35"/>
    </row>
    <row r="370" spans="1:3" s="32" customFormat="1" ht="25.5" hidden="1" customHeight="1" x14ac:dyDescent="0.3">
      <c r="A370" s="34"/>
      <c r="B370" s="34"/>
      <c r="C370" s="35"/>
    </row>
    <row r="371" spans="1:3" s="32" customFormat="1" ht="25.5" hidden="1" customHeight="1" x14ac:dyDescent="0.3">
      <c r="A371" s="34"/>
      <c r="B371" s="34"/>
      <c r="C371" s="35"/>
    </row>
    <row r="372" spans="1:3" s="32" customFormat="1" ht="25.5" hidden="1" customHeight="1" x14ac:dyDescent="0.3">
      <c r="A372" s="34"/>
      <c r="B372" s="34"/>
      <c r="C372" s="35"/>
    </row>
    <row r="373" spans="1:3" s="32" customFormat="1" ht="25.5" hidden="1" customHeight="1" x14ac:dyDescent="0.3">
      <c r="A373" s="34"/>
      <c r="B373" s="34"/>
      <c r="C373" s="36"/>
    </row>
    <row r="374" spans="1:3" s="32" customFormat="1" ht="25.5" hidden="1" customHeight="1" x14ac:dyDescent="0.3">
      <c r="A374" s="34"/>
      <c r="B374" s="34"/>
      <c r="C374" s="35"/>
    </row>
    <row r="375" spans="1:3" s="32" customFormat="1" ht="25.5" hidden="1" customHeight="1" x14ac:dyDescent="0.3">
      <c r="A375" s="34"/>
      <c r="B375" s="34"/>
      <c r="C375" s="35"/>
    </row>
    <row r="376" spans="1:3" s="32" customFormat="1" ht="25.5" hidden="1" customHeight="1" x14ac:dyDescent="0.3">
      <c r="A376" s="34"/>
      <c r="B376" s="34"/>
      <c r="C376" s="35"/>
    </row>
    <row r="377" spans="1:3" s="32" customFormat="1" ht="25.5" hidden="1" customHeight="1" x14ac:dyDescent="0.3">
      <c r="A377" s="34"/>
      <c r="B377" s="34"/>
      <c r="C377" s="36"/>
    </row>
    <row r="378" spans="1:3" s="32" customFormat="1" ht="25.5" hidden="1" customHeight="1" x14ac:dyDescent="0.3">
      <c r="A378" s="34"/>
      <c r="B378" s="34"/>
      <c r="C378" s="36"/>
    </row>
    <row r="379" spans="1:3" s="32" customFormat="1" ht="25.5" hidden="1" customHeight="1" x14ac:dyDescent="0.3">
      <c r="A379" s="34"/>
      <c r="B379" s="34"/>
      <c r="C379" s="35"/>
    </row>
    <row r="380" spans="1:3" s="32" customFormat="1" ht="25.5" hidden="1" customHeight="1" x14ac:dyDescent="0.3">
      <c r="A380" s="34"/>
      <c r="B380" s="34"/>
      <c r="C380" s="35"/>
    </row>
    <row r="381" spans="1:3" s="32" customFormat="1" ht="25.5" hidden="1" customHeight="1" x14ac:dyDescent="0.3">
      <c r="A381" s="34"/>
      <c r="B381" s="34"/>
      <c r="C381" s="35"/>
    </row>
    <row r="382" spans="1:3" s="32" customFormat="1" ht="25.5" hidden="1" customHeight="1" x14ac:dyDescent="0.3">
      <c r="A382" s="34"/>
      <c r="B382" s="34"/>
      <c r="C382" s="35"/>
    </row>
    <row r="383" spans="1:3" s="32" customFormat="1" ht="25.5" hidden="1" customHeight="1" x14ac:dyDescent="0.3">
      <c r="A383" s="34"/>
      <c r="B383" s="34"/>
      <c r="C383" s="35"/>
    </row>
    <row r="384" spans="1:3" s="32" customFormat="1" ht="25.5" hidden="1" customHeight="1" x14ac:dyDescent="0.3">
      <c r="A384" s="34"/>
      <c r="B384" s="34"/>
      <c r="C384" s="35"/>
    </row>
    <row r="385" spans="1:3" s="32" customFormat="1" ht="25.5" hidden="1" customHeight="1" x14ac:dyDescent="0.3">
      <c r="A385" s="34"/>
      <c r="B385" s="34"/>
      <c r="C385" s="35"/>
    </row>
    <row r="386" spans="1:3" s="32" customFormat="1" ht="25.5" hidden="1" customHeight="1" x14ac:dyDescent="0.3">
      <c r="A386" s="34"/>
      <c r="B386" s="34"/>
      <c r="C386" s="35"/>
    </row>
    <row r="387" spans="1:3" s="32" customFormat="1" ht="25.5" hidden="1" customHeight="1" x14ac:dyDescent="0.3">
      <c r="A387" s="34"/>
      <c r="B387" s="34"/>
      <c r="C387" s="36"/>
    </row>
    <row r="388" spans="1:3" s="32" customFormat="1" ht="25.5" hidden="1" customHeight="1" x14ac:dyDescent="0.3">
      <c r="A388" s="34"/>
      <c r="B388" s="34"/>
      <c r="C388" s="35"/>
    </row>
    <row r="389" spans="1:3" s="32" customFormat="1" ht="25.5" hidden="1" customHeight="1" x14ac:dyDescent="0.3">
      <c r="A389" s="34"/>
      <c r="B389" s="34"/>
      <c r="C389" s="35"/>
    </row>
    <row r="390" spans="1:3" s="32" customFormat="1" ht="25.5" hidden="1" customHeight="1" x14ac:dyDescent="0.3">
      <c r="A390" s="34"/>
      <c r="B390" s="34"/>
      <c r="C390" s="35"/>
    </row>
    <row r="391" spans="1:3" s="32" customFormat="1" ht="25.5" hidden="1" customHeight="1" x14ac:dyDescent="0.3">
      <c r="A391" s="34"/>
      <c r="B391" s="34"/>
      <c r="C391" s="35"/>
    </row>
    <row r="392" spans="1:3" s="32" customFormat="1" ht="25.5" hidden="1" customHeight="1" x14ac:dyDescent="0.3">
      <c r="A392" s="34"/>
      <c r="B392" s="34"/>
      <c r="C392" s="35"/>
    </row>
    <row r="393" spans="1:3" s="32" customFormat="1" ht="25.5" hidden="1" customHeight="1" x14ac:dyDescent="0.3">
      <c r="A393" s="34"/>
      <c r="B393" s="34"/>
      <c r="C393" s="35"/>
    </row>
    <row r="394" spans="1:3" s="32" customFormat="1" ht="25.5" hidden="1" customHeight="1" x14ac:dyDescent="0.3">
      <c r="A394" s="34"/>
      <c r="B394" s="34"/>
      <c r="C394" s="35"/>
    </row>
    <row r="395" spans="1:3" s="32" customFormat="1" ht="25.5" hidden="1" customHeight="1" x14ac:dyDescent="0.3">
      <c r="A395" s="34"/>
      <c r="B395" s="34"/>
      <c r="C395" s="35"/>
    </row>
    <row r="396" spans="1:3" s="32" customFormat="1" ht="25.5" hidden="1" customHeight="1" x14ac:dyDescent="0.3">
      <c r="A396" s="34"/>
      <c r="B396" s="34"/>
      <c r="C396" s="36"/>
    </row>
    <row r="397" spans="1:3" s="32" customFormat="1" ht="25.5" hidden="1" customHeight="1" x14ac:dyDescent="0.3">
      <c r="A397" s="34"/>
      <c r="B397" s="34"/>
      <c r="C397" s="35"/>
    </row>
    <row r="398" spans="1:3" s="32" customFormat="1" ht="25.5" hidden="1" customHeight="1" x14ac:dyDescent="0.3">
      <c r="A398" s="34"/>
      <c r="B398" s="34"/>
      <c r="C398" s="35"/>
    </row>
    <row r="399" spans="1:3" s="32" customFormat="1" ht="25.5" hidden="1" customHeight="1" x14ac:dyDescent="0.3">
      <c r="A399" s="34"/>
      <c r="B399" s="34"/>
      <c r="C399" s="36"/>
    </row>
    <row r="400" spans="1:3" s="32" customFormat="1" ht="25.5" hidden="1" customHeight="1" x14ac:dyDescent="0.3">
      <c r="A400" s="34"/>
      <c r="B400" s="34"/>
      <c r="C400" s="35"/>
    </row>
    <row r="401" spans="1:3" s="32" customFormat="1" ht="25.5" hidden="1" customHeight="1" x14ac:dyDescent="0.3">
      <c r="A401" s="34"/>
      <c r="B401" s="34"/>
      <c r="C401" s="35"/>
    </row>
    <row r="402" spans="1:3" s="32" customFormat="1" ht="25.5" hidden="1" customHeight="1" x14ac:dyDescent="0.3">
      <c r="A402" s="34"/>
      <c r="B402" s="34"/>
      <c r="C402" s="36"/>
    </row>
    <row r="403" spans="1:3" s="32" customFormat="1" ht="25.5" hidden="1" customHeight="1" x14ac:dyDescent="0.3">
      <c r="A403" s="34"/>
      <c r="B403" s="34"/>
      <c r="C403" s="35"/>
    </row>
    <row r="404" spans="1:3" s="32" customFormat="1" ht="25.5" hidden="1" customHeight="1" x14ac:dyDescent="0.3">
      <c r="A404" s="34"/>
      <c r="B404" s="34"/>
      <c r="C404" s="35"/>
    </row>
    <row r="405" spans="1:3" s="32" customFormat="1" ht="25.5" hidden="1" customHeight="1" x14ac:dyDescent="0.3">
      <c r="A405" s="34"/>
      <c r="B405" s="34"/>
      <c r="C405" s="36"/>
    </row>
    <row r="406" spans="1:3" s="32" customFormat="1" ht="25.5" hidden="1" customHeight="1" x14ac:dyDescent="0.3">
      <c r="A406" s="34"/>
      <c r="B406" s="34"/>
      <c r="C406" s="35"/>
    </row>
    <row r="407" spans="1:3" s="32" customFormat="1" ht="25.5" hidden="1" customHeight="1" x14ac:dyDescent="0.3">
      <c r="A407" s="34"/>
      <c r="B407" s="34"/>
      <c r="C407" s="35"/>
    </row>
    <row r="408" spans="1:3" s="32" customFormat="1" ht="25.5" hidden="1" customHeight="1" x14ac:dyDescent="0.3">
      <c r="A408" s="34"/>
      <c r="B408" s="34"/>
      <c r="C408" s="36"/>
    </row>
    <row r="409" spans="1:3" s="32" customFormat="1" ht="25.5" hidden="1" customHeight="1" x14ac:dyDescent="0.3">
      <c r="A409" s="34"/>
      <c r="B409" s="34"/>
      <c r="C409" s="35"/>
    </row>
    <row r="410" spans="1:3" ht="14.4" hidden="1" x14ac:dyDescent="0.3"/>
    <row r="411" spans="1:3" ht="14.4" hidden="1" x14ac:dyDescent="0.3"/>
    <row r="412" spans="1:3" ht="14.4" hidden="1" x14ac:dyDescent="0.3"/>
    <row r="413" spans="1:3" ht="14.4" hidden="1" x14ac:dyDescent="0.3"/>
    <row r="414" spans="1:3" ht="14.4" hidden="1" x14ac:dyDescent="0.3"/>
    <row r="415" spans="1:3" ht="14.4" hidden="1" x14ac:dyDescent="0.3"/>
    <row r="416" spans="1:3" ht="14.4" hidden="1" x14ac:dyDescent="0.3"/>
    <row r="417" ht="14.4" hidden="1" x14ac:dyDescent="0.3"/>
    <row r="418" ht="14.4" hidden="1" x14ac:dyDescent="0.3"/>
    <row r="419" ht="14.4" hidden="1" x14ac:dyDescent="0.3"/>
    <row r="420" ht="14.4" hidden="1" x14ac:dyDescent="0.3"/>
    <row r="421" ht="14.4" hidden="1" x14ac:dyDescent="0.3"/>
    <row r="422" ht="14.4" x14ac:dyDescent="0.3"/>
    <row r="423" ht="15" customHeight="1" x14ac:dyDescent="0.3"/>
  </sheetData>
  <sheetProtection insertRows="0"/>
  <mergeCells count="5">
    <mergeCell ref="A4:A5"/>
    <mergeCell ref="B4:B5"/>
    <mergeCell ref="C4:C5"/>
    <mergeCell ref="A2:D2"/>
    <mergeCell ref="A1:D1"/>
  </mergeCells>
  <printOptions horizontalCentered="1"/>
  <pageMargins left="0.74803149606299213" right="0.55118110236220474" top="0.59" bottom="0.67" header="0.19685039370078741" footer="0.4"/>
  <pageSetup scale="80" orientation="portrait" r:id="rId1"/>
  <headerFooter>
    <oddFooter>&amp;L&amp;"-,Cursiva"&amp;10Ejercicio Fiscal 2017&amp;R&amp;10Página &amp;P de &amp;N&amp;K00+000-&amp;11----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opLeftCell="A70" zoomScaleNormal="100" workbookViewId="0">
      <selection activeCell="C77" sqref="C77:E77"/>
    </sheetView>
  </sheetViews>
  <sheetFormatPr baseColWidth="10" defaultColWidth="0" defaultRowHeight="0" customHeight="1" zeroHeight="1" x14ac:dyDescent="0.3"/>
  <cols>
    <col min="1" max="4" width="2.33203125" style="37" customWidth="1"/>
    <col min="5" max="5" width="67.5546875" style="37" customWidth="1"/>
    <col min="6" max="6" width="20" style="32" customWidth="1"/>
    <col min="7" max="7" width="6.88671875" hidden="1" customWidth="1"/>
    <col min="8" max="16" width="0" hidden="1" customWidth="1"/>
    <col min="17" max="251" width="11.44140625" hidden="1" customWidth="1"/>
    <col min="252" max="252" width="1" customWidth="1"/>
  </cols>
  <sheetData>
    <row r="1" spans="1:7" s="328" customFormat="1" ht="44.25" customHeight="1" x14ac:dyDescent="0.3">
      <c r="A1" s="784" t="s">
        <v>1138</v>
      </c>
      <c r="B1" s="785"/>
      <c r="C1" s="785"/>
      <c r="D1" s="785"/>
      <c r="E1" s="785"/>
      <c r="F1" s="786"/>
    </row>
    <row r="2" spans="1:7" s="328" customFormat="1" ht="27" customHeight="1" x14ac:dyDescent="0.3">
      <c r="A2" s="787" t="str">
        <f>'Objetivos PMD'!$B$3</f>
        <v>Municipio:  DIF Totatiche, Jalisco</v>
      </c>
      <c r="B2" s="788"/>
      <c r="C2" s="788"/>
      <c r="D2" s="788"/>
      <c r="E2" s="788"/>
      <c r="F2" s="789"/>
    </row>
    <row r="3" spans="1:7" s="331" customFormat="1" ht="29.25" customHeight="1" x14ac:dyDescent="0.3">
      <c r="A3" s="790"/>
      <c r="B3" s="791"/>
      <c r="C3" s="791"/>
      <c r="D3" s="792"/>
      <c r="E3" s="446"/>
      <c r="F3" s="329" t="s">
        <v>1139</v>
      </c>
      <c r="G3" s="330"/>
    </row>
    <row r="4" spans="1:7" s="332" customFormat="1" ht="20.100000000000001" customHeight="1" x14ac:dyDescent="0.3">
      <c r="A4" s="417">
        <v>1</v>
      </c>
      <c r="B4" s="793" t="s">
        <v>1140</v>
      </c>
      <c r="C4" s="794"/>
      <c r="D4" s="794"/>
      <c r="E4" s="795"/>
      <c r="F4" s="418">
        <f>SUM(F5+F8+F13+F23+F25+F28+F32+F37)</f>
        <v>0</v>
      </c>
    </row>
    <row r="5" spans="1:7" s="332" customFormat="1" ht="20.100000000000001" customHeight="1" x14ac:dyDescent="0.3">
      <c r="A5" s="419" t="s">
        <v>1141</v>
      </c>
      <c r="B5" s="420" t="s">
        <v>1141</v>
      </c>
      <c r="C5" s="796" t="s">
        <v>1142</v>
      </c>
      <c r="D5" s="797"/>
      <c r="E5" s="798"/>
      <c r="F5" s="421">
        <f>SUM(F6:F7)</f>
        <v>0</v>
      </c>
    </row>
    <row r="6" spans="1:7" s="192" customFormat="1" ht="20.100000000000001" customHeight="1" x14ac:dyDescent="0.3">
      <c r="A6" s="414"/>
      <c r="B6" s="415" t="s">
        <v>1141</v>
      </c>
      <c r="C6" s="415" t="s">
        <v>1141</v>
      </c>
      <c r="D6" s="415" t="s">
        <v>1143</v>
      </c>
      <c r="E6" s="295" t="s">
        <v>1144</v>
      </c>
      <c r="F6" s="320">
        <v>0</v>
      </c>
    </row>
    <row r="7" spans="1:7" s="192" customFormat="1" ht="20.100000000000001" customHeight="1" x14ac:dyDescent="0.3">
      <c r="A7" s="414"/>
      <c r="B7" s="415" t="s">
        <v>1141</v>
      </c>
      <c r="C7" s="415" t="s">
        <v>1141</v>
      </c>
      <c r="D7" s="415" t="s">
        <v>1145</v>
      </c>
      <c r="E7" s="295" t="s">
        <v>1146</v>
      </c>
      <c r="F7" s="320">
        <v>0</v>
      </c>
    </row>
    <row r="8" spans="1:7" s="332" customFormat="1" ht="20.100000000000001" customHeight="1" x14ac:dyDescent="0.3">
      <c r="A8" s="419" t="s">
        <v>1141</v>
      </c>
      <c r="B8" s="420" t="s">
        <v>1147</v>
      </c>
      <c r="C8" s="796" t="s">
        <v>1148</v>
      </c>
      <c r="D8" s="797"/>
      <c r="E8" s="798"/>
      <c r="F8" s="421">
        <f>SUM(F9:F12)</f>
        <v>0</v>
      </c>
    </row>
    <row r="9" spans="1:7" s="192" customFormat="1" ht="20.100000000000001" customHeight="1" x14ac:dyDescent="0.3">
      <c r="A9" s="414"/>
      <c r="B9" s="415" t="s">
        <v>1141</v>
      </c>
      <c r="C9" s="415" t="s">
        <v>1147</v>
      </c>
      <c r="D9" s="415" t="s">
        <v>1143</v>
      </c>
      <c r="E9" s="416" t="s">
        <v>1149</v>
      </c>
      <c r="F9" s="320">
        <v>0</v>
      </c>
    </row>
    <row r="10" spans="1:7" s="192" customFormat="1" ht="20.100000000000001" customHeight="1" x14ac:dyDescent="0.3">
      <c r="A10" s="414"/>
      <c r="B10" s="415" t="s">
        <v>1143</v>
      </c>
      <c r="C10" s="415" t="s">
        <v>1145</v>
      </c>
      <c r="D10" s="415" t="s">
        <v>1145</v>
      </c>
      <c r="E10" s="416" t="s">
        <v>1150</v>
      </c>
      <c r="F10" s="320">
        <v>0</v>
      </c>
    </row>
    <row r="11" spans="1:7" s="192" customFormat="1" ht="20.100000000000001" customHeight="1" x14ac:dyDescent="0.3">
      <c r="A11" s="414"/>
      <c r="B11" s="415" t="s">
        <v>1141</v>
      </c>
      <c r="C11" s="415" t="s">
        <v>1147</v>
      </c>
      <c r="D11" s="415" t="s">
        <v>1151</v>
      </c>
      <c r="E11" s="295" t="s">
        <v>1152</v>
      </c>
      <c r="F11" s="320">
        <v>0</v>
      </c>
    </row>
    <row r="12" spans="1:7" s="192" customFormat="1" ht="20.100000000000001" customHeight="1" x14ac:dyDescent="0.3">
      <c r="A12" s="414"/>
      <c r="B12" s="415" t="s">
        <v>1143</v>
      </c>
      <c r="C12" s="415" t="s">
        <v>1145</v>
      </c>
      <c r="D12" s="415" t="s">
        <v>1153</v>
      </c>
      <c r="E12" s="416" t="s">
        <v>1154</v>
      </c>
      <c r="F12" s="321">
        <v>0</v>
      </c>
    </row>
    <row r="13" spans="1:7" s="332" customFormat="1" ht="20.100000000000001" customHeight="1" x14ac:dyDescent="0.3">
      <c r="A13" s="419" t="s">
        <v>1141</v>
      </c>
      <c r="B13" s="420" t="s">
        <v>1155</v>
      </c>
      <c r="C13" s="796" t="s">
        <v>1156</v>
      </c>
      <c r="D13" s="797"/>
      <c r="E13" s="798"/>
      <c r="F13" s="421">
        <f>SUM(F14:F22)</f>
        <v>0</v>
      </c>
    </row>
    <row r="14" spans="1:7" s="192" customFormat="1" ht="20.100000000000001" customHeight="1" x14ac:dyDescent="0.3">
      <c r="A14" s="414"/>
      <c r="B14" s="415" t="s">
        <v>1141</v>
      </c>
      <c r="C14" s="415" t="s">
        <v>1155</v>
      </c>
      <c r="D14" s="415" t="s">
        <v>1143</v>
      </c>
      <c r="E14" s="295" t="s">
        <v>1157</v>
      </c>
      <c r="F14" s="321">
        <v>0</v>
      </c>
    </row>
    <row r="15" spans="1:7" s="192" customFormat="1" ht="20.100000000000001" customHeight="1" x14ac:dyDescent="0.3">
      <c r="A15" s="414"/>
      <c r="B15" s="415" t="s">
        <v>1141</v>
      </c>
      <c r="C15" s="415" t="s">
        <v>1155</v>
      </c>
      <c r="D15" s="415" t="s">
        <v>1145</v>
      </c>
      <c r="E15" s="295" t="s">
        <v>1158</v>
      </c>
      <c r="F15" s="320">
        <v>0</v>
      </c>
    </row>
    <row r="16" spans="1:7" s="192" customFormat="1" ht="20.100000000000001" customHeight="1" x14ac:dyDescent="0.3">
      <c r="A16" s="414"/>
      <c r="B16" s="415" t="s">
        <v>1141</v>
      </c>
      <c r="C16" s="415" t="s">
        <v>1155</v>
      </c>
      <c r="D16" s="415" t="s">
        <v>1151</v>
      </c>
      <c r="E16" s="295" t="s">
        <v>1159</v>
      </c>
      <c r="F16" s="320">
        <v>0</v>
      </c>
    </row>
    <row r="17" spans="1:6" s="192" customFormat="1" ht="20.100000000000001" customHeight="1" x14ac:dyDescent="0.3">
      <c r="A17" s="414"/>
      <c r="B17" s="415" t="s">
        <v>1141</v>
      </c>
      <c r="C17" s="415" t="s">
        <v>1155</v>
      </c>
      <c r="D17" s="415" t="s">
        <v>1153</v>
      </c>
      <c r="E17" s="295" t="s">
        <v>1160</v>
      </c>
      <c r="F17" s="320">
        <v>0</v>
      </c>
    </row>
    <row r="18" spans="1:6" s="192" customFormat="1" ht="20.100000000000001" customHeight="1" x14ac:dyDescent="0.3">
      <c r="A18" s="414"/>
      <c r="B18" s="415" t="s">
        <v>1141</v>
      </c>
      <c r="C18" s="415" t="s">
        <v>1155</v>
      </c>
      <c r="D18" s="415" t="s">
        <v>1161</v>
      </c>
      <c r="E18" s="295" t="s">
        <v>1162</v>
      </c>
      <c r="F18" s="320">
        <v>0</v>
      </c>
    </row>
    <row r="19" spans="1:6" s="192" customFormat="1" ht="20.100000000000001" customHeight="1" x14ac:dyDescent="0.3">
      <c r="A19" s="414"/>
      <c r="B19" s="415" t="s">
        <v>1141</v>
      </c>
      <c r="C19" s="415" t="s">
        <v>1155</v>
      </c>
      <c r="D19" s="415" t="s">
        <v>1163</v>
      </c>
      <c r="E19" s="295" t="s">
        <v>1164</v>
      </c>
      <c r="F19" s="320">
        <v>0</v>
      </c>
    </row>
    <row r="20" spans="1:6" s="192" customFormat="1" ht="20.100000000000001" customHeight="1" x14ac:dyDescent="0.3">
      <c r="A20" s="414"/>
      <c r="B20" s="415" t="s">
        <v>1141</v>
      </c>
      <c r="C20" s="415" t="s">
        <v>1155</v>
      </c>
      <c r="D20" s="415" t="s">
        <v>1165</v>
      </c>
      <c r="E20" s="295" t="s">
        <v>1166</v>
      </c>
      <c r="F20" s="320">
        <v>0</v>
      </c>
    </row>
    <row r="21" spans="1:6" s="192" customFormat="1" ht="20.100000000000001" customHeight="1" x14ac:dyDescent="0.3">
      <c r="A21" s="414"/>
      <c r="B21" s="415" t="s">
        <v>1141</v>
      </c>
      <c r="C21" s="415" t="s">
        <v>1155</v>
      </c>
      <c r="D21" s="415" t="s">
        <v>1167</v>
      </c>
      <c r="E21" s="295" t="s">
        <v>1168</v>
      </c>
      <c r="F21" s="320">
        <v>0</v>
      </c>
    </row>
    <row r="22" spans="1:6" s="192" customFormat="1" ht="20.100000000000001" customHeight="1" x14ac:dyDescent="0.3">
      <c r="A22" s="414"/>
      <c r="B22" s="415" t="s">
        <v>1141</v>
      </c>
      <c r="C22" s="415" t="s">
        <v>1155</v>
      </c>
      <c r="D22" s="415" t="s">
        <v>1169</v>
      </c>
      <c r="E22" s="295" t="s">
        <v>315</v>
      </c>
      <c r="F22" s="320">
        <v>0</v>
      </c>
    </row>
    <row r="23" spans="1:6" s="332" customFormat="1" ht="20.100000000000001" customHeight="1" x14ac:dyDescent="0.3">
      <c r="A23" s="419" t="s">
        <v>1141</v>
      </c>
      <c r="B23" s="420" t="s">
        <v>1170</v>
      </c>
      <c r="C23" s="796" t="s">
        <v>1171</v>
      </c>
      <c r="D23" s="797"/>
      <c r="E23" s="798"/>
      <c r="F23" s="421">
        <f>SUM(F24)</f>
        <v>0</v>
      </c>
    </row>
    <row r="24" spans="1:6" s="192" customFormat="1" ht="20.100000000000001" customHeight="1" x14ac:dyDescent="0.3">
      <c r="A24" s="414"/>
      <c r="B24" s="415" t="s">
        <v>1141</v>
      </c>
      <c r="C24" s="415" t="s">
        <v>1170</v>
      </c>
      <c r="D24" s="415" t="s">
        <v>1143</v>
      </c>
      <c r="E24" s="295" t="s">
        <v>1172</v>
      </c>
      <c r="F24" s="320">
        <v>0</v>
      </c>
    </row>
    <row r="25" spans="1:6" s="332" customFormat="1" ht="20.100000000000001" customHeight="1" x14ac:dyDescent="0.3">
      <c r="A25" s="419" t="s">
        <v>1141</v>
      </c>
      <c r="B25" s="420" t="s">
        <v>1173</v>
      </c>
      <c r="C25" s="796" t="s">
        <v>1174</v>
      </c>
      <c r="D25" s="797"/>
      <c r="E25" s="798"/>
      <c r="F25" s="421">
        <f>SUM(F26:F27)</f>
        <v>0</v>
      </c>
    </row>
    <row r="26" spans="1:6" s="192" customFormat="1" ht="20.100000000000001" customHeight="1" x14ac:dyDescent="0.3">
      <c r="A26" s="414"/>
      <c r="B26" s="415" t="s">
        <v>1141</v>
      </c>
      <c r="C26" s="415" t="s">
        <v>1173</v>
      </c>
      <c r="D26" s="415" t="s">
        <v>1143</v>
      </c>
      <c r="E26" s="295" t="s">
        <v>1175</v>
      </c>
      <c r="F26" s="320">
        <v>0</v>
      </c>
    </row>
    <row r="27" spans="1:6" s="192" customFormat="1" ht="20.100000000000001" customHeight="1" x14ac:dyDescent="0.3">
      <c r="A27" s="414"/>
      <c r="B27" s="415" t="s">
        <v>1141</v>
      </c>
      <c r="C27" s="415" t="s">
        <v>1173</v>
      </c>
      <c r="D27" s="415" t="s">
        <v>1145</v>
      </c>
      <c r="E27" s="295" t="s">
        <v>1176</v>
      </c>
      <c r="F27" s="320">
        <v>0</v>
      </c>
    </row>
    <row r="28" spans="1:6" s="332" customFormat="1" ht="20.100000000000001" customHeight="1" x14ac:dyDescent="0.3">
      <c r="A28" s="419" t="s">
        <v>1141</v>
      </c>
      <c r="B28" s="420" t="s">
        <v>1177</v>
      </c>
      <c r="C28" s="796" t="s">
        <v>1178</v>
      </c>
      <c r="D28" s="797"/>
      <c r="E28" s="798"/>
      <c r="F28" s="421">
        <f>SUM(F29:F31)</f>
        <v>0</v>
      </c>
    </row>
    <row r="29" spans="1:6" s="192" customFormat="1" ht="20.100000000000001" customHeight="1" x14ac:dyDescent="0.3">
      <c r="A29" s="414"/>
      <c r="B29" s="415" t="s">
        <v>1141</v>
      </c>
      <c r="C29" s="415" t="s">
        <v>1177</v>
      </c>
      <c r="D29" s="415" t="s">
        <v>1143</v>
      </c>
      <c r="E29" s="295" t="s">
        <v>1179</v>
      </c>
      <c r="F29" s="320">
        <v>0</v>
      </c>
    </row>
    <row r="30" spans="1:6" s="192" customFormat="1" ht="20.100000000000001" customHeight="1" x14ac:dyDescent="0.3">
      <c r="A30" s="414"/>
      <c r="B30" s="415" t="s">
        <v>1141</v>
      </c>
      <c r="C30" s="415" t="s">
        <v>1177</v>
      </c>
      <c r="D30" s="415" t="s">
        <v>1145</v>
      </c>
      <c r="E30" s="295" t="s">
        <v>1180</v>
      </c>
      <c r="F30" s="320">
        <v>0</v>
      </c>
    </row>
    <row r="31" spans="1:6" s="192" customFormat="1" ht="20.100000000000001" customHeight="1" x14ac:dyDescent="0.3">
      <c r="A31" s="414"/>
      <c r="B31" s="415" t="s">
        <v>1141</v>
      </c>
      <c r="C31" s="415" t="s">
        <v>1177</v>
      </c>
      <c r="D31" s="415" t="s">
        <v>1151</v>
      </c>
      <c r="E31" s="295" t="s">
        <v>1181</v>
      </c>
      <c r="F31" s="320">
        <v>0</v>
      </c>
    </row>
    <row r="32" spans="1:6" s="332" customFormat="1" ht="20.100000000000001" customHeight="1" x14ac:dyDescent="0.3">
      <c r="A32" s="419" t="s">
        <v>1141</v>
      </c>
      <c r="B32" s="420" t="s">
        <v>1182</v>
      </c>
      <c r="C32" s="796" t="s">
        <v>1183</v>
      </c>
      <c r="D32" s="797"/>
      <c r="E32" s="798"/>
      <c r="F32" s="421">
        <f>SUM(F33:F36)</f>
        <v>0</v>
      </c>
    </row>
    <row r="33" spans="1:6" s="192" customFormat="1" ht="20.100000000000001" customHeight="1" x14ac:dyDescent="0.3">
      <c r="A33" s="414"/>
      <c r="B33" s="415" t="s">
        <v>1141</v>
      </c>
      <c r="C33" s="415" t="s">
        <v>1182</v>
      </c>
      <c r="D33" s="415" t="s">
        <v>1143</v>
      </c>
      <c r="E33" s="295" t="s">
        <v>1184</v>
      </c>
      <c r="F33" s="320">
        <v>0</v>
      </c>
    </row>
    <row r="34" spans="1:6" s="192" customFormat="1" ht="20.100000000000001" customHeight="1" x14ac:dyDescent="0.3">
      <c r="A34" s="414"/>
      <c r="B34" s="415" t="s">
        <v>1141</v>
      </c>
      <c r="C34" s="415" t="s">
        <v>1182</v>
      </c>
      <c r="D34" s="415" t="s">
        <v>1145</v>
      </c>
      <c r="E34" s="295" t="s">
        <v>1185</v>
      </c>
      <c r="F34" s="320">
        <v>0</v>
      </c>
    </row>
    <row r="35" spans="1:6" s="192" customFormat="1" ht="20.100000000000001" customHeight="1" x14ac:dyDescent="0.3">
      <c r="A35" s="414"/>
      <c r="B35" s="415" t="s">
        <v>1141</v>
      </c>
      <c r="C35" s="415" t="s">
        <v>1182</v>
      </c>
      <c r="D35" s="415" t="s">
        <v>1151</v>
      </c>
      <c r="E35" s="295" t="s">
        <v>1186</v>
      </c>
      <c r="F35" s="320">
        <v>0</v>
      </c>
    </row>
    <row r="36" spans="1:6" s="192" customFormat="1" ht="20.100000000000001" customHeight="1" x14ac:dyDescent="0.3">
      <c r="A36" s="414"/>
      <c r="B36" s="415" t="s">
        <v>1141</v>
      </c>
      <c r="C36" s="415" t="s">
        <v>1182</v>
      </c>
      <c r="D36" s="415" t="s">
        <v>1153</v>
      </c>
      <c r="E36" s="295" t="s">
        <v>1187</v>
      </c>
      <c r="F36" s="320">
        <v>0</v>
      </c>
    </row>
    <row r="37" spans="1:6" s="332" customFormat="1" ht="20.100000000000001" customHeight="1" x14ac:dyDescent="0.3">
      <c r="A37" s="419" t="s">
        <v>1141</v>
      </c>
      <c r="B37" s="420" t="s">
        <v>1188</v>
      </c>
      <c r="C37" s="796" t="s">
        <v>856</v>
      </c>
      <c r="D37" s="797"/>
      <c r="E37" s="798"/>
      <c r="F37" s="421">
        <f>SUM(F38:F42)</f>
        <v>0</v>
      </c>
    </row>
    <row r="38" spans="1:6" s="192" customFormat="1" ht="20.100000000000001" customHeight="1" x14ac:dyDescent="0.3">
      <c r="A38" s="414"/>
      <c r="B38" s="415" t="s">
        <v>1141</v>
      </c>
      <c r="C38" s="415" t="s">
        <v>1188</v>
      </c>
      <c r="D38" s="415" t="s">
        <v>1143</v>
      </c>
      <c r="E38" s="295" t="s">
        <v>1189</v>
      </c>
      <c r="F38" s="320">
        <v>0</v>
      </c>
    </row>
    <row r="39" spans="1:6" s="192" customFormat="1" ht="20.100000000000001" customHeight="1" x14ac:dyDescent="0.3">
      <c r="A39" s="414"/>
      <c r="B39" s="415" t="s">
        <v>1141</v>
      </c>
      <c r="C39" s="415" t="s">
        <v>1188</v>
      </c>
      <c r="D39" s="415" t="s">
        <v>1145</v>
      </c>
      <c r="E39" s="295" t="s">
        <v>1190</v>
      </c>
      <c r="F39" s="320">
        <v>0</v>
      </c>
    </row>
    <row r="40" spans="1:6" s="192" customFormat="1" ht="20.100000000000001" customHeight="1" x14ac:dyDescent="0.3">
      <c r="A40" s="414"/>
      <c r="B40" s="415" t="s">
        <v>1141</v>
      </c>
      <c r="C40" s="415" t="s">
        <v>1188</v>
      </c>
      <c r="D40" s="415" t="s">
        <v>1151</v>
      </c>
      <c r="E40" s="295" t="s">
        <v>1191</v>
      </c>
      <c r="F40" s="320">
        <v>0</v>
      </c>
    </row>
    <row r="41" spans="1:6" s="192" customFormat="1" ht="20.100000000000001" customHeight="1" x14ac:dyDescent="0.3">
      <c r="A41" s="414"/>
      <c r="B41" s="415" t="s">
        <v>1141</v>
      </c>
      <c r="C41" s="415" t="s">
        <v>1188</v>
      </c>
      <c r="D41" s="415" t="s">
        <v>1153</v>
      </c>
      <c r="E41" s="295" t="s">
        <v>1192</v>
      </c>
      <c r="F41" s="320">
        <v>0</v>
      </c>
    </row>
    <row r="42" spans="1:6" s="192" customFormat="1" ht="20.100000000000001" customHeight="1" x14ac:dyDescent="0.3">
      <c r="A42" s="414"/>
      <c r="B42" s="415" t="s">
        <v>1141</v>
      </c>
      <c r="C42" s="415" t="s">
        <v>1188</v>
      </c>
      <c r="D42" s="415" t="s">
        <v>1161</v>
      </c>
      <c r="E42" s="295" t="s">
        <v>315</v>
      </c>
      <c r="F42" s="320">
        <v>0</v>
      </c>
    </row>
    <row r="43" spans="1:6" s="332" customFormat="1" ht="20.100000000000001" customHeight="1" x14ac:dyDescent="0.3">
      <c r="A43" s="417" t="s">
        <v>1145</v>
      </c>
      <c r="B43" s="793" t="s">
        <v>1193</v>
      </c>
      <c r="C43" s="794"/>
      <c r="D43" s="794"/>
      <c r="E43" s="795"/>
      <c r="F43" s="418">
        <f>SUM(F44+F51+F59+F65+F70+F77+F87)</f>
        <v>1966140</v>
      </c>
    </row>
    <row r="44" spans="1:6" s="332" customFormat="1" ht="20.100000000000001" customHeight="1" x14ac:dyDescent="0.3">
      <c r="A44" s="419" t="s">
        <v>1147</v>
      </c>
      <c r="B44" s="420" t="s">
        <v>1141</v>
      </c>
      <c r="C44" s="796" t="s">
        <v>1194</v>
      </c>
      <c r="D44" s="797"/>
      <c r="E44" s="798"/>
      <c r="F44" s="421">
        <f>SUM(F45:F50)</f>
        <v>0</v>
      </c>
    </row>
    <row r="45" spans="1:6" s="192" customFormat="1" ht="20.100000000000001" customHeight="1" x14ac:dyDescent="0.3">
      <c r="A45" s="414"/>
      <c r="B45" s="415" t="s">
        <v>1147</v>
      </c>
      <c r="C45" s="415" t="s">
        <v>1141</v>
      </c>
      <c r="D45" s="415" t="s">
        <v>1143</v>
      </c>
      <c r="E45" s="295" t="s">
        <v>1195</v>
      </c>
      <c r="F45" s="320">
        <v>0</v>
      </c>
    </row>
    <row r="46" spans="1:6" s="192" customFormat="1" ht="20.100000000000001" customHeight="1" x14ac:dyDescent="0.3">
      <c r="A46" s="414"/>
      <c r="B46" s="415" t="s">
        <v>1147</v>
      </c>
      <c r="C46" s="415" t="s">
        <v>1141</v>
      </c>
      <c r="D46" s="415" t="s">
        <v>1145</v>
      </c>
      <c r="E46" s="295" t="s">
        <v>1196</v>
      </c>
      <c r="F46" s="320">
        <v>0</v>
      </c>
    </row>
    <row r="47" spans="1:6" s="192" customFormat="1" ht="20.100000000000001" customHeight="1" x14ac:dyDescent="0.3">
      <c r="A47" s="414"/>
      <c r="B47" s="415" t="s">
        <v>1147</v>
      </c>
      <c r="C47" s="415" t="s">
        <v>1141</v>
      </c>
      <c r="D47" s="415" t="s">
        <v>1151</v>
      </c>
      <c r="E47" s="295" t="s">
        <v>1197</v>
      </c>
      <c r="F47" s="320">
        <v>0</v>
      </c>
    </row>
    <row r="48" spans="1:6" s="192" customFormat="1" ht="20.100000000000001" customHeight="1" x14ac:dyDescent="0.3">
      <c r="A48" s="414"/>
      <c r="B48" s="415" t="s">
        <v>1147</v>
      </c>
      <c r="C48" s="415" t="s">
        <v>1141</v>
      </c>
      <c r="D48" s="415" t="s">
        <v>1153</v>
      </c>
      <c r="E48" s="295" t="s">
        <v>1198</v>
      </c>
      <c r="F48" s="320">
        <v>0</v>
      </c>
    </row>
    <row r="49" spans="1:6" s="192" customFormat="1" ht="20.100000000000001" customHeight="1" x14ac:dyDescent="0.3">
      <c r="A49" s="414"/>
      <c r="B49" s="415" t="s">
        <v>1147</v>
      </c>
      <c r="C49" s="415" t="s">
        <v>1141</v>
      </c>
      <c r="D49" s="415" t="s">
        <v>1161</v>
      </c>
      <c r="E49" s="295" t="s">
        <v>1199</v>
      </c>
      <c r="F49" s="320">
        <v>0</v>
      </c>
    </row>
    <row r="50" spans="1:6" s="192" customFormat="1" ht="20.100000000000001" customHeight="1" x14ac:dyDescent="0.3">
      <c r="A50" s="414"/>
      <c r="B50" s="415" t="s">
        <v>1147</v>
      </c>
      <c r="C50" s="415" t="s">
        <v>1141</v>
      </c>
      <c r="D50" s="415" t="s">
        <v>1163</v>
      </c>
      <c r="E50" s="295" t="s">
        <v>1200</v>
      </c>
      <c r="F50" s="320">
        <v>0</v>
      </c>
    </row>
    <row r="51" spans="1:6" s="334" customFormat="1" ht="20.100000000000001" customHeight="1" x14ac:dyDescent="0.3">
      <c r="A51" s="419" t="s">
        <v>1147</v>
      </c>
      <c r="B51" s="420" t="s">
        <v>1147</v>
      </c>
      <c r="C51" s="796" t="s">
        <v>1201</v>
      </c>
      <c r="D51" s="797"/>
      <c r="E51" s="798"/>
      <c r="F51" s="421">
        <f>SUM(F52:F58)</f>
        <v>0</v>
      </c>
    </row>
    <row r="52" spans="1:6" s="192" customFormat="1" ht="20.100000000000001" customHeight="1" x14ac:dyDescent="0.3">
      <c r="A52" s="414"/>
      <c r="B52" s="415" t="s">
        <v>1147</v>
      </c>
      <c r="C52" s="415" t="s">
        <v>1147</v>
      </c>
      <c r="D52" s="415" t="s">
        <v>1143</v>
      </c>
      <c r="E52" s="295" t="s">
        <v>1202</v>
      </c>
      <c r="F52" s="320">
        <v>0</v>
      </c>
    </row>
    <row r="53" spans="1:6" s="192" customFormat="1" ht="20.100000000000001" customHeight="1" x14ac:dyDescent="0.3">
      <c r="A53" s="414"/>
      <c r="B53" s="415" t="s">
        <v>1147</v>
      </c>
      <c r="C53" s="415" t="s">
        <v>1147</v>
      </c>
      <c r="D53" s="415" t="s">
        <v>1145</v>
      </c>
      <c r="E53" s="295" t="s">
        <v>1203</v>
      </c>
      <c r="F53" s="320">
        <v>0</v>
      </c>
    </row>
    <row r="54" spans="1:6" s="192" customFormat="1" ht="20.100000000000001" customHeight="1" x14ac:dyDescent="0.3">
      <c r="A54" s="414"/>
      <c r="B54" s="415" t="s">
        <v>1147</v>
      </c>
      <c r="C54" s="415" t="s">
        <v>1147</v>
      </c>
      <c r="D54" s="415" t="s">
        <v>1151</v>
      </c>
      <c r="E54" s="295" t="s">
        <v>1204</v>
      </c>
      <c r="F54" s="320">
        <v>0</v>
      </c>
    </row>
    <row r="55" spans="1:6" s="192" customFormat="1" ht="20.100000000000001" customHeight="1" x14ac:dyDescent="0.3">
      <c r="A55" s="414"/>
      <c r="B55" s="415" t="s">
        <v>1147</v>
      </c>
      <c r="C55" s="415" t="s">
        <v>1147</v>
      </c>
      <c r="D55" s="415" t="s">
        <v>1153</v>
      </c>
      <c r="E55" s="295" t="s">
        <v>1205</v>
      </c>
      <c r="F55" s="320">
        <v>0</v>
      </c>
    </row>
    <row r="56" spans="1:6" s="192" customFormat="1" ht="20.100000000000001" customHeight="1" x14ac:dyDescent="0.3">
      <c r="A56" s="414"/>
      <c r="B56" s="415" t="s">
        <v>1147</v>
      </c>
      <c r="C56" s="415" t="s">
        <v>1147</v>
      </c>
      <c r="D56" s="415" t="s">
        <v>1161</v>
      </c>
      <c r="E56" s="295" t="s">
        <v>1206</v>
      </c>
      <c r="F56" s="320">
        <v>0</v>
      </c>
    </row>
    <row r="57" spans="1:6" s="192" customFormat="1" ht="20.100000000000001" customHeight="1" x14ac:dyDescent="0.3">
      <c r="A57" s="414"/>
      <c r="B57" s="415" t="s">
        <v>1147</v>
      </c>
      <c r="C57" s="415" t="s">
        <v>1147</v>
      </c>
      <c r="D57" s="415" t="s">
        <v>1163</v>
      </c>
      <c r="E57" s="295" t="s">
        <v>1207</v>
      </c>
      <c r="F57" s="320">
        <v>0</v>
      </c>
    </row>
    <row r="58" spans="1:6" s="192" customFormat="1" ht="20.100000000000001" customHeight="1" x14ac:dyDescent="0.3">
      <c r="A58" s="414"/>
      <c r="B58" s="415" t="s">
        <v>1147</v>
      </c>
      <c r="C58" s="415" t="s">
        <v>1147</v>
      </c>
      <c r="D58" s="415" t="s">
        <v>1165</v>
      </c>
      <c r="E58" s="295" t="s">
        <v>1208</v>
      </c>
      <c r="F58" s="320">
        <v>0</v>
      </c>
    </row>
    <row r="59" spans="1:6" s="334" customFormat="1" ht="20.100000000000001" customHeight="1" x14ac:dyDescent="0.3">
      <c r="A59" s="419" t="s">
        <v>1147</v>
      </c>
      <c r="B59" s="420" t="s">
        <v>1155</v>
      </c>
      <c r="C59" s="796" t="s">
        <v>1209</v>
      </c>
      <c r="D59" s="797"/>
      <c r="E59" s="798"/>
      <c r="F59" s="421">
        <f>SUM(F60:F64)</f>
        <v>0</v>
      </c>
    </row>
    <row r="60" spans="1:6" s="192" customFormat="1" ht="20.100000000000001" customHeight="1" x14ac:dyDescent="0.3">
      <c r="A60" s="414"/>
      <c r="B60" s="415" t="s">
        <v>1147</v>
      </c>
      <c r="C60" s="415" t="s">
        <v>1155</v>
      </c>
      <c r="D60" s="415" t="s">
        <v>1143</v>
      </c>
      <c r="E60" s="295" t="s">
        <v>1210</v>
      </c>
      <c r="F60" s="320">
        <v>0</v>
      </c>
    </row>
    <row r="61" spans="1:6" s="192" customFormat="1" ht="20.100000000000001" customHeight="1" x14ac:dyDescent="0.3">
      <c r="A61" s="414"/>
      <c r="B61" s="415" t="s">
        <v>1147</v>
      </c>
      <c r="C61" s="415" t="s">
        <v>1155</v>
      </c>
      <c r="D61" s="415" t="s">
        <v>1145</v>
      </c>
      <c r="E61" s="295" t="s">
        <v>1211</v>
      </c>
      <c r="F61" s="320">
        <v>0</v>
      </c>
    </row>
    <row r="62" spans="1:6" s="192" customFormat="1" ht="20.100000000000001" customHeight="1" x14ac:dyDescent="0.3">
      <c r="A62" s="414"/>
      <c r="B62" s="415" t="s">
        <v>1147</v>
      </c>
      <c r="C62" s="415" t="s">
        <v>1155</v>
      </c>
      <c r="D62" s="415" t="s">
        <v>1151</v>
      </c>
      <c r="E62" s="295" t="s">
        <v>1212</v>
      </c>
      <c r="F62" s="320">
        <v>0</v>
      </c>
    </row>
    <row r="63" spans="1:6" s="192" customFormat="1" ht="20.100000000000001" customHeight="1" x14ac:dyDescent="0.3">
      <c r="A63" s="414"/>
      <c r="B63" s="415" t="s">
        <v>1147</v>
      </c>
      <c r="C63" s="415" t="s">
        <v>1155</v>
      </c>
      <c r="D63" s="415" t="s">
        <v>1153</v>
      </c>
      <c r="E63" s="295" t="s">
        <v>1213</v>
      </c>
      <c r="F63" s="320">
        <v>0</v>
      </c>
    </row>
    <row r="64" spans="1:6" s="192" customFormat="1" ht="20.100000000000001" customHeight="1" x14ac:dyDescent="0.3">
      <c r="A64" s="414"/>
      <c r="B64" s="415" t="s">
        <v>1147</v>
      </c>
      <c r="C64" s="415" t="s">
        <v>1155</v>
      </c>
      <c r="D64" s="415" t="s">
        <v>1161</v>
      </c>
      <c r="E64" s="295" t="s">
        <v>1214</v>
      </c>
      <c r="F64" s="320">
        <v>0</v>
      </c>
    </row>
    <row r="65" spans="1:6" s="334" customFormat="1" ht="20.100000000000001" customHeight="1" x14ac:dyDescent="0.3">
      <c r="A65" s="419" t="s">
        <v>1147</v>
      </c>
      <c r="B65" s="420" t="s">
        <v>1170</v>
      </c>
      <c r="C65" s="796" t="s">
        <v>1215</v>
      </c>
      <c r="D65" s="797"/>
      <c r="E65" s="798"/>
      <c r="F65" s="421">
        <f>SUM(F66:F69)</f>
        <v>0</v>
      </c>
    </row>
    <row r="66" spans="1:6" s="192" customFormat="1" ht="20.100000000000001" customHeight="1" x14ac:dyDescent="0.3">
      <c r="A66" s="414"/>
      <c r="B66" s="415" t="s">
        <v>1147</v>
      </c>
      <c r="C66" s="415" t="s">
        <v>1170</v>
      </c>
      <c r="D66" s="415" t="s">
        <v>1143</v>
      </c>
      <c r="E66" s="295" t="s">
        <v>1216</v>
      </c>
      <c r="F66" s="320">
        <v>0</v>
      </c>
    </row>
    <row r="67" spans="1:6" s="192" customFormat="1" ht="20.100000000000001" customHeight="1" x14ac:dyDescent="0.3">
      <c r="A67" s="414"/>
      <c r="B67" s="415" t="s">
        <v>1147</v>
      </c>
      <c r="C67" s="415" t="s">
        <v>1170</v>
      </c>
      <c r="D67" s="415" t="s">
        <v>1145</v>
      </c>
      <c r="E67" s="295" t="s">
        <v>1217</v>
      </c>
      <c r="F67" s="320">
        <v>0</v>
      </c>
    </row>
    <row r="68" spans="1:6" s="192" customFormat="1" ht="20.100000000000001" customHeight="1" x14ac:dyDescent="0.3">
      <c r="A68" s="414"/>
      <c r="B68" s="415" t="s">
        <v>1147</v>
      </c>
      <c r="C68" s="415" t="s">
        <v>1170</v>
      </c>
      <c r="D68" s="415" t="s">
        <v>1151</v>
      </c>
      <c r="E68" s="295" t="s">
        <v>1218</v>
      </c>
      <c r="F68" s="320">
        <v>0</v>
      </c>
    </row>
    <row r="69" spans="1:6" s="192" customFormat="1" ht="20.100000000000001" customHeight="1" x14ac:dyDescent="0.3">
      <c r="A69" s="414"/>
      <c r="B69" s="415" t="s">
        <v>1147</v>
      </c>
      <c r="C69" s="415" t="s">
        <v>1170</v>
      </c>
      <c r="D69" s="415" t="s">
        <v>1153</v>
      </c>
      <c r="E69" s="295" t="s">
        <v>1219</v>
      </c>
      <c r="F69" s="320">
        <v>0</v>
      </c>
    </row>
    <row r="70" spans="1:6" s="334" customFormat="1" ht="20.100000000000001" customHeight="1" x14ac:dyDescent="0.3">
      <c r="A70" s="419" t="s">
        <v>1147</v>
      </c>
      <c r="B70" s="420" t="s">
        <v>1173</v>
      </c>
      <c r="C70" s="796" t="s">
        <v>1220</v>
      </c>
      <c r="D70" s="797"/>
      <c r="E70" s="798"/>
      <c r="F70" s="421">
        <f>SUM(F71:F76)</f>
        <v>0</v>
      </c>
    </row>
    <row r="71" spans="1:6" s="192" customFormat="1" ht="20.100000000000001" customHeight="1" x14ac:dyDescent="0.3">
      <c r="A71" s="414"/>
      <c r="B71" s="415" t="s">
        <v>1147</v>
      </c>
      <c r="C71" s="415" t="s">
        <v>1173</v>
      </c>
      <c r="D71" s="415" t="s">
        <v>1143</v>
      </c>
      <c r="E71" s="295" t="s">
        <v>1221</v>
      </c>
      <c r="F71" s="320">
        <v>0</v>
      </c>
    </row>
    <row r="72" spans="1:6" s="192" customFormat="1" ht="20.100000000000001" customHeight="1" x14ac:dyDescent="0.3">
      <c r="A72" s="414"/>
      <c r="B72" s="415" t="s">
        <v>1147</v>
      </c>
      <c r="C72" s="415" t="s">
        <v>1173</v>
      </c>
      <c r="D72" s="415" t="s">
        <v>1145</v>
      </c>
      <c r="E72" s="295" t="s">
        <v>1222</v>
      </c>
      <c r="F72" s="320">
        <v>0</v>
      </c>
    </row>
    <row r="73" spans="1:6" s="192" customFormat="1" ht="20.100000000000001" customHeight="1" x14ac:dyDescent="0.3">
      <c r="A73" s="414"/>
      <c r="B73" s="415" t="s">
        <v>1147</v>
      </c>
      <c r="C73" s="415" t="s">
        <v>1173</v>
      </c>
      <c r="D73" s="415" t="s">
        <v>1151</v>
      </c>
      <c r="E73" s="295" t="s">
        <v>1223</v>
      </c>
      <c r="F73" s="320">
        <v>0</v>
      </c>
    </row>
    <row r="74" spans="1:6" s="192" customFormat="1" ht="20.100000000000001" customHeight="1" x14ac:dyDescent="0.3">
      <c r="A74" s="414"/>
      <c r="B74" s="415" t="s">
        <v>1147</v>
      </c>
      <c r="C74" s="415" t="s">
        <v>1173</v>
      </c>
      <c r="D74" s="415" t="s">
        <v>1153</v>
      </c>
      <c r="E74" s="295" t="s">
        <v>1224</v>
      </c>
      <c r="F74" s="320">
        <v>0</v>
      </c>
    </row>
    <row r="75" spans="1:6" s="192" customFormat="1" ht="20.100000000000001" customHeight="1" x14ac:dyDescent="0.3">
      <c r="A75" s="414"/>
      <c r="B75" s="415" t="s">
        <v>1147</v>
      </c>
      <c r="C75" s="415" t="s">
        <v>1173</v>
      </c>
      <c r="D75" s="415" t="s">
        <v>1161</v>
      </c>
      <c r="E75" s="295" t="s">
        <v>1225</v>
      </c>
      <c r="F75" s="320">
        <v>0</v>
      </c>
    </row>
    <row r="76" spans="1:6" s="192" customFormat="1" ht="20.100000000000001" customHeight="1" x14ac:dyDescent="0.3">
      <c r="A76" s="414"/>
      <c r="B76" s="415" t="s">
        <v>1147</v>
      </c>
      <c r="C76" s="415" t="s">
        <v>1173</v>
      </c>
      <c r="D76" s="415" t="s">
        <v>1163</v>
      </c>
      <c r="E76" s="295" t="s">
        <v>1226</v>
      </c>
      <c r="F76" s="320">
        <v>0</v>
      </c>
    </row>
    <row r="77" spans="1:6" s="334" customFormat="1" ht="20.100000000000001" customHeight="1" x14ac:dyDescent="0.3">
      <c r="A77" s="419" t="s">
        <v>1147</v>
      </c>
      <c r="B77" s="420" t="s">
        <v>1177</v>
      </c>
      <c r="C77" s="796" t="s">
        <v>1227</v>
      </c>
      <c r="D77" s="797"/>
      <c r="E77" s="798"/>
      <c r="F77" s="421">
        <f>SUM(F78:F86)</f>
        <v>1966140</v>
      </c>
    </row>
    <row r="78" spans="1:6" s="192" customFormat="1" ht="20.100000000000001" customHeight="1" x14ac:dyDescent="0.3">
      <c r="A78" s="414"/>
      <c r="B78" s="415" t="s">
        <v>1147</v>
      </c>
      <c r="C78" s="415" t="s">
        <v>1177</v>
      </c>
      <c r="D78" s="415" t="s">
        <v>1143</v>
      </c>
      <c r="E78" s="295" t="s">
        <v>1228</v>
      </c>
      <c r="F78" s="320">
        <v>0</v>
      </c>
    </row>
    <row r="79" spans="1:6" s="192" customFormat="1" ht="20.100000000000001" customHeight="1" x14ac:dyDescent="0.3">
      <c r="A79" s="414"/>
      <c r="B79" s="415" t="s">
        <v>1147</v>
      </c>
      <c r="C79" s="415" t="s">
        <v>1177</v>
      </c>
      <c r="D79" s="415" t="s">
        <v>1145</v>
      </c>
      <c r="E79" s="295" t="s">
        <v>1229</v>
      </c>
      <c r="F79" s="320">
        <v>0</v>
      </c>
    </row>
    <row r="80" spans="1:6" s="192" customFormat="1" ht="20.100000000000001" customHeight="1" x14ac:dyDescent="0.3">
      <c r="A80" s="414"/>
      <c r="B80" s="415" t="s">
        <v>1147</v>
      </c>
      <c r="C80" s="415" t="s">
        <v>1177</v>
      </c>
      <c r="D80" s="415" t="s">
        <v>1151</v>
      </c>
      <c r="E80" s="295" t="s">
        <v>1230</v>
      </c>
      <c r="F80" s="320">
        <v>0</v>
      </c>
    </row>
    <row r="81" spans="1:6" s="192" customFormat="1" ht="20.100000000000001" customHeight="1" x14ac:dyDescent="0.3">
      <c r="A81" s="414"/>
      <c r="B81" s="415" t="s">
        <v>1147</v>
      </c>
      <c r="C81" s="415" t="s">
        <v>1177</v>
      </c>
      <c r="D81" s="415" t="s">
        <v>1153</v>
      </c>
      <c r="E81" s="295" t="s">
        <v>1231</v>
      </c>
      <c r="F81" s="320">
        <v>0</v>
      </c>
    </row>
    <row r="82" spans="1:6" s="192" customFormat="1" ht="20.100000000000001" customHeight="1" x14ac:dyDescent="0.3">
      <c r="A82" s="414"/>
      <c r="B82" s="415" t="s">
        <v>1147</v>
      </c>
      <c r="C82" s="415" t="s">
        <v>1177</v>
      </c>
      <c r="D82" s="415" t="s">
        <v>1161</v>
      </c>
      <c r="E82" s="295" t="s">
        <v>1232</v>
      </c>
      <c r="F82" s="320">
        <v>0</v>
      </c>
    </row>
    <row r="83" spans="1:6" s="192" customFormat="1" ht="20.100000000000001" customHeight="1" x14ac:dyDescent="0.3">
      <c r="A83" s="414"/>
      <c r="B83" s="415" t="s">
        <v>1147</v>
      </c>
      <c r="C83" s="415" t="s">
        <v>1177</v>
      </c>
      <c r="D83" s="415" t="s">
        <v>1163</v>
      </c>
      <c r="E83" s="295" t="s">
        <v>1233</v>
      </c>
      <c r="F83" s="320">
        <v>0</v>
      </c>
    </row>
    <row r="84" spans="1:6" s="192" customFormat="1" ht="20.100000000000001" customHeight="1" x14ac:dyDescent="0.3">
      <c r="A84" s="414"/>
      <c r="B84" s="415" t="s">
        <v>1147</v>
      </c>
      <c r="C84" s="415" t="s">
        <v>1177</v>
      </c>
      <c r="D84" s="415" t="s">
        <v>1165</v>
      </c>
      <c r="E84" s="295" t="s">
        <v>1234</v>
      </c>
      <c r="F84" s="320">
        <v>0</v>
      </c>
    </row>
    <row r="85" spans="1:6" s="192" customFormat="1" ht="20.100000000000001" customHeight="1" x14ac:dyDescent="0.3">
      <c r="A85" s="414"/>
      <c r="B85" s="415" t="s">
        <v>1147</v>
      </c>
      <c r="C85" s="415" t="s">
        <v>1177</v>
      </c>
      <c r="D85" s="415" t="s">
        <v>1167</v>
      </c>
      <c r="E85" s="295" t="s">
        <v>1235</v>
      </c>
      <c r="F85" s="320">
        <v>1966140</v>
      </c>
    </row>
    <row r="86" spans="1:6" s="192" customFormat="1" ht="20.100000000000001" customHeight="1" x14ac:dyDescent="0.3">
      <c r="A86" s="414"/>
      <c r="B86" s="415" t="s">
        <v>1147</v>
      </c>
      <c r="C86" s="415" t="s">
        <v>1177</v>
      </c>
      <c r="D86" s="415" t="s">
        <v>1169</v>
      </c>
      <c r="E86" s="295" t="s">
        <v>1236</v>
      </c>
      <c r="F86" s="320">
        <v>0</v>
      </c>
    </row>
    <row r="87" spans="1:6" s="334" customFormat="1" ht="20.100000000000001" customHeight="1" x14ac:dyDescent="0.3">
      <c r="A87" s="419" t="s">
        <v>1147</v>
      </c>
      <c r="B87" s="420" t="s">
        <v>1182</v>
      </c>
      <c r="C87" s="796" t="s">
        <v>1237</v>
      </c>
      <c r="D87" s="797"/>
      <c r="E87" s="798"/>
      <c r="F87" s="421">
        <f>SUM(F88)</f>
        <v>0</v>
      </c>
    </row>
    <row r="88" spans="1:6" s="192" customFormat="1" ht="20.100000000000001" customHeight="1" x14ac:dyDescent="0.3">
      <c r="A88" s="414"/>
      <c r="B88" s="415" t="s">
        <v>1147</v>
      </c>
      <c r="C88" s="415" t="s">
        <v>1182</v>
      </c>
      <c r="D88" s="415" t="s">
        <v>1143</v>
      </c>
      <c r="E88" s="295" t="s">
        <v>1238</v>
      </c>
      <c r="F88" s="320">
        <v>0</v>
      </c>
    </row>
    <row r="89" spans="1:6" s="334" customFormat="1" ht="20.100000000000001" customHeight="1" x14ac:dyDescent="0.3">
      <c r="A89" s="417" t="s">
        <v>1151</v>
      </c>
      <c r="B89" s="793" t="s">
        <v>1239</v>
      </c>
      <c r="C89" s="794"/>
      <c r="D89" s="794"/>
      <c r="E89" s="795"/>
      <c r="F89" s="418">
        <f>SUM(F90+F93+F100+F107+F111+F118+F120+F123+F128)</f>
        <v>0</v>
      </c>
    </row>
    <row r="90" spans="1:6" s="334" customFormat="1" ht="20.100000000000001" customHeight="1" x14ac:dyDescent="0.3">
      <c r="A90" s="419" t="s">
        <v>1155</v>
      </c>
      <c r="B90" s="420" t="s">
        <v>1141</v>
      </c>
      <c r="C90" s="796" t="s">
        <v>1240</v>
      </c>
      <c r="D90" s="797"/>
      <c r="E90" s="798"/>
      <c r="F90" s="421">
        <f>SUM(F91:F92)</f>
        <v>0</v>
      </c>
    </row>
    <row r="91" spans="1:6" s="192" customFormat="1" ht="20.100000000000001" customHeight="1" x14ac:dyDescent="0.3">
      <c r="A91" s="414"/>
      <c r="B91" s="415" t="s">
        <v>1155</v>
      </c>
      <c r="C91" s="415" t="s">
        <v>1141</v>
      </c>
      <c r="D91" s="415" t="s">
        <v>1143</v>
      </c>
      <c r="E91" s="295" t="s">
        <v>1241</v>
      </c>
      <c r="F91" s="320">
        <v>0</v>
      </c>
    </row>
    <row r="92" spans="1:6" s="192" customFormat="1" ht="20.100000000000001" customHeight="1" x14ac:dyDescent="0.3">
      <c r="A92" s="414"/>
      <c r="B92" s="415" t="s">
        <v>1155</v>
      </c>
      <c r="C92" s="415" t="s">
        <v>1141</v>
      </c>
      <c r="D92" s="415" t="s">
        <v>1145</v>
      </c>
      <c r="E92" s="295" t="s">
        <v>1242</v>
      </c>
      <c r="F92" s="320">
        <v>0</v>
      </c>
    </row>
    <row r="93" spans="1:6" s="334" customFormat="1" ht="20.100000000000001" customHeight="1" x14ac:dyDescent="0.3">
      <c r="A93" s="419" t="s">
        <v>1155</v>
      </c>
      <c r="B93" s="420" t="s">
        <v>1147</v>
      </c>
      <c r="C93" s="796" t="s">
        <v>1243</v>
      </c>
      <c r="D93" s="797"/>
      <c r="E93" s="798"/>
      <c r="F93" s="421">
        <f>SUM(F94:F99)</f>
        <v>0</v>
      </c>
    </row>
    <row r="94" spans="1:6" s="192" customFormat="1" ht="20.100000000000001" customHeight="1" x14ac:dyDescent="0.3">
      <c r="A94" s="414"/>
      <c r="B94" s="415" t="s">
        <v>1155</v>
      </c>
      <c r="C94" s="415" t="s">
        <v>1147</v>
      </c>
      <c r="D94" s="415" t="s">
        <v>1143</v>
      </c>
      <c r="E94" s="295" t="s">
        <v>1244</v>
      </c>
      <c r="F94" s="320">
        <v>0</v>
      </c>
    </row>
    <row r="95" spans="1:6" s="192" customFormat="1" ht="20.100000000000001" customHeight="1" x14ac:dyDescent="0.3">
      <c r="A95" s="414"/>
      <c r="B95" s="415" t="s">
        <v>1155</v>
      </c>
      <c r="C95" s="415" t="s">
        <v>1147</v>
      </c>
      <c r="D95" s="415" t="s">
        <v>1145</v>
      </c>
      <c r="E95" s="295" t="s">
        <v>1245</v>
      </c>
      <c r="F95" s="320">
        <v>0</v>
      </c>
    </row>
    <row r="96" spans="1:6" s="192" customFormat="1" ht="20.100000000000001" customHeight="1" x14ac:dyDescent="0.3">
      <c r="A96" s="414"/>
      <c r="B96" s="415" t="s">
        <v>1155</v>
      </c>
      <c r="C96" s="415" t="s">
        <v>1147</v>
      </c>
      <c r="D96" s="415" t="s">
        <v>1151</v>
      </c>
      <c r="E96" s="295" t="s">
        <v>1246</v>
      </c>
      <c r="F96" s="320">
        <v>0</v>
      </c>
    </row>
    <row r="97" spans="1:6" s="192" customFormat="1" ht="20.100000000000001" customHeight="1" x14ac:dyDescent="0.3">
      <c r="A97" s="414"/>
      <c r="B97" s="415" t="s">
        <v>1155</v>
      </c>
      <c r="C97" s="415" t="s">
        <v>1147</v>
      </c>
      <c r="D97" s="415" t="s">
        <v>1153</v>
      </c>
      <c r="E97" s="295" t="s">
        <v>1247</v>
      </c>
      <c r="F97" s="320">
        <v>0</v>
      </c>
    </row>
    <row r="98" spans="1:6" s="192" customFormat="1" ht="20.100000000000001" customHeight="1" x14ac:dyDescent="0.3">
      <c r="A98" s="414"/>
      <c r="B98" s="415" t="s">
        <v>1155</v>
      </c>
      <c r="C98" s="415" t="s">
        <v>1147</v>
      </c>
      <c r="D98" s="415" t="s">
        <v>1161</v>
      </c>
      <c r="E98" s="295" t="s">
        <v>1248</v>
      </c>
      <c r="F98" s="320">
        <v>0</v>
      </c>
    </row>
    <row r="99" spans="1:6" s="192" customFormat="1" ht="20.100000000000001" customHeight="1" x14ac:dyDescent="0.3">
      <c r="A99" s="414"/>
      <c r="B99" s="415" t="s">
        <v>1155</v>
      </c>
      <c r="C99" s="415" t="s">
        <v>1147</v>
      </c>
      <c r="D99" s="415" t="s">
        <v>1163</v>
      </c>
      <c r="E99" s="295" t="s">
        <v>1249</v>
      </c>
      <c r="F99" s="320">
        <v>0</v>
      </c>
    </row>
    <row r="100" spans="1:6" s="334" customFormat="1" ht="20.100000000000001" customHeight="1" x14ac:dyDescent="0.3">
      <c r="A100" s="419" t="s">
        <v>1155</v>
      </c>
      <c r="B100" s="420" t="s">
        <v>1155</v>
      </c>
      <c r="C100" s="796" t="s">
        <v>1250</v>
      </c>
      <c r="D100" s="797"/>
      <c r="E100" s="798"/>
      <c r="F100" s="421">
        <f>SUM(F101:F106)</f>
        <v>0</v>
      </c>
    </row>
    <row r="101" spans="1:6" s="192" customFormat="1" ht="20.100000000000001" customHeight="1" x14ac:dyDescent="0.3">
      <c r="A101" s="414"/>
      <c r="B101" s="415" t="s">
        <v>1155</v>
      </c>
      <c r="C101" s="415" t="s">
        <v>1155</v>
      </c>
      <c r="D101" s="415" t="s">
        <v>1143</v>
      </c>
      <c r="E101" s="295" t="s">
        <v>1251</v>
      </c>
      <c r="F101" s="320">
        <v>0</v>
      </c>
    </row>
    <row r="102" spans="1:6" s="192" customFormat="1" ht="20.100000000000001" customHeight="1" x14ac:dyDescent="0.3">
      <c r="A102" s="414"/>
      <c r="B102" s="415" t="s">
        <v>1155</v>
      </c>
      <c r="C102" s="415" t="s">
        <v>1155</v>
      </c>
      <c r="D102" s="415" t="s">
        <v>1145</v>
      </c>
      <c r="E102" s="295" t="s">
        <v>1252</v>
      </c>
      <c r="F102" s="320">
        <v>0</v>
      </c>
    </row>
    <row r="103" spans="1:6" s="192" customFormat="1" ht="20.100000000000001" customHeight="1" x14ac:dyDescent="0.3">
      <c r="A103" s="414"/>
      <c r="B103" s="415" t="s">
        <v>1155</v>
      </c>
      <c r="C103" s="415" t="s">
        <v>1155</v>
      </c>
      <c r="D103" s="415" t="s">
        <v>1151</v>
      </c>
      <c r="E103" s="295" t="s">
        <v>1253</v>
      </c>
      <c r="F103" s="320">
        <v>0</v>
      </c>
    </row>
    <row r="104" spans="1:6" s="192" customFormat="1" ht="20.100000000000001" customHeight="1" x14ac:dyDescent="0.3">
      <c r="A104" s="414"/>
      <c r="B104" s="415" t="s">
        <v>1155</v>
      </c>
      <c r="C104" s="415" t="s">
        <v>1155</v>
      </c>
      <c r="D104" s="415" t="s">
        <v>1153</v>
      </c>
      <c r="E104" s="295" t="s">
        <v>1254</v>
      </c>
      <c r="F104" s="320">
        <v>0</v>
      </c>
    </row>
    <row r="105" spans="1:6" s="192" customFormat="1" ht="20.100000000000001" customHeight="1" x14ac:dyDescent="0.3">
      <c r="A105" s="414"/>
      <c r="B105" s="415" t="s">
        <v>1155</v>
      </c>
      <c r="C105" s="415" t="s">
        <v>1155</v>
      </c>
      <c r="D105" s="415" t="s">
        <v>1161</v>
      </c>
      <c r="E105" s="295" t="s">
        <v>1255</v>
      </c>
      <c r="F105" s="320">
        <v>0</v>
      </c>
    </row>
    <row r="106" spans="1:6" s="192" customFormat="1" ht="20.100000000000001" customHeight="1" x14ac:dyDescent="0.3">
      <c r="A106" s="414"/>
      <c r="B106" s="415" t="s">
        <v>1155</v>
      </c>
      <c r="C106" s="415" t="s">
        <v>1155</v>
      </c>
      <c r="D106" s="415" t="s">
        <v>1163</v>
      </c>
      <c r="E106" s="295" t="s">
        <v>1256</v>
      </c>
      <c r="F106" s="320">
        <v>0</v>
      </c>
    </row>
    <row r="107" spans="1:6" s="334" customFormat="1" ht="20.100000000000001" customHeight="1" x14ac:dyDescent="0.3">
      <c r="A107" s="419" t="s">
        <v>1155</v>
      </c>
      <c r="B107" s="420" t="s">
        <v>1170</v>
      </c>
      <c r="C107" s="796" t="s">
        <v>1257</v>
      </c>
      <c r="D107" s="797"/>
      <c r="E107" s="798"/>
      <c r="F107" s="421">
        <f>SUM(F108:F110)</f>
        <v>0</v>
      </c>
    </row>
    <row r="108" spans="1:6" s="192" customFormat="1" ht="20.100000000000001" customHeight="1" x14ac:dyDescent="0.3">
      <c r="A108" s="414"/>
      <c r="B108" s="415" t="s">
        <v>1155</v>
      </c>
      <c r="C108" s="415" t="s">
        <v>1170</v>
      </c>
      <c r="D108" s="415" t="s">
        <v>1143</v>
      </c>
      <c r="E108" s="295" t="s">
        <v>1258</v>
      </c>
      <c r="F108" s="320">
        <v>0</v>
      </c>
    </row>
    <row r="109" spans="1:6" s="192" customFormat="1" ht="20.100000000000001" customHeight="1" x14ac:dyDescent="0.3">
      <c r="A109" s="414"/>
      <c r="B109" s="415" t="s">
        <v>1155</v>
      </c>
      <c r="C109" s="415" t="s">
        <v>1170</v>
      </c>
      <c r="D109" s="415" t="s">
        <v>1145</v>
      </c>
      <c r="E109" s="295" t="s">
        <v>1259</v>
      </c>
      <c r="F109" s="320">
        <v>0</v>
      </c>
    </row>
    <row r="110" spans="1:6" s="192" customFormat="1" ht="20.100000000000001" customHeight="1" x14ac:dyDescent="0.3">
      <c r="A110" s="414"/>
      <c r="B110" s="415" t="s">
        <v>1155</v>
      </c>
      <c r="C110" s="415" t="s">
        <v>1170</v>
      </c>
      <c r="D110" s="415" t="s">
        <v>1151</v>
      </c>
      <c r="E110" s="295" t="s">
        <v>1260</v>
      </c>
      <c r="F110" s="320">
        <v>0</v>
      </c>
    </row>
    <row r="111" spans="1:6" s="334" customFormat="1" ht="20.100000000000001" customHeight="1" x14ac:dyDescent="0.3">
      <c r="A111" s="419" t="s">
        <v>1155</v>
      </c>
      <c r="B111" s="420" t="s">
        <v>1173</v>
      </c>
      <c r="C111" s="796" t="s">
        <v>1261</v>
      </c>
      <c r="D111" s="797"/>
      <c r="E111" s="798"/>
      <c r="F111" s="421">
        <f>SUM(F112:F117)</f>
        <v>0</v>
      </c>
    </row>
    <row r="112" spans="1:6" s="192" customFormat="1" ht="20.100000000000001" customHeight="1" x14ac:dyDescent="0.3">
      <c r="A112" s="414"/>
      <c r="B112" s="415" t="s">
        <v>1155</v>
      </c>
      <c r="C112" s="415" t="s">
        <v>1173</v>
      </c>
      <c r="D112" s="415" t="s">
        <v>1143</v>
      </c>
      <c r="E112" s="295" t="s">
        <v>1262</v>
      </c>
      <c r="F112" s="320">
        <v>0</v>
      </c>
    </row>
    <row r="113" spans="1:6" s="192" customFormat="1" ht="20.100000000000001" customHeight="1" x14ac:dyDescent="0.3">
      <c r="A113" s="414"/>
      <c r="B113" s="415" t="s">
        <v>1155</v>
      </c>
      <c r="C113" s="415" t="s">
        <v>1173</v>
      </c>
      <c r="D113" s="415" t="s">
        <v>1145</v>
      </c>
      <c r="E113" s="295" t="s">
        <v>1263</v>
      </c>
      <c r="F113" s="320">
        <v>0</v>
      </c>
    </row>
    <row r="114" spans="1:6" s="192" customFormat="1" ht="20.100000000000001" customHeight="1" x14ac:dyDescent="0.3">
      <c r="A114" s="414"/>
      <c r="B114" s="415" t="s">
        <v>1155</v>
      </c>
      <c r="C114" s="415" t="s">
        <v>1173</v>
      </c>
      <c r="D114" s="415" t="s">
        <v>1151</v>
      </c>
      <c r="E114" s="295" t="s">
        <v>1264</v>
      </c>
      <c r="F114" s="320">
        <v>0</v>
      </c>
    </row>
    <row r="115" spans="1:6" s="192" customFormat="1" ht="20.100000000000001" customHeight="1" x14ac:dyDescent="0.3">
      <c r="A115" s="414"/>
      <c r="B115" s="415" t="s">
        <v>1155</v>
      </c>
      <c r="C115" s="415" t="s">
        <v>1173</v>
      </c>
      <c r="D115" s="415" t="s">
        <v>1153</v>
      </c>
      <c r="E115" s="295" t="s">
        <v>1265</v>
      </c>
      <c r="F115" s="320">
        <v>0</v>
      </c>
    </row>
    <row r="116" spans="1:6" s="192" customFormat="1" ht="20.100000000000001" customHeight="1" x14ac:dyDescent="0.3">
      <c r="A116" s="414"/>
      <c r="B116" s="415" t="s">
        <v>1155</v>
      </c>
      <c r="C116" s="415" t="s">
        <v>1173</v>
      </c>
      <c r="D116" s="415" t="s">
        <v>1161</v>
      </c>
      <c r="E116" s="295" t="s">
        <v>1266</v>
      </c>
      <c r="F116" s="320">
        <v>0</v>
      </c>
    </row>
    <row r="117" spans="1:6" s="192" customFormat="1" ht="20.100000000000001" customHeight="1" x14ac:dyDescent="0.3">
      <c r="A117" s="414"/>
      <c r="B117" s="415" t="s">
        <v>1155</v>
      </c>
      <c r="C117" s="415" t="s">
        <v>1173</v>
      </c>
      <c r="D117" s="415" t="s">
        <v>1163</v>
      </c>
      <c r="E117" s="295" t="s">
        <v>1267</v>
      </c>
      <c r="F117" s="320">
        <v>0</v>
      </c>
    </row>
    <row r="118" spans="1:6" s="334" customFormat="1" ht="20.100000000000001" customHeight="1" x14ac:dyDescent="0.3">
      <c r="A118" s="419" t="s">
        <v>1155</v>
      </c>
      <c r="B118" s="420" t="s">
        <v>1177</v>
      </c>
      <c r="C118" s="796" t="s">
        <v>1268</v>
      </c>
      <c r="D118" s="797"/>
      <c r="E118" s="798"/>
      <c r="F118" s="421">
        <f>SUM(F119)</f>
        <v>0</v>
      </c>
    </row>
    <row r="119" spans="1:6" s="192" customFormat="1" ht="20.100000000000001" customHeight="1" x14ac:dyDescent="0.3">
      <c r="A119" s="414"/>
      <c r="B119" s="415" t="s">
        <v>1155</v>
      </c>
      <c r="C119" s="415" t="s">
        <v>1177</v>
      </c>
      <c r="D119" s="415" t="s">
        <v>1143</v>
      </c>
      <c r="E119" s="295" t="s">
        <v>1269</v>
      </c>
      <c r="F119" s="320">
        <v>0</v>
      </c>
    </row>
    <row r="120" spans="1:6" s="334" customFormat="1" ht="20.100000000000001" customHeight="1" x14ac:dyDescent="0.3">
      <c r="A120" s="419" t="s">
        <v>1155</v>
      </c>
      <c r="B120" s="420" t="s">
        <v>1182</v>
      </c>
      <c r="C120" s="796" t="s">
        <v>1270</v>
      </c>
      <c r="D120" s="797"/>
      <c r="E120" s="798"/>
      <c r="F120" s="421">
        <f>SUM(F121:F122)</f>
        <v>0</v>
      </c>
    </row>
    <row r="121" spans="1:6" s="192" customFormat="1" ht="20.100000000000001" customHeight="1" x14ac:dyDescent="0.3">
      <c r="A121" s="414"/>
      <c r="B121" s="415" t="s">
        <v>1155</v>
      </c>
      <c r="C121" s="415" t="s">
        <v>1182</v>
      </c>
      <c r="D121" s="415" t="s">
        <v>1143</v>
      </c>
      <c r="E121" s="295" t="s">
        <v>1271</v>
      </c>
      <c r="F121" s="320">
        <v>0</v>
      </c>
    </row>
    <row r="122" spans="1:6" s="192" customFormat="1" ht="20.100000000000001" customHeight="1" x14ac:dyDescent="0.3">
      <c r="A122" s="414"/>
      <c r="B122" s="415" t="s">
        <v>1155</v>
      </c>
      <c r="C122" s="415" t="s">
        <v>1182</v>
      </c>
      <c r="D122" s="415" t="s">
        <v>1145</v>
      </c>
      <c r="E122" s="295" t="s">
        <v>1272</v>
      </c>
      <c r="F122" s="320">
        <v>0</v>
      </c>
    </row>
    <row r="123" spans="1:6" s="334" customFormat="1" ht="20.100000000000001" customHeight="1" x14ac:dyDescent="0.3">
      <c r="A123" s="419" t="s">
        <v>1155</v>
      </c>
      <c r="B123" s="420" t="s">
        <v>1188</v>
      </c>
      <c r="C123" s="796" t="s">
        <v>1273</v>
      </c>
      <c r="D123" s="797"/>
      <c r="E123" s="798"/>
      <c r="F123" s="421">
        <f>SUM(F124:F127)</f>
        <v>0</v>
      </c>
    </row>
    <row r="124" spans="1:6" s="192" customFormat="1" ht="20.100000000000001" customHeight="1" x14ac:dyDescent="0.3">
      <c r="A124" s="414"/>
      <c r="B124" s="415" t="s">
        <v>1155</v>
      </c>
      <c r="C124" s="415" t="s">
        <v>1188</v>
      </c>
      <c r="D124" s="415" t="s">
        <v>1143</v>
      </c>
      <c r="E124" s="295" t="s">
        <v>1274</v>
      </c>
      <c r="F124" s="320">
        <v>0</v>
      </c>
    </row>
    <row r="125" spans="1:6" s="192" customFormat="1" ht="20.100000000000001" customHeight="1" x14ac:dyDescent="0.3">
      <c r="A125" s="414"/>
      <c r="B125" s="415" t="s">
        <v>1155</v>
      </c>
      <c r="C125" s="415" t="s">
        <v>1188</v>
      </c>
      <c r="D125" s="415" t="s">
        <v>1145</v>
      </c>
      <c r="E125" s="295" t="s">
        <v>1275</v>
      </c>
      <c r="F125" s="320">
        <v>0</v>
      </c>
    </row>
    <row r="126" spans="1:6" s="192" customFormat="1" ht="20.100000000000001" customHeight="1" x14ac:dyDescent="0.3">
      <c r="A126" s="414"/>
      <c r="B126" s="415" t="s">
        <v>1155</v>
      </c>
      <c r="C126" s="415" t="s">
        <v>1188</v>
      </c>
      <c r="D126" s="415" t="s">
        <v>1151</v>
      </c>
      <c r="E126" s="295" t="s">
        <v>1276</v>
      </c>
      <c r="F126" s="320">
        <v>0</v>
      </c>
    </row>
    <row r="127" spans="1:6" s="192" customFormat="1" ht="20.100000000000001" customHeight="1" x14ac:dyDescent="0.3">
      <c r="A127" s="414"/>
      <c r="B127" s="415" t="s">
        <v>1155</v>
      </c>
      <c r="C127" s="415" t="s">
        <v>1188</v>
      </c>
      <c r="D127" s="415" t="s">
        <v>1153</v>
      </c>
      <c r="E127" s="295" t="s">
        <v>1277</v>
      </c>
      <c r="F127" s="320">
        <v>0</v>
      </c>
    </row>
    <row r="128" spans="1:6" s="334" customFormat="1" ht="20.100000000000001" customHeight="1" x14ac:dyDescent="0.3">
      <c r="A128" s="419" t="s">
        <v>1155</v>
      </c>
      <c r="B128" s="420" t="s">
        <v>1278</v>
      </c>
      <c r="C128" s="796" t="s">
        <v>1279</v>
      </c>
      <c r="D128" s="797"/>
      <c r="E128" s="798"/>
      <c r="F128" s="421">
        <f>SUM(F129:F131)</f>
        <v>0</v>
      </c>
    </row>
    <row r="129" spans="1:6" s="192" customFormat="1" ht="20.100000000000001" customHeight="1" x14ac:dyDescent="0.3">
      <c r="A129" s="414"/>
      <c r="B129" s="415" t="s">
        <v>1155</v>
      </c>
      <c r="C129" s="415" t="s">
        <v>1278</v>
      </c>
      <c r="D129" s="415" t="s">
        <v>1143</v>
      </c>
      <c r="E129" s="295" t="s">
        <v>1280</v>
      </c>
      <c r="F129" s="320">
        <v>0</v>
      </c>
    </row>
    <row r="130" spans="1:6" s="192" customFormat="1" ht="20.100000000000001" customHeight="1" x14ac:dyDescent="0.3">
      <c r="A130" s="414"/>
      <c r="B130" s="415" t="s">
        <v>1155</v>
      </c>
      <c r="C130" s="415" t="s">
        <v>1278</v>
      </c>
      <c r="D130" s="415" t="s">
        <v>1145</v>
      </c>
      <c r="E130" s="295" t="s">
        <v>1281</v>
      </c>
      <c r="F130" s="320">
        <v>0</v>
      </c>
    </row>
    <row r="131" spans="1:6" s="192" customFormat="1" ht="20.100000000000001" customHeight="1" x14ac:dyDescent="0.3">
      <c r="A131" s="414"/>
      <c r="B131" s="415" t="s">
        <v>1155</v>
      </c>
      <c r="C131" s="415" t="s">
        <v>1278</v>
      </c>
      <c r="D131" s="415" t="s">
        <v>1151</v>
      </c>
      <c r="E131" s="295" t="s">
        <v>1282</v>
      </c>
      <c r="F131" s="320">
        <v>0</v>
      </c>
    </row>
    <row r="132" spans="1:6" s="334" customFormat="1" ht="20.100000000000001" customHeight="1" x14ac:dyDescent="0.3">
      <c r="A132" s="417" t="s">
        <v>1153</v>
      </c>
      <c r="B132" s="793" t="s">
        <v>1283</v>
      </c>
      <c r="C132" s="794"/>
      <c r="D132" s="794"/>
      <c r="E132" s="795"/>
      <c r="F132" s="418">
        <f>SUM(F133+F136+F140+F145)</f>
        <v>0</v>
      </c>
    </row>
    <row r="133" spans="1:6" s="334" customFormat="1" ht="20.100000000000001" customHeight="1" x14ac:dyDescent="0.3">
      <c r="A133" s="419" t="s">
        <v>1170</v>
      </c>
      <c r="B133" s="420" t="s">
        <v>1141</v>
      </c>
      <c r="C133" s="796" t="s">
        <v>1284</v>
      </c>
      <c r="D133" s="797"/>
      <c r="E133" s="798"/>
      <c r="F133" s="421">
        <f>SUM(F134:F135)</f>
        <v>0</v>
      </c>
    </row>
    <row r="134" spans="1:6" s="192" customFormat="1" ht="20.100000000000001" customHeight="1" x14ac:dyDescent="0.3">
      <c r="A134" s="414"/>
      <c r="B134" s="415" t="s">
        <v>1170</v>
      </c>
      <c r="C134" s="415" t="s">
        <v>1141</v>
      </c>
      <c r="D134" s="415" t="s">
        <v>1143</v>
      </c>
      <c r="E134" s="295" t="s">
        <v>1285</v>
      </c>
      <c r="F134" s="320">
        <v>0</v>
      </c>
    </row>
    <row r="135" spans="1:6" s="192" customFormat="1" ht="20.100000000000001" customHeight="1" x14ac:dyDescent="0.3">
      <c r="A135" s="414"/>
      <c r="B135" s="415" t="s">
        <v>1170</v>
      </c>
      <c r="C135" s="415" t="s">
        <v>1141</v>
      </c>
      <c r="D135" s="415" t="s">
        <v>1145</v>
      </c>
      <c r="E135" s="295" t="s">
        <v>1286</v>
      </c>
      <c r="F135" s="320">
        <v>0</v>
      </c>
    </row>
    <row r="136" spans="1:6" s="334" customFormat="1" ht="26.25" customHeight="1" x14ac:dyDescent="0.3">
      <c r="A136" s="419" t="s">
        <v>1170</v>
      </c>
      <c r="B136" s="420" t="s">
        <v>1147</v>
      </c>
      <c r="C136" s="796" t="s">
        <v>1287</v>
      </c>
      <c r="D136" s="797"/>
      <c r="E136" s="798"/>
      <c r="F136" s="421">
        <f>SUM(F137:F139)</f>
        <v>0</v>
      </c>
    </row>
    <row r="137" spans="1:6" s="192" customFormat="1" ht="20.100000000000001" customHeight="1" x14ac:dyDescent="0.3">
      <c r="A137" s="414"/>
      <c r="B137" s="415" t="s">
        <v>1170</v>
      </c>
      <c r="C137" s="415" t="s">
        <v>1147</v>
      </c>
      <c r="D137" s="415" t="s">
        <v>1143</v>
      </c>
      <c r="E137" s="295" t="s">
        <v>1288</v>
      </c>
      <c r="F137" s="320">
        <v>0</v>
      </c>
    </row>
    <row r="138" spans="1:6" s="192" customFormat="1" ht="20.100000000000001" customHeight="1" x14ac:dyDescent="0.3">
      <c r="A138" s="414"/>
      <c r="B138" s="415" t="s">
        <v>1170</v>
      </c>
      <c r="C138" s="415" t="s">
        <v>1147</v>
      </c>
      <c r="D138" s="415" t="s">
        <v>1145</v>
      </c>
      <c r="E138" s="295" t="s">
        <v>1289</v>
      </c>
      <c r="F138" s="320">
        <v>0</v>
      </c>
    </row>
    <row r="139" spans="1:6" s="192" customFormat="1" ht="20.100000000000001" customHeight="1" x14ac:dyDescent="0.3">
      <c r="A139" s="414"/>
      <c r="B139" s="415" t="s">
        <v>1170</v>
      </c>
      <c r="C139" s="415" t="s">
        <v>1147</v>
      </c>
      <c r="D139" s="415" t="s">
        <v>1151</v>
      </c>
      <c r="E139" s="295" t="s">
        <v>1290</v>
      </c>
      <c r="F139" s="320">
        <v>0</v>
      </c>
    </row>
    <row r="140" spans="1:6" s="334" customFormat="1" ht="20.100000000000001" customHeight="1" x14ac:dyDescent="0.3">
      <c r="A140" s="333" t="s">
        <v>1170</v>
      </c>
      <c r="B140" s="420" t="s">
        <v>1155</v>
      </c>
      <c r="C140" s="796" t="s">
        <v>1291</v>
      </c>
      <c r="D140" s="797"/>
      <c r="E140" s="798"/>
      <c r="F140" s="421">
        <f>SUM(F141:F144)</f>
        <v>0</v>
      </c>
    </row>
    <row r="141" spans="1:6" s="192" customFormat="1" ht="20.100000000000001" customHeight="1" x14ac:dyDescent="0.3">
      <c r="A141" s="414"/>
      <c r="B141" s="415" t="s">
        <v>1170</v>
      </c>
      <c r="C141" s="415" t="s">
        <v>1155</v>
      </c>
      <c r="D141" s="415" t="s">
        <v>1143</v>
      </c>
      <c r="E141" s="295" t="s">
        <v>1292</v>
      </c>
      <c r="F141" s="320">
        <v>0</v>
      </c>
    </row>
    <row r="142" spans="1:6" s="192" customFormat="1" ht="20.100000000000001" customHeight="1" x14ac:dyDescent="0.3">
      <c r="A142" s="414"/>
      <c r="B142" s="415" t="s">
        <v>1170</v>
      </c>
      <c r="C142" s="415" t="s">
        <v>1155</v>
      </c>
      <c r="D142" s="415" t="s">
        <v>1145</v>
      </c>
      <c r="E142" s="295" t="s">
        <v>1293</v>
      </c>
      <c r="F142" s="320">
        <v>0</v>
      </c>
    </row>
    <row r="143" spans="1:6" s="192" customFormat="1" ht="20.100000000000001" customHeight="1" x14ac:dyDescent="0.3">
      <c r="A143" s="414"/>
      <c r="B143" s="415" t="s">
        <v>1170</v>
      </c>
      <c r="C143" s="415" t="s">
        <v>1155</v>
      </c>
      <c r="D143" s="415" t="s">
        <v>1151</v>
      </c>
      <c r="E143" s="295" t="s">
        <v>1294</v>
      </c>
      <c r="F143" s="320">
        <v>0</v>
      </c>
    </row>
    <row r="144" spans="1:6" s="192" customFormat="1" ht="20.100000000000001" customHeight="1" x14ac:dyDescent="0.3">
      <c r="A144" s="414"/>
      <c r="B144" s="415" t="s">
        <v>1170</v>
      </c>
      <c r="C144" s="415" t="s">
        <v>1155</v>
      </c>
      <c r="D144" s="415" t="s">
        <v>1153</v>
      </c>
      <c r="E144" s="295" t="s">
        <v>1295</v>
      </c>
      <c r="F144" s="320">
        <v>0</v>
      </c>
    </row>
    <row r="145" spans="1:7" s="334" customFormat="1" ht="20.100000000000001" customHeight="1" x14ac:dyDescent="0.3">
      <c r="A145" s="419" t="s">
        <v>1170</v>
      </c>
      <c r="B145" s="420" t="s">
        <v>1170</v>
      </c>
      <c r="C145" s="796" t="s">
        <v>1296</v>
      </c>
      <c r="D145" s="797"/>
      <c r="E145" s="798"/>
      <c r="F145" s="421">
        <f>SUM(F146)</f>
        <v>0</v>
      </c>
    </row>
    <row r="146" spans="1:7" s="192" customFormat="1" ht="20.100000000000001" customHeight="1" x14ac:dyDescent="0.3">
      <c r="A146" s="414"/>
      <c r="B146" s="415" t="s">
        <v>1170</v>
      </c>
      <c r="C146" s="415" t="s">
        <v>1170</v>
      </c>
      <c r="D146" s="415" t="s">
        <v>1143</v>
      </c>
      <c r="E146" s="295" t="s">
        <v>1297</v>
      </c>
      <c r="F146" s="320">
        <v>0</v>
      </c>
    </row>
    <row r="147" spans="1:7" s="332" customFormat="1" ht="22.5" customHeight="1" thickBot="1" x14ac:dyDescent="0.35">
      <c r="A147" s="781" t="s">
        <v>1137</v>
      </c>
      <c r="B147" s="782"/>
      <c r="C147" s="782"/>
      <c r="D147" s="782"/>
      <c r="E147" s="783"/>
      <c r="F147" s="336">
        <f>SUM(F4+F43+F89+F132)</f>
        <v>1966140</v>
      </c>
      <c r="G147" s="335"/>
    </row>
    <row r="148" spans="1:7" ht="2.25" customHeight="1" x14ac:dyDescent="0.3">
      <c r="A148" s="34"/>
      <c r="B148" s="34"/>
      <c r="C148" s="34"/>
      <c r="D148" s="34"/>
      <c r="E148" s="35"/>
      <c r="F148" s="193"/>
    </row>
    <row r="149" spans="1:7" ht="25.5" hidden="1" customHeight="1" x14ac:dyDescent="0.3">
      <c r="A149" s="34"/>
      <c r="B149" s="34"/>
      <c r="C149" s="34"/>
      <c r="D149" s="34"/>
      <c r="E149" s="35"/>
      <c r="F149" s="193"/>
    </row>
    <row r="150" spans="1:7" ht="25.5" hidden="1" customHeight="1" x14ac:dyDescent="0.3">
      <c r="A150" s="34"/>
      <c r="B150" s="34"/>
      <c r="C150" s="34"/>
      <c r="D150" s="34"/>
      <c r="E150" s="35"/>
      <c r="F150" s="193"/>
    </row>
    <row r="151" spans="1:7" ht="25.5" hidden="1" customHeight="1" x14ac:dyDescent="0.3">
      <c r="A151" s="34"/>
      <c r="B151" s="34"/>
      <c r="C151" s="34"/>
      <c r="D151" s="34"/>
      <c r="E151" s="35"/>
      <c r="F151" s="193"/>
    </row>
    <row r="152" spans="1:7" ht="25.5" hidden="1" customHeight="1" x14ac:dyDescent="0.3">
      <c r="A152" s="34"/>
      <c r="B152" s="34"/>
      <c r="C152" s="34"/>
      <c r="D152" s="34"/>
      <c r="E152" s="35"/>
      <c r="F152" s="193"/>
    </row>
    <row r="153" spans="1:7" ht="25.5" hidden="1" customHeight="1" x14ac:dyDescent="0.3">
      <c r="A153" s="34"/>
      <c r="B153" s="34"/>
      <c r="C153" s="34"/>
      <c r="D153" s="34"/>
      <c r="E153" s="35"/>
      <c r="F153" s="193"/>
    </row>
    <row r="154" spans="1:7" ht="25.5" hidden="1" customHeight="1" x14ac:dyDescent="0.3">
      <c r="A154" s="34"/>
      <c r="B154" s="34"/>
      <c r="C154" s="34"/>
      <c r="D154" s="34"/>
      <c r="E154" s="35"/>
      <c r="F154" s="193"/>
    </row>
    <row r="155" spans="1:7" ht="25.5" hidden="1" customHeight="1" x14ac:dyDescent="0.3">
      <c r="A155" s="34"/>
      <c r="B155" s="34"/>
      <c r="C155" s="34"/>
      <c r="D155" s="34"/>
      <c r="E155" s="35"/>
      <c r="F155" s="193"/>
    </row>
    <row r="156" spans="1:7" ht="25.5" hidden="1" customHeight="1" x14ac:dyDescent="0.3">
      <c r="A156" s="34"/>
      <c r="B156" s="34"/>
      <c r="C156" s="34"/>
      <c r="D156" s="34"/>
      <c r="E156" s="36"/>
      <c r="F156" s="193"/>
    </row>
    <row r="157" spans="1:7" ht="25.5" hidden="1" customHeight="1" x14ac:dyDescent="0.3">
      <c r="A157" s="34"/>
      <c r="B157" s="34"/>
      <c r="C157" s="34"/>
      <c r="D157" s="34"/>
      <c r="E157" s="35"/>
      <c r="F157" s="193"/>
    </row>
    <row r="158" spans="1:7" ht="25.5" hidden="1" customHeight="1" x14ac:dyDescent="0.3">
      <c r="A158" s="34"/>
      <c r="B158" s="34"/>
      <c r="C158" s="34"/>
      <c r="D158" s="34"/>
      <c r="E158" s="35"/>
      <c r="F158" s="193"/>
    </row>
    <row r="159" spans="1:7" ht="25.5" hidden="1" customHeight="1" x14ac:dyDescent="0.3">
      <c r="A159" s="34"/>
      <c r="B159" s="34"/>
      <c r="C159" s="34"/>
      <c r="D159" s="34"/>
      <c r="E159" s="35"/>
      <c r="F159" s="193"/>
    </row>
    <row r="160" spans="1:7" ht="25.5" hidden="1" customHeight="1" x14ac:dyDescent="0.3">
      <c r="A160" s="34"/>
      <c r="B160" s="34"/>
      <c r="C160" s="34"/>
      <c r="D160" s="34"/>
      <c r="E160" s="36"/>
      <c r="F160" s="193"/>
    </row>
    <row r="161" spans="1:6" ht="25.5" hidden="1" customHeight="1" x14ac:dyDescent="0.3">
      <c r="A161" s="34"/>
      <c r="B161" s="34"/>
      <c r="C161" s="34"/>
      <c r="D161" s="34"/>
      <c r="E161" s="35"/>
      <c r="F161" s="193"/>
    </row>
    <row r="162" spans="1:6" ht="25.5" hidden="1" customHeight="1" x14ac:dyDescent="0.3">
      <c r="A162" s="34"/>
      <c r="B162" s="34"/>
      <c r="C162" s="34"/>
      <c r="D162" s="34"/>
      <c r="E162" s="35"/>
      <c r="F162" s="193"/>
    </row>
    <row r="163" spans="1:6" ht="25.5" hidden="1" customHeight="1" x14ac:dyDescent="0.3">
      <c r="A163" s="34"/>
      <c r="B163" s="34"/>
      <c r="C163" s="34"/>
      <c r="D163" s="34"/>
      <c r="E163" s="35"/>
      <c r="F163" s="193"/>
    </row>
    <row r="164" spans="1:6" ht="25.5" hidden="1" customHeight="1" x14ac:dyDescent="0.3">
      <c r="A164" s="34"/>
      <c r="B164" s="34"/>
      <c r="C164" s="34"/>
      <c r="D164" s="34"/>
      <c r="E164" s="35"/>
      <c r="F164" s="193"/>
    </row>
    <row r="165" spans="1:6" ht="25.5" hidden="1" customHeight="1" x14ac:dyDescent="0.3">
      <c r="A165" s="34"/>
      <c r="B165" s="34"/>
      <c r="C165" s="34"/>
      <c r="D165" s="34"/>
      <c r="E165" s="35"/>
      <c r="F165" s="193"/>
    </row>
    <row r="166" spans="1:6" ht="25.5" hidden="1" customHeight="1" x14ac:dyDescent="0.3">
      <c r="A166" s="34"/>
      <c r="B166" s="34"/>
      <c r="C166" s="34"/>
      <c r="D166" s="34"/>
      <c r="E166" s="35"/>
      <c r="F166" s="193"/>
    </row>
    <row r="167" spans="1:6" ht="25.5" hidden="1" customHeight="1" x14ac:dyDescent="0.3">
      <c r="A167" s="34"/>
      <c r="B167" s="34"/>
      <c r="C167" s="34"/>
      <c r="D167" s="34"/>
      <c r="E167" s="35"/>
      <c r="F167" s="193"/>
    </row>
    <row r="168" spans="1:6" ht="25.5" hidden="1" customHeight="1" x14ac:dyDescent="0.3">
      <c r="A168" s="34"/>
      <c r="B168" s="34"/>
      <c r="C168" s="34"/>
      <c r="D168" s="34"/>
      <c r="E168" s="35"/>
      <c r="F168" s="193"/>
    </row>
    <row r="169" spans="1:6" ht="25.5" hidden="1" customHeight="1" x14ac:dyDescent="0.3">
      <c r="A169" s="34"/>
      <c r="B169" s="34"/>
      <c r="C169" s="34"/>
      <c r="D169" s="34"/>
      <c r="E169" s="35"/>
      <c r="F169" s="193"/>
    </row>
    <row r="170" spans="1:6" ht="25.5" hidden="1" customHeight="1" x14ac:dyDescent="0.3">
      <c r="A170" s="34"/>
      <c r="B170" s="34"/>
      <c r="C170" s="34"/>
      <c r="D170" s="34"/>
      <c r="E170" s="36"/>
      <c r="F170" s="193"/>
    </row>
    <row r="171" spans="1:6" ht="25.5" hidden="1" customHeight="1" x14ac:dyDescent="0.3">
      <c r="A171" s="34"/>
      <c r="B171" s="34"/>
      <c r="C171" s="34"/>
      <c r="D171" s="34"/>
      <c r="E171" s="35"/>
      <c r="F171" s="193"/>
    </row>
    <row r="172" spans="1:6" ht="25.5" hidden="1" customHeight="1" x14ac:dyDescent="0.3">
      <c r="A172" s="34"/>
      <c r="B172" s="34"/>
      <c r="C172" s="34"/>
      <c r="D172" s="34"/>
      <c r="E172" s="35"/>
      <c r="F172" s="193"/>
    </row>
    <row r="173" spans="1:6" ht="25.5" hidden="1" customHeight="1" x14ac:dyDescent="0.3">
      <c r="A173" s="34"/>
      <c r="B173" s="34"/>
      <c r="C173" s="34"/>
      <c r="D173" s="34"/>
      <c r="E173" s="35"/>
      <c r="F173" s="193"/>
    </row>
    <row r="174" spans="1:6" ht="25.5" hidden="1" customHeight="1" x14ac:dyDescent="0.3">
      <c r="A174" s="34"/>
      <c r="B174" s="34"/>
      <c r="C174" s="34"/>
      <c r="D174" s="34"/>
      <c r="E174" s="35"/>
      <c r="F174" s="193"/>
    </row>
    <row r="175" spans="1:6" ht="25.5" hidden="1" customHeight="1" x14ac:dyDescent="0.3">
      <c r="A175" s="34"/>
      <c r="B175" s="34"/>
      <c r="C175" s="34"/>
      <c r="D175" s="34"/>
      <c r="E175" s="35"/>
      <c r="F175" s="193"/>
    </row>
    <row r="176" spans="1:6" ht="25.5" hidden="1" customHeight="1" x14ac:dyDescent="0.3">
      <c r="A176" s="34"/>
      <c r="B176" s="34"/>
      <c r="C176" s="34"/>
      <c r="D176" s="34"/>
      <c r="E176" s="35"/>
      <c r="F176" s="193"/>
    </row>
    <row r="177" spans="1:6" ht="25.5" hidden="1" customHeight="1" x14ac:dyDescent="0.3">
      <c r="A177" s="34"/>
      <c r="B177" s="34"/>
      <c r="C177" s="34"/>
      <c r="D177" s="34"/>
      <c r="E177" s="35"/>
      <c r="F177" s="193"/>
    </row>
    <row r="178" spans="1:6" ht="25.5" hidden="1" customHeight="1" x14ac:dyDescent="0.3">
      <c r="A178" s="34"/>
      <c r="B178" s="34"/>
      <c r="C178" s="34"/>
      <c r="D178" s="34"/>
      <c r="E178" s="35"/>
      <c r="F178" s="193"/>
    </row>
    <row r="179" spans="1:6" ht="25.5" hidden="1" customHeight="1" x14ac:dyDescent="0.3">
      <c r="A179" s="34"/>
      <c r="B179" s="34"/>
      <c r="C179" s="34"/>
      <c r="D179" s="34"/>
      <c r="E179" s="35"/>
      <c r="F179" s="193"/>
    </row>
    <row r="180" spans="1:6" ht="25.5" hidden="1" customHeight="1" x14ac:dyDescent="0.3">
      <c r="A180" s="34"/>
      <c r="B180" s="34"/>
      <c r="C180" s="34"/>
      <c r="D180" s="34"/>
      <c r="E180" s="36"/>
      <c r="F180" s="193"/>
    </row>
    <row r="181" spans="1:6" ht="25.5" hidden="1" customHeight="1" x14ac:dyDescent="0.3">
      <c r="A181" s="34"/>
      <c r="B181" s="34"/>
      <c r="C181" s="34"/>
      <c r="D181" s="34"/>
      <c r="E181" s="35"/>
      <c r="F181" s="193"/>
    </row>
    <row r="182" spans="1:6" ht="25.5" hidden="1" customHeight="1" x14ac:dyDescent="0.3">
      <c r="A182" s="34"/>
      <c r="B182" s="34"/>
      <c r="C182" s="34"/>
      <c r="D182" s="34"/>
      <c r="E182" s="35"/>
      <c r="F182" s="193"/>
    </row>
    <row r="183" spans="1:6" ht="25.5" hidden="1" customHeight="1" x14ac:dyDescent="0.3">
      <c r="A183" s="34"/>
      <c r="B183" s="34"/>
      <c r="C183" s="34"/>
      <c r="D183" s="34"/>
      <c r="E183" s="35"/>
      <c r="F183" s="193"/>
    </row>
    <row r="184" spans="1:6" ht="25.5" hidden="1" customHeight="1" x14ac:dyDescent="0.3">
      <c r="A184" s="34"/>
      <c r="B184" s="34"/>
      <c r="C184" s="34"/>
      <c r="D184" s="34"/>
      <c r="E184" s="35"/>
      <c r="F184" s="193"/>
    </row>
    <row r="185" spans="1:6" ht="25.5" hidden="1" customHeight="1" x14ac:dyDescent="0.3">
      <c r="A185" s="34"/>
      <c r="B185" s="34"/>
      <c r="C185" s="34"/>
      <c r="D185" s="34"/>
      <c r="E185" s="35"/>
      <c r="F185" s="193"/>
    </row>
    <row r="186" spans="1:6" ht="25.5" hidden="1" customHeight="1" x14ac:dyDescent="0.3">
      <c r="A186" s="34"/>
      <c r="B186" s="34"/>
      <c r="C186" s="34"/>
      <c r="D186" s="34"/>
      <c r="E186" s="35"/>
      <c r="F186" s="193"/>
    </row>
    <row r="187" spans="1:6" ht="25.5" hidden="1" customHeight="1" x14ac:dyDescent="0.3">
      <c r="A187" s="34"/>
      <c r="B187" s="34"/>
      <c r="C187" s="34"/>
      <c r="D187" s="34"/>
      <c r="E187" s="35"/>
      <c r="F187" s="193"/>
    </row>
    <row r="188" spans="1:6" ht="25.5" hidden="1" customHeight="1" x14ac:dyDescent="0.3">
      <c r="A188" s="34"/>
      <c r="B188" s="34"/>
      <c r="C188" s="34"/>
      <c r="D188" s="34"/>
      <c r="E188" s="36"/>
      <c r="F188" s="193"/>
    </row>
    <row r="189" spans="1:6" ht="25.5" hidden="1" customHeight="1" x14ac:dyDescent="0.3">
      <c r="A189" s="34"/>
      <c r="B189" s="34"/>
      <c r="C189" s="34"/>
      <c r="D189" s="34"/>
      <c r="E189" s="35"/>
      <c r="F189" s="193"/>
    </row>
    <row r="190" spans="1:6" ht="25.5" hidden="1" customHeight="1" x14ac:dyDescent="0.3">
      <c r="A190" s="34"/>
      <c r="B190" s="34"/>
      <c r="C190" s="34"/>
      <c r="D190" s="34"/>
      <c r="E190" s="35"/>
      <c r="F190" s="193"/>
    </row>
    <row r="191" spans="1:6" ht="25.5" hidden="1" customHeight="1" x14ac:dyDescent="0.3">
      <c r="A191" s="34"/>
      <c r="B191" s="34"/>
      <c r="C191" s="34"/>
      <c r="D191" s="34"/>
      <c r="E191" s="36"/>
      <c r="F191" s="193"/>
    </row>
    <row r="192" spans="1:6" ht="25.5" hidden="1" customHeight="1" x14ac:dyDescent="0.3">
      <c r="A192" s="34"/>
      <c r="B192" s="34"/>
      <c r="C192" s="34"/>
      <c r="D192" s="34"/>
      <c r="E192" s="35"/>
      <c r="F192" s="193"/>
    </row>
    <row r="193" spans="1:6" ht="25.5" hidden="1" customHeight="1" x14ac:dyDescent="0.3">
      <c r="A193" s="34"/>
      <c r="B193" s="34"/>
      <c r="C193" s="34"/>
      <c r="D193" s="34"/>
      <c r="E193" s="35"/>
      <c r="F193" s="193"/>
    </row>
    <row r="194" spans="1:6" ht="25.5" hidden="1" customHeight="1" x14ac:dyDescent="0.3">
      <c r="A194" s="34"/>
      <c r="B194" s="34"/>
      <c r="C194" s="34"/>
      <c r="D194" s="34"/>
      <c r="E194" s="35"/>
      <c r="F194" s="193"/>
    </row>
    <row r="195" spans="1:6" ht="25.5" hidden="1" customHeight="1" x14ac:dyDescent="0.3">
      <c r="A195" s="34"/>
      <c r="B195" s="34"/>
      <c r="C195" s="34"/>
      <c r="D195" s="34"/>
      <c r="E195" s="35"/>
      <c r="F195" s="193"/>
    </row>
    <row r="196" spans="1:6" ht="25.5" hidden="1" customHeight="1" x14ac:dyDescent="0.3">
      <c r="A196" s="34"/>
      <c r="B196" s="34"/>
      <c r="C196" s="34"/>
      <c r="D196" s="34"/>
      <c r="E196" s="35"/>
      <c r="F196" s="193"/>
    </row>
    <row r="197" spans="1:6" ht="25.5" hidden="1" customHeight="1" x14ac:dyDescent="0.3">
      <c r="A197" s="34"/>
      <c r="B197" s="34"/>
      <c r="C197" s="34"/>
      <c r="D197" s="34"/>
      <c r="E197" s="36"/>
      <c r="F197" s="193"/>
    </row>
    <row r="198" spans="1:6" ht="25.5" hidden="1" customHeight="1" x14ac:dyDescent="0.3">
      <c r="A198" s="34"/>
      <c r="B198" s="34"/>
      <c r="C198" s="34"/>
      <c r="D198" s="34"/>
      <c r="E198" s="35"/>
      <c r="F198" s="193"/>
    </row>
    <row r="199" spans="1:6" ht="25.5" hidden="1" customHeight="1" x14ac:dyDescent="0.3">
      <c r="A199" s="34"/>
      <c r="B199" s="34"/>
      <c r="C199" s="34"/>
      <c r="D199" s="34"/>
      <c r="E199" s="35"/>
      <c r="F199" s="193"/>
    </row>
    <row r="200" spans="1:6" ht="25.5" hidden="1" customHeight="1" x14ac:dyDescent="0.3">
      <c r="A200" s="34"/>
      <c r="B200" s="34"/>
      <c r="C200" s="34"/>
      <c r="D200" s="34"/>
      <c r="E200" s="35"/>
      <c r="F200" s="193"/>
    </row>
    <row r="201" spans="1:6" ht="25.5" hidden="1" customHeight="1" x14ac:dyDescent="0.3">
      <c r="A201" s="34"/>
      <c r="B201" s="34"/>
      <c r="C201" s="34"/>
      <c r="D201" s="34"/>
      <c r="E201" s="36"/>
      <c r="F201" s="193"/>
    </row>
    <row r="202" spans="1:6" ht="25.5" hidden="1" customHeight="1" x14ac:dyDescent="0.3">
      <c r="A202" s="34"/>
      <c r="B202" s="34"/>
      <c r="C202" s="34"/>
      <c r="D202" s="34"/>
      <c r="E202" s="35"/>
      <c r="F202" s="193"/>
    </row>
    <row r="203" spans="1:6" ht="25.5" hidden="1" customHeight="1" x14ac:dyDescent="0.3">
      <c r="A203" s="34"/>
      <c r="B203" s="34"/>
      <c r="C203" s="34"/>
      <c r="D203" s="34"/>
      <c r="E203" s="35"/>
      <c r="F203" s="193"/>
    </row>
    <row r="204" spans="1:6" ht="25.5" hidden="1" customHeight="1" x14ac:dyDescent="0.3">
      <c r="A204" s="34"/>
      <c r="B204" s="34"/>
      <c r="C204" s="34"/>
      <c r="D204" s="34"/>
      <c r="E204" s="35"/>
      <c r="F204" s="193"/>
    </row>
    <row r="205" spans="1:6" ht="25.5" hidden="1" customHeight="1" x14ac:dyDescent="0.3">
      <c r="A205" s="34"/>
      <c r="B205" s="34"/>
      <c r="C205" s="34"/>
      <c r="D205" s="34"/>
      <c r="E205" s="35"/>
      <c r="F205" s="193"/>
    </row>
    <row r="206" spans="1:6" ht="25.5" hidden="1" customHeight="1" x14ac:dyDescent="0.3">
      <c r="A206" s="34"/>
      <c r="B206" s="34"/>
      <c r="C206" s="34"/>
      <c r="D206" s="34"/>
      <c r="E206" s="35"/>
      <c r="F206" s="193"/>
    </row>
    <row r="207" spans="1:6" ht="25.5" hidden="1" customHeight="1" x14ac:dyDescent="0.3">
      <c r="A207" s="34"/>
      <c r="B207" s="34"/>
      <c r="C207" s="34"/>
      <c r="D207" s="34"/>
      <c r="E207" s="35"/>
      <c r="F207" s="193"/>
    </row>
    <row r="208" spans="1:6" ht="25.5" hidden="1" customHeight="1" x14ac:dyDescent="0.3">
      <c r="A208" s="34"/>
      <c r="B208" s="34"/>
      <c r="C208" s="34"/>
      <c r="D208" s="34"/>
      <c r="E208" s="35"/>
      <c r="F208" s="193"/>
    </row>
    <row r="209" spans="1:6" ht="25.5" hidden="1" customHeight="1" x14ac:dyDescent="0.3">
      <c r="A209" s="34"/>
      <c r="B209" s="34"/>
      <c r="C209" s="34"/>
      <c r="D209" s="34"/>
      <c r="E209" s="35"/>
      <c r="F209" s="193"/>
    </row>
    <row r="210" spans="1:6" ht="25.5" hidden="1" customHeight="1" x14ac:dyDescent="0.3">
      <c r="A210" s="34"/>
      <c r="B210" s="34"/>
      <c r="C210" s="34"/>
      <c r="D210" s="34"/>
      <c r="E210" s="35"/>
      <c r="F210" s="193"/>
    </row>
    <row r="211" spans="1:6" ht="25.5" hidden="1" customHeight="1" x14ac:dyDescent="0.3">
      <c r="A211" s="34"/>
      <c r="B211" s="34"/>
      <c r="C211" s="34"/>
      <c r="D211" s="34"/>
      <c r="E211" s="36"/>
      <c r="F211" s="193"/>
    </row>
    <row r="212" spans="1:6" ht="25.5" hidden="1" customHeight="1" x14ac:dyDescent="0.3">
      <c r="A212" s="34"/>
      <c r="B212" s="34"/>
      <c r="C212" s="34"/>
      <c r="D212" s="34"/>
      <c r="E212" s="36"/>
      <c r="F212" s="193"/>
    </row>
    <row r="213" spans="1:6" ht="25.5" hidden="1" customHeight="1" x14ac:dyDescent="0.3">
      <c r="A213" s="34"/>
      <c r="B213" s="34"/>
      <c r="C213" s="34"/>
      <c r="D213" s="34"/>
      <c r="E213" s="35"/>
      <c r="F213" s="193"/>
    </row>
    <row r="214" spans="1:6" ht="25.5" hidden="1" customHeight="1" x14ac:dyDescent="0.3">
      <c r="A214" s="34"/>
      <c r="B214" s="34"/>
      <c r="C214" s="34"/>
      <c r="D214" s="34"/>
      <c r="E214" s="35"/>
      <c r="F214" s="193"/>
    </row>
    <row r="215" spans="1:6" ht="25.5" hidden="1" customHeight="1" x14ac:dyDescent="0.3">
      <c r="A215" s="34"/>
      <c r="B215" s="34"/>
      <c r="C215" s="34"/>
      <c r="D215" s="34"/>
      <c r="E215" s="35"/>
      <c r="F215" s="193"/>
    </row>
    <row r="216" spans="1:6" ht="25.5" hidden="1" customHeight="1" x14ac:dyDescent="0.3">
      <c r="A216" s="34"/>
      <c r="B216" s="34"/>
      <c r="C216" s="34"/>
      <c r="D216" s="34"/>
      <c r="E216" s="35"/>
      <c r="F216" s="193"/>
    </row>
    <row r="217" spans="1:6" ht="25.5" hidden="1" customHeight="1" x14ac:dyDescent="0.3">
      <c r="A217" s="34"/>
      <c r="B217" s="34"/>
      <c r="C217" s="34"/>
      <c r="D217" s="34"/>
      <c r="E217" s="35"/>
      <c r="F217" s="193"/>
    </row>
    <row r="218" spans="1:6" ht="25.5" hidden="1" customHeight="1" x14ac:dyDescent="0.3">
      <c r="A218" s="34"/>
      <c r="B218" s="34"/>
      <c r="C218" s="34"/>
      <c r="D218" s="34"/>
      <c r="E218" s="35"/>
      <c r="F218" s="193"/>
    </row>
    <row r="219" spans="1:6" ht="25.5" hidden="1" customHeight="1" x14ac:dyDescent="0.3">
      <c r="A219" s="34"/>
      <c r="B219" s="34"/>
      <c r="C219" s="34"/>
      <c r="D219" s="34"/>
      <c r="E219" s="35"/>
      <c r="F219" s="193"/>
    </row>
    <row r="220" spans="1:6" ht="25.5" hidden="1" customHeight="1" x14ac:dyDescent="0.3">
      <c r="A220" s="34"/>
      <c r="B220" s="34"/>
      <c r="C220" s="34"/>
      <c r="D220" s="34"/>
      <c r="E220" s="35"/>
      <c r="F220" s="193"/>
    </row>
    <row r="221" spans="1:6" ht="25.5" hidden="1" customHeight="1" x14ac:dyDescent="0.3">
      <c r="A221" s="34"/>
      <c r="B221" s="34"/>
      <c r="C221" s="34"/>
      <c r="D221" s="34"/>
      <c r="E221" s="35"/>
      <c r="F221" s="193"/>
    </row>
    <row r="222" spans="1:6" ht="25.5" hidden="1" customHeight="1" x14ac:dyDescent="0.3">
      <c r="A222" s="34"/>
      <c r="B222" s="34"/>
      <c r="C222" s="34"/>
      <c r="D222" s="34"/>
      <c r="E222" s="36"/>
      <c r="F222" s="193"/>
    </row>
    <row r="223" spans="1:6" ht="25.5" hidden="1" customHeight="1" x14ac:dyDescent="0.3">
      <c r="A223" s="34"/>
      <c r="B223" s="34"/>
      <c r="C223" s="34"/>
      <c r="D223" s="34"/>
      <c r="E223" s="35"/>
      <c r="F223" s="193"/>
    </row>
    <row r="224" spans="1:6" ht="25.5" hidden="1" customHeight="1" x14ac:dyDescent="0.3">
      <c r="A224" s="34"/>
      <c r="B224" s="34"/>
      <c r="C224" s="34"/>
      <c r="D224" s="34"/>
      <c r="E224" s="35"/>
      <c r="F224" s="193"/>
    </row>
    <row r="225" spans="1:6" ht="25.5" hidden="1" customHeight="1" x14ac:dyDescent="0.3">
      <c r="A225" s="34"/>
      <c r="B225" s="34"/>
      <c r="C225" s="34"/>
      <c r="D225" s="34"/>
      <c r="E225" s="35"/>
      <c r="F225" s="193"/>
    </row>
    <row r="226" spans="1:6" ht="25.5" hidden="1" customHeight="1" x14ac:dyDescent="0.3">
      <c r="A226" s="34"/>
      <c r="B226" s="34"/>
      <c r="C226" s="34"/>
      <c r="D226" s="34"/>
      <c r="E226" s="35"/>
      <c r="F226" s="193"/>
    </row>
    <row r="227" spans="1:6" ht="25.5" hidden="1" customHeight="1" x14ac:dyDescent="0.3">
      <c r="A227" s="34"/>
      <c r="B227" s="34"/>
      <c r="C227" s="34"/>
      <c r="D227" s="34"/>
      <c r="E227" s="35"/>
      <c r="F227" s="193"/>
    </row>
    <row r="228" spans="1:6" ht="25.5" hidden="1" customHeight="1" x14ac:dyDescent="0.3">
      <c r="A228" s="34"/>
      <c r="B228" s="34"/>
      <c r="C228" s="34"/>
      <c r="D228" s="34"/>
      <c r="E228" s="35"/>
      <c r="F228" s="193"/>
    </row>
    <row r="229" spans="1:6" ht="25.5" hidden="1" customHeight="1" x14ac:dyDescent="0.3">
      <c r="A229" s="34"/>
      <c r="B229" s="34"/>
      <c r="C229" s="34"/>
      <c r="D229" s="34"/>
      <c r="E229" s="35"/>
      <c r="F229" s="193"/>
    </row>
    <row r="230" spans="1:6" ht="25.5" hidden="1" customHeight="1" x14ac:dyDescent="0.3">
      <c r="A230" s="34"/>
      <c r="B230" s="34"/>
      <c r="C230" s="34"/>
      <c r="D230" s="34"/>
      <c r="E230" s="35"/>
      <c r="F230" s="193"/>
    </row>
    <row r="231" spans="1:6" ht="25.5" hidden="1" customHeight="1" x14ac:dyDescent="0.3">
      <c r="A231" s="34"/>
      <c r="B231" s="34"/>
      <c r="C231" s="34"/>
      <c r="D231" s="34"/>
      <c r="E231" s="35"/>
      <c r="F231" s="193"/>
    </row>
    <row r="232" spans="1:6" ht="25.5" hidden="1" customHeight="1" x14ac:dyDescent="0.3">
      <c r="A232" s="34"/>
      <c r="B232" s="34"/>
      <c r="C232" s="34"/>
      <c r="D232" s="34"/>
      <c r="E232" s="36"/>
      <c r="F232" s="193"/>
    </row>
    <row r="233" spans="1:6" ht="25.5" hidden="1" customHeight="1" x14ac:dyDescent="0.3">
      <c r="A233" s="34"/>
      <c r="B233" s="34"/>
      <c r="C233" s="34"/>
      <c r="D233" s="34"/>
      <c r="E233" s="35"/>
      <c r="F233" s="193"/>
    </row>
    <row r="234" spans="1:6" ht="25.5" hidden="1" customHeight="1" x14ac:dyDescent="0.3">
      <c r="A234" s="34"/>
      <c r="B234" s="34"/>
      <c r="C234" s="34"/>
      <c r="D234" s="34"/>
      <c r="E234" s="35"/>
      <c r="F234" s="193"/>
    </row>
    <row r="235" spans="1:6" ht="25.5" hidden="1" customHeight="1" x14ac:dyDescent="0.3">
      <c r="A235" s="34"/>
      <c r="B235" s="34"/>
      <c r="C235" s="34"/>
      <c r="D235" s="34"/>
      <c r="E235" s="35"/>
      <c r="F235" s="193"/>
    </row>
    <row r="236" spans="1:6" ht="25.5" hidden="1" customHeight="1" x14ac:dyDescent="0.3">
      <c r="A236" s="34"/>
      <c r="B236" s="34"/>
      <c r="C236" s="34"/>
      <c r="D236" s="34"/>
      <c r="E236" s="35"/>
      <c r="F236" s="193"/>
    </row>
    <row r="237" spans="1:6" ht="25.5" hidden="1" customHeight="1" x14ac:dyDescent="0.3">
      <c r="A237" s="34"/>
      <c r="B237" s="34"/>
      <c r="C237" s="34"/>
      <c r="D237" s="34"/>
      <c r="E237" s="35"/>
      <c r="F237" s="193"/>
    </row>
    <row r="238" spans="1:6" ht="25.5" hidden="1" customHeight="1" x14ac:dyDescent="0.3">
      <c r="A238" s="34"/>
      <c r="B238" s="34"/>
      <c r="C238" s="34"/>
      <c r="D238" s="34"/>
      <c r="E238" s="35"/>
      <c r="F238" s="193"/>
    </row>
    <row r="239" spans="1:6" ht="25.5" hidden="1" customHeight="1" x14ac:dyDescent="0.3">
      <c r="A239" s="34"/>
      <c r="B239" s="34"/>
      <c r="C239" s="34"/>
      <c r="D239" s="34"/>
      <c r="E239" s="35"/>
      <c r="F239" s="193"/>
    </row>
    <row r="240" spans="1:6" ht="25.5" hidden="1" customHeight="1" x14ac:dyDescent="0.3">
      <c r="A240" s="34"/>
      <c r="B240" s="34"/>
      <c r="C240" s="34"/>
      <c r="D240" s="34"/>
      <c r="E240" s="35"/>
      <c r="F240" s="193"/>
    </row>
    <row r="241" spans="1:6" ht="25.5" hidden="1" customHeight="1" x14ac:dyDescent="0.3">
      <c r="A241" s="34"/>
      <c r="B241" s="34"/>
      <c r="C241" s="34"/>
      <c r="D241" s="34"/>
      <c r="E241" s="35"/>
      <c r="F241" s="193"/>
    </row>
    <row r="242" spans="1:6" ht="25.5" hidden="1" customHeight="1" x14ac:dyDescent="0.3">
      <c r="A242" s="34"/>
      <c r="B242" s="34"/>
      <c r="C242" s="34"/>
      <c r="D242" s="34"/>
      <c r="E242" s="36"/>
      <c r="F242" s="193"/>
    </row>
    <row r="243" spans="1:6" ht="25.5" hidden="1" customHeight="1" x14ac:dyDescent="0.3">
      <c r="A243" s="34"/>
      <c r="B243" s="34"/>
      <c r="C243" s="34"/>
      <c r="D243" s="34"/>
      <c r="E243" s="35"/>
      <c r="F243" s="193"/>
    </row>
    <row r="244" spans="1:6" ht="25.5" hidden="1" customHeight="1" x14ac:dyDescent="0.3">
      <c r="A244" s="34"/>
      <c r="B244" s="34"/>
      <c r="C244" s="34"/>
      <c r="D244" s="34"/>
      <c r="E244" s="35"/>
      <c r="F244" s="193"/>
    </row>
    <row r="245" spans="1:6" ht="25.5" hidden="1" customHeight="1" x14ac:dyDescent="0.3">
      <c r="A245" s="34"/>
      <c r="B245" s="34"/>
      <c r="C245" s="34"/>
      <c r="D245" s="34"/>
      <c r="E245" s="35"/>
      <c r="F245" s="193"/>
    </row>
    <row r="246" spans="1:6" ht="25.5" hidden="1" customHeight="1" x14ac:dyDescent="0.3">
      <c r="A246" s="34"/>
      <c r="B246" s="34"/>
      <c r="C246" s="34"/>
      <c r="D246" s="34"/>
      <c r="E246" s="35"/>
      <c r="F246" s="193"/>
    </row>
    <row r="247" spans="1:6" ht="25.5" hidden="1" customHeight="1" x14ac:dyDescent="0.3">
      <c r="A247" s="34"/>
      <c r="B247" s="34"/>
      <c r="C247" s="34"/>
      <c r="D247" s="34"/>
      <c r="E247" s="35"/>
      <c r="F247" s="193"/>
    </row>
    <row r="248" spans="1:6" ht="25.5" hidden="1" customHeight="1" x14ac:dyDescent="0.3">
      <c r="A248" s="34"/>
      <c r="B248" s="34"/>
      <c r="C248" s="34"/>
      <c r="D248" s="34"/>
      <c r="E248" s="35"/>
      <c r="F248" s="193"/>
    </row>
    <row r="249" spans="1:6" ht="25.5" hidden="1" customHeight="1" x14ac:dyDescent="0.3">
      <c r="A249" s="34"/>
      <c r="B249" s="34"/>
      <c r="C249" s="34"/>
      <c r="D249" s="34"/>
      <c r="E249" s="35"/>
      <c r="F249" s="193"/>
    </row>
    <row r="250" spans="1:6" ht="25.5" hidden="1" customHeight="1" x14ac:dyDescent="0.3">
      <c r="A250" s="34"/>
      <c r="B250" s="34"/>
      <c r="C250" s="34"/>
      <c r="D250" s="34"/>
      <c r="E250" s="35"/>
      <c r="F250" s="193"/>
    </row>
    <row r="251" spans="1:6" ht="25.5" hidden="1" customHeight="1" x14ac:dyDescent="0.3">
      <c r="A251" s="34"/>
      <c r="B251" s="34"/>
      <c r="C251" s="34"/>
      <c r="D251" s="34"/>
      <c r="E251" s="35"/>
      <c r="F251" s="193"/>
    </row>
    <row r="252" spans="1:6" ht="25.5" hidden="1" customHeight="1" x14ac:dyDescent="0.3">
      <c r="A252" s="34"/>
      <c r="B252" s="34"/>
      <c r="C252" s="34"/>
      <c r="D252" s="34"/>
      <c r="E252" s="36"/>
      <c r="F252" s="193"/>
    </row>
    <row r="253" spans="1:6" ht="25.5" hidden="1" customHeight="1" x14ac:dyDescent="0.3">
      <c r="A253" s="34"/>
      <c r="B253" s="34"/>
      <c r="C253" s="34"/>
      <c r="D253" s="34"/>
      <c r="E253" s="35"/>
      <c r="F253" s="193"/>
    </row>
    <row r="254" spans="1:6" ht="25.5" hidden="1" customHeight="1" x14ac:dyDescent="0.3">
      <c r="A254" s="34"/>
      <c r="B254" s="34"/>
      <c r="C254" s="34"/>
      <c r="D254" s="34"/>
      <c r="E254" s="35"/>
      <c r="F254" s="193"/>
    </row>
    <row r="255" spans="1:6" ht="25.5" hidden="1" customHeight="1" x14ac:dyDescent="0.3">
      <c r="A255" s="34"/>
      <c r="B255" s="34"/>
      <c r="C255" s="34"/>
      <c r="D255" s="34"/>
      <c r="E255" s="35"/>
      <c r="F255" s="193"/>
    </row>
    <row r="256" spans="1:6" ht="25.5" hidden="1" customHeight="1" x14ac:dyDescent="0.3">
      <c r="A256" s="34"/>
      <c r="B256" s="34"/>
      <c r="C256" s="34"/>
      <c r="D256" s="34"/>
      <c r="E256" s="35"/>
      <c r="F256" s="193"/>
    </row>
    <row r="257" spans="1:6" ht="25.5" hidden="1" customHeight="1" x14ac:dyDescent="0.3">
      <c r="A257" s="34"/>
      <c r="B257" s="34"/>
      <c r="C257" s="34"/>
      <c r="D257" s="34"/>
      <c r="E257" s="35"/>
      <c r="F257" s="193"/>
    </row>
    <row r="258" spans="1:6" ht="25.5" hidden="1" customHeight="1" x14ac:dyDescent="0.3">
      <c r="A258" s="34"/>
      <c r="B258" s="34"/>
      <c r="C258" s="34"/>
      <c r="D258" s="34"/>
      <c r="E258" s="35"/>
      <c r="F258" s="193"/>
    </row>
    <row r="259" spans="1:6" ht="25.5" hidden="1" customHeight="1" x14ac:dyDescent="0.3">
      <c r="A259" s="34"/>
      <c r="B259" s="34"/>
      <c r="C259" s="34"/>
      <c r="D259" s="34"/>
      <c r="E259" s="35"/>
      <c r="F259" s="193"/>
    </row>
    <row r="260" spans="1:6" ht="25.5" hidden="1" customHeight="1" x14ac:dyDescent="0.3">
      <c r="A260" s="34"/>
      <c r="B260" s="34"/>
      <c r="C260" s="34"/>
      <c r="D260" s="34"/>
      <c r="E260" s="35"/>
      <c r="F260" s="193"/>
    </row>
    <row r="261" spans="1:6" ht="25.5" hidden="1" customHeight="1" x14ac:dyDescent="0.3">
      <c r="A261" s="34"/>
      <c r="B261" s="34"/>
      <c r="C261" s="34"/>
      <c r="D261" s="34"/>
      <c r="E261" s="35"/>
      <c r="F261" s="193"/>
    </row>
    <row r="262" spans="1:6" ht="25.5" hidden="1" customHeight="1" x14ac:dyDescent="0.3">
      <c r="A262" s="34"/>
      <c r="B262" s="34"/>
      <c r="C262" s="34"/>
      <c r="D262" s="34"/>
      <c r="E262" s="36"/>
      <c r="F262" s="193"/>
    </row>
    <row r="263" spans="1:6" ht="25.5" hidden="1" customHeight="1" x14ac:dyDescent="0.3">
      <c r="A263" s="34"/>
      <c r="B263" s="34"/>
      <c r="C263" s="34"/>
      <c r="D263" s="34"/>
      <c r="E263" s="35"/>
      <c r="F263" s="193"/>
    </row>
    <row r="264" spans="1:6" ht="25.5" hidden="1" customHeight="1" x14ac:dyDescent="0.3">
      <c r="A264" s="34"/>
      <c r="B264" s="34"/>
      <c r="C264" s="34"/>
      <c r="D264" s="34"/>
      <c r="E264" s="35"/>
      <c r="F264" s="193"/>
    </row>
    <row r="265" spans="1:6" ht="25.5" hidden="1" customHeight="1" x14ac:dyDescent="0.3">
      <c r="A265" s="34"/>
      <c r="B265" s="34"/>
      <c r="C265" s="34"/>
      <c r="D265" s="34"/>
      <c r="E265" s="35"/>
      <c r="F265" s="193"/>
    </row>
    <row r="266" spans="1:6" ht="25.5" hidden="1" customHeight="1" x14ac:dyDescent="0.3">
      <c r="A266" s="34"/>
      <c r="B266" s="34"/>
      <c r="C266" s="34"/>
      <c r="D266" s="34"/>
      <c r="E266" s="35"/>
      <c r="F266" s="193"/>
    </row>
    <row r="267" spans="1:6" ht="25.5" hidden="1" customHeight="1" x14ac:dyDescent="0.3">
      <c r="A267" s="34"/>
      <c r="B267" s="34"/>
      <c r="C267" s="34"/>
      <c r="D267" s="34"/>
      <c r="E267" s="35"/>
      <c r="F267" s="193"/>
    </row>
    <row r="268" spans="1:6" ht="25.5" hidden="1" customHeight="1" x14ac:dyDescent="0.3">
      <c r="A268" s="34"/>
      <c r="B268" s="34"/>
      <c r="C268" s="34"/>
      <c r="D268" s="34"/>
      <c r="E268" s="35"/>
      <c r="F268" s="193"/>
    </row>
    <row r="269" spans="1:6" ht="25.5" hidden="1" customHeight="1" x14ac:dyDescent="0.3">
      <c r="A269" s="34"/>
      <c r="B269" s="34"/>
      <c r="C269" s="34"/>
      <c r="D269" s="34"/>
      <c r="E269" s="35"/>
      <c r="F269" s="193"/>
    </row>
    <row r="270" spans="1:6" ht="25.5" hidden="1" customHeight="1" x14ac:dyDescent="0.3">
      <c r="A270" s="34"/>
      <c r="B270" s="34"/>
      <c r="C270" s="34"/>
      <c r="D270" s="34"/>
      <c r="E270" s="36"/>
      <c r="F270" s="193"/>
    </row>
    <row r="271" spans="1:6" ht="25.5" hidden="1" customHeight="1" x14ac:dyDescent="0.3">
      <c r="A271" s="34"/>
      <c r="B271" s="34"/>
      <c r="C271" s="34"/>
      <c r="D271" s="34"/>
      <c r="E271" s="35"/>
      <c r="F271" s="193"/>
    </row>
    <row r="272" spans="1:6" ht="25.5" hidden="1" customHeight="1" x14ac:dyDescent="0.3">
      <c r="A272" s="34"/>
      <c r="B272" s="34"/>
      <c r="C272" s="34"/>
      <c r="D272" s="34"/>
      <c r="E272" s="35"/>
      <c r="F272" s="193"/>
    </row>
    <row r="273" spans="1:6" ht="25.5" hidden="1" customHeight="1" x14ac:dyDescent="0.3">
      <c r="A273" s="34"/>
      <c r="B273" s="34"/>
      <c r="C273" s="34"/>
      <c r="D273" s="34"/>
      <c r="E273" s="35"/>
      <c r="F273" s="193"/>
    </row>
    <row r="274" spans="1:6" ht="25.5" hidden="1" customHeight="1" x14ac:dyDescent="0.3">
      <c r="A274" s="34"/>
      <c r="B274" s="34"/>
      <c r="C274" s="34"/>
      <c r="D274" s="34"/>
      <c r="E274" s="35"/>
      <c r="F274" s="193"/>
    </row>
    <row r="275" spans="1:6" ht="25.5" hidden="1" customHeight="1" x14ac:dyDescent="0.3">
      <c r="A275" s="34"/>
      <c r="B275" s="34"/>
      <c r="C275" s="34"/>
      <c r="D275" s="34"/>
      <c r="E275" s="35"/>
      <c r="F275" s="193"/>
    </row>
    <row r="276" spans="1:6" ht="25.5" hidden="1" customHeight="1" x14ac:dyDescent="0.3">
      <c r="A276" s="34"/>
      <c r="B276" s="34"/>
      <c r="C276" s="34"/>
      <c r="D276" s="34"/>
      <c r="E276" s="35"/>
      <c r="F276" s="193"/>
    </row>
    <row r="277" spans="1:6" ht="25.5" hidden="1" customHeight="1" x14ac:dyDescent="0.3">
      <c r="A277" s="34"/>
      <c r="B277" s="34"/>
      <c r="C277" s="34"/>
      <c r="D277" s="34"/>
      <c r="E277" s="35"/>
      <c r="F277" s="193"/>
    </row>
    <row r="278" spans="1:6" ht="25.5" hidden="1" customHeight="1" x14ac:dyDescent="0.3">
      <c r="A278" s="34"/>
      <c r="B278" s="34"/>
      <c r="C278" s="34"/>
      <c r="D278" s="34"/>
      <c r="E278" s="35"/>
      <c r="F278" s="193"/>
    </row>
    <row r="279" spans="1:6" ht="25.5" hidden="1" customHeight="1" x14ac:dyDescent="0.3">
      <c r="A279" s="34"/>
      <c r="B279" s="34"/>
      <c r="C279" s="34"/>
      <c r="D279" s="34"/>
      <c r="E279" s="35"/>
      <c r="F279" s="193"/>
    </row>
    <row r="280" spans="1:6" ht="25.5" hidden="1" customHeight="1" x14ac:dyDescent="0.3">
      <c r="A280" s="34"/>
      <c r="B280" s="34"/>
      <c r="C280" s="34"/>
      <c r="D280" s="34"/>
      <c r="E280" s="36"/>
      <c r="F280" s="193"/>
    </row>
    <row r="281" spans="1:6" ht="25.5" hidden="1" customHeight="1" x14ac:dyDescent="0.3">
      <c r="A281" s="34"/>
      <c r="B281" s="34"/>
      <c r="C281" s="34"/>
      <c r="D281" s="34"/>
      <c r="E281" s="35"/>
      <c r="F281" s="193"/>
    </row>
    <row r="282" spans="1:6" ht="25.5" hidden="1" customHeight="1" x14ac:dyDescent="0.3">
      <c r="A282" s="34"/>
      <c r="B282" s="34"/>
      <c r="C282" s="34"/>
      <c r="D282" s="34"/>
      <c r="E282" s="35"/>
      <c r="F282" s="193"/>
    </row>
    <row r="283" spans="1:6" ht="25.5" hidden="1" customHeight="1" x14ac:dyDescent="0.3">
      <c r="A283" s="34"/>
      <c r="B283" s="34"/>
      <c r="C283" s="34"/>
      <c r="D283" s="34"/>
      <c r="E283" s="35"/>
      <c r="F283" s="193"/>
    </row>
    <row r="284" spans="1:6" ht="25.5" hidden="1" customHeight="1" x14ac:dyDescent="0.3">
      <c r="A284" s="34"/>
      <c r="B284" s="34"/>
      <c r="C284" s="34"/>
      <c r="D284" s="34"/>
      <c r="E284" s="35"/>
      <c r="F284" s="193"/>
    </row>
    <row r="285" spans="1:6" ht="25.5" hidden="1" customHeight="1" x14ac:dyDescent="0.3">
      <c r="A285" s="34"/>
      <c r="B285" s="34"/>
      <c r="C285" s="34"/>
      <c r="D285" s="34"/>
      <c r="E285" s="35"/>
      <c r="F285" s="193"/>
    </row>
    <row r="286" spans="1:6" ht="25.5" hidden="1" customHeight="1" x14ac:dyDescent="0.3">
      <c r="A286" s="34"/>
      <c r="B286" s="34"/>
      <c r="C286" s="34"/>
      <c r="D286" s="34"/>
      <c r="E286" s="36"/>
      <c r="F286" s="193"/>
    </row>
    <row r="287" spans="1:6" ht="25.5" hidden="1" customHeight="1" x14ac:dyDescent="0.3">
      <c r="A287" s="34"/>
      <c r="B287" s="34"/>
      <c r="C287" s="34"/>
      <c r="D287" s="34"/>
      <c r="E287" s="35"/>
      <c r="F287" s="193"/>
    </row>
    <row r="288" spans="1:6" ht="25.5" hidden="1" customHeight="1" x14ac:dyDescent="0.3">
      <c r="A288" s="34"/>
      <c r="B288" s="34"/>
      <c r="C288" s="34"/>
      <c r="D288" s="34"/>
      <c r="E288" s="35"/>
      <c r="F288" s="193"/>
    </row>
    <row r="289" spans="1:6" ht="25.5" hidden="1" customHeight="1" x14ac:dyDescent="0.3">
      <c r="A289" s="34"/>
      <c r="B289" s="34"/>
      <c r="C289" s="34"/>
      <c r="D289" s="34"/>
      <c r="E289" s="35"/>
      <c r="F289" s="193"/>
    </row>
    <row r="290" spans="1:6" ht="25.5" hidden="1" customHeight="1" x14ac:dyDescent="0.3">
      <c r="A290" s="34"/>
      <c r="B290" s="34"/>
      <c r="C290" s="34"/>
      <c r="D290" s="34"/>
      <c r="E290" s="35"/>
      <c r="F290" s="193"/>
    </row>
    <row r="291" spans="1:6" ht="25.5" hidden="1" customHeight="1" x14ac:dyDescent="0.3">
      <c r="A291" s="34"/>
      <c r="B291" s="34"/>
      <c r="C291" s="34"/>
      <c r="D291" s="34"/>
      <c r="E291" s="35"/>
      <c r="F291" s="193"/>
    </row>
    <row r="292" spans="1:6" ht="25.5" hidden="1" customHeight="1" x14ac:dyDescent="0.3">
      <c r="A292" s="34"/>
      <c r="B292" s="34"/>
      <c r="C292" s="34"/>
      <c r="D292" s="34"/>
      <c r="E292" s="35"/>
      <c r="F292" s="193"/>
    </row>
    <row r="293" spans="1:6" ht="25.5" hidden="1" customHeight="1" x14ac:dyDescent="0.3">
      <c r="A293" s="34"/>
      <c r="B293" s="34"/>
      <c r="C293" s="34"/>
      <c r="D293" s="34"/>
      <c r="E293" s="35"/>
      <c r="F293" s="193"/>
    </row>
    <row r="294" spans="1:6" ht="25.5" hidden="1" customHeight="1" x14ac:dyDescent="0.3">
      <c r="A294" s="34"/>
      <c r="B294" s="34"/>
      <c r="C294" s="34"/>
      <c r="D294" s="34"/>
      <c r="E294" s="36"/>
      <c r="F294" s="193"/>
    </row>
    <row r="295" spans="1:6" ht="25.5" hidden="1" customHeight="1" x14ac:dyDescent="0.3">
      <c r="A295" s="34"/>
      <c r="B295" s="34"/>
      <c r="C295" s="34"/>
      <c r="D295" s="34"/>
      <c r="E295" s="35"/>
      <c r="F295" s="193"/>
    </row>
    <row r="296" spans="1:6" ht="25.5" hidden="1" customHeight="1" x14ac:dyDescent="0.3">
      <c r="A296" s="34"/>
      <c r="B296" s="34"/>
      <c r="C296" s="34"/>
      <c r="D296" s="34"/>
      <c r="E296" s="35"/>
      <c r="F296" s="193"/>
    </row>
    <row r="297" spans="1:6" ht="25.5" hidden="1" customHeight="1" x14ac:dyDescent="0.3">
      <c r="A297" s="34"/>
      <c r="B297" s="34"/>
      <c r="C297" s="34"/>
      <c r="D297" s="34"/>
      <c r="E297" s="35"/>
      <c r="F297" s="193"/>
    </row>
    <row r="298" spans="1:6" ht="25.5" hidden="1" customHeight="1" x14ac:dyDescent="0.3">
      <c r="A298" s="34"/>
      <c r="B298" s="34"/>
      <c r="C298" s="34"/>
      <c r="D298" s="34"/>
      <c r="E298" s="35"/>
      <c r="F298" s="193"/>
    </row>
    <row r="299" spans="1:6" ht="25.5" hidden="1" customHeight="1" x14ac:dyDescent="0.3">
      <c r="A299" s="34"/>
      <c r="B299" s="34"/>
      <c r="C299" s="34"/>
      <c r="D299" s="34"/>
      <c r="E299" s="35"/>
      <c r="F299" s="193"/>
    </row>
    <row r="300" spans="1:6" ht="25.5" hidden="1" customHeight="1" x14ac:dyDescent="0.3">
      <c r="A300" s="34"/>
      <c r="B300" s="34"/>
      <c r="C300" s="34"/>
      <c r="D300" s="34"/>
      <c r="E300" s="35"/>
      <c r="F300" s="193"/>
    </row>
    <row r="301" spans="1:6" ht="25.5" hidden="1" customHeight="1" x14ac:dyDescent="0.3">
      <c r="A301" s="34"/>
      <c r="B301" s="34"/>
      <c r="C301" s="34"/>
      <c r="D301" s="34"/>
      <c r="E301" s="35"/>
      <c r="F301" s="193"/>
    </row>
    <row r="302" spans="1:6" ht="25.5" hidden="1" customHeight="1" x14ac:dyDescent="0.3">
      <c r="A302" s="34"/>
      <c r="B302" s="34"/>
      <c r="C302" s="34"/>
      <c r="D302" s="34"/>
      <c r="E302" s="35"/>
      <c r="F302" s="193"/>
    </row>
    <row r="303" spans="1:6" ht="25.5" hidden="1" customHeight="1" x14ac:dyDescent="0.3">
      <c r="A303" s="34"/>
      <c r="B303" s="34"/>
      <c r="C303" s="34"/>
      <c r="D303" s="34"/>
      <c r="E303" s="35"/>
      <c r="F303" s="193"/>
    </row>
    <row r="304" spans="1:6" ht="25.5" hidden="1" customHeight="1" x14ac:dyDescent="0.3">
      <c r="A304" s="34"/>
      <c r="B304" s="34"/>
      <c r="C304" s="34"/>
      <c r="D304" s="34"/>
      <c r="E304" s="35"/>
      <c r="F304" s="193"/>
    </row>
    <row r="305" spans="1:6" ht="25.5" hidden="1" customHeight="1" x14ac:dyDescent="0.3">
      <c r="A305" s="34"/>
      <c r="B305" s="34"/>
      <c r="C305" s="34"/>
      <c r="D305" s="34"/>
      <c r="E305" s="36"/>
      <c r="F305" s="193"/>
    </row>
    <row r="306" spans="1:6" ht="25.5" hidden="1" customHeight="1" x14ac:dyDescent="0.3">
      <c r="A306" s="34"/>
      <c r="B306" s="34"/>
      <c r="C306" s="34"/>
      <c r="D306" s="34"/>
      <c r="E306" s="35"/>
      <c r="F306" s="193"/>
    </row>
    <row r="307" spans="1:6" ht="25.5" hidden="1" customHeight="1" x14ac:dyDescent="0.3">
      <c r="A307" s="34"/>
      <c r="B307" s="34"/>
      <c r="C307" s="34"/>
      <c r="D307" s="34"/>
      <c r="E307" s="35"/>
      <c r="F307" s="193"/>
    </row>
    <row r="308" spans="1:6" ht="25.5" hidden="1" customHeight="1" x14ac:dyDescent="0.3">
      <c r="A308" s="34"/>
      <c r="B308" s="34"/>
      <c r="C308" s="34"/>
      <c r="D308" s="34"/>
      <c r="E308" s="35"/>
      <c r="F308" s="193"/>
    </row>
    <row r="309" spans="1:6" ht="25.5" hidden="1" customHeight="1" x14ac:dyDescent="0.3">
      <c r="A309" s="34"/>
      <c r="B309" s="34"/>
      <c r="C309" s="34"/>
      <c r="D309" s="34"/>
      <c r="E309" s="35"/>
      <c r="F309" s="193"/>
    </row>
    <row r="310" spans="1:6" ht="25.5" hidden="1" customHeight="1" x14ac:dyDescent="0.3">
      <c r="A310" s="34"/>
      <c r="B310" s="34"/>
      <c r="C310" s="34"/>
      <c r="D310" s="34"/>
      <c r="E310" s="35"/>
      <c r="F310" s="193"/>
    </row>
    <row r="311" spans="1:6" ht="25.5" hidden="1" customHeight="1" x14ac:dyDescent="0.3">
      <c r="A311" s="34"/>
      <c r="B311" s="34"/>
      <c r="C311" s="34"/>
      <c r="D311" s="34"/>
      <c r="E311" s="36"/>
      <c r="F311" s="193"/>
    </row>
    <row r="312" spans="1:6" ht="25.5" hidden="1" customHeight="1" x14ac:dyDescent="0.3">
      <c r="A312" s="34"/>
      <c r="B312" s="34"/>
      <c r="C312" s="34"/>
      <c r="D312" s="34"/>
      <c r="E312" s="35"/>
      <c r="F312" s="193"/>
    </row>
    <row r="313" spans="1:6" ht="25.5" hidden="1" customHeight="1" x14ac:dyDescent="0.3">
      <c r="A313" s="34"/>
      <c r="B313" s="34"/>
      <c r="C313" s="34"/>
      <c r="D313" s="34"/>
      <c r="E313" s="35"/>
      <c r="F313" s="193"/>
    </row>
    <row r="314" spans="1:6" ht="25.5" hidden="1" customHeight="1" x14ac:dyDescent="0.3">
      <c r="A314" s="34"/>
      <c r="B314" s="34"/>
      <c r="C314" s="34"/>
      <c r="D314" s="34"/>
      <c r="E314" s="35"/>
      <c r="F314" s="193"/>
    </row>
    <row r="315" spans="1:6" ht="25.5" hidden="1" customHeight="1" x14ac:dyDescent="0.3">
      <c r="A315" s="34"/>
      <c r="B315" s="34"/>
      <c r="C315" s="34"/>
      <c r="D315" s="34"/>
      <c r="E315" s="35"/>
      <c r="F315" s="193"/>
    </row>
    <row r="316" spans="1:6" ht="25.5" hidden="1" customHeight="1" x14ac:dyDescent="0.3">
      <c r="A316" s="34"/>
      <c r="B316" s="34"/>
      <c r="C316" s="34"/>
      <c r="D316" s="34"/>
      <c r="E316" s="35"/>
      <c r="F316" s="193"/>
    </row>
    <row r="317" spans="1:6" ht="25.5" hidden="1" customHeight="1" x14ac:dyDescent="0.3">
      <c r="A317" s="34"/>
      <c r="B317" s="34"/>
      <c r="C317" s="34"/>
      <c r="D317" s="34"/>
      <c r="E317" s="35"/>
      <c r="F317" s="193"/>
    </row>
    <row r="318" spans="1:6" ht="25.5" hidden="1" customHeight="1" x14ac:dyDescent="0.3">
      <c r="A318" s="34"/>
      <c r="B318" s="34"/>
      <c r="C318" s="34"/>
      <c r="D318" s="34"/>
      <c r="E318" s="35"/>
      <c r="F318" s="193"/>
    </row>
    <row r="319" spans="1:6" ht="25.5" hidden="1" customHeight="1" x14ac:dyDescent="0.3">
      <c r="A319" s="34"/>
      <c r="B319" s="34"/>
      <c r="C319" s="34"/>
      <c r="D319" s="34"/>
      <c r="E319" s="36"/>
      <c r="F319" s="193"/>
    </row>
    <row r="320" spans="1:6" ht="25.5" hidden="1" customHeight="1" x14ac:dyDescent="0.3">
      <c r="A320" s="34"/>
      <c r="B320" s="34"/>
      <c r="C320" s="34"/>
      <c r="D320" s="34"/>
      <c r="E320" s="35"/>
      <c r="F320" s="193"/>
    </row>
    <row r="321" spans="1:6" ht="25.5" hidden="1" customHeight="1" x14ac:dyDescent="0.3">
      <c r="A321" s="34"/>
      <c r="B321" s="34"/>
      <c r="C321" s="34"/>
      <c r="D321" s="34"/>
      <c r="E321" s="35"/>
      <c r="F321" s="193"/>
    </row>
    <row r="322" spans="1:6" ht="25.5" hidden="1" customHeight="1" x14ac:dyDescent="0.3">
      <c r="A322" s="34"/>
      <c r="B322" s="34"/>
      <c r="C322" s="34"/>
      <c r="D322" s="34"/>
      <c r="E322" s="35"/>
      <c r="F322" s="193"/>
    </row>
    <row r="323" spans="1:6" ht="25.5" hidden="1" customHeight="1" x14ac:dyDescent="0.3">
      <c r="A323" s="34"/>
      <c r="B323" s="34"/>
      <c r="C323" s="34"/>
      <c r="D323" s="34"/>
      <c r="E323" s="35"/>
      <c r="F323" s="193"/>
    </row>
    <row r="324" spans="1:6" ht="25.5" hidden="1" customHeight="1" x14ac:dyDescent="0.3">
      <c r="A324" s="34"/>
      <c r="B324" s="34"/>
      <c r="C324" s="34"/>
      <c r="D324" s="34"/>
      <c r="E324" s="35"/>
      <c r="F324" s="193"/>
    </row>
    <row r="325" spans="1:6" ht="25.5" hidden="1" customHeight="1" x14ac:dyDescent="0.3">
      <c r="A325" s="34"/>
      <c r="B325" s="34"/>
      <c r="C325" s="34"/>
      <c r="D325" s="34"/>
      <c r="E325" s="35"/>
      <c r="F325" s="193"/>
    </row>
    <row r="326" spans="1:6" ht="25.5" hidden="1" customHeight="1" x14ac:dyDescent="0.3">
      <c r="A326" s="34"/>
      <c r="B326" s="34"/>
      <c r="C326" s="34"/>
      <c r="D326" s="34"/>
      <c r="E326" s="35"/>
      <c r="F326" s="193"/>
    </row>
    <row r="327" spans="1:6" ht="25.5" hidden="1" customHeight="1" x14ac:dyDescent="0.3">
      <c r="A327" s="34"/>
      <c r="B327" s="34"/>
      <c r="C327" s="34"/>
      <c r="D327" s="34"/>
      <c r="E327" s="35"/>
      <c r="F327" s="193"/>
    </row>
    <row r="328" spans="1:6" ht="25.5" hidden="1" customHeight="1" x14ac:dyDescent="0.3">
      <c r="A328" s="34"/>
      <c r="B328" s="34"/>
      <c r="C328" s="34"/>
      <c r="D328" s="34"/>
      <c r="E328" s="36"/>
      <c r="F328" s="193"/>
    </row>
    <row r="329" spans="1:6" ht="25.5" hidden="1" customHeight="1" x14ac:dyDescent="0.3">
      <c r="A329" s="34"/>
      <c r="B329" s="34"/>
      <c r="C329" s="34"/>
      <c r="D329" s="34"/>
      <c r="E329" s="35"/>
      <c r="F329" s="193"/>
    </row>
    <row r="330" spans="1:6" ht="25.5" hidden="1" customHeight="1" x14ac:dyDescent="0.3">
      <c r="A330" s="34"/>
      <c r="B330" s="34"/>
      <c r="C330" s="34"/>
      <c r="D330" s="34"/>
      <c r="E330" s="35"/>
      <c r="F330" s="193"/>
    </row>
    <row r="331" spans="1:6" ht="25.5" hidden="1" customHeight="1" x14ac:dyDescent="0.3">
      <c r="A331" s="34"/>
      <c r="B331" s="34"/>
      <c r="C331" s="34"/>
      <c r="D331" s="34"/>
      <c r="E331" s="36"/>
      <c r="F331" s="193"/>
    </row>
    <row r="332" spans="1:6" ht="25.5" hidden="1" customHeight="1" x14ac:dyDescent="0.3">
      <c r="A332" s="34"/>
      <c r="B332" s="34"/>
      <c r="C332" s="34"/>
      <c r="D332" s="34"/>
      <c r="E332" s="35"/>
      <c r="F332" s="193"/>
    </row>
    <row r="333" spans="1:6" ht="25.5" hidden="1" customHeight="1" x14ac:dyDescent="0.3">
      <c r="A333" s="34"/>
      <c r="B333" s="34"/>
      <c r="C333" s="34"/>
      <c r="D333" s="34"/>
      <c r="E333" s="35"/>
      <c r="F333" s="193"/>
    </row>
    <row r="334" spans="1:6" ht="25.5" hidden="1" customHeight="1" x14ac:dyDescent="0.3">
      <c r="A334" s="34"/>
      <c r="B334" s="34"/>
      <c r="C334" s="34"/>
      <c r="D334" s="34"/>
      <c r="E334" s="35"/>
      <c r="F334" s="193"/>
    </row>
    <row r="335" spans="1:6" ht="25.5" hidden="1" customHeight="1" x14ac:dyDescent="0.3">
      <c r="A335" s="34"/>
      <c r="B335" s="34"/>
      <c r="C335" s="34"/>
      <c r="D335" s="34"/>
      <c r="E335" s="35"/>
      <c r="F335" s="193"/>
    </row>
    <row r="336" spans="1:6" ht="25.5" hidden="1" customHeight="1" x14ac:dyDescent="0.3">
      <c r="A336" s="34"/>
      <c r="B336" s="34"/>
      <c r="C336" s="34"/>
      <c r="D336" s="34"/>
      <c r="E336" s="35"/>
      <c r="F336" s="193"/>
    </row>
    <row r="337" spans="1:6" ht="25.5" hidden="1" customHeight="1" x14ac:dyDescent="0.3">
      <c r="A337" s="34"/>
      <c r="B337" s="34"/>
      <c r="C337" s="34"/>
      <c r="D337" s="34"/>
      <c r="E337" s="35"/>
      <c r="F337" s="193"/>
    </row>
    <row r="338" spans="1:6" ht="25.5" hidden="1" customHeight="1" x14ac:dyDescent="0.3">
      <c r="A338" s="34"/>
      <c r="B338" s="34"/>
      <c r="C338" s="34"/>
      <c r="D338" s="34"/>
      <c r="E338" s="36"/>
      <c r="F338" s="193"/>
    </row>
    <row r="339" spans="1:6" ht="25.5" hidden="1" customHeight="1" x14ac:dyDescent="0.3">
      <c r="A339" s="34"/>
      <c r="B339" s="34"/>
      <c r="C339" s="34"/>
      <c r="D339" s="34"/>
      <c r="E339" s="35"/>
      <c r="F339" s="193"/>
    </row>
    <row r="340" spans="1:6" ht="25.5" hidden="1" customHeight="1" x14ac:dyDescent="0.3">
      <c r="A340" s="34"/>
      <c r="B340" s="34"/>
      <c r="C340" s="34"/>
      <c r="D340" s="34"/>
      <c r="E340" s="35"/>
      <c r="F340" s="193"/>
    </row>
    <row r="341" spans="1:6" ht="25.5" hidden="1" customHeight="1" x14ac:dyDescent="0.3">
      <c r="A341" s="34"/>
      <c r="B341" s="34"/>
      <c r="C341" s="34"/>
      <c r="D341" s="34"/>
      <c r="E341" s="35"/>
      <c r="F341" s="193"/>
    </row>
    <row r="342" spans="1:6" ht="25.5" hidden="1" customHeight="1" x14ac:dyDescent="0.3">
      <c r="A342" s="34"/>
      <c r="B342" s="34"/>
      <c r="C342" s="34"/>
      <c r="D342" s="34"/>
      <c r="E342" s="36"/>
      <c r="F342" s="193"/>
    </row>
    <row r="343" spans="1:6" ht="25.5" hidden="1" customHeight="1" x14ac:dyDescent="0.3">
      <c r="A343" s="34"/>
      <c r="B343" s="34"/>
      <c r="C343" s="34"/>
      <c r="D343" s="34"/>
      <c r="E343" s="36"/>
      <c r="F343" s="193"/>
    </row>
    <row r="344" spans="1:6" ht="25.5" hidden="1" customHeight="1" x14ac:dyDescent="0.3">
      <c r="A344" s="34"/>
      <c r="B344" s="34"/>
      <c r="C344" s="34"/>
      <c r="D344" s="34"/>
      <c r="E344" s="35"/>
      <c r="F344" s="193"/>
    </row>
    <row r="345" spans="1:6" ht="25.5" hidden="1" customHeight="1" x14ac:dyDescent="0.3">
      <c r="A345" s="34"/>
      <c r="B345" s="34"/>
      <c r="C345" s="34"/>
      <c r="D345" s="34"/>
      <c r="E345" s="35"/>
      <c r="F345" s="193"/>
    </row>
    <row r="346" spans="1:6" ht="25.5" hidden="1" customHeight="1" x14ac:dyDescent="0.3">
      <c r="A346" s="34"/>
      <c r="B346" s="34"/>
      <c r="C346" s="34"/>
      <c r="D346" s="34"/>
      <c r="E346" s="35"/>
      <c r="F346" s="193"/>
    </row>
    <row r="347" spans="1:6" ht="25.5" hidden="1" customHeight="1" x14ac:dyDescent="0.3">
      <c r="A347" s="34"/>
      <c r="B347" s="34"/>
      <c r="C347" s="34"/>
      <c r="D347" s="34"/>
      <c r="E347" s="35"/>
      <c r="F347" s="193"/>
    </row>
    <row r="348" spans="1:6" ht="25.5" hidden="1" customHeight="1" x14ac:dyDescent="0.3">
      <c r="A348" s="34"/>
      <c r="B348" s="34"/>
      <c r="C348" s="34"/>
      <c r="D348" s="34"/>
      <c r="E348" s="35"/>
      <c r="F348" s="193"/>
    </row>
    <row r="349" spans="1:6" ht="25.5" hidden="1" customHeight="1" x14ac:dyDescent="0.3">
      <c r="A349" s="34"/>
      <c r="B349" s="34"/>
      <c r="C349" s="34"/>
      <c r="D349" s="34"/>
      <c r="E349" s="35"/>
      <c r="F349" s="193"/>
    </row>
    <row r="350" spans="1:6" ht="25.5" hidden="1" customHeight="1" x14ac:dyDescent="0.3">
      <c r="A350" s="34"/>
      <c r="B350" s="34"/>
      <c r="C350" s="34"/>
      <c r="D350" s="34"/>
      <c r="E350" s="36"/>
      <c r="F350" s="193"/>
    </row>
    <row r="351" spans="1:6" ht="25.5" hidden="1" customHeight="1" x14ac:dyDescent="0.3">
      <c r="A351" s="34"/>
      <c r="B351" s="34"/>
      <c r="C351" s="34"/>
      <c r="D351" s="34"/>
      <c r="E351" s="35"/>
      <c r="F351" s="193"/>
    </row>
    <row r="352" spans="1:6" ht="25.5" hidden="1" customHeight="1" x14ac:dyDescent="0.3">
      <c r="A352" s="34"/>
      <c r="B352" s="34"/>
      <c r="C352" s="34"/>
      <c r="D352" s="34"/>
      <c r="E352" s="35"/>
      <c r="F352" s="193"/>
    </row>
    <row r="353" spans="1:6" ht="25.5" hidden="1" customHeight="1" x14ac:dyDescent="0.3">
      <c r="A353" s="34"/>
      <c r="B353" s="34"/>
      <c r="C353" s="34"/>
      <c r="D353" s="34"/>
      <c r="E353" s="35"/>
      <c r="F353" s="193"/>
    </row>
    <row r="354" spans="1:6" ht="25.5" hidden="1" customHeight="1" x14ac:dyDescent="0.3">
      <c r="A354" s="34"/>
      <c r="B354" s="34"/>
      <c r="C354" s="34"/>
      <c r="D354" s="34"/>
      <c r="E354" s="35"/>
      <c r="F354" s="193"/>
    </row>
    <row r="355" spans="1:6" ht="25.5" hidden="1" customHeight="1" x14ac:dyDescent="0.3">
      <c r="A355" s="34"/>
      <c r="B355" s="34"/>
      <c r="C355" s="34"/>
      <c r="D355" s="34"/>
      <c r="E355" s="36"/>
      <c r="F355" s="193"/>
    </row>
    <row r="356" spans="1:6" ht="25.5" hidden="1" customHeight="1" x14ac:dyDescent="0.3">
      <c r="A356" s="34"/>
      <c r="B356" s="34"/>
      <c r="C356" s="34"/>
      <c r="D356" s="34"/>
      <c r="E356" s="35"/>
      <c r="F356" s="193"/>
    </row>
    <row r="357" spans="1:6" ht="25.5" hidden="1" customHeight="1" x14ac:dyDescent="0.3">
      <c r="A357" s="34"/>
      <c r="B357" s="34"/>
      <c r="C357" s="34"/>
      <c r="D357" s="34"/>
      <c r="E357" s="35"/>
      <c r="F357" s="193"/>
    </row>
    <row r="358" spans="1:6" ht="25.5" hidden="1" customHeight="1" x14ac:dyDescent="0.3">
      <c r="A358" s="34"/>
      <c r="B358" s="34"/>
      <c r="C358" s="34"/>
      <c r="D358" s="34"/>
      <c r="E358" s="36"/>
      <c r="F358" s="193"/>
    </row>
    <row r="359" spans="1:6" ht="25.5" hidden="1" customHeight="1" x14ac:dyDescent="0.3">
      <c r="A359" s="34"/>
      <c r="B359" s="34"/>
      <c r="C359" s="34"/>
      <c r="D359" s="34"/>
      <c r="E359" s="35"/>
      <c r="F359" s="193"/>
    </row>
    <row r="360" spans="1:6" ht="25.5" hidden="1" customHeight="1" x14ac:dyDescent="0.3">
      <c r="A360" s="34"/>
      <c r="B360" s="34"/>
      <c r="C360" s="34"/>
      <c r="D360" s="34"/>
      <c r="E360" s="35"/>
      <c r="F360" s="193"/>
    </row>
    <row r="361" spans="1:6" ht="25.5" hidden="1" customHeight="1" x14ac:dyDescent="0.3">
      <c r="A361" s="34"/>
      <c r="B361" s="34"/>
      <c r="C361" s="34"/>
      <c r="D361" s="34"/>
      <c r="E361" s="35"/>
      <c r="F361" s="193"/>
    </row>
    <row r="362" spans="1:6" ht="25.5" hidden="1" customHeight="1" x14ac:dyDescent="0.3">
      <c r="A362" s="34"/>
      <c r="B362" s="34"/>
      <c r="C362" s="34"/>
      <c r="D362" s="34"/>
      <c r="E362" s="35"/>
      <c r="F362" s="193"/>
    </row>
    <row r="363" spans="1:6" ht="25.5" hidden="1" customHeight="1" x14ac:dyDescent="0.3">
      <c r="A363" s="34"/>
      <c r="B363" s="34"/>
      <c r="C363" s="34"/>
      <c r="D363" s="34"/>
      <c r="E363" s="35"/>
      <c r="F363" s="193"/>
    </row>
    <row r="364" spans="1:6" ht="25.5" hidden="1" customHeight="1" x14ac:dyDescent="0.3">
      <c r="A364" s="34"/>
      <c r="B364" s="34"/>
      <c r="C364" s="34"/>
      <c r="D364" s="34"/>
      <c r="E364" s="35"/>
      <c r="F364" s="193"/>
    </row>
    <row r="365" spans="1:6" ht="25.5" hidden="1" customHeight="1" x14ac:dyDescent="0.3">
      <c r="A365" s="34"/>
      <c r="B365" s="34"/>
      <c r="C365" s="34"/>
      <c r="D365" s="34"/>
      <c r="E365" s="36"/>
      <c r="F365" s="193"/>
    </row>
    <row r="366" spans="1:6" ht="25.5" hidden="1" customHeight="1" x14ac:dyDescent="0.3">
      <c r="A366" s="34"/>
      <c r="B366" s="34"/>
      <c r="C366" s="34"/>
      <c r="D366" s="34"/>
      <c r="E366" s="35"/>
      <c r="F366" s="193"/>
    </row>
    <row r="367" spans="1:6" ht="25.5" hidden="1" customHeight="1" x14ac:dyDescent="0.3">
      <c r="A367" s="34"/>
      <c r="B367" s="34"/>
      <c r="C367" s="34"/>
      <c r="D367" s="34"/>
      <c r="E367" s="36"/>
      <c r="F367" s="193"/>
    </row>
    <row r="368" spans="1:6" ht="25.5" hidden="1" customHeight="1" x14ac:dyDescent="0.3">
      <c r="A368" s="34"/>
      <c r="B368" s="34"/>
      <c r="C368" s="34"/>
      <c r="D368" s="34"/>
      <c r="E368" s="35"/>
      <c r="F368" s="193"/>
    </row>
    <row r="369" spans="1:6" ht="25.5" hidden="1" customHeight="1" x14ac:dyDescent="0.3">
      <c r="A369" s="34"/>
      <c r="B369" s="34"/>
      <c r="C369" s="34"/>
      <c r="D369" s="34"/>
      <c r="E369" s="35"/>
      <c r="F369" s="193"/>
    </row>
    <row r="370" spans="1:6" ht="25.5" hidden="1" customHeight="1" x14ac:dyDescent="0.3">
      <c r="A370" s="34"/>
      <c r="B370" s="34"/>
      <c r="C370" s="34"/>
      <c r="D370" s="34"/>
      <c r="E370" s="35"/>
      <c r="F370" s="193"/>
    </row>
    <row r="371" spans="1:6" ht="25.5" hidden="1" customHeight="1" x14ac:dyDescent="0.3">
      <c r="A371" s="34"/>
      <c r="B371" s="34"/>
      <c r="C371" s="34"/>
      <c r="D371" s="34"/>
      <c r="E371" s="35"/>
      <c r="F371" s="193"/>
    </row>
    <row r="372" spans="1:6" ht="25.5" hidden="1" customHeight="1" x14ac:dyDescent="0.3">
      <c r="A372" s="34"/>
      <c r="B372" s="34"/>
      <c r="C372" s="34"/>
      <c r="D372" s="34"/>
      <c r="E372" s="35"/>
      <c r="F372" s="193"/>
    </row>
    <row r="373" spans="1:6" ht="25.5" hidden="1" customHeight="1" x14ac:dyDescent="0.3">
      <c r="A373" s="34"/>
      <c r="B373" s="34"/>
      <c r="C373" s="34"/>
      <c r="D373" s="34"/>
      <c r="E373" s="35"/>
      <c r="F373" s="193"/>
    </row>
    <row r="374" spans="1:6" ht="25.5" hidden="1" customHeight="1" x14ac:dyDescent="0.3">
      <c r="A374" s="34"/>
      <c r="B374" s="34"/>
      <c r="C374" s="34"/>
      <c r="D374" s="34"/>
      <c r="E374" s="35"/>
      <c r="F374" s="193"/>
    </row>
    <row r="375" spans="1:6" ht="25.5" hidden="1" customHeight="1" x14ac:dyDescent="0.3">
      <c r="A375" s="34"/>
      <c r="B375" s="34"/>
      <c r="C375" s="34"/>
      <c r="D375" s="34"/>
      <c r="E375" s="35"/>
      <c r="F375" s="193"/>
    </row>
    <row r="376" spans="1:6" ht="25.5" hidden="1" customHeight="1" x14ac:dyDescent="0.3">
      <c r="A376" s="34"/>
      <c r="B376" s="34"/>
      <c r="C376" s="34"/>
      <c r="D376" s="34"/>
      <c r="E376" s="36"/>
      <c r="F376" s="193"/>
    </row>
    <row r="377" spans="1:6" ht="25.5" hidden="1" customHeight="1" x14ac:dyDescent="0.3">
      <c r="A377" s="34"/>
      <c r="B377" s="34"/>
      <c r="C377" s="34"/>
      <c r="D377" s="34"/>
      <c r="E377" s="35"/>
      <c r="F377" s="193"/>
    </row>
    <row r="378" spans="1:6" ht="25.5" hidden="1" customHeight="1" x14ac:dyDescent="0.3">
      <c r="A378" s="34"/>
      <c r="B378" s="34"/>
      <c r="C378" s="34"/>
      <c r="D378" s="34"/>
      <c r="E378" s="35"/>
      <c r="F378" s="193"/>
    </row>
    <row r="379" spans="1:6" ht="25.5" hidden="1" customHeight="1" x14ac:dyDescent="0.3">
      <c r="A379" s="34"/>
      <c r="B379" s="34"/>
      <c r="C379" s="34"/>
      <c r="D379" s="34"/>
      <c r="E379" s="35"/>
      <c r="F379" s="193"/>
    </row>
    <row r="380" spans="1:6" ht="25.5" hidden="1" customHeight="1" x14ac:dyDescent="0.3">
      <c r="A380" s="34"/>
      <c r="B380" s="34"/>
      <c r="C380" s="34"/>
      <c r="D380" s="34"/>
      <c r="E380" s="35"/>
      <c r="F380" s="193"/>
    </row>
    <row r="381" spans="1:6" ht="25.5" hidden="1" customHeight="1" x14ac:dyDescent="0.3">
      <c r="A381" s="34"/>
      <c r="B381" s="34"/>
      <c r="C381" s="34"/>
      <c r="D381" s="34"/>
      <c r="E381" s="35"/>
      <c r="F381" s="193"/>
    </row>
    <row r="382" spans="1:6" ht="25.5" hidden="1" customHeight="1" x14ac:dyDescent="0.3">
      <c r="A382" s="34"/>
      <c r="B382" s="34"/>
      <c r="C382" s="34"/>
      <c r="D382" s="34"/>
      <c r="E382" s="35"/>
      <c r="F382" s="193"/>
    </row>
    <row r="383" spans="1:6" ht="25.5" hidden="1" customHeight="1" x14ac:dyDescent="0.3">
      <c r="A383" s="34"/>
      <c r="B383" s="34"/>
      <c r="C383" s="34"/>
      <c r="D383" s="34"/>
      <c r="E383" s="35"/>
      <c r="F383" s="193"/>
    </row>
    <row r="384" spans="1:6" ht="25.5" hidden="1" customHeight="1" x14ac:dyDescent="0.3">
      <c r="A384" s="34"/>
      <c r="B384" s="34"/>
      <c r="C384" s="34"/>
      <c r="D384" s="34"/>
      <c r="E384" s="35"/>
      <c r="F384" s="193"/>
    </row>
    <row r="385" spans="1:6" ht="25.5" hidden="1" customHeight="1" x14ac:dyDescent="0.3">
      <c r="A385" s="34"/>
      <c r="B385" s="34"/>
      <c r="C385" s="34"/>
      <c r="D385" s="34"/>
      <c r="E385" s="35"/>
      <c r="F385" s="193"/>
    </row>
    <row r="386" spans="1:6" ht="25.5" hidden="1" customHeight="1" x14ac:dyDescent="0.3">
      <c r="A386" s="34"/>
      <c r="B386" s="34"/>
      <c r="C386" s="34"/>
      <c r="D386" s="34"/>
      <c r="E386" s="36"/>
      <c r="F386" s="193"/>
    </row>
    <row r="387" spans="1:6" ht="25.5" hidden="1" customHeight="1" x14ac:dyDescent="0.3">
      <c r="A387" s="34"/>
      <c r="B387" s="34"/>
      <c r="C387" s="34"/>
      <c r="D387" s="34"/>
      <c r="E387" s="35"/>
      <c r="F387" s="193"/>
    </row>
    <row r="388" spans="1:6" ht="25.5" hidden="1" customHeight="1" x14ac:dyDescent="0.3">
      <c r="A388" s="34"/>
      <c r="B388" s="34"/>
      <c r="C388" s="34"/>
      <c r="D388" s="34"/>
      <c r="E388" s="35"/>
      <c r="F388" s="193"/>
    </row>
    <row r="389" spans="1:6" ht="25.5" hidden="1" customHeight="1" x14ac:dyDescent="0.3">
      <c r="A389" s="34"/>
      <c r="B389" s="34"/>
      <c r="C389" s="34"/>
      <c r="D389" s="34"/>
      <c r="E389" s="35"/>
      <c r="F389" s="193"/>
    </row>
    <row r="390" spans="1:6" ht="25.5" hidden="1" customHeight="1" x14ac:dyDescent="0.3">
      <c r="A390" s="34"/>
      <c r="B390" s="34"/>
      <c r="C390" s="34"/>
      <c r="D390" s="34"/>
      <c r="E390" s="35"/>
      <c r="F390" s="193"/>
    </row>
    <row r="391" spans="1:6" ht="25.5" hidden="1" customHeight="1" x14ac:dyDescent="0.3">
      <c r="A391" s="34"/>
      <c r="B391" s="34"/>
      <c r="C391" s="34"/>
      <c r="D391" s="34"/>
      <c r="E391" s="36"/>
      <c r="F391" s="193"/>
    </row>
    <row r="392" spans="1:6" ht="25.5" hidden="1" customHeight="1" x14ac:dyDescent="0.3">
      <c r="A392" s="34"/>
      <c r="B392" s="34"/>
      <c r="C392" s="34"/>
      <c r="D392" s="34"/>
      <c r="E392" s="35"/>
      <c r="F392" s="193"/>
    </row>
    <row r="393" spans="1:6" ht="25.5" hidden="1" customHeight="1" x14ac:dyDescent="0.3">
      <c r="A393" s="34"/>
      <c r="B393" s="34"/>
      <c r="C393" s="34"/>
      <c r="D393" s="34"/>
      <c r="E393" s="35"/>
      <c r="F393" s="193"/>
    </row>
    <row r="394" spans="1:6" ht="25.5" hidden="1" customHeight="1" x14ac:dyDescent="0.3">
      <c r="A394" s="34"/>
      <c r="B394" s="34"/>
      <c r="C394" s="34"/>
      <c r="D394" s="34"/>
      <c r="E394" s="35"/>
      <c r="F394" s="193"/>
    </row>
    <row r="395" spans="1:6" ht="25.5" hidden="1" customHeight="1" x14ac:dyDescent="0.3">
      <c r="A395" s="34"/>
      <c r="B395" s="34"/>
      <c r="C395" s="34"/>
      <c r="D395" s="34"/>
      <c r="E395" s="35"/>
      <c r="F395" s="193"/>
    </row>
    <row r="396" spans="1:6" ht="25.5" hidden="1" customHeight="1" x14ac:dyDescent="0.3">
      <c r="A396" s="34"/>
      <c r="B396" s="34"/>
      <c r="C396" s="34"/>
      <c r="D396" s="34"/>
      <c r="E396" s="35"/>
      <c r="F396" s="193"/>
    </row>
    <row r="397" spans="1:6" ht="25.5" hidden="1" customHeight="1" x14ac:dyDescent="0.3">
      <c r="A397" s="34"/>
      <c r="B397" s="34"/>
      <c r="C397" s="34"/>
      <c r="D397" s="34"/>
      <c r="E397" s="35"/>
      <c r="F397" s="193"/>
    </row>
    <row r="398" spans="1:6" ht="25.5" hidden="1" customHeight="1" x14ac:dyDescent="0.3">
      <c r="A398" s="34"/>
      <c r="B398" s="34"/>
      <c r="C398" s="34"/>
      <c r="D398" s="34"/>
      <c r="E398" s="35"/>
      <c r="F398" s="193"/>
    </row>
    <row r="399" spans="1:6" ht="25.5" hidden="1" customHeight="1" x14ac:dyDescent="0.3">
      <c r="A399" s="34"/>
      <c r="B399" s="34"/>
      <c r="C399" s="34"/>
      <c r="D399" s="34"/>
      <c r="E399" s="35"/>
      <c r="F399" s="193"/>
    </row>
    <row r="400" spans="1:6" ht="25.5" hidden="1" customHeight="1" x14ac:dyDescent="0.3">
      <c r="A400" s="34"/>
      <c r="B400" s="34"/>
      <c r="C400" s="34"/>
      <c r="D400" s="34"/>
      <c r="E400" s="35"/>
      <c r="F400" s="193"/>
    </row>
    <row r="401" spans="1:6" ht="25.5" hidden="1" customHeight="1" x14ac:dyDescent="0.3">
      <c r="A401" s="34"/>
      <c r="B401" s="34"/>
      <c r="C401" s="34"/>
      <c r="D401" s="34"/>
      <c r="E401" s="36"/>
      <c r="F401" s="193"/>
    </row>
    <row r="402" spans="1:6" ht="25.5" hidden="1" customHeight="1" x14ac:dyDescent="0.3">
      <c r="A402" s="34"/>
      <c r="B402" s="34"/>
      <c r="C402" s="34"/>
      <c r="D402" s="34"/>
      <c r="E402" s="36"/>
      <c r="F402" s="193"/>
    </row>
    <row r="403" spans="1:6" ht="25.5" hidden="1" customHeight="1" x14ac:dyDescent="0.3">
      <c r="A403" s="34"/>
      <c r="B403" s="34"/>
      <c r="C403" s="34"/>
      <c r="D403" s="34"/>
      <c r="E403" s="35"/>
      <c r="F403" s="193"/>
    </row>
    <row r="404" spans="1:6" ht="25.5" hidden="1" customHeight="1" x14ac:dyDescent="0.3">
      <c r="A404" s="34"/>
      <c r="B404" s="34"/>
      <c r="C404" s="34"/>
      <c r="D404" s="34"/>
      <c r="E404" s="35"/>
      <c r="F404" s="193"/>
    </row>
    <row r="405" spans="1:6" ht="25.5" hidden="1" customHeight="1" x14ac:dyDescent="0.3">
      <c r="A405" s="34"/>
      <c r="B405" s="34"/>
      <c r="C405" s="34"/>
      <c r="D405" s="34"/>
      <c r="E405" s="35"/>
      <c r="F405" s="193"/>
    </row>
    <row r="406" spans="1:6" ht="25.5" hidden="1" customHeight="1" x14ac:dyDescent="0.3">
      <c r="A406" s="34"/>
      <c r="B406" s="34"/>
      <c r="C406" s="34"/>
      <c r="D406" s="34"/>
      <c r="E406" s="35"/>
      <c r="F406" s="193"/>
    </row>
    <row r="407" spans="1:6" ht="25.5" hidden="1" customHeight="1" x14ac:dyDescent="0.3">
      <c r="A407" s="34"/>
      <c r="B407" s="34"/>
      <c r="C407" s="34"/>
      <c r="D407" s="34"/>
      <c r="E407" s="35"/>
      <c r="F407" s="193"/>
    </row>
    <row r="408" spans="1:6" ht="25.5" hidden="1" customHeight="1" x14ac:dyDescent="0.3">
      <c r="A408" s="34"/>
      <c r="B408" s="34"/>
      <c r="C408" s="34"/>
      <c r="D408" s="34"/>
      <c r="E408" s="35"/>
      <c r="F408" s="193"/>
    </row>
    <row r="409" spans="1:6" ht="25.5" hidden="1" customHeight="1" x14ac:dyDescent="0.3">
      <c r="A409" s="34"/>
      <c r="B409" s="34"/>
      <c r="C409" s="34"/>
      <c r="D409" s="34"/>
      <c r="E409" s="35"/>
      <c r="F409" s="193"/>
    </row>
    <row r="410" spans="1:6" ht="25.5" hidden="1" customHeight="1" x14ac:dyDescent="0.3">
      <c r="A410" s="34"/>
      <c r="B410" s="34"/>
      <c r="C410" s="34"/>
      <c r="D410" s="34"/>
      <c r="E410" s="35"/>
      <c r="F410" s="193"/>
    </row>
    <row r="411" spans="1:6" ht="25.5" hidden="1" customHeight="1" x14ac:dyDescent="0.3">
      <c r="A411" s="34"/>
      <c r="B411" s="34"/>
      <c r="C411" s="34"/>
      <c r="D411" s="34"/>
      <c r="E411" s="36"/>
      <c r="F411" s="193"/>
    </row>
    <row r="412" spans="1:6" ht="25.5" hidden="1" customHeight="1" x14ac:dyDescent="0.3">
      <c r="A412" s="34"/>
      <c r="B412" s="34"/>
      <c r="C412" s="34"/>
      <c r="D412" s="34"/>
      <c r="E412" s="35"/>
      <c r="F412" s="193"/>
    </row>
    <row r="413" spans="1:6" ht="25.5" hidden="1" customHeight="1" x14ac:dyDescent="0.3">
      <c r="A413" s="34"/>
      <c r="B413" s="34"/>
      <c r="C413" s="34"/>
      <c r="D413" s="34"/>
      <c r="E413" s="35"/>
      <c r="F413" s="193"/>
    </row>
    <row r="414" spans="1:6" ht="25.5" hidden="1" customHeight="1" x14ac:dyDescent="0.3">
      <c r="A414" s="34"/>
      <c r="B414" s="34"/>
      <c r="C414" s="34"/>
      <c r="D414" s="34"/>
      <c r="E414" s="35"/>
      <c r="F414" s="193"/>
    </row>
    <row r="415" spans="1:6" ht="25.5" hidden="1" customHeight="1" x14ac:dyDescent="0.3">
      <c r="A415" s="34"/>
      <c r="B415" s="34"/>
      <c r="C415" s="34"/>
      <c r="D415" s="34"/>
      <c r="E415" s="35"/>
      <c r="F415" s="193"/>
    </row>
    <row r="416" spans="1:6" ht="25.5" hidden="1" customHeight="1" x14ac:dyDescent="0.3">
      <c r="A416" s="34"/>
      <c r="B416" s="34"/>
      <c r="C416" s="34"/>
      <c r="D416" s="34"/>
      <c r="E416" s="35"/>
      <c r="F416" s="193"/>
    </row>
    <row r="417" spans="1:6" ht="25.5" hidden="1" customHeight="1" x14ac:dyDescent="0.3">
      <c r="A417" s="34"/>
      <c r="B417" s="34"/>
      <c r="C417" s="34"/>
      <c r="D417" s="34"/>
      <c r="E417" s="35"/>
      <c r="F417" s="193"/>
    </row>
    <row r="418" spans="1:6" ht="25.5" hidden="1" customHeight="1" x14ac:dyDescent="0.3">
      <c r="A418" s="34"/>
      <c r="B418" s="34"/>
      <c r="C418" s="34"/>
      <c r="D418" s="34"/>
      <c r="E418" s="35"/>
      <c r="F418" s="193"/>
    </row>
    <row r="419" spans="1:6" ht="25.5" hidden="1" customHeight="1" x14ac:dyDescent="0.3">
      <c r="A419" s="34"/>
      <c r="B419" s="34"/>
      <c r="C419" s="34"/>
      <c r="D419" s="34"/>
      <c r="E419" s="35"/>
      <c r="F419" s="193"/>
    </row>
    <row r="420" spans="1:6" ht="25.5" hidden="1" customHeight="1" x14ac:dyDescent="0.3">
      <c r="A420" s="34"/>
      <c r="B420" s="34"/>
      <c r="C420" s="34"/>
      <c r="D420" s="34"/>
      <c r="E420" s="36"/>
      <c r="F420" s="193"/>
    </row>
    <row r="421" spans="1:6" ht="25.5" hidden="1" customHeight="1" x14ac:dyDescent="0.3">
      <c r="A421" s="34"/>
      <c r="B421" s="34"/>
      <c r="C421" s="34"/>
      <c r="D421" s="34"/>
      <c r="E421" s="35"/>
      <c r="F421" s="193"/>
    </row>
    <row r="422" spans="1:6" ht="25.5" hidden="1" customHeight="1" x14ac:dyDescent="0.3">
      <c r="A422" s="34"/>
      <c r="B422" s="34"/>
      <c r="C422" s="34"/>
      <c r="D422" s="34"/>
      <c r="E422" s="35"/>
      <c r="F422" s="193"/>
    </row>
    <row r="423" spans="1:6" ht="25.5" hidden="1" customHeight="1" x14ac:dyDescent="0.3">
      <c r="A423" s="34"/>
      <c r="B423" s="34"/>
      <c r="C423" s="34"/>
      <c r="D423" s="34"/>
      <c r="E423" s="36"/>
      <c r="F423" s="193"/>
    </row>
    <row r="424" spans="1:6" ht="25.5" hidden="1" customHeight="1" x14ac:dyDescent="0.3">
      <c r="A424" s="34"/>
      <c r="B424" s="34"/>
      <c r="C424" s="34"/>
      <c r="D424" s="34"/>
      <c r="E424" s="36"/>
      <c r="F424" s="193"/>
    </row>
    <row r="425" spans="1:6" ht="25.5" hidden="1" customHeight="1" x14ac:dyDescent="0.3">
      <c r="A425" s="34"/>
      <c r="B425" s="34"/>
      <c r="C425" s="34"/>
      <c r="D425" s="34"/>
      <c r="E425" s="35"/>
      <c r="F425" s="193"/>
    </row>
    <row r="426" spans="1:6" ht="25.5" hidden="1" customHeight="1" x14ac:dyDescent="0.3">
      <c r="A426" s="34"/>
      <c r="B426" s="34"/>
      <c r="C426" s="34"/>
      <c r="D426" s="34"/>
      <c r="E426" s="35"/>
      <c r="F426" s="193"/>
    </row>
    <row r="427" spans="1:6" ht="25.5" hidden="1" customHeight="1" x14ac:dyDescent="0.3">
      <c r="A427" s="34"/>
      <c r="B427" s="34"/>
      <c r="C427" s="34"/>
      <c r="D427" s="34"/>
      <c r="E427" s="35"/>
      <c r="F427" s="193"/>
    </row>
    <row r="428" spans="1:6" ht="25.5" hidden="1" customHeight="1" x14ac:dyDescent="0.3">
      <c r="A428" s="34"/>
      <c r="B428" s="34"/>
      <c r="C428" s="34"/>
      <c r="D428" s="34"/>
      <c r="E428" s="35"/>
      <c r="F428" s="193"/>
    </row>
    <row r="429" spans="1:6" ht="25.5" hidden="1" customHeight="1" x14ac:dyDescent="0.3">
      <c r="A429" s="34"/>
      <c r="B429" s="34"/>
      <c r="C429" s="34"/>
      <c r="D429" s="34"/>
      <c r="E429" s="35"/>
      <c r="F429" s="193"/>
    </row>
    <row r="430" spans="1:6" ht="25.5" hidden="1" customHeight="1" x14ac:dyDescent="0.3">
      <c r="A430" s="34"/>
      <c r="B430" s="34"/>
      <c r="C430" s="34"/>
      <c r="D430" s="34"/>
      <c r="E430" s="35"/>
      <c r="F430" s="193"/>
    </row>
    <row r="431" spans="1:6" ht="25.5" hidden="1" customHeight="1" x14ac:dyDescent="0.3">
      <c r="A431" s="34"/>
      <c r="B431" s="34"/>
      <c r="C431" s="34"/>
      <c r="D431" s="34"/>
      <c r="E431" s="35"/>
      <c r="F431" s="193"/>
    </row>
    <row r="432" spans="1:6" ht="25.5" hidden="1" customHeight="1" x14ac:dyDescent="0.3">
      <c r="A432" s="34"/>
      <c r="B432" s="34"/>
      <c r="C432" s="34"/>
      <c r="D432" s="34"/>
      <c r="E432" s="35"/>
      <c r="F432" s="193"/>
    </row>
    <row r="433" spans="1:6" ht="25.5" hidden="1" customHeight="1" x14ac:dyDescent="0.3">
      <c r="A433" s="34"/>
      <c r="B433" s="34"/>
      <c r="C433" s="34"/>
      <c r="D433" s="34"/>
      <c r="E433" s="35"/>
      <c r="F433" s="193"/>
    </row>
    <row r="434" spans="1:6" ht="25.5" hidden="1" customHeight="1" x14ac:dyDescent="0.3">
      <c r="A434" s="34"/>
      <c r="B434" s="34"/>
      <c r="C434" s="34"/>
      <c r="D434" s="34"/>
      <c r="E434" s="35"/>
      <c r="F434" s="193"/>
    </row>
    <row r="435" spans="1:6" ht="25.5" hidden="1" customHeight="1" x14ac:dyDescent="0.3">
      <c r="A435" s="34"/>
      <c r="B435" s="34"/>
      <c r="C435" s="34"/>
      <c r="D435" s="34"/>
      <c r="E435" s="35"/>
      <c r="F435" s="193"/>
    </row>
    <row r="436" spans="1:6" ht="25.5" hidden="1" customHeight="1" x14ac:dyDescent="0.3">
      <c r="A436" s="34"/>
      <c r="B436" s="34"/>
      <c r="C436" s="34"/>
      <c r="D436" s="34"/>
      <c r="E436" s="35"/>
      <c r="F436" s="193"/>
    </row>
    <row r="437" spans="1:6" ht="25.5" hidden="1" customHeight="1" x14ac:dyDescent="0.3">
      <c r="A437" s="34"/>
      <c r="B437" s="34"/>
      <c r="C437" s="34"/>
      <c r="D437" s="34"/>
      <c r="E437" s="36"/>
      <c r="F437" s="193"/>
    </row>
    <row r="438" spans="1:6" ht="25.5" hidden="1" customHeight="1" x14ac:dyDescent="0.3">
      <c r="A438" s="34"/>
      <c r="B438" s="34"/>
      <c r="C438" s="34"/>
      <c r="D438" s="34"/>
      <c r="E438" s="35"/>
      <c r="F438" s="193"/>
    </row>
    <row r="439" spans="1:6" ht="25.5" hidden="1" customHeight="1" x14ac:dyDescent="0.3">
      <c r="A439" s="34"/>
      <c r="B439" s="34"/>
      <c r="C439" s="34"/>
      <c r="D439" s="34"/>
      <c r="E439" s="35"/>
      <c r="F439" s="193"/>
    </row>
    <row r="440" spans="1:6" ht="25.5" hidden="1" customHeight="1" x14ac:dyDescent="0.3">
      <c r="A440" s="34"/>
      <c r="B440" s="34"/>
      <c r="C440" s="34"/>
      <c r="D440" s="34"/>
      <c r="E440" s="35"/>
      <c r="F440" s="193"/>
    </row>
    <row r="441" spans="1:6" ht="25.5" hidden="1" customHeight="1" x14ac:dyDescent="0.3">
      <c r="A441" s="34"/>
      <c r="B441" s="34"/>
      <c r="C441" s="34"/>
      <c r="D441" s="34"/>
      <c r="E441" s="35"/>
      <c r="F441" s="193"/>
    </row>
    <row r="442" spans="1:6" ht="25.5" hidden="1" customHeight="1" x14ac:dyDescent="0.3">
      <c r="A442" s="34"/>
      <c r="B442" s="34"/>
      <c r="C442" s="34"/>
      <c r="D442" s="34"/>
      <c r="E442" s="35"/>
      <c r="F442" s="193"/>
    </row>
    <row r="443" spans="1:6" ht="25.5" hidden="1" customHeight="1" x14ac:dyDescent="0.3">
      <c r="A443" s="34"/>
      <c r="B443" s="34"/>
      <c r="C443" s="34"/>
      <c r="D443" s="34"/>
      <c r="E443" s="35"/>
      <c r="F443" s="193"/>
    </row>
    <row r="444" spans="1:6" ht="25.5" hidden="1" customHeight="1" x14ac:dyDescent="0.3">
      <c r="A444" s="34"/>
      <c r="B444" s="34"/>
      <c r="C444" s="34"/>
      <c r="D444" s="34"/>
      <c r="E444" s="36"/>
      <c r="F444" s="193"/>
    </row>
    <row r="445" spans="1:6" ht="25.5" hidden="1" customHeight="1" x14ac:dyDescent="0.3">
      <c r="A445" s="34"/>
      <c r="B445" s="34"/>
      <c r="C445" s="34"/>
      <c r="D445" s="34"/>
      <c r="E445" s="35"/>
      <c r="F445" s="193"/>
    </row>
    <row r="446" spans="1:6" ht="25.5" hidden="1" customHeight="1" x14ac:dyDescent="0.3">
      <c r="A446" s="34"/>
      <c r="B446" s="34"/>
      <c r="C446" s="34"/>
      <c r="D446" s="34"/>
      <c r="E446" s="35"/>
      <c r="F446" s="193"/>
    </row>
    <row r="447" spans="1:6" ht="25.5" hidden="1" customHeight="1" x14ac:dyDescent="0.3">
      <c r="A447" s="34"/>
      <c r="B447" s="34"/>
      <c r="C447" s="34"/>
      <c r="D447" s="34"/>
      <c r="E447" s="35"/>
      <c r="F447" s="193"/>
    </row>
    <row r="448" spans="1:6" ht="25.5" hidden="1" customHeight="1" x14ac:dyDescent="0.3">
      <c r="A448" s="34"/>
      <c r="B448" s="34"/>
      <c r="C448" s="34"/>
      <c r="D448" s="34"/>
      <c r="E448" s="35"/>
      <c r="F448" s="193"/>
    </row>
    <row r="449" spans="1:6" ht="25.5" hidden="1" customHeight="1" x14ac:dyDescent="0.3">
      <c r="A449" s="34"/>
      <c r="B449" s="34"/>
      <c r="C449" s="34"/>
      <c r="D449" s="34"/>
      <c r="E449" s="35"/>
      <c r="F449" s="193"/>
    </row>
    <row r="450" spans="1:6" ht="25.5" hidden="1" customHeight="1" x14ac:dyDescent="0.3">
      <c r="A450" s="34"/>
      <c r="B450" s="34"/>
      <c r="C450" s="34"/>
      <c r="D450" s="34"/>
      <c r="E450" s="35"/>
      <c r="F450" s="193"/>
    </row>
    <row r="451" spans="1:6" ht="25.5" hidden="1" customHeight="1" x14ac:dyDescent="0.3">
      <c r="A451" s="34"/>
      <c r="B451" s="34"/>
      <c r="C451" s="34"/>
      <c r="D451" s="34"/>
      <c r="E451" s="35"/>
      <c r="F451" s="193"/>
    </row>
    <row r="452" spans="1:6" ht="25.5" hidden="1" customHeight="1" x14ac:dyDescent="0.3">
      <c r="A452" s="34"/>
      <c r="B452" s="34"/>
      <c r="C452" s="34"/>
      <c r="D452" s="34"/>
      <c r="E452" s="35"/>
      <c r="F452" s="193"/>
    </row>
    <row r="453" spans="1:6" ht="25.5" hidden="1" customHeight="1" x14ac:dyDescent="0.3">
      <c r="A453" s="34"/>
      <c r="B453" s="34"/>
      <c r="C453" s="34"/>
      <c r="D453" s="34"/>
      <c r="E453" s="35"/>
      <c r="F453" s="193"/>
    </row>
    <row r="454" spans="1:6" ht="25.5" hidden="1" customHeight="1" x14ac:dyDescent="0.3">
      <c r="A454" s="34"/>
      <c r="B454" s="34"/>
      <c r="C454" s="34"/>
      <c r="D454" s="34"/>
      <c r="E454" s="36"/>
      <c r="F454" s="193"/>
    </row>
    <row r="455" spans="1:6" ht="25.5" hidden="1" customHeight="1" x14ac:dyDescent="0.3">
      <c r="A455" s="34"/>
      <c r="B455" s="34"/>
      <c r="C455" s="34"/>
      <c r="D455" s="34"/>
      <c r="E455" s="35"/>
      <c r="F455" s="193"/>
    </row>
    <row r="456" spans="1:6" ht="25.5" hidden="1" customHeight="1" x14ac:dyDescent="0.3">
      <c r="A456" s="34"/>
      <c r="B456" s="34"/>
      <c r="C456" s="34"/>
      <c r="D456" s="34"/>
      <c r="E456" s="35"/>
      <c r="F456" s="193"/>
    </row>
    <row r="457" spans="1:6" ht="25.5" hidden="1" customHeight="1" x14ac:dyDescent="0.3">
      <c r="A457" s="34"/>
      <c r="B457" s="34"/>
      <c r="C457" s="34"/>
      <c r="D457" s="34"/>
      <c r="E457" s="35"/>
      <c r="F457" s="193"/>
    </row>
    <row r="458" spans="1:6" ht="25.5" hidden="1" customHeight="1" x14ac:dyDescent="0.3">
      <c r="A458" s="34"/>
      <c r="B458" s="34"/>
      <c r="C458" s="34"/>
      <c r="D458" s="34"/>
      <c r="E458" s="35"/>
      <c r="F458" s="193"/>
    </row>
    <row r="459" spans="1:6" ht="25.5" hidden="1" customHeight="1" x14ac:dyDescent="0.3">
      <c r="A459" s="34"/>
      <c r="B459" s="34"/>
      <c r="C459" s="34"/>
      <c r="D459" s="34"/>
      <c r="E459" s="35"/>
      <c r="F459" s="193"/>
    </row>
    <row r="460" spans="1:6" ht="25.5" hidden="1" customHeight="1" x14ac:dyDescent="0.3">
      <c r="A460" s="34"/>
      <c r="B460" s="34"/>
      <c r="C460" s="34"/>
      <c r="D460" s="34"/>
      <c r="E460" s="35"/>
      <c r="F460" s="193"/>
    </row>
    <row r="461" spans="1:6" ht="25.5" hidden="1" customHeight="1" x14ac:dyDescent="0.3">
      <c r="A461" s="34"/>
      <c r="B461" s="34"/>
      <c r="C461" s="34"/>
      <c r="D461" s="34"/>
      <c r="E461" s="35"/>
      <c r="F461" s="193"/>
    </row>
    <row r="462" spans="1:6" ht="25.5" hidden="1" customHeight="1" x14ac:dyDescent="0.3">
      <c r="A462" s="34"/>
      <c r="B462" s="34"/>
      <c r="C462" s="34"/>
      <c r="D462" s="34"/>
      <c r="E462" s="35"/>
      <c r="F462" s="193"/>
    </row>
    <row r="463" spans="1:6" ht="25.5" hidden="1" customHeight="1" x14ac:dyDescent="0.3">
      <c r="A463" s="34"/>
      <c r="B463" s="34"/>
      <c r="C463" s="34"/>
      <c r="D463" s="34"/>
      <c r="E463" s="35"/>
      <c r="F463" s="193"/>
    </row>
    <row r="464" spans="1:6" ht="25.5" hidden="1" customHeight="1" x14ac:dyDescent="0.3">
      <c r="A464" s="34"/>
      <c r="B464" s="34"/>
      <c r="C464" s="34"/>
      <c r="D464" s="34"/>
      <c r="E464" s="36"/>
      <c r="F464" s="193"/>
    </row>
    <row r="465" spans="1:6" ht="25.5" hidden="1" customHeight="1" x14ac:dyDescent="0.3">
      <c r="A465" s="34"/>
      <c r="B465" s="34"/>
      <c r="C465" s="34"/>
      <c r="D465" s="34"/>
      <c r="E465" s="35"/>
      <c r="F465" s="193"/>
    </row>
    <row r="466" spans="1:6" ht="25.5" hidden="1" customHeight="1" x14ac:dyDescent="0.3">
      <c r="A466" s="34"/>
      <c r="B466" s="34"/>
      <c r="C466" s="34"/>
      <c r="D466" s="34"/>
      <c r="E466" s="35"/>
      <c r="F466" s="193"/>
    </row>
    <row r="467" spans="1:6" ht="25.5" hidden="1" customHeight="1" x14ac:dyDescent="0.3">
      <c r="A467" s="34"/>
      <c r="B467" s="34"/>
      <c r="C467" s="34"/>
      <c r="D467" s="34"/>
      <c r="E467" s="36"/>
      <c r="F467" s="193"/>
    </row>
    <row r="468" spans="1:6" ht="25.5" hidden="1" customHeight="1" x14ac:dyDescent="0.3">
      <c r="A468" s="34"/>
      <c r="B468" s="34"/>
      <c r="C468" s="34"/>
      <c r="D468" s="34"/>
      <c r="E468" s="35"/>
      <c r="F468" s="193"/>
    </row>
    <row r="469" spans="1:6" ht="25.5" hidden="1" customHeight="1" x14ac:dyDescent="0.3">
      <c r="A469" s="34"/>
      <c r="B469" s="34"/>
      <c r="C469" s="34"/>
      <c r="D469" s="34"/>
      <c r="E469" s="35"/>
      <c r="F469" s="193"/>
    </row>
    <row r="470" spans="1:6" ht="25.5" hidden="1" customHeight="1" x14ac:dyDescent="0.3">
      <c r="A470" s="34"/>
      <c r="B470" s="34"/>
      <c r="C470" s="34"/>
      <c r="D470" s="34"/>
      <c r="E470" s="35"/>
      <c r="F470" s="193"/>
    </row>
    <row r="471" spans="1:6" ht="25.5" hidden="1" customHeight="1" x14ac:dyDescent="0.3">
      <c r="A471" s="34"/>
      <c r="B471" s="34"/>
      <c r="C471" s="34"/>
      <c r="D471" s="34"/>
      <c r="E471" s="36"/>
      <c r="F471" s="193"/>
    </row>
    <row r="472" spans="1:6" ht="25.5" hidden="1" customHeight="1" x14ac:dyDescent="0.3">
      <c r="A472" s="34"/>
      <c r="B472" s="34"/>
      <c r="C472" s="34"/>
      <c r="D472" s="34"/>
      <c r="E472" s="36"/>
      <c r="F472" s="193"/>
    </row>
    <row r="473" spans="1:6" ht="25.5" hidden="1" customHeight="1" x14ac:dyDescent="0.3">
      <c r="A473" s="34"/>
      <c r="B473" s="34"/>
      <c r="C473" s="34"/>
      <c r="D473" s="34"/>
      <c r="E473" s="35"/>
      <c r="F473" s="193"/>
    </row>
    <row r="474" spans="1:6" ht="25.5" hidden="1" customHeight="1" x14ac:dyDescent="0.3">
      <c r="A474" s="34"/>
      <c r="B474" s="34"/>
      <c r="C474" s="34"/>
      <c r="D474" s="34"/>
      <c r="E474" s="35"/>
      <c r="F474" s="193"/>
    </row>
    <row r="475" spans="1:6" ht="25.5" hidden="1" customHeight="1" x14ac:dyDescent="0.3">
      <c r="A475" s="34"/>
      <c r="B475" s="34"/>
      <c r="C475" s="34"/>
      <c r="D475" s="34"/>
      <c r="E475" s="35"/>
      <c r="F475" s="193"/>
    </row>
    <row r="476" spans="1:6" ht="25.5" hidden="1" customHeight="1" x14ac:dyDescent="0.3">
      <c r="A476" s="34"/>
      <c r="B476" s="34"/>
      <c r="C476" s="34"/>
      <c r="D476" s="34"/>
      <c r="E476" s="35"/>
      <c r="F476" s="193"/>
    </row>
    <row r="477" spans="1:6" ht="25.5" hidden="1" customHeight="1" x14ac:dyDescent="0.3">
      <c r="A477" s="34"/>
      <c r="B477" s="34"/>
      <c r="C477" s="34"/>
      <c r="D477" s="34"/>
      <c r="E477" s="35"/>
      <c r="F477" s="193"/>
    </row>
    <row r="478" spans="1:6" ht="25.5" hidden="1" customHeight="1" x14ac:dyDescent="0.3">
      <c r="A478" s="34"/>
      <c r="B478" s="34"/>
      <c r="C478" s="34"/>
      <c r="D478" s="34"/>
      <c r="E478" s="35"/>
      <c r="F478" s="193"/>
    </row>
    <row r="479" spans="1:6" ht="25.5" hidden="1" customHeight="1" x14ac:dyDescent="0.3">
      <c r="A479" s="34"/>
      <c r="B479" s="34"/>
      <c r="C479" s="34"/>
      <c r="D479" s="34"/>
      <c r="E479" s="36"/>
      <c r="F479" s="193"/>
    </row>
    <row r="480" spans="1:6" ht="25.5" hidden="1" customHeight="1" x14ac:dyDescent="0.3">
      <c r="A480" s="34"/>
      <c r="B480" s="34"/>
      <c r="C480" s="34"/>
      <c r="D480" s="34"/>
      <c r="E480" s="35"/>
      <c r="F480" s="193"/>
    </row>
    <row r="481" spans="1:6" ht="25.5" hidden="1" customHeight="1" x14ac:dyDescent="0.3">
      <c r="A481" s="34"/>
      <c r="B481" s="34"/>
      <c r="C481" s="34"/>
      <c r="D481" s="34"/>
      <c r="E481" s="35"/>
      <c r="F481" s="193"/>
    </row>
    <row r="482" spans="1:6" ht="25.5" hidden="1" customHeight="1" x14ac:dyDescent="0.3">
      <c r="A482" s="34"/>
      <c r="B482" s="34"/>
      <c r="C482" s="34"/>
      <c r="D482" s="34"/>
      <c r="E482" s="35"/>
      <c r="F482" s="193"/>
    </row>
    <row r="483" spans="1:6" ht="25.5" hidden="1" customHeight="1" x14ac:dyDescent="0.3">
      <c r="A483" s="34"/>
      <c r="B483" s="34"/>
      <c r="C483" s="34"/>
      <c r="D483" s="34"/>
      <c r="E483" s="35"/>
      <c r="F483" s="193"/>
    </row>
    <row r="484" spans="1:6" ht="25.5" hidden="1" customHeight="1" x14ac:dyDescent="0.3">
      <c r="A484" s="34"/>
      <c r="B484" s="34"/>
      <c r="C484" s="34"/>
      <c r="D484" s="34"/>
      <c r="E484" s="35"/>
      <c r="F484" s="193"/>
    </row>
    <row r="485" spans="1:6" ht="25.5" hidden="1" customHeight="1" x14ac:dyDescent="0.3">
      <c r="A485" s="34"/>
      <c r="B485" s="34"/>
      <c r="C485" s="34"/>
      <c r="D485" s="34"/>
      <c r="E485" s="36"/>
      <c r="F485" s="193"/>
    </row>
    <row r="486" spans="1:6" ht="25.5" hidden="1" customHeight="1" x14ac:dyDescent="0.3">
      <c r="A486" s="34"/>
      <c r="B486" s="34"/>
      <c r="C486" s="34"/>
      <c r="D486" s="34"/>
      <c r="E486" s="35"/>
      <c r="F486" s="193"/>
    </row>
    <row r="487" spans="1:6" ht="25.5" hidden="1" customHeight="1" x14ac:dyDescent="0.3">
      <c r="A487" s="34"/>
      <c r="B487" s="34"/>
      <c r="C487" s="34"/>
      <c r="D487" s="34"/>
      <c r="E487" s="35"/>
      <c r="F487" s="193"/>
    </row>
    <row r="488" spans="1:6" ht="25.5" hidden="1" customHeight="1" x14ac:dyDescent="0.3">
      <c r="A488" s="34"/>
      <c r="B488" s="34"/>
      <c r="C488" s="34"/>
      <c r="D488" s="34"/>
      <c r="E488" s="35"/>
      <c r="F488" s="193"/>
    </row>
    <row r="489" spans="1:6" ht="25.5" hidden="1" customHeight="1" x14ac:dyDescent="0.3">
      <c r="A489" s="34"/>
      <c r="B489" s="34"/>
      <c r="C489" s="34"/>
      <c r="D489" s="34"/>
      <c r="E489" s="36"/>
      <c r="F489" s="193"/>
    </row>
    <row r="490" spans="1:6" ht="25.5" hidden="1" customHeight="1" x14ac:dyDescent="0.3">
      <c r="A490" s="34"/>
      <c r="B490" s="34"/>
      <c r="C490" s="34"/>
      <c r="D490" s="34"/>
      <c r="E490" s="36"/>
      <c r="F490" s="193"/>
    </row>
    <row r="491" spans="1:6" ht="25.5" hidden="1" customHeight="1" x14ac:dyDescent="0.3">
      <c r="A491" s="34"/>
      <c r="B491" s="34"/>
      <c r="C491" s="34"/>
      <c r="D491" s="34"/>
      <c r="E491" s="35"/>
      <c r="F491" s="193"/>
    </row>
    <row r="492" spans="1:6" ht="25.5" hidden="1" customHeight="1" x14ac:dyDescent="0.3">
      <c r="A492" s="34"/>
      <c r="B492" s="34"/>
      <c r="C492" s="34"/>
      <c r="D492" s="34"/>
      <c r="E492" s="35"/>
      <c r="F492" s="193"/>
    </row>
    <row r="493" spans="1:6" ht="25.5" hidden="1" customHeight="1" x14ac:dyDescent="0.3">
      <c r="A493" s="34"/>
      <c r="B493" s="34"/>
      <c r="C493" s="34"/>
      <c r="D493" s="34"/>
      <c r="E493" s="35"/>
      <c r="F493" s="193"/>
    </row>
    <row r="494" spans="1:6" ht="25.5" hidden="1" customHeight="1" x14ac:dyDescent="0.3">
      <c r="A494" s="34"/>
      <c r="B494" s="34"/>
      <c r="C494" s="34"/>
      <c r="D494" s="34"/>
      <c r="E494" s="35"/>
      <c r="F494" s="193"/>
    </row>
    <row r="495" spans="1:6" ht="25.5" hidden="1" customHeight="1" x14ac:dyDescent="0.3">
      <c r="A495" s="34"/>
      <c r="B495" s="34"/>
      <c r="C495" s="34"/>
      <c r="D495" s="34"/>
      <c r="E495" s="35"/>
      <c r="F495" s="193"/>
    </row>
    <row r="496" spans="1:6" ht="25.5" hidden="1" customHeight="1" x14ac:dyDescent="0.3">
      <c r="A496" s="34"/>
      <c r="B496" s="34"/>
      <c r="C496" s="34"/>
      <c r="D496" s="34"/>
      <c r="E496" s="35"/>
      <c r="F496" s="193"/>
    </row>
    <row r="497" spans="1:6" ht="25.5" hidden="1" customHeight="1" x14ac:dyDescent="0.3">
      <c r="A497" s="34"/>
      <c r="B497" s="34"/>
      <c r="C497" s="34"/>
      <c r="D497" s="34"/>
      <c r="E497" s="35"/>
      <c r="F497" s="193"/>
    </row>
    <row r="498" spans="1:6" ht="25.5" hidden="1" customHeight="1" x14ac:dyDescent="0.3">
      <c r="A498" s="34"/>
      <c r="B498" s="34"/>
      <c r="C498" s="34"/>
      <c r="D498" s="34"/>
      <c r="E498" s="35"/>
      <c r="F498" s="193"/>
    </row>
    <row r="499" spans="1:6" ht="25.5" hidden="1" customHeight="1" x14ac:dyDescent="0.3">
      <c r="A499" s="34"/>
      <c r="B499" s="34"/>
      <c r="C499" s="34"/>
      <c r="D499" s="34"/>
      <c r="E499" s="36"/>
      <c r="F499" s="193"/>
    </row>
    <row r="500" spans="1:6" ht="25.5" hidden="1" customHeight="1" x14ac:dyDescent="0.3">
      <c r="A500" s="34"/>
      <c r="B500" s="34"/>
      <c r="C500" s="34"/>
      <c r="D500" s="34"/>
      <c r="E500" s="35"/>
      <c r="F500" s="193"/>
    </row>
    <row r="501" spans="1:6" ht="25.5" hidden="1" customHeight="1" x14ac:dyDescent="0.3">
      <c r="A501" s="34"/>
      <c r="B501" s="34"/>
      <c r="C501" s="34"/>
      <c r="D501" s="34"/>
      <c r="E501" s="35"/>
      <c r="F501" s="193"/>
    </row>
    <row r="502" spans="1:6" ht="25.5" hidden="1" customHeight="1" x14ac:dyDescent="0.3">
      <c r="A502" s="34"/>
      <c r="B502" s="34"/>
      <c r="C502" s="34"/>
      <c r="D502" s="34"/>
      <c r="E502" s="35"/>
      <c r="F502" s="193"/>
    </row>
    <row r="503" spans="1:6" ht="25.5" hidden="1" customHeight="1" x14ac:dyDescent="0.3">
      <c r="A503" s="34"/>
      <c r="B503" s="34"/>
      <c r="C503" s="34"/>
      <c r="D503" s="34"/>
      <c r="E503" s="35"/>
      <c r="F503" s="193"/>
    </row>
    <row r="504" spans="1:6" ht="25.5" hidden="1" customHeight="1" x14ac:dyDescent="0.3">
      <c r="A504" s="34"/>
      <c r="B504" s="34"/>
      <c r="C504" s="34"/>
      <c r="D504" s="34"/>
      <c r="E504" s="35"/>
      <c r="F504" s="193"/>
    </row>
    <row r="505" spans="1:6" ht="25.5" hidden="1" customHeight="1" x14ac:dyDescent="0.3">
      <c r="A505" s="34"/>
      <c r="B505" s="34"/>
      <c r="C505" s="34"/>
      <c r="D505" s="34"/>
      <c r="E505" s="35"/>
      <c r="F505" s="193"/>
    </row>
    <row r="506" spans="1:6" ht="25.5" hidden="1" customHeight="1" x14ac:dyDescent="0.3">
      <c r="A506" s="34"/>
      <c r="B506" s="34"/>
      <c r="C506" s="34"/>
      <c r="D506" s="34"/>
      <c r="E506" s="35"/>
      <c r="F506" s="193"/>
    </row>
    <row r="507" spans="1:6" ht="25.5" hidden="1" customHeight="1" x14ac:dyDescent="0.3">
      <c r="A507" s="34"/>
      <c r="B507" s="34"/>
      <c r="C507" s="34"/>
      <c r="D507" s="34"/>
      <c r="E507" s="35"/>
      <c r="F507" s="193"/>
    </row>
    <row r="508" spans="1:6" ht="25.5" hidden="1" customHeight="1" x14ac:dyDescent="0.3">
      <c r="A508" s="34"/>
      <c r="B508" s="34"/>
      <c r="C508" s="34"/>
      <c r="D508" s="34"/>
      <c r="E508" s="36"/>
      <c r="F508" s="193"/>
    </row>
    <row r="509" spans="1:6" ht="25.5" hidden="1" customHeight="1" x14ac:dyDescent="0.3">
      <c r="A509" s="34"/>
      <c r="B509" s="34"/>
      <c r="C509" s="34"/>
      <c r="D509" s="34"/>
      <c r="E509" s="35"/>
      <c r="F509" s="193"/>
    </row>
    <row r="510" spans="1:6" ht="25.5" hidden="1" customHeight="1" x14ac:dyDescent="0.3">
      <c r="A510" s="34"/>
      <c r="B510" s="34"/>
      <c r="C510" s="34"/>
      <c r="D510" s="34"/>
      <c r="E510" s="35"/>
      <c r="F510" s="193"/>
    </row>
    <row r="511" spans="1:6" ht="25.5" hidden="1" customHeight="1" x14ac:dyDescent="0.3">
      <c r="A511" s="34"/>
      <c r="B511" s="34"/>
      <c r="C511" s="34"/>
      <c r="D511" s="34"/>
      <c r="E511" s="36"/>
      <c r="F511" s="193"/>
    </row>
    <row r="512" spans="1:6" ht="25.5" hidden="1" customHeight="1" x14ac:dyDescent="0.3">
      <c r="A512" s="34"/>
      <c r="B512" s="34"/>
      <c r="C512" s="34"/>
      <c r="D512" s="34"/>
      <c r="E512" s="35"/>
      <c r="F512" s="193"/>
    </row>
    <row r="513" spans="1:6" ht="25.5" hidden="1" customHeight="1" x14ac:dyDescent="0.3">
      <c r="A513" s="34"/>
      <c r="B513" s="34"/>
      <c r="C513" s="34"/>
      <c r="D513" s="34"/>
      <c r="E513" s="35"/>
      <c r="F513" s="193"/>
    </row>
    <row r="514" spans="1:6" ht="25.5" hidden="1" customHeight="1" x14ac:dyDescent="0.3">
      <c r="A514" s="34"/>
      <c r="B514" s="34"/>
      <c r="C514" s="34"/>
      <c r="D514" s="34"/>
      <c r="E514" s="36"/>
      <c r="F514" s="193"/>
    </row>
    <row r="515" spans="1:6" ht="25.5" hidden="1" customHeight="1" x14ac:dyDescent="0.3">
      <c r="A515" s="34"/>
      <c r="B515" s="34"/>
      <c r="C515" s="34"/>
      <c r="D515" s="34"/>
      <c r="E515" s="35"/>
      <c r="F515" s="193"/>
    </row>
    <row r="516" spans="1:6" ht="25.5" hidden="1" customHeight="1" x14ac:dyDescent="0.3">
      <c r="A516" s="34"/>
      <c r="B516" s="34"/>
      <c r="C516" s="34"/>
      <c r="D516" s="34"/>
      <c r="E516" s="35"/>
      <c r="F516" s="193"/>
    </row>
    <row r="517" spans="1:6" ht="25.5" hidden="1" customHeight="1" x14ac:dyDescent="0.3">
      <c r="A517" s="34"/>
      <c r="B517" s="34"/>
      <c r="C517" s="34"/>
      <c r="D517" s="34"/>
      <c r="E517" s="36"/>
      <c r="F517" s="193"/>
    </row>
    <row r="518" spans="1:6" ht="25.5" hidden="1" customHeight="1" x14ac:dyDescent="0.3">
      <c r="A518" s="34"/>
      <c r="B518" s="34"/>
      <c r="C518" s="34"/>
      <c r="D518" s="34"/>
      <c r="E518" s="35"/>
    </row>
    <row r="519" spans="1:6" ht="25.5" hidden="1" customHeight="1" x14ac:dyDescent="0.3">
      <c r="A519" s="34"/>
      <c r="B519" s="34"/>
      <c r="C519" s="34"/>
      <c r="D519" s="34"/>
      <c r="E519" s="35"/>
    </row>
    <row r="520" spans="1:6" ht="25.5" hidden="1" customHeight="1" x14ac:dyDescent="0.3">
      <c r="A520" s="34"/>
      <c r="B520" s="34"/>
      <c r="C520" s="34"/>
      <c r="D520" s="34"/>
      <c r="E520" s="36"/>
    </row>
    <row r="521" spans="1:6" ht="25.5" hidden="1" customHeight="1" x14ac:dyDescent="0.3">
      <c r="A521" s="34"/>
      <c r="B521" s="34"/>
      <c r="C521" s="34"/>
      <c r="D521" s="34"/>
      <c r="E521" s="35"/>
    </row>
    <row r="522" spans="1:6" ht="15" customHeight="1" x14ac:dyDescent="0.3"/>
    <row r="523" spans="1:6" ht="15" customHeight="1" x14ac:dyDescent="0.3"/>
  </sheetData>
  <sheetProtection insertRows="0"/>
  <mergeCells count="36">
    <mergeCell ref="C111:E111"/>
    <mergeCell ref="C118:E118"/>
    <mergeCell ref="C140:E140"/>
    <mergeCell ref="C145:E145"/>
    <mergeCell ref="C120:E120"/>
    <mergeCell ref="C123:E123"/>
    <mergeCell ref="C128:E128"/>
    <mergeCell ref="B132:E132"/>
    <mergeCell ref="C133:E133"/>
    <mergeCell ref="C136:E136"/>
    <mergeCell ref="B89:E89"/>
    <mergeCell ref="C90:E90"/>
    <mergeCell ref="C93:E93"/>
    <mergeCell ref="C100:E100"/>
    <mergeCell ref="C107:E107"/>
    <mergeCell ref="C59:E59"/>
    <mergeCell ref="C65:E65"/>
    <mergeCell ref="C70:E70"/>
    <mergeCell ref="C77:E77"/>
    <mergeCell ref="C87:E87"/>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s>
  <printOptions horizontalCentered="1"/>
  <pageMargins left="0.6692913385826772" right="0.55118110236220474" top="0.55000000000000004" bottom="0.61" header="0.31496062992125984" footer="0.27559055118110237"/>
  <pageSetup scale="80" orientation="portrait" horizontalDpi="4294967295" verticalDpi="4294967295" r:id="rId1"/>
  <headerFooter>
    <oddFooter>&amp;L&amp;"-,Cursiva"&amp;10Ejercicio Fiscal 2017&amp;R&amp;10Página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9" zoomScaleNormal="100" workbookViewId="0">
      <selection activeCell="E13" sqref="E13"/>
    </sheetView>
  </sheetViews>
  <sheetFormatPr baseColWidth="10" defaultColWidth="8.88671875" defaultRowHeight="14.4" x14ac:dyDescent="0.3"/>
  <cols>
    <col min="1" max="1" width="2.33203125" customWidth="1"/>
    <col min="2" max="2" width="10.109375" customWidth="1"/>
    <col min="3" max="3" width="4" customWidth="1"/>
    <col min="4" max="4" width="67.44140625" customWidth="1"/>
    <col min="5" max="5" width="18.88671875" customWidth="1"/>
    <col min="6" max="256" width="11.44140625" customWidth="1"/>
  </cols>
  <sheetData>
    <row r="1" spans="1:7" ht="50.25" customHeight="1" x14ac:dyDescent="0.45">
      <c r="A1" s="806" t="s">
        <v>1298</v>
      </c>
      <c r="B1" s="807"/>
      <c r="C1" s="807"/>
      <c r="D1" s="807"/>
      <c r="E1" s="807"/>
      <c r="F1" s="343"/>
    </row>
    <row r="2" spans="1:7" s="328" customFormat="1" ht="27" customHeight="1" x14ac:dyDescent="0.3">
      <c r="A2" s="804" t="str">
        <f>'Objetivos PMD'!$B$3</f>
        <v>Municipio:  DIF Totatiche, Jalisco</v>
      </c>
      <c r="B2" s="805"/>
      <c r="C2" s="805"/>
      <c r="D2" s="805"/>
      <c r="E2" s="805"/>
      <c r="F2" s="408"/>
      <c r="G2" s="409"/>
    </row>
    <row r="3" spans="1:7" ht="41.25" customHeight="1" x14ac:dyDescent="0.3">
      <c r="A3" s="808" t="s">
        <v>1299</v>
      </c>
      <c r="B3" s="809"/>
      <c r="C3" s="810"/>
      <c r="D3" s="350" t="s">
        <v>1300</v>
      </c>
      <c r="E3" s="352" t="s">
        <v>1301</v>
      </c>
      <c r="F3" s="342"/>
    </row>
    <row r="4" spans="1:7" s="328" customFormat="1" ht="21" customHeight="1" x14ac:dyDescent="0.3">
      <c r="A4" s="411">
        <v>1</v>
      </c>
      <c r="B4" s="802" t="s">
        <v>1302</v>
      </c>
      <c r="C4" s="802"/>
      <c r="D4" s="802"/>
      <c r="E4" s="422">
        <f>SUM(E5:E7)</f>
        <v>0</v>
      </c>
    </row>
    <row r="5" spans="1:7" ht="20.100000000000001" customHeight="1" x14ac:dyDescent="0.3">
      <c r="A5" s="356"/>
      <c r="B5" s="351"/>
      <c r="C5" s="355">
        <v>1.1000000000000001</v>
      </c>
      <c r="D5" s="363" t="s">
        <v>1303</v>
      </c>
      <c r="E5" s="368">
        <v>0</v>
      </c>
    </row>
    <row r="6" spans="1:7" ht="20.100000000000001" customHeight="1" x14ac:dyDescent="0.3">
      <c r="A6" s="356"/>
      <c r="B6" s="351"/>
      <c r="C6" s="355">
        <v>1.2</v>
      </c>
      <c r="D6" s="363" t="s">
        <v>1304</v>
      </c>
      <c r="E6" s="368">
        <v>0</v>
      </c>
    </row>
    <row r="7" spans="1:7" ht="20.100000000000001" customHeight="1" x14ac:dyDescent="0.3">
      <c r="A7" s="356"/>
      <c r="B7" s="351"/>
      <c r="C7" s="355">
        <v>1.3</v>
      </c>
      <c r="D7" s="364" t="s">
        <v>1305</v>
      </c>
      <c r="E7" s="368">
        <v>0</v>
      </c>
    </row>
    <row r="8" spans="1:7" s="328" customFormat="1" ht="21" customHeight="1" x14ac:dyDescent="0.3">
      <c r="A8" s="412">
        <v>2</v>
      </c>
      <c r="B8" s="803" t="s">
        <v>1306</v>
      </c>
      <c r="C8" s="803"/>
      <c r="D8" s="803"/>
      <c r="E8" s="410">
        <f>SUM(E9:E15)</f>
        <v>1966140</v>
      </c>
    </row>
    <row r="9" spans="1:7" ht="20.100000000000001" customHeight="1" x14ac:dyDescent="0.3">
      <c r="A9" s="357"/>
      <c r="B9" s="354"/>
      <c r="C9" s="353">
        <v>2.1</v>
      </c>
      <c r="D9" s="365" t="s">
        <v>1307</v>
      </c>
      <c r="E9" s="368">
        <v>1966140</v>
      </c>
    </row>
    <row r="10" spans="1:7" ht="20.100000000000001" customHeight="1" x14ac:dyDescent="0.3">
      <c r="A10" s="357"/>
      <c r="B10" s="354"/>
      <c r="C10" s="353">
        <v>2.2000000000000002</v>
      </c>
      <c r="D10" s="366" t="s">
        <v>1308</v>
      </c>
      <c r="E10" s="368">
        <v>0</v>
      </c>
    </row>
    <row r="11" spans="1:7" ht="20.100000000000001" customHeight="1" x14ac:dyDescent="0.3">
      <c r="A11" s="357"/>
      <c r="B11" s="354"/>
      <c r="C11" s="353">
        <v>2.2999999999999998</v>
      </c>
      <c r="D11" s="367" t="s">
        <v>1309</v>
      </c>
      <c r="E11" s="368">
        <v>0</v>
      </c>
    </row>
    <row r="12" spans="1:7" ht="20.100000000000001" customHeight="1" x14ac:dyDescent="0.3">
      <c r="A12" s="357"/>
      <c r="B12" s="354"/>
      <c r="C12" s="353">
        <v>2.4</v>
      </c>
      <c r="D12" s="367" t="s">
        <v>1310</v>
      </c>
      <c r="E12" s="368">
        <v>0</v>
      </c>
    </row>
    <row r="13" spans="1:7" ht="20.100000000000001" customHeight="1" x14ac:dyDescent="0.3">
      <c r="A13" s="357"/>
      <c r="B13" s="354"/>
      <c r="C13" s="353">
        <v>2.5</v>
      </c>
      <c r="D13" s="367" t="s">
        <v>1311</v>
      </c>
      <c r="E13" s="368">
        <v>0</v>
      </c>
    </row>
    <row r="14" spans="1:7" ht="20.100000000000001" customHeight="1" x14ac:dyDescent="0.3">
      <c r="A14" s="357"/>
      <c r="B14" s="354"/>
      <c r="C14" s="353">
        <v>2.6</v>
      </c>
      <c r="D14" s="367" t="s">
        <v>1312</v>
      </c>
      <c r="E14" s="368">
        <v>0</v>
      </c>
    </row>
    <row r="15" spans="1:7" ht="20.100000000000001" customHeight="1" x14ac:dyDescent="0.3">
      <c r="A15" s="357"/>
      <c r="B15" s="354"/>
      <c r="C15" s="353">
        <v>2.7</v>
      </c>
      <c r="D15" s="367" t="s">
        <v>1313</v>
      </c>
      <c r="E15" s="368">
        <v>0</v>
      </c>
    </row>
    <row r="16" spans="1:7" s="328" customFormat="1" ht="21" customHeight="1" x14ac:dyDescent="0.3">
      <c r="A16" s="412">
        <v>3</v>
      </c>
      <c r="B16" s="803" t="s">
        <v>1314</v>
      </c>
      <c r="C16" s="803"/>
      <c r="D16" s="803"/>
      <c r="E16" s="410">
        <f>SUM(E17:E19)</f>
        <v>0</v>
      </c>
    </row>
    <row r="17" spans="1:5" ht="20.100000000000001" customHeight="1" x14ac:dyDescent="0.3">
      <c r="A17" s="357"/>
      <c r="B17" s="354"/>
      <c r="C17" s="353">
        <v>3.1</v>
      </c>
      <c r="D17" s="367" t="s">
        <v>1315</v>
      </c>
      <c r="E17" s="368">
        <v>0</v>
      </c>
    </row>
    <row r="18" spans="1:5" ht="20.100000000000001" customHeight="1" x14ac:dyDescent="0.3">
      <c r="A18" s="357"/>
      <c r="B18" s="354"/>
      <c r="C18" s="353">
        <v>3.2</v>
      </c>
      <c r="D18" s="367" t="s">
        <v>1316</v>
      </c>
      <c r="E18" s="368">
        <v>0</v>
      </c>
    </row>
    <row r="19" spans="1:5" ht="20.100000000000001" customHeight="1" x14ac:dyDescent="0.3">
      <c r="A19" s="357"/>
      <c r="B19" s="354"/>
      <c r="C19" s="353">
        <v>3.3</v>
      </c>
      <c r="D19" s="367" t="s">
        <v>1317</v>
      </c>
      <c r="E19" s="368">
        <v>0</v>
      </c>
    </row>
    <row r="20" spans="1:5" s="328" customFormat="1" ht="21" customHeight="1" x14ac:dyDescent="0.3">
      <c r="A20" s="412">
        <v>4</v>
      </c>
      <c r="B20" s="803" t="s">
        <v>1318</v>
      </c>
      <c r="C20" s="803"/>
      <c r="D20" s="803"/>
      <c r="E20" s="410">
        <f>SUM(E21:E22)</f>
        <v>0</v>
      </c>
    </row>
    <row r="21" spans="1:5" ht="20.100000000000001" customHeight="1" x14ac:dyDescent="0.3">
      <c r="A21" s="356"/>
      <c r="B21" s="351"/>
      <c r="C21" s="353">
        <v>4.0999999999999996</v>
      </c>
      <c r="D21" s="367" t="s">
        <v>1319</v>
      </c>
      <c r="E21" s="368">
        <v>0</v>
      </c>
    </row>
    <row r="22" spans="1:5" ht="20.100000000000001" customHeight="1" x14ac:dyDescent="0.3">
      <c r="A22" s="356"/>
      <c r="B22" s="351"/>
      <c r="C22" s="353">
        <v>4.2</v>
      </c>
      <c r="D22" s="367" t="s">
        <v>1320</v>
      </c>
      <c r="E22" s="368">
        <v>0</v>
      </c>
    </row>
    <row r="23" spans="1:5" s="328" customFormat="1" ht="21" customHeight="1" x14ac:dyDescent="0.3">
      <c r="A23" s="412">
        <v>5</v>
      </c>
      <c r="B23" s="803" t="s">
        <v>1321</v>
      </c>
      <c r="C23" s="803"/>
      <c r="D23" s="803"/>
      <c r="E23" s="410">
        <f>SUM(E24:E25)</f>
        <v>0</v>
      </c>
    </row>
    <row r="24" spans="1:5" ht="20.100000000000001" customHeight="1" x14ac:dyDescent="0.3">
      <c r="A24" s="356"/>
      <c r="B24" s="351"/>
      <c r="C24" s="353">
        <v>5.0999999999999996</v>
      </c>
      <c r="D24" s="367" t="s">
        <v>1322</v>
      </c>
      <c r="E24" s="368">
        <v>0</v>
      </c>
    </row>
    <row r="25" spans="1:5" ht="20.100000000000001" customHeight="1" x14ac:dyDescent="0.3">
      <c r="A25" s="356"/>
      <c r="B25" s="351"/>
      <c r="C25" s="353">
        <v>5.2</v>
      </c>
      <c r="D25" s="367" t="s">
        <v>1323</v>
      </c>
      <c r="E25" s="368">
        <v>0</v>
      </c>
    </row>
    <row r="26" spans="1:5" s="328" customFormat="1" ht="28.5" customHeight="1" x14ac:dyDescent="0.3">
      <c r="A26" s="799" t="s">
        <v>1324</v>
      </c>
      <c r="B26" s="800"/>
      <c r="C26" s="800"/>
      <c r="D26" s="801"/>
      <c r="E26" s="413">
        <f>SUM(E4+E8+E16+E20+E23)</f>
        <v>1966140</v>
      </c>
    </row>
  </sheetData>
  <mergeCells count="9">
    <mergeCell ref="A26:D26"/>
    <mergeCell ref="B4:D4"/>
    <mergeCell ref="B8:D8"/>
    <mergeCell ref="A2:E2"/>
    <mergeCell ref="A1:E1"/>
    <mergeCell ref="B16:D16"/>
    <mergeCell ref="B20:D20"/>
    <mergeCell ref="B23:D23"/>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2017&amp;R&amp;10Página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66" sqref="E66"/>
    </sheetView>
  </sheetViews>
  <sheetFormatPr baseColWidth="10" defaultColWidth="8.88671875" defaultRowHeight="14.4" x14ac:dyDescent="0.3"/>
  <cols>
    <col min="1" max="1" width="2.6640625" bestFit="1" customWidth="1"/>
    <col min="2" max="2" width="3.33203125" bestFit="1" customWidth="1"/>
    <col min="3" max="3" width="2.88671875" bestFit="1" customWidth="1"/>
    <col min="4" max="4" width="26" customWidth="1"/>
    <col min="5" max="5" width="122.6640625" customWidth="1"/>
    <col min="6" max="256" width="11.44140625" customWidth="1"/>
  </cols>
  <sheetData>
    <row r="1" spans="1:5" ht="29.25" customHeight="1" x14ac:dyDescent="0.3">
      <c r="A1" s="811" t="s">
        <v>1325</v>
      </c>
      <c r="B1" s="811"/>
      <c r="C1" s="811"/>
      <c r="D1" s="811"/>
      <c r="E1" s="811"/>
    </row>
    <row r="2" spans="1:5" x14ac:dyDescent="0.3">
      <c r="A2" s="71" t="s">
        <v>1326</v>
      </c>
      <c r="B2" s="71" t="s">
        <v>1327</v>
      </c>
      <c r="C2" s="71" t="s">
        <v>1328</v>
      </c>
      <c r="D2" s="72" t="s">
        <v>1329</v>
      </c>
      <c r="E2" s="71" t="s">
        <v>1330</v>
      </c>
    </row>
    <row r="3" spans="1:5" ht="57.6" x14ac:dyDescent="0.3">
      <c r="A3" s="50">
        <v>1</v>
      </c>
      <c r="B3" s="50">
        <v>0</v>
      </c>
      <c r="C3" s="34">
        <v>0</v>
      </c>
      <c r="D3" s="36" t="s">
        <v>1140</v>
      </c>
      <c r="E3" s="51" t="s">
        <v>1331</v>
      </c>
    </row>
    <row r="4" spans="1:5" ht="28.8" x14ac:dyDescent="0.3">
      <c r="A4" s="50">
        <v>1</v>
      </c>
      <c r="B4" s="50">
        <v>1</v>
      </c>
      <c r="C4" s="34">
        <v>0</v>
      </c>
      <c r="D4" s="35" t="s">
        <v>1142</v>
      </c>
      <c r="E4" s="52" t="s">
        <v>1332</v>
      </c>
    </row>
    <row r="5" spans="1:5" ht="28.8" x14ac:dyDescent="0.3">
      <c r="A5" s="50">
        <v>1</v>
      </c>
      <c r="B5" s="50">
        <v>1</v>
      </c>
      <c r="C5" s="34">
        <v>1</v>
      </c>
      <c r="D5" s="35" t="s">
        <v>1144</v>
      </c>
      <c r="E5" s="52" t="s">
        <v>1333</v>
      </c>
    </row>
    <row r="6" spans="1:5" x14ac:dyDescent="0.3">
      <c r="A6" s="50">
        <v>1</v>
      </c>
      <c r="B6" s="50">
        <v>1</v>
      </c>
      <c r="C6" s="34">
        <v>2</v>
      </c>
      <c r="D6" s="35" t="s">
        <v>1334</v>
      </c>
      <c r="E6" s="52" t="s">
        <v>1335</v>
      </c>
    </row>
    <row r="7" spans="1:5" ht="100.8" x14ac:dyDescent="0.3">
      <c r="A7" s="53">
        <v>1</v>
      </c>
      <c r="B7" s="53">
        <v>2</v>
      </c>
      <c r="C7" s="54">
        <v>0</v>
      </c>
      <c r="D7" s="55" t="s">
        <v>1148</v>
      </c>
      <c r="E7" s="52" t="s">
        <v>1336</v>
      </c>
    </row>
    <row r="8" spans="1:5" ht="28.8" x14ac:dyDescent="0.3">
      <c r="A8" s="53">
        <v>1</v>
      </c>
      <c r="B8" s="53">
        <v>2</v>
      </c>
      <c r="C8" s="54">
        <v>1</v>
      </c>
      <c r="D8" s="55" t="s">
        <v>1337</v>
      </c>
      <c r="E8" s="52" t="s">
        <v>1338</v>
      </c>
    </row>
    <row r="9" spans="1:5" x14ac:dyDescent="0.3">
      <c r="A9" s="53">
        <v>1</v>
      </c>
      <c r="B9" s="53">
        <v>2</v>
      </c>
      <c r="C9" s="54">
        <v>2</v>
      </c>
      <c r="D9" s="55" t="s">
        <v>1150</v>
      </c>
      <c r="E9" s="52" t="s">
        <v>1339</v>
      </c>
    </row>
    <row r="10" spans="1:5" ht="43.2" x14ac:dyDescent="0.3">
      <c r="A10" s="53">
        <v>1</v>
      </c>
      <c r="B10" s="53">
        <v>2</v>
      </c>
      <c r="C10" s="54">
        <v>3</v>
      </c>
      <c r="D10" s="55" t="s">
        <v>1152</v>
      </c>
      <c r="E10" s="52" t="s">
        <v>1340</v>
      </c>
    </row>
    <row r="11" spans="1:5" ht="43.2" x14ac:dyDescent="0.3">
      <c r="A11" s="53">
        <v>1</v>
      </c>
      <c r="B11" s="53">
        <v>2</v>
      </c>
      <c r="C11" s="54">
        <v>4</v>
      </c>
      <c r="D11" s="55" t="s">
        <v>1154</v>
      </c>
      <c r="E11" s="52" t="s">
        <v>1341</v>
      </c>
    </row>
    <row r="12" spans="1:5" ht="27.6" x14ac:dyDescent="0.3">
      <c r="A12" s="53">
        <v>1</v>
      </c>
      <c r="B12" s="53">
        <v>3</v>
      </c>
      <c r="C12" s="54">
        <v>0</v>
      </c>
      <c r="D12" s="56" t="s">
        <v>1156</v>
      </c>
      <c r="E12" s="52" t="s">
        <v>1342</v>
      </c>
    </row>
    <row r="13" spans="1:5" x14ac:dyDescent="0.3">
      <c r="A13" s="53">
        <v>1</v>
      </c>
      <c r="B13" s="53">
        <v>3</v>
      </c>
      <c r="C13" s="54">
        <v>1</v>
      </c>
      <c r="D13" s="57" t="s">
        <v>1343</v>
      </c>
      <c r="E13" s="52" t="s">
        <v>1344</v>
      </c>
    </row>
    <row r="14" spans="1:5" ht="28.8" x14ac:dyDescent="0.3">
      <c r="A14" s="53">
        <v>1</v>
      </c>
      <c r="B14" s="53">
        <v>3</v>
      </c>
      <c r="C14" s="54">
        <v>2</v>
      </c>
      <c r="D14" s="57" t="s">
        <v>1158</v>
      </c>
      <c r="E14" s="52" t="s">
        <v>1345</v>
      </c>
    </row>
    <row r="15" spans="1:5" ht="27.6" x14ac:dyDescent="0.3">
      <c r="A15" s="53">
        <v>1</v>
      </c>
      <c r="B15" s="53">
        <v>3</v>
      </c>
      <c r="C15" s="54">
        <v>3</v>
      </c>
      <c r="D15" s="57" t="s">
        <v>1159</v>
      </c>
      <c r="E15" s="52" t="s">
        <v>1346</v>
      </c>
    </row>
    <row r="16" spans="1:5" x14ac:dyDescent="0.3">
      <c r="A16" s="53">
        <v>1</v>
      </c>
      <c r="B16" s="53">
        <v>3</v>
      </c>
      <c r="C16" s="54">
        <v>4</v>
      </c>
      <c r="D16" s="57" t="s">
        <v>1160</v>
      </c>
      <c r="E16" s="52" t="s">
        <v>1347</v>
      </c>
    </row>
    <row r="17" spans="1:5" ht="28.8" x14ac:dyDescent="0.3">
      <c r="A17" s="53">
        <v>1</v>
      </c>
      <c r="B17" s="53">
        <v>3</v>
      </c>
      <c r="C17" s="54">
        <v>5</v>
      </c>
      <c r="D17" s="57" t="s">
        <v>1162</v>
      </c>
      <c r="E17" s="52" t="s">
        <v>1348</v>
      </c>
    </row>
    <row r="18" spans="1:5" ht="28.8" x14ac:dyDescent="0.3">
      <c r="A18" s="53">
        <v>1</v>
      </c>
      <c r="B18" s="53">
        <v>3</v>
      </c>
      <c r="C18" s="54">
        <v>6</v>
      </c>
      <c r="D18" s="57" t="s">
        <v>1164</v>
      </c>
      <c r="E18" s="52" t="s">
        <v>1349</v>
      </c>
    </row>
    <row r="19" spans="1:5" x14ac:dyDescent="0.3">
      <c r="A19" s="53">
        <v>1</v>
      </c>
      <c r="B19" s="53">
        <v>3</v>
      </c>
      <c r="C19" s="54">
        <v>7</v>
      </c>
      <c r="D19" s="57" t="s">
        <v>1166</v>
      </c>
      <c r="E19" s="52" t="s">
        <v>1350</v>
      </c>
    </row>
    <row r="20" spans="1:5" x14ac:dyDescent="0.3">
      <c r="A20" s="53">
        <v>1</v>
      </c>
      <c r="B20" s="53">
        <v>3</v>
      </c>
      <c r="C20" s="54">
        <v>8</v>
      </c>
      <c r="D20" s="57" t="s">
        <v>1168</v>
      </c>
      <c r="E20" s="52" t="s">
        <v>1351</v>
      </c>
    </row>
    <row r="21" spans="1:5" ht="28.8" x14ac:dyDescent="0.3">
      <c r="A21" s="53">
        <v>1</v>
      </c>
      <c r="B21" s="53">
        <v>3</v>
      </c>
      <c r="C21" s="54">
        <v>9</v>
      </c>
      <c r="D21" s="57" t="s">
        <v>315</v>
      </c>
      <c r="E21" s="52" t="s">
        <v>1352</v>
      </c>
    </row>
    <row r="22" spans="1:5" ht="28.8" x14ac:dyDescent="0.3">
      <c r="A22" s="53">
        <v>1</v>
      </c>
      <c r="B22" s="53">
        <v>4</v>
      </c>
      <c r="C22" s="54">
        <v>0</v>
      </c>
      <c r="D22" s="55" t="s">
        <v>1171</v>
      </c>
      <c r="E22" s="52" t="s">
        <v>1353</v>
      </c>
    </row>
    <row r="23" spans="1:5" ht="28.8" x14ac:dyDescent="0.3">
      <c r="A23" s="53">
        <v>1</v>
      </c>
      <c r="B23" s="53">
        <v>4</v>
      </c>
      <c r="C23" s="54">
        <v>1</v>
      </c>
      <c r="D23" s="55" t="s">
        <v>1172</v>
      </c>
      <c r="E23" s="52" t="s">
        <v>1354</v>
      </c>
    </row>
    <row r="24" spans="1:5" ht="27.6" x14ac:dyDescent="0.3">
      <c r="A24" s="53">
        <v>1</v>
      </c>
      <c r="B24" s="53">
        <v>5</v>
      </c>
      <c r="C24" s="54">
        <v>0</v>
      </c>
      <c r="D24" s="55" t="s">
        <v>1174</v>
      </c>
      <c r="E24" s="52" t="s">
        <v>1355</v>
      </c>
    </row>
    <row r="25" spans="1:5" ht="43.2" x14ac:dyDescent="0.3">
      <c r="A25" s="53">
        <v>1</v>
      </c>
      <c r="B25" s="53">
        <v>5</v>
      </c>
      <c r="C25" s="54">
        <v>1</v>
      </c>
      <c r="D25" s="55" t="s">
        <v>1356</v>
      </c>
      <c r="E25" s="52" t="s">
        <v>1357</v>
      </c>
    </row>
    <row r="26" spans="1:5" ht="43.2" x14ac:dyDescent="0.3">
      <c r="A26" s="53">
        <v>1</v>
      </c>
      <c r="B26" s="53">
        <v>5</v>
      </c>
      <c r="C26" s="54">
        <v>2</v>
      </c>
      <c r="D26" s="55" t="s">
        <v>1176</v>
      </c>
      <c r="E26" s="52" t="s">
        <v>1358</v>
      </c>
    </row>
    <row r="27" spans="1:5" ht="28.8" x14ac:dyDescent="0.3">
      <c r="A27" s="53">
        <v>1</v>
      </c>
      <c r="B27" s="53">
        <v>6</v>
      </c>
      <c r="C27" s="54">
        <v>0</v>
      </c>
      <c r="D27" s="55" t="s">
        <v>1178</v>
      </c>
      <c r="E27" s="52" t="s">
        <v>1359</v>
      </c>
    </row>
    <row r="28" spans="1:5" x14ac:dyDescent="0.3">
      <c r="A28" s="53">
        <v>1</v>
      </c>
      <c r="B28" s="53">
        <v>6</v>
      </c>
      <c r="C28" s="54">
        <v>1</v>
      </c>
      <c r="D28" s="55" t="s">
        <v>1179</v>
      </c>
      <c r="E28" s="52" t="s">
        <v>1360</v>
      </c>
    </row>
    <row r="29" spans="1:5" x14ac:dyDescent="0.3">
      <c r="A29" s="53">
        <v>1</v>
      </c>
      <c r="B29" s="53">
        <v>6</v>
      </c>
      <c r="C29" s="54">
        <v>2</v>
      </c>
      <c r="D29" s="55" t="s">
        <v>1180</v>
      </c>
      <c r="E29" s="52" t="s">
        <v>1361</v>
      </c>
    </row>
    <row r="30" spans="1:5" ht="27.6" x14ac:dyDescent="0.3">
      <c r="A30" s="53">
        <v>1</v>
      </c>
      <c r="B30" s="53">
        <v>6</v>
      </c>
      <c r="C30" s="54">
        <v>3</v>
      </c>
      <c r="D30" s="55" t="s">
        <v>1181</v>
      </c>
      <c r="E30" s="52" t="s">
        <v>1362</v>
      </c>
    </row>
    <row r="31" spans="1:5" ht="57.6" x14ac:dyDescent="0.3">
      <c r="A31" s="53">
        <v>1</v>
      </c>
      <c r="B31" s="53">
        <v>7</v>
      </c>
      <c r="C31" s="54">
        <v>0</v>
      </c>
      <c r="D31" s="55" t="s">
        <v>1183</v>
      </c>
      <c r="E31" s="52" t="s">
        <v>1363</v>
      </c>
    </row>
    <row r="32" spans="1:5" ht="28.8" x14ac:dyDescent="0.3">
      <c r="A32" s="53">
        <v>1</v>
      </c>
      <c r="B32" s="53">
        <v>7</v>
      </c>
      <c r="C32" s="54">
        <v>1</v>
      </c>
      <c r="D32" s="55" t="s">
        <v>1184</v>
      </c>
      <c r="E32" s="52" t="s">
        <v>1364</v>
      </c>
    </row>
    <row r="33" spans="1:5" ht="28.8" x14ac:dyDescent="0.3">
      <c r="A33" s="53">
        <v>1</v>
      </c>
      <c r="B33" s="53">
        <v>7</v>
      </c>
      <c r="C33" s="54">
        <v>2</v>
      </c>
      <c r="D33" s="55" t="s">
        <v>1185</v>
      </c>
      <c r="E33" s="52" t="s">
        <v>1365</v>
      </c>
    </row>
    <row r="34" spans="1:5" ht="28.8" x14ac:dyDescent="0.3">
      <c r="A34" s="53">
        <v>1</v>
      </c>
      <c r="B34" s="53">
        <v>7</v>
      </c>
      <c r="C34" s="54">
        <v>3</v>
      </c>
      <c r="D34" s="55" t="s">
        <v>1186</v>
      </c>
      <c r="E34" s="52" t="s">
        <v>1366</v>
      </c>
    </row>
    <row r="35" spans="1:5" ht="27.6" x14ac:dyDescent="0.3">
      <c r="A35" s="53">
        <v>1</v>
      </c>
      <c r="B35" s="53">
        <v>7</v>
      </c>
      <c r="C35" s="54">
        <v>4</v>
      </c>
      <c r="D35" s="55" t="s">
        <v>1187</v>
      </c>
      <c r="E35" s="52" t="s">
        <v>1367</v>
      </c>
    </row>
    <row r="36" spans="1:5" ht="71.25" customHeight="1" x14ac:dyDescent="0.3">
      <c r="A36" s="53">
        <v>1</v>
      </c>
      <c r="B36" s="53">
        <v>8</v>
      </c>
      <c r="C36" s="54">
        <v>0</v>
      </c>
      <c r="D36" s="55" t="s">
        <v>856</v>
      </c>
      <c r="E36" s="52" t="s">
        <v>1368</v>
      </c>
    </row>
    <row r="37" spans="1:5" ht="43.2" x14ac:dyDescent="0.3">
      <c r="A37" s="53">
        <v>1</v>
      </c>
      <c r="B37" s="53">
        <v>8</v>
      </c>
      <c r="C37" s="54">
        <v>1</v>
      </c>
      <c r="D37" s="55" t="s">
        <v>1369</v>
      </c>
      <c r="E37" s="52" t="s">
        <v>1370</v>
      </c>
    </row>
    <row r="38" spans="1:5" x14ac:dyDescent="0.3">
      <c r="A38" s="53">
        <v>1</v>
      </c>
      <c r="B38" s="53">
        <v>8</v>
      </c>
      <c r="C38" s="54">
        <v>2</v>
      </c>
      <c r="D38" s="55" t="s">
        <v>1190</v>
      </c>
      <c r="E38" s="52" t="s">
        <v>1371</v>
      </c>
    </row>
    <row r="39" spans="1:5" ht="28.8" x14ac:dyDescent="0.3">
      <c r="A39" s="53">
        <v>1</v>
      </c>
      <c r="B39" s="53">
        <v>8</v>
      </c>
      <c r="C39" s="54">
        <v>3</v>
      </c>
      <c r="D39" s="55" t="s">
        <v>1191</v>
      </c>
      <c r="E39" s="52" t="s">
        <v>1372</v>
      </c>
    </row>
    <row r="40" spans="1:5" ht="28.8" x14ac:dyDescent="0.3">
      <c r="A40" s="53">
        <v>1</v>
      </c>
      <c r="B40" s="53">
        <v>8</v>
      </c>
      <c r="C40" s="54">
        <v>4</v>
      </c>
      <c r="D40" s="55" t="s">
        <v>1192</v>
      </c>
      <c r="E40" s="52" t="s">
        <v>1373</v>
      </c>
    </row>
    <row r="41" spans="1:5" x14ac:dyDescent="0.3">
      <c r="A41" s="53">
        <v>1</v>
      </c>
      <c r="B41" s="53">
        <v>8</v>
      </c>
      <c r="C41" s="54">
        <v>5</v>
      </c>
      <c r="D41" s="55" t="s">
        <v>315</v>
      </c>
      <c r="E41" s="52" t="s">
        <v>1374</v>
      </c>
    </row>
    <row r="42" spans="1:5" ht="43.2" x14ac:dyDescent="0.3">
      <c r="A42" s="53">
        <v>2</v>
      </c>
      <c r="B42" s="53">
        <v>0</v>
      </c>
      <c r="C42" s="54">
        <v>0</v>
      </c>
      <c r="D42" s="58" t="s">
        <v>1193</v>
      </c>
      <c r="E42" s="51" t="s">
        <v>1375</v>
      </c>
    </row>
    <row r="43" spans="1:5" ht="72" x14ac:dyDescent="0.3">
      <c r="A43" s="53">
        <v>2</v>
      </c>
      <c r="B43" s="53">
        <v>2</v>
      </c>
      <c r="C43" s="54">
        <v>6</v>
      </c>
      <c r="D43" s="55" t="s">
        <v>1207</v>
      </c>
      <c r="E43" s="52" t="s">
        <v>1376</v>
      </c>
    </row>
    <row r="44" spans="1:5" ht="43.2" x14ac:dyDescent="0.3">
      <c r="A44" s="53">
        <v>2</v>
      </c>
      <c r="B44" s="53">
        <v>2</v>
      </c>
      <c r="C44" s="54">
        <v>7</v>
      </c>
      <c r="D44" s="55" t="s">
        <v>1208</v>
      </c>
      <c r="E44" s="52" t="s">
        <v>1377</v>
      </c>
    </row>
    <row r="45" spans="1:5" ht="57.6" x14ac:dyDescent="0.3">
      <c r="A45" s="53">
        <v>2</v>
      </c>
      <c r="B45" s="53">
        <v>3</v>
      </c>
      <c r="C45" s="54">
        <v>0</v>
      </c>
      <c r="D45" s="55" t="s">
        <v>1209</v>
      </c>
      <c r="E45" s="52" t="s">
        <v>1378</v>
      </c>
    </row>
    <row r="46" spans="1:5" ht="28.8" x14ac:dyDescent="0.3">
      <c r="A46" s="53">
        <v>2</v>
      </c>
      <c r="B46" s="53">
        <v>3</v>
      </c>
      <c r="C46" s="54">
        <v>1</v>
      </c>
      <c r="D46" s="55" t="s">
        <v>1210</v>
      </c>
      <c r="E46" s="52" t="s">
        <v>1379</v>
      </c>
    </row>
    <row r="47" spans="1:5" ht="28.8" x14ac:dyDescent="0.3">
      <c r="A47" s="53">
        <v>2</v>
      </c>
      <c r="B47" s="53">
        <v>3</v>
      </c>
      <c r="C47" s="54">
        <v>2</v>
      </c>
      <c r="D47" s="55" t="s">
        <v>1211</v>
      </c>
      <c r="E47" s="52" t="s">
        <v>1380</v>
      </c>
    </row>
    <row r="48" spans="1:5" ht="28.8" x14ac:dyDescent="0.3">
      <c r="A48" s="53">
        <v>2</v>
      </c>
      <c r="B48" s="53">
        <v>3</v>
      </c>
      <c r="C48" s="54">
        <v>3</v>
      </c>
      <c r="D48" s="55" t="s">
        <v>1212</v>
      </c>
      <c r="E48" s="52" t="s">
        <v>1381</v>
      </c>
    </row>
    <row r="49" spans="1:5" ht="57.6" x14ac:dyDescent="0.3">
      <c r="A49" s="53">
        <v>2</v>
      </c>
      <c r="B49" s="53">
        <v>3</v>
      </c>
      <c r="C49" s="54">
        <v>4</v>
      </c>
      <c r="D49" s="55" t="s">
        <v>1213</v>
      </c>
      <c r="E49" s="52" t="s">
        <v>1382</v>
      </c>
    </row>
    <row r="50" spans="1:5" ht="43.2" x14ac:dyDescent="0.3">
      <c r="A50" s="53">
        <v>2</v>
      </c>
      <c r="B50" s="53">
        <v>3</v>
      </c>
      <c r="C50" s="54">
        <v>5</v>
      </c>
      <c r="D50" s="55" t="s">
        <v>1214</v>
      </c>
      <c r="E50" s="52" t="s">
        <v>1383</v>
      </c>
    </row>
    <row r="51" spans="1:5" ht="28.8" x14ac:dyDescent="0.3">
      <c r="A51" s="53">
        <v>2</v>
      </c>
      <c r="B51" s="53">
        <v>4</v>
      </c>
      <c r="C51" s="54">
        <v>0</v>
      </c>
      <c r="D51" s="55" t="s">
        <v>1215</v>
      </c>
      <c r="E51" s="52" t="s">
        <v>1384</v>
      </c>
    </row>
    <row r="52" spans="1:5" ht="72" hidden="1" x14ac:dyDescent="0.3">
      <c r="A52" s="53">
        <v>2</v>
      </c>
      <c r="B52" s="53">
        <v>4</v>
      </c>
      <c r="C52" s="54">
        <v>1</v>
      </c>
      <c r="D52" s="55" t="s">
        <v>1216</v>
      </c>
      <c r="E52" s="52" t="s">
        <v>1385</v>
      </c>
    </row>
    <row r="53" spans="1:5" ht="57.6" hidden="1" x14ac:dyDescent="0.3">
      <c r="A53" s="53">
        <v>2</v>
      </c>
      <c r="B53" s="53">
        <v>4</v>
      </c>
      <c r="C53" s="54">
        <v>2</v>
      </c>
      <c r="D53" s="55" t="s">
        <v>1217</v>
      </c>
      <c r="E53" s="52" t="s">
        <v>1386</v>
      </c>
    </row>
    <row r="54" spans="1:5" ht="28.8" hidden="1" x14ac:dyDescent="0.3">
      <c r="A54" s="53">
        <v>2</v>
      </c>
      <c r="B54" s="53">
        <v>4</v>
      </c>
      <c r="C54" s="54">
        <v>3</v>
      </c>
      <c r="D54" s="55" t="s">
        <v>1218</v>
      </c>
      <c r="E54" s="52" t="s">
        <v>1387</v>
      </c>
    </row>
    <row r="55" spans="1:5" ht="28.8" hidden="1" x14ac:dyDescent="0.3">
      <c r="A55" s="53">
        <v>2</v>
      </c>
      <c r="B55" s="53">
        <v>4</v>
      </c>
      <c r="C55" s="54">
        <v>4</v>
      </c>
      <c r="D55" s="55" t="s">
        <v>1219</v>
      </c>
      <c r="E55" s="52" t="s">
        <v>1388</v>
      </c>
    </row>
    <row r="56" spans="1:5" ht="43.2" x14ac:dyDescent="0.3">
      <c r="A56" s="53">
        <v>2</v>
      </c>
      <c r="B56" s="53">
        <v>5</v>
      </c>
      <c r="C56" s="54">
        <v>0</v>
      </c>
      <c r="D56" s="55" t="s">
        <v>1220</v>
      </c>
      <c r="E56" s="52" t="s">
        <v>1389</v>
      </c>
    </row>
    <row r="57" spans="1:5" ht="28.8" x14ac:dyDescent="0.3">
      <c r="A57" s="53">
        <v>2</v>
      </c>
      <c r="B57" s="53">
        <v>5</v>
      </c>
      <c r="C57" s="54">
        <v>1</v>
      </c>
      <c r="D57" s="55" t="s">
        <v>1221</v>
      </c>
      <c r="E57" s="52" t="s">
        <v>1390</v>
      </c>
    </row>
    <row r="58" spans="1:5" ht="28.8" hidden="1" x14ac:dyDescent="0.3">
      <c r="A58" s="53">
        <v>2</v>
      </c>
      <c r="B58" s="53">
        <v>5</v>
      </c>
      <c r="C58" s="54">
        <v>2</v>
      </c>
      <c r="D58" s="55" t="s">
        <v>1222</v>
      </c>
      <c r="E58" s="52" t="s">
        <v>1391</v>
      </c>
    </row>
    <row r="59" spans="1:5" ht="28.8" hidden="1" x14ac:dyDescent="0.3">
      <c r="A59" s="53">
        <v>2</v>
      </c>
      <c r="B59" s="53">
        <v>5</v>
      </c>
      <c r="C59" s="54">
        <v>3</v>
      </c>
      <c r="D59" s="55" t="s">
        <v>1223</v>
      </c>
      <c r="E59" s="52" t="s">
        <v>1392</v>
      </c>
    </row>
    <row r="60" spans="1:5" ht="28.8" hidden="1" x14ac:dyDescent="0.3">
      <c r="A60" s="53">
        <v>2</v>
      </c>
      <c r="B60" s="53">
        <v>5</v>
      </c>
      <c r="C60" s="54">
        <v>4</v>
      </c>
      <c r="D60" s="55" t="s">
        <v>1224</v>
      </c>
      <c r="E60" s="52" t="s">
        <v>1393</v>
      </c>
    </row>
    <row r="61" spans="1:5" ht="28.8" hidden="1" x14ac:dyDescent="0.3">
      <c r="A61" s="53">
        <v>2</v>
      </c>
      <c r="B61" s="53">
        <v>5</v>
      </c>
      <c r="C61" s="54">
        <v>5</v>
      </c>
      <c r="D61" s="55" t="s">
        <v>1225</v>
      </c>
      <c r="E61" s="52" t="s">
        <v>1394</v>
      </c>
    </row>
    <row r="62" spans="1:5" ht="72" x14ac:dyDescent="0.3">
      <c r="A62" s="53">
        <v>2</v>
      </c>
      <c r="B62" s="53">
        <v>5</v>
      </c>
      <c r="C62" s="54">
        <v>6</v>
      </c>
      <c r="D62" s="55" t="s">
        <v>1226</v>
      </c>
      <c r="E62" s="52" t="s">
        <v>1395</v>
      </c>
    </row>
    <row r="63" spans="1:5" ht="57.6" x14ac:dyDescent="0.3">
      <c r="A63" s="53">
        <v>2</v>
      </c>
      <c r="B63" s="53">
        <v>6</v>
      </c>
      <c r="C63" s="54">
        <v>0</v>
      </c>
      <c r="D63" s="55" t="s">
        <v>1227</v>
      </c>
      <c r="E63" s="52" t="s">
        <v>1396</v>
      </c>
    </row>
    <row r="64" spans="1:5" ht="28.8" x14ac:dyDescent="0.3">
      <c r="A64" s="53">
        <v>2</v>
      </c>
      <c r="B64" s="53">
        <v>6</v>
      </c>
      <c r="C64" s="54">
        <v>1</v>
      </c>
      <c r="D64" s="55" t="s">
        <v>1228</v>
      </c>
      <c r="E64" s="52" t="s">
        <v>1397</v>
      </c>
    </row>
    <row r="65" spans="1:5" ht="28.8" x14ac:dyDescent="0.3">
      <c r="A65" s="53">
        <v>2</v>
      </c>
      <c r="B65" s="53">
        <v>6</v>
      </c>
      <c r="C65" s="54">
        <v>2</v>
      </c>
      <c r="D65" s="55" t="s">
        <v>1229</v>
      </c>
      <c r="E65" s="52" t="s">
        <v>1398</v>
      </c>
    </row>
    <row r="66" spans="1:5" ht="72" x14ac:dyDescent="0.3">
      <c r="A66" s="53">
        <v>2</v>
      </c>
      <c r="B66" s="53">
        <v>6</v>
      </c>
      <c r="C66" s="54">
        <v>3</v>
      </c>
      <c r="D66" s="55" t="s">
        <v>1230</v>
      </c>
      <c r="E66" s="52" t="s">
        <v>1399</v>
      </c>
    </row>
    <row r="67" spans="1:5" ht="43.2" x14ac:dyDescent="0.3">
      <c r="A67" s="53">
        <v>2</v>
      </c>
      <c r="B67" s="53">
        <v>6</v>
      </c>
      <c r="C67" s="54">
        <v>4</v>
      </c>
      <c r="D67" s="55" t="s">
        <v>1231</v>
      </c>
      <c r="E67" s="52" t="s">
        <v>1400</v>
      </c>
    </row>
    <row r="68" spans="1:5" ht="28.8" x14ac:dyDescent="0.3">
      <c r="A68" s="53">
        <v>2</v>
      </c>
      <c r="B68" s="53">
        <v>6</v>
      </c>
      <c r="C68" s="54">
        <v>5</v>
      </c>
      <c r="D68" s="55" t="s">
        <v>1232</v>
      </c>
      <c r="E68" s="52" t="s">
        <v>1401</v>
      </c>
    </row>
    <row r="69" spans="1:5" ht="57.6" x14ac:dyDescent="0.3">
      <c r="A69" s="53">
        <v>2</v>
      </c>
      <c r="B69" s="53">
        <v>6</v>
      </c>
      <c r="C69" s="54">
        <v>6</v>
      </c>
      <c r="D69" s="55" t="s">
        <v>1233</v>
      </c>
      <c r="E69" s="52" t="s">
        <v>1402</v>
      </c>
    </row>
    <row r="70" spans="1:5" x14ac:dyDescent="0.3">
      <c r="A70" s="53">
        <v>2</v>
      </c>
      <c r="B70" s="53">
        <v>6</v>
      </c>
      <c r="C70" s="54">
        <v>7</v>
      </c>
      <c r="D70" s="55" t="s">
        <v>1234</v>
      </c>
      <c r="E70" s="52" t="s">
        <v>1403</v>
      </c>
    </row>
    <row r="71" spans="1:5" ht="28.8" x14ac:dyDescent="0.3">
      <c r="A71" s="53">
        <v>2</v>
      </c>
      <c r="B71" s="53">
        <v>6</v>
      </c>
      <c r="C71" s="54">
        <v>8</v>
      </c>
      <c r="D71" s="55" t="s">
        <v>1404</v>
      </c>
      <c r="E71" s="52" t="s">
        <v>1405</v>
      </c>
    </row>
    <row r="72" spans="1:5" ht="57.6" x14ac:dyDescent="0.3">
      <c r="A72" s="53">
        <v>2</v>
      </c>
      <c r="B72" s="53">
        <v>6</v>
      </c>
      <c r="C72" s="54">
        <v>9</v>
      </c>
      <c r="D72" s="55" t="s">
        <v>1406</v>
      </c>
      <c r="E72" s="52" t="s">
        <v>1407</v>
      </c>
    </row>
    <row r="73" spans="1:5" x14ac:dyDescent="0.3">
      <c r="A73" s="53">
        <v>2</v>
      </c>
      <c r="B73" s="53">
        <v>7</v>
      </c>
      <c r="C73" s="54">
        <v>0</v>
      </c>
      <c r="D73" s="55" t="s">
        <v>1237</v>
      </c>
      <c r="E73" s="52" t="s">
        <v>1408</v>
      </c>
    </row>
    <row r="74" spans="1:5" x14ac:dyDescent="0.3">
      <c r="A74" s="53">
        <v>2</v>
      </c>
      <c r="B74" s="53">
        <v>7</v>
      </c>
      <c r="C74" s="54">
        <v>1</v>
      </c>
      <c r="D74" s="55" t="s">
        <v>1238</v>
      </c>
      <c r="E74" s="52" t="s">
        <v>1409</v>
      </c>
    </row>
    <row r="75" spans="1:5" ht="43.2" hidden="1" x14ac:dyDescent="0.3">
      <c r="A75" s="53">
        <v>3</v>
      </c>
      <c r="B75" s="53">
        <v>0</v>
      </c>
      <c r="C75" s="54">
        <v>0</v>
      </c>
      <c r="D75" s="58" t="s">
        <v>1239</v>
      </c>
      <c r="E75" s="51" t="s">
        <v>1410</v>
      </c>
    </row>
    <row r="76" spans="1:5" ht="100.8" hidden="1" x14ac:dyDescent="0.3">
      <c r="A76" s="53">
        <v>3</v>
      </c>
      <c r="B76" s="53">
        <v>1</v>
      </c>
      <c r="C76" s="54">
        <v>0</v>
      </c>
      <c r="D76" s="55" t="s">
        <v>1240</v>
      </c>
      <c r="E76" s="52" t="s">
        <v>1411</v>
      </c>
    </row>
    <row r="77" spans="1:5" ht="57.6" hidden="1" x14ac:dyDescent="0.3">
      <c r="A77" s="53">
        <v>3</v>
      </c>
      <c r="B77" s="53">
        <v>1</v>
      </c>
      <c r="C77" s="54">
        <v>1</v>
      </c>
      <c r="D77" s="55" t="s">
        <v>1241</v>
      </c>
      <c r="E77" s="52" t="s">
        <v>1412</v>
      </c>
    </row>
    <row r="78" spans="1:5" ht="86.4" hidden="1" x14ac:dyDescent="0.3">
      <c r="A78" s="53">
        <v>3</v>
      </c>
      <c r="B78" s="53">
        <v>1</v>
      </c>
      <c r="C78" s="54">
        <v>2</v>
      </c>
      <c r="D78" s="55" t="s">
        <v>1242</v>
      </c>
      <c r="E78" s="52" t="s">
        <v>1413</v>
      </c>
    </row>
    <row r="79" spans="1:5" ht="28.8" hidden="1" x14ac:dyDescent="0.3">
      <c r="A79" s="53">
        <v>3</v>
      </c>
      <c r="B79" s="53">
        <v>2</v>
      </c>
      <c r="C79" s="54">
        <v>0</v>
      </c>
      <c r="D79" s="55" t="s">
        <v>1243</v>
      </c>
      <c r="E79" s="52" t="s">
        <v>1414</v>
      </c>
    </row>
    <row r="80" spans="1:5" ht="28.8" hidden="1" x14ac:dyDescent="0.3">
      <c r="A80" s="53">
        <v>3</v>
      </c>
      <c r="B80" s="53">
        <v>2</v>
      </c>
      <c r="C80" s="54">
        <v>1</v>
      </c>
      <c r="D80" s="55" t="s">
        <v>1244</v>
      </c>
      <c r="E80" s="52" t="s">
        <v>1415</v>
      </c>
    </row>
    <row r="81" spans="1:5" ht="57.6" hidden="1" x14ac:dyDescent="0.3">
      <c r="A81" s="53">
        <v>3</v>
      </c>
      <c r="B81" s="53">
        <v>2</v>
      </c>
      <c r="C81" s="54">
        <v>2</v>
      </c>
      <c r="D81" s="55" t="s">
        <v>1245</v>
      </c>
      <c r="E81" s="52" t="s">
        <v>1416</v>
      </c>
    </row>
    <row r="82" spans="1:5" ht="72" hidden="1" x14ac:dyDescent="0.3">
      <c r="A82" s="53">
        <v>3</v>
      </c>
      <c r="B82" s="53">
        <v>2</v>
      </c>
      <c r="C82" s="54">
        <v>3</v>
      </c>
      <c r="D82" s="55" t="s">
        <v>1246</v>
      </c>
      <c r="E82" s="52" t="s">
        <v>1417</v>
      </c>
    </row>
    <row r="83" spans="1:5" ht="28.8" hidden="1" x14ac:dyDescent="0.3">
      <c r="A83" s="53">
        <v>3</v>
      </c>
      <c r="B83" s="53">
        <v>2</v>
      </c>
      <c r="C83" s="54">
        <v>4</v>
      </c>
      <c r="D83" s="55" t="s">
        <v>1247</v>
      </c>
      <c r="E83" s="52" t="s">
        <v>1418</v>
      </c>
    </row>
    <row r="84" spans="1:5" hidden="1" x14ac:dyDescent="0.3">
      <c r="A84" s="53">
        <v>3</v>
      </c>
      <c r="B84" s="53">
        <v>2</v>
      </c>
      <c r="C84" s="54">
        <v>5</v>
      </c>
      <c r="D84" s="55" t="s">
        <v>1248</v>
      </c>
      <c r="E84" s="52" t="s">
        <v>1419</v>
      </c>
    </row>
    <row r="85" spans="1:5" ht="27.6" hidden="1" x14ac:dyDescent="0.3">
      <c r="A85" s="53">
        <v>3</v>
      </c>
      <c r="B85" s="53">
        <v>2</v>
      </c>
      <c r="C85" s="54">
        <v>6</v>
      </c>
      <c r="D85" s="55" t="s">
        <v>1420</v>
      </c>
      <c r="E85" s="52" t="s">
        <v>1421</v>
      </c>
    </row>
    <row r="86" spans="1:5" ht="28.8" hidden="1" x14ac:dyDescent="0.3">
      <c r="A86" s="53">
        <v>3</v>
      </c>
      <c r="B86" s="53">
        <v>3</v>
      </c>
      <c r="C86" s="54">
        <v>0</v>
      </c>
      <c r="D86" s="55" t="s">
        <v>1250</v>
      </c>
      <c r="E86" s="52" t="s">
        <v>1422</v>
      </c>
    </row>
    <row r="87" spans="1:5" ht="72" hidden="1" x14ac:dyDescent="0.3">
      <c r="A87" s="53">
        <v>3</v>
      </c>
      <c r="B87" s="53">
        <v>3</v>
      </c>
      <c r="C87" s="54">
        <v>1</v>
      </c>
      <c r="D87" s="55" t="s">
        <v>1251</v>
      </c>
      <c r="E87" s="52" t="s">
        <v>1423</v>
      </c>
    </row>
    <row r="88" spans="1:5" ht="57.6" hidden="1" x14ac:dyDescent="0.3">
      <c r="A88" s="53">
        <v>3</v>
      </c>
      <c r="B88" s="53">
        <v>3</v>
      </c>
      <c r="C88" s="54">
        <v>2</v>
      </c>
      <c r="D88" s="55" t="s">
        <v>1424</v>
      </c>
      <c r="E88" s="52" t="s">
        <v>1425</v>
      </c>
    </row>
    <row r="89" spans="1:5" ht="57.6" hidden="1" x14ac:dyDescent="0.3">
      <c r="A89" s="53">
        <v>3</v>
      </c>
      <c r="B89" s="53">
        <v>3</v>
      </c>
      <c r="C89" s="54">
        <v>3</v>
      </c>
      <c r="D89" s="55" t="s">
        <v>1253</v>
      </c>
      <c r="E89" s="52" t="s">
        <v>1426</v>
      </c>
    </row>
    <row r="90" spans="1:5" ht="43.2" hidden="1" x14ac:dyDescent="0.3">
      <c r="A90" s="53">
        <v>3</v>
      </c>
      <c r="B90" s="53">
        <v>3</v>
      </c>
      <c r="C90" s="54">
        <v>4</v>
      </c>
      <c r="D90" s="55" t="s">
        <v>1254</v>
      </c>
      <c r="E90" s="52" t="s">
        <v>1427</v>
      </c>
    </row>
    <row r="91" spans="1:5" ht="43.2" hidden="1" x14ac:dyDescent="0.3">
      <c r="A91" s="53">
        <v>3</v>
      </c>
      <c r="B91" s="53">
        <v>3</v>
      </c>
      <c r="C91" s="54">
        <v>5</v>
      </c>
      <c r="D91" s="55" t="s">
        <v>1255</v>
      </c>
      <c r="E91" s="52" t="s">
        <v>1428</v>
      </c>
    </row>
    <row r="92" spans="1:5" ht="57.6" hidden="1" x14ac:dyDescent="0.3">
      <c r="A92" s="53">
        <v>3</v>
      </c>
      <c r="B92" s="53">
        <v>3</v>
      </c>
      <c r="C92" s="54">
        <v>6</v>
      </c>
      <c r="D92" s="55" t="s">
        <v>1256</v>
      </c>
      <c r="E92" s="52" t="s">
        <v>1429</v>
      </c>
    </row>
    <row r="93" spans="1:5" ht="57.6" hidden="1" x14ac:dyDescent="0.3">
      <c r="A93" s="53">
        <v>3</v>
      </c>
      <c r="B93" s="53">
        <v>4</v>
      </c>
      <c r="C93" s="54">
        <v>0</v>
      </c>
      <c r="D93" s="55" t="s">
        <v>1257</v>
      </c>
      <c r="E93" s="52" t="s">
        <v>1430</v>
      </c>
    </row>
    <row r="94" spans="1:5" ht="57.6" hidden="1" x14ac:dyDescent="0.3">
      <c r="A94" s="53">
        <v>3</v>
      </c>
      <c r="B94" s="53">
        <v>4</v>
      </c>
      <c r="C94" s="54">
        <v>1</v>
      </c>
      <c r="D94" s="55" t="s">
        <v>1258</v>
      </c>
      <c r="E94" s="52" t="s">
        <v>1431</v>
      </c>
    </row>
    <row r="95" spans="1:5" ht="43.2" hidden="1" x14ac:dyDescent="0.3">
      <c r="A95" s="53">
        <v>3</v>
      </c>
      <c r="B95" s="53">
        <v>4</v>
      </c>
      <c r="C95" s="54">
        <v>2</v>
      </c>
      <c r="D95" s="55" t="s">
        <v>1259</v>
      </c>
      <c r="E95" s="52" t="s">
        <v>1432</v>
      </c>
    </row>
    <row r="96" spans="1:5" ht="28.8" hidden="1" x14ac:dyDescent="0.3">
      <c r="A96" s="53">
        <v>3</v>
      </c>
      <c r="B96" s="53">
        <v>4</v>
      </c>
      <c r="C96" s="54">
        <v>3</v>
      </c>
      <c r="D96" s="55" t="s">
        <v>1260</v>
      </c>
      <c r="E96" s="52" t="s">
        <v>1433</v>
      </c>
    </row>
    <row r="97" spans="1:5" ht="43.2" hidden="1" x14ac:dyDescent="0.3">
      <c r="A97" s="53">
        <v>3</v>
      </c>
      <c r="B97" s="53">
        <v>5</v>
      </c>
      <c r="C97" s="54">
        <v>0</v>
      </c>
      <c r="D97" s="55" t="s">
        <v>1261</v>
      </c>
      <c r="E97" s="52" t="s">
        <v>1434</v>
      </c>
    </row>
    <row r="98" spans="1:5" ht="57.6" hidden="1" x14ac:dyDescent="0.3">
      <c r="A98" s="53">
        <v>3</v>
      </c>
      <c r="B98" s="53">
        <v>5</v>
      </c>
      <c r="C98" s="54">
        <v>1</v>
      </c>
      <c r="D98" s="55" t="s">
        <v>1262</v>
      </c>
      <c r="E98" s="52" t="s">
        <v>1435</v>
      </c>
    </row>
    <row r="99" spans="1:5" ht="57.6" hidden="1" x14ac:dyDescent="0.3">
      <c r="A99" s="53">
        <v>3</v>
      </c>
      <c r="B99" s="53">
        <v>5</v>
      </c>
      <c r="C99" s="54">
        <v>2</v>
      </c>
      <c r="D99" s="55" t="s">
        <v>1263</v>
      </c>
      <c r="E99" s="52" t="s">
        <v>1436</v>
      </c>
    </row>
    <row r="100" spans="1:5" ht="43.2" hidden="1" x14ac:dyDescent="0.3">
      <c r="A100" s="53">
        <v>3</v>
      </c>
      <c r="B100" s="53">
        <v>5</v>
      </c>
      <c r="C100" s="54">
        <v>3</v>
      </c>
      <c r="D100" s="55" t="s">
        <v>1264</v>
      </c>
      <c r="E100" s="52" t="s">
        <v>1437</v>
      </c>
    </row>
    <row r="101" spans="1:5" ht="57.6" hidden="1" x14ac:dyDescent="0.3">
      <c r="A101" s="53">
        <v>3</v>
      </c>
      <c r="B101" s="53">
        <v>5</v>
      </c>
      <c r="C101" s="54">
        <v>4</v>
      </c>
      <c r="D101" s="55" t="s">
        <v>1265</v>
      </c>
      <c r="E101" s="52" t="s">
        <v>1438</v>
      </c>
    </row>
    <row r="102" spans="1:5" ht="43.2" hidden="1" x14ac:dyDescent="0.3">
      <c r="A102" s="53">
        <v>3</v>
      </c>
      <c r="B102" s="53">
        <v>5</v>
      </c>
      <c r="C102" s="54">
        <v>5</v>
      </c>
      <c r="D102" s="55" t="s">
        <v>1439</v>
      </c>
      <c r="E102" s="52" t="s">
        <v>1440</v>
      </c>
    </row>
    <row r="103" spans="1:5" ht="27.6" hidden="1" x14ac:dyDescent="0.3">
      <c r="A103" s="53">
        <v>3</v>
      </c>
      <c r="B103" s="53">
        <v>5</v>
      </c>
      <c r="C103" s="54">
        <v>6</v>
      </c>
      <c r="D103" s="55" t="s">
        <v>1267</v>
      </c>
      <c r="E103" s="52" t="s">
        <v>1441</v>
      </c>
    </row>
    <row r="104" spans="1:5" ht="28.8" hidden="1" x14ac:dyDescent="0.3">
      <c r="A104" s="53">
        <v>3</v>
      </c>
      <c r="B104" s="53">
        <v>6</v>
      </c>
      <c r="C104" s="54">
        <v>0</v>
      </c>
      <c r="D104" s="55" t="s">
        <v>1442</v>
      </c>
      <c r="E104" s="52" t="s">
        <v>1443</v>
      </c>
    </row>
    <row r="105" spans="1:5" ht="43.2" hidden="1" x14ac:dyDescent="0.3">
      <c r="A105" s="53">
        <v>3</v>
      </c>
      <c r="B105" s="53">
        <v>6</v>
      </c>
      <c r="C105" s="54">
        <v>1</v>
      </c>
      <c r="D105" s="55" t="s">
        <v>1269</v>
      </c>
      <c r="E105" s="52" t="s">
        <v>1444</v>
      </c>
    </row>
    <row r="106" spans="1:5" ht="43.2" hidden="1" x14ac:dyDescent="0.3">
      <c r="A106" s="53">
        <v>3</v>
      </c>
      <c r="B106" s="53">
        <v>7</v>
      </c>
      <c r="C106" s="54">
        <v>0</v>
      </c>
      <c r="D106" s="55" t="s">
        <v>1270</v>
      </c>
      <c r="E106" s="52" t="s">
        <v>1445</v>
      </c>
    </row>
    <row r="107" spans="1:5" ht="28.8" hidden="1" x14ac:dyDescent="0.3">
      <c r="A107" s="53">
        <v>3</v>
      </c>
      <c r="B107" s="53">
        <v>7</v>
      </c>
      <c r="C107" s="54">
        <v>1</v>
      </c>
      <c r="D107" s="55" t="s">
        <v>1271</v>
      </c>
      <c r="E107" s="52" t="s">
        <v>1446</v>
      </c>
    </row>
    <row r="108" spans="1:5" ht="43.2" hidden="1" x14ac:dyDescent="0.3">
      <c r="A108" s="53">
        <v>3</v>
      </c>
      <c r="B108" s="53">
        <v>7</v>
      </c>
      <c r="C108" s="54">
        <v>2</v>
      </c>
      <c r="D108" s="55" t="s">
        <v>1272</v>
      </c>
      <c r="E108" s="52" t="s">
        <v>1447</v>
      </c>
    </row>
    <row r="109" spans="1:5" ht="28.8" hidden="1" x14ac:dyDescent="0.3">
      <c r="A109" s="53">
        <v>3</v>
      </c>
      <c r="B109" s="53">
        <v>8</v>
      </c>
      <c r="C109" s="54">
        <v>0</v>
      </c>
      <c r="D109" s="55" t="s">
        <v>1448</v>
      </c>
      <c r="E109" s="52" t="s">
        <v>1449</v>
      </c>
    </row>
    <row r="110" spans="1:5" ht="57.6" hidden="1" x14ac:dyDescent="0.3">
      <c r="A110" s="53">
        <v>3</v>
      </c>
      <c r="B110" s="53">
        <v>8</v>
      </c>
      <c r="C110" s="54">
        <v>1</v>
      </c>
      <c r="D110" s="55" t="s">
        <v>1274</v>
      </c>
      <c r="E110" s="52" t="s">
        <v>1450</v>
      </c>
    </row>
    <row r="111" spans="1:5" ht="57.6" hidden="1" x14ac:dyDescent="0.3">
      <c r="A111" s="53">
        <v>3</v>
      </c>
      <c r="B111" s="53">
        <v>8</v>
      </c>
      <c r="C111" s="54">
        <v>2</v>
      </c>
      <c r="D111" s="55" t="s">
        <v>1275</v>
      </c>
      <c r="E111" s="52" t="s">
        <v>1451</v>
      </c>
    </row>
    <row r="112" spans="1:5" ht="28.8" hidden="1" x14ac:dyDescent="0.3">
      <c r="A112" s="53">
        <v>3</v>
      </c>
      <c r="B112" s="53">
        <v>8</v>
      </c>
      <c r="C112" s="54">
        <v>3</v>
      </c>
      <c r="D112" s="55" t="s">
        <v>1276</v>
      </c>
      <c r="E112" s="52" t="s">
        <v>1452</v>
      </c>
    </row>
    <row r="113" spans="1:5" ht="43.2" hidden="1" x14ac:dyDescent="0.3">
      <c r="A113" s="53">
        <v>3</v>
      </c>
      <c r="B113" s="53">
        <v>8</v>
      </c>
      <c r="C113" s="54">
        <v>4</v>
      </c>
      <c r="D113" s="55" t="s">
        <v>1277</v>
      </c>
      <c r="E113" s="52" t="s">
        <v>1453</v>
      </c>
    </row>
    <row r="114" spans="1:5" ht="28.8" hidden="1" x14ac:dyDescent="0.3">
      <c r="A114" s="53">
        <v>3</v>
      </c>
      <c r="B114" s="53">
        <v>9</v>
      </c>
      <c r="C114" s="54">
        <v>0</v>
      </c>
      <c r="D114" s="55" t="s">
        <v>1279</v>
      </c>
      <c r="E114" s="52" t="s">
        <v>1454</v>
      </c>
    </row>
    <row r="115" spans="1:5" ht="100.8" hidden="1" x14ac:dyDescent="0.3">
      <c r="A115" s="53">
        <v>3</v>
      </c>
      <c r="B115" s="53">
        <v>9</v>
      </c>
      <c r="C115" s="54">
        <v>1</v>
      </c>
      <c r="D115" s="55" t="s">
        <v>1280</v>
      </c>
      <c r="E115" s="52" t="s">
        <v>1455</v>
      </c>
    </row>
    <row r="116" spans="1:5" hidden="1" x14ac:dyDescent="0.3">
      <c r="A116" s="53">
        <v>3</v>
      </c>
      <c r="B116" s="53">
        <v>9</v>
      </c>
      <c r="C116" s="54">
        <v>2</v>
      </c>
      <c r="D116" s="55" t="s">
        <v>1281</v>
      </c>
      <c r="E116" s="52" t="s">
        <v>1456</v>
      </c>
    </row>
    <row r="117" spans="1:5" hidden="1" x14ac:dyDescent="0.3">
      <c r="A117" s="53">
        <v>3</v>
      </c>
      <c r="B117" s="53">
        <v>9</v>
      </c>
      <c r="C117" s="54">
        <v>3</v>
      </c>
      <c r="D117" s="55" t="s">
        <v>1282</v>
      </c>
      <c r="E117" s="52" t="s">
        <v>1457</v>
      </c>
    </row>
    <row r="118" spans="1:5" ht="43.2" hidden="1" x14ac:dyDescent="0.3">
      <c r="A118" s="53">
        <v>4</v>
      </c>
      <c r="B118" s="53">
        <v>0</v>
      </c>
      <c r="C118" s="54">
        <v>0</v>
      </c>
      <c r="D118" s="58" t="s">
        <v>1458</v>
      </c>
      <c r="E118" s="51" t="s">
        <v>1459</v>
      </c>
    </row>
    <row r="119" spans="1:5" ht="43.2" hidden="1" x14ac:dyDescent="0.3">
      <c r="A119" s="53">
        <v>4</v>
      </c>
      <c r="B119" s="53">
        <v>1</v>
      </c>
      <c r="C119" s="54">
        <v>0</v>
      </c>
      <c r="D119" s="55" t="s">
        <v>1460</v>
      </c>
      <c r="E119" s="52" t="s">
        <v>1461</v>
      </c>
    </row>
    <row r="120" spans="1:5" hidden="1" x14ac:dyDescent="0.3">
      <c r="A120" s="53">
        <v>4</v>
      </c>
      <c r="B120" s="53">
        <v>1</v>
      </c>
      <c r="C120" s="54">
        <v>1</v>
      </c>
      <c r="D120" s="55" t="s">
        <v>1285</v>
      </c>
      <c r="E120" s="52" t="s">
        <v>1462</v>
      </c>
    </row>
    <row r="121" spans="1:5" hidden="1" x14ac:dyDescent="0.3">
      <c r="A121" s="53">
        <v>4</v>
      </c>
      <c r="B121" s="53">
        <v>1</v>
      </c>
      <c r="C121" s="54">
        <v>2</v>
      </c>
      <c r="D121" s="55" t="s">
        <v>1286</v>
      </c>
      <c r="E121" s="52" t="s">
        <v>1463</v>
      </c>
    </row>
    <row r="122" spans="1:5" ht="69" hidden="1" x14ac:dyDescent="0.3">
      <c r="A122" s="53">
        <v>4</v>
      </c>
      <c r="B122" s="53">
        <v>2</v>
      </c>
      <c r="C122" s="54">
        <v>0</v>
      </c>
      <c r="D122" s="55" t="s">
        <v>1287</v>
      </c>
      <c r="E122" s="52" t="s">
        <v>1464</v>
      </c>
    </row>
    <row r="123" spans="1:5" ht="27.6" hidden="1" x14ac:dyDescent="0.3">
      <c r="A123" s="53">
        <v>4</v>
      </c>
      <c r="B123" s="53">
        <v>2</v>
      </c>
      <c r="C123" s="54">
        <v>1</v>
      </c>
      <c r="D123" s="55" t="s">
        <v>1465</v>
      </c>
      <c r="E123" s="52" t="s">
        <v>1466</v>
      </c>
    </row>
    <row r="124" spans="1:5" ht="28.8" hidden="1" x14ac:dyDescent="0.3">
      <c r="A124" s="53">
        <v>4</v>
      </c>
      <c r="B124" s="53">
        <v>2</v>
      </c>
      <c r="C124" s="54">
        <v>2</v>
      </c>
      <c r="D124" s="55" t="s">
        <v>1467</v>
      </c>
      <c r="E124" s="52" t="s">
        <v>1468</v>
      </c>
    </row>
    <row r="125" spans="1:5" ht="43.2" hidden="1" x14ac:dyDescent="0.3">
      <c r="A125" s="53">
        <v>4</v>
      </c>
      <c r="B125" s="53">
        <v>2</v>
      </c>
      <c r="C125" s="54">
        <v>3</v>
      </c>
      <c r="D125" s="55" t="s">
        <v>1469</v>
      </c>
      <c r="E125" s="52" t="s">
        <v>1470</v>
      </c>
    </row>
    <row r="126" spans="1:5" ht="28.8" hidden="1" x14ac:dyDescent="0.3">
      <c r="A126" s="53">
        <v>4</v>
      </c>
      <c r="B126" s="53">
        <v>3</v>
      </c>
      <c r="C126" s="54">
        <v>0</v>
      </c>
      <c r="D126" s="55" t="s">
        <v>1291</v>
      </c>
      <c r="E126" s="52" t="s">
        <v>1471</v>
      </c>
    </row>
    <row r="127" spans="1:5" ht="28.8" hidden="1" x14ac:dyDescent="0.3">
      <c r="A127" s="53">
        <v>4</v>
      </c>
      <c r="B127" s="53">
        <v>3</v>
      </c>
      <c r="C127" s="54">
        <v>1</v>
      </c>
      <c r="D127" s="55" t="s">
        <v>1292</v>
      </c>
      <c r="E127" s="52" t="s">
        <v>1472</v>
      </c>
    </row>
    <row r="128" spans="1:5" hidden="1" x14ac:dyDescent="0.3">
      <c r="A128" s="53">
        <v>4</v>
      </c>
      <c r="B128" s="53">
        <v>3</v>
      </c>
      <c r="C128" s="54">
        <v>2</v>
      </c>
      <c r="D128" s="55" t="s">
        <v>1473</v>
      </c>
      <c r="E128" s="52" t="s">
        <v>1474</v>
      </c>
    </row>
    <row r="129" spans="1:5" hidden="1" x14ac:dyDescent="0.3">
      <c r="A129" s="53">
        <v>4</v>
      </c>
      <c r="B129" s="53">
        <v>3</v>
      </c>
      <c r="C129" s="54">
        <v>3</v>
      </c>
      <c r="D129" s="55" t="s">
        <v>1294</v>
      </c>
      <c r="E129" s="52" t="s">
        <v>1475</v>
      </c>
    </row>
    <row r="130" spans="1:5" ht="41.4" hidden="1" x14ac:dyDescent="0.3">
      <c r="A130" s="53">
        <v>4</v>
      </c>
      <c r="B130" s="53">
        <v>3</v>
      </c>
      <c r="C130" s="54">
        <v>4</v>
      </c>
      <c r="D130" s="55" t="s">
        <v>1295</v>
      </c>
      <c r="E130" s="52" t="s">
        <v>1476</v>
      </c>
    </row>
    <row r="131" spans="1:5" ht="27.6" hidden="1" x14ac:dyDescent="0.3">
      <c r="A131" s="53">
        <v>4</v>
      </c>
      <c r="B131" s="53">
        <v>4</v>
      </c>
      <c r="C131" s="54">
        <v>0</v>
      </c>
      <c r="D131" s="55" t="s">
        <v>1296</v>
      </c>
      <c r="E131" s="52" t="s">
        <v>1477</v>
      </c>
    </row>
    <row r="132" spans="1:5" ht="27.6" hidden="1" x14ac:dyDescent="0.3">
      <c r="A132" s="53">
        <v>4</v>
      </c>
      <c r="B132" s="53">
        <v>4</v>
      </c>
      <c r="C132" s="54">
        <v>1</v>
      </c>
      <c r="D132" s="55" t="s">
        <v>1478</v>
      </c>
      <c r="E132" s="52" t="s">
        <v>1477</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topLeftCell="A5" workbookViewId="0">
      <selection activeCell="A25" sqref="A25"/>
    </sheetView>
  </sheetViews>
  <sheetFormatPr baseColWidth="10" defaultColWidth="0" defaultRowHeight="15" customHeight="1" zeroHeight="1" x14ac:dyDescent="0.3"/>
  <cols>
    <col min="1" max="1" width="10.6640625" style="46" customWidth="1"/>
    <col min="2" max="2" width="80" style="43" customWidth="1"/>
    <col min="3" max="3" width="99.88671875" style="47" hidden="1" customWidth="1"/>
    <col min="4" max="4" width="0.33203125" style="47" customWidth="1"/>
    <col min="5" max="5" width="0" style="47" hidden="1" customWidth="1"/>
    <col min="6" max="16384" width="11.44140625" style="47" hidden="1"/>
  </cols>
  <sheetData>
    <row r="1" spans="1:256" ht="30.75" customHeight="1" x14ac:dyDescent="0.3">
      <c r="A1" s="812" t="s">
        <v>1479</v>
      </c>
      <c r="B1" s="812"/>
    </row>
    <row r="2" spans="1:256" s="39" customFormat="1" ht="24.9" customHeight="1" x14ac:dyDescent="0.3">
      <c r="A2" s="59" t="s">
        <v>119</v>
      </c>
      <c r="B2" s="60" t="s">
        <v>1329</v>
      </c>
      <c r="C2" s="38" t="s">
        <v>1330</v>
      </c>
      <c r="D2" s="39" t="s">
        <v>1480</v>
      </c>
      <c r="E2" s="39" t="s">
        <v>1481</v>
      </c>
      <c r="F2" s="39" t="s">
        <v>1482</v>
      </c>
      <c r="G2" s="39" t="s">
        <v>1483</v>
      </c>
      <c r="H2" s="39" t="s">
        <v>1484</v>
      </c>
      <c r="I2" s="39" t="s">
        <v>1485</v>
      </c>
      <c r="J2" s="39" t="s">
        <v>1486</v>
      </c>
      <c r="K2" s="39" t="s">
        <v>1487</v>
      </c>
      <c r="L2" s="39" t="s">
        <v>1488</v>
      </c>
      <c r="M2" s="39" t="s">
        <v>1489</v>
      </c>
      <c r="N2" s="39" t="s">
        <v>1490</v>
      </c>
      <c r="O2" s="39" t="s">
        <v>1491</v>
      </c>
      <c r="P2" s="39" t="s">
        <v>1492</v>
      </c>
      <c r="Q2" s="39" t="s">
        <v>1493</v>
      </c>
      <c r="R2" s="39" t="s">
        <v>1494</v>
      </c>
      <c r="S2" s="39" t="s">
        <v>1495</v>
      </c>
      <c r="T2" s="39" t="s">
        <v>1496</v>
      </c>
      <c r="U2" s="39" t="s">
        <v>1497</v>
      </c>
      <c r="V2" s="39" t="s">
        <v>1498</v>
      </c>
      <c r="W2" s="39" t="s">
        <v>1499</v>
      </c>
      <c r="X2" s="39" t="s">
        <v>1500</v>
      </c>
      <c r="Y2" s="39" t="s">
        <v>1501</v>
      </c>
      <c r="Z2" s="39" t="s">
        <v>1502</v>
      </c>
      <c r="AA2" s="39" t="s">
        <v>1503</v>
      </c>
      <c r="AB2" s="39" t="s">
        <v>1504</v>
      </c>
      <c r="AC2" s="39" t="s">
        <v>1505</v>
      </c>
      <c r="AD2" s="39" t="s">
        <v>1506</v>
      </c>
      <c r="AE2" s="39" t="s">
        <v>1507</v>
      </c>
      <c r="AF2" s="39" t="s">
        <v>1508</v>
      </c>
      <c r="AG2" s="39" t="s">
        <v>1509</v>
      </c>
      <c r="AH2" s="39" t="s">
        <v>1510</v>
      </c>
      <c r="AI2" s="39" t="s">
        <v>1511</v>
      </c>
      <c r="AJ2" s="39" t="s">
        <v>1512</v>
      </c>
      <c r="AK2" s="39" t="s">
        <v>1513</v>
      </c>
      <c r="AL2" s="39" t="s">
        <v>1514</v>
      </c>
      <c r="AM2" s="39" t="s">
        <v>1515</v>
      </c>
      <c r="AN2" s="39" t="s">
        <v>1516</v>
      </c>
      <c r="AO2" s="39" t="s">
        <v>1517</v>
      </c>
      <c r="AP2" s="39" t="s">
        <v>1518</v>
      </c>
      <c r="AQ2" s="39" t="s">
        <v>1519</v>
      </c>
      <c r="AR2" s="39" t="s">
        <v>1520</v>
      </c>
      <c r="AS2" s="39" t="s">
        <v>1521</v>
      </c>
      <c r="AT2" s="39" t="s">
        <v>1522</v>
      </c>
      <c r="AU2" s="39" t="s">
        <v>1523</v>
      </c>
      <c r="AV2" s="39" t="s">
        <v>1524</v>
      </c>
      <c r="AW2" s="39" t="s">
        <v>1525</v>
      </c>
      <c r="AX2" s="39" t="s">
        <v>1526</v>
      </c>
      <c r="AY2" s="39" t="s">
        <v>1527</v>
      </c>
      <c r="AZ2" s="39" t="s">
        <v>1528</v>
      </c>
      <c r="BA2" s="39" t="s">
        <v>1529</v>
      </c>
      <c r="BB2" s="39" t="s">
        <v>1530</v>
      </c>
      <c r="BC2" s="39" t="s">
        <v>1531</v>
      </c>
      <c r="BD2" s="39" t="s">
        <v>1532</v>
      </c>
      <c r="BE2" s="39" t="s">
        <v>1533</v>
      </c>
      <c r="BF2" s="39" t="s">
        <v>1534</v>
      </c>
      <c r="BG2" s="39" t="s">
        <v>1535</v>
      </c>
      <c r="BH2" s="39" t="s">
        <v>1536</v>
      </c>
      <c r="BI2" s="39" t="s">
        <v>1537</v>
      </c>
      <c r="BJ2" s="39" t="s">
        <v>1538</v>
      </c>
      <c r="BK2" s="39" t="s">
        <v>1539</v>
      </c>
      <c r="BL2" s="39" t="s">
        <v>1540</v>
      </c>
      <c r="BM2" s="39" t="s">
        <v>1541</v>
      </c>
      <c r="BN2" s="39" t="s">
        <v>1542</v>
      </c>
      <c r="BO2" s="39" t="s">
        <v>1543</v>
      </c>
      <c r="BP2" s="39" t="s">
        <v>1544</v>
      </c>
      <c r="BQ2" s="39" t="s">
        <v>1545</v>
      </c>
      <c r="BR2" s="39" t="s">
        <v>1546</v>
      </c>
      <c r="BS2" s="39" t="s">
        <v>1547</v>
      </c>
      <c r="BT2" s="39" t="s">
        <v>1548</v>
      </c>
      <c r="BU2" s="39" t="s">
        <v>1549</v>
      </c>
      <c r="BV2" s="39" t="s">
        <v>1550</v>
      </c>
      <c r="BW2" s="39" t="s">
        <v>1551</v>
      </c>
      <c r="BX2" s="39" t="s">
        <v>1552</v>
      </c>
      <c r="BY2" s="39" t="s">
        <v>1553</v>
      </c>
      <c r="BZ2" s="39" t="s">
        <v>1554</v>
      </c>
      <c r="CA2" s="39" t="s">
        <v>1555</v>
      </c>
      <c r="CB2" s="39" t="s">
        <v>1556</v>
      </c>
      <c r="CC2" s="39" t="s">
        <v>1557</v>
      </c>
      <c r="CD2" s="39" t="s">
        <v>1558</v>
      </c>
      <c r="CE2" s="39" t="s">
        <v>1559</v>
      </c>
      <c r="CF2" s="39" t="s">
        <v>1560</v>
      </c>
      <c r="CG2" s="39" t="s">
        <v>1561</v>
      </c>
      <c r="CH2" s="39" t="s">
        <v>1562</v>
      </c>
      <c r="CI2" s="39" t="s">
        <v>1563</v>
      </c>
      <c r="CJ2" s="39" t="s">
        <v>1564</v>
      </c>
      <c r="CK2" s="39" t="s">
        <v>1565</v>
      </c>
      <c r="CL2" s="39" t="s">
        <v>1566</v>
      </c>
      <c r="CM2" s="39" t="s">
        <v>1567</v>
      </c>
      <c r="CN2" s="39" t="s">
        <v>1568</v>
      </c>
      <c r="CO2" s="39" t="s">
        <v>1569</v>
      </c>
      <c r="CP2" s="39" t="s">
        <v>1570</v>
      </c>
      <c r="CQ2" s="39" t="s">
        <v>1571</v>
      </c>
      <c r="CR2" s="39" t="s">
        <v>1572</v>
      </c>
      <c r="CS2" s="39" t="s">
        <v>1573</v>
      </c>
      <c r="CT2" s="39" t="s">
        <v>1574</v>
      </c>
      <c r="CU2" s="39" t="s">
        <v>1575</v>
      </c>
      <c r="CV2" s="39" t="s">
        <v>1576</v>
      </c>
      <c r="CW2" s="39" t="s">
        <v>1577</v>
      </c>
      <c r="CX2" s="39" t="s">
        <v>1578</v>
      </c>
      <c r="CY2" s="39" t="s">
        <v>1579</v>
      </c>
      <c r="CZ2" s="39" t="s">
        <v>1580</v>
      </c>
      <c r="DA2" s="39" t="s">
        <v>1581</v>
      </c>
      <c r="DB2" s="39" t="s">
        <v>1582</v>
      </c>
      <c r="DC2" s="39" t="s">
        <v>1583</v>
      </c>
      <c r="DD2" s="39" t="s">
        <v>1584</v>
      </c>
      <c r="DE2" s="39" t="s">
        <v>1585</v>
      </c>
      <c r="DF2" s="39" t="s">
        <v>1586</v>
      </c>
      <c r="DG2" s="39" t="s">
        <v>1587</v>
      </c>
      <c r="DH2" s="39" t="s">
        <v>1588</v>
      </c>
      <c r="DI2" s="39" t="s">
        <v>1589</v>
      </c>
      <c r="DJ2" s="39" t="s">
        <v>1590</v>
      </c>
      <c r="DK2" s="39" t="s">
        <v>1591</v>
      </c>
      <c r="DL2" s="39" t="s">
        <v>1592</v>
      </c>
      <c r="DM2" s="39" t="s">
        <v>1593</v>
      </c>
      <c r="DN2" s="39" t="s">
        <v>1594</v>
      </c>
      <c r="DO2" s="39" t="s">
        <v>1595</v>
      </c>
      <c r="DP2" s="39" t="s">
        <v>1596</v>
      </c>
      <c r="DQ2" s="39" t="s">
        <v>1597</v>
      </c>
      <c r="DR2" s="39" t="s">
        <v>1598</v>
      </c>
      <c r="DS2" s="39" t="s">
        <v>1599</v>
      </c>
      <c r="DT2" s="39" t="s">
        <v>1600</v>
      </c>
      <c r="DU2" s="39" t="s">
        <v>1601</v>
      </c>
      <c r="DV2" s="39" t="s">
        <v>1602</v>
      </c>
      <c r="DW2" s="39" t="s">
        <v>1603</v>
      </c>
      <c r="DX2" s="39" t="s">
        <v>1604</v>
      </c>
      <c r="DY2" s="39" t="s">
        <v>1605</v>
      </c>
      <c r="DZ2" s="39" t="s">
        <v>1606</v>
      </c>
      <c r="EA2" s="39" t="s">
        <v>1607</v>
      </c>
      <c r="EB2" s="39" t="s">
        <v>1608</v>
      </c>
      <c r="EC2" s="39" t="s">
        <v>1609</v>
      </c>
      <c r="ED2" s="39" t="s">
        <v>1610</v>
      </c>
      <c r="EE2" s="39" t="s">
        <v>1611</v>
      </c>
      <c r="EF2" s="39" t="s">
        <v>1612</v>
      </c>
      <c r="EG2" s="39" t="s">
        <v>1613</v>
      </c>
      <c r="EH2" s="39" t="s">
        <v>1614</v>
      </c>
      <c r="EI2" s="39" t="s">
        <v>1615</v>
      </c>
      <c r="EJ2" s="39" t="s">
        <v>1616</v>
      </c>
      <c r="EK2" s="39" t="s">
        <v>1617</v>
      </c>
      <c r="EL2" s="39" t="s">
        <v>1618</v>
      </c>
      <c r="EM2" s="39" t="s">
        <v>1619</v>
      </c>
      <c r="EN2" s="39" t="s">
        <v>1620</v>
      </c>
      <c r="EO2" s="39" t="s">
        <v>1621</v>
      </c>
      <c r="EP2" s="39" t="s">
        <v>1622</v>
      </c>
      <c r="EQ2" s="39" t="s">
        <v>1623</v>
      </c>
      <c r="ER2" s="39" t="s">
        <v>1624</v>
      </c>
      <c r="ES2" s="39" t="s">
        <v>1625</v>
      </c>
      <c r="ET2" s="39" t="s">
        <v>1626</v>
      </c>
      <c r="EU2" s="39" t="s">
        <v>1627</v>
      </c>
      <c r="EV2" s="39" t="s">
        <v>1628</v>
      </c>
      <c r="EW2" s="39" t="s">
        <v>1629</v>
      </c>
      <c r="EX2" s="39" t="s">
        <v>1630</v>
      </c>
      <c r="EY2" s="39" t="s">
        <v>1631</v>
      </c>
      <c r="EZ2" s="39" t="s">
        <v>1632</v>
      </c>
      <c r="FA2" s="39" t="s">
        <v>1633</v>
      </c>
      <c r="FB2" s="39" t="s">
        <v>1634</v>
      </c>
      <c r="FC2" s="39" t="s">
        <v>1635</v>
      </c>
      <c r="FD2" s="39" t="s">
        <v>1636</v>
      </c>
      <c r="FE2" s="39" t="s">
        <v>1637</v>
      </c>
      <c r="FF2" s="39" t="s">
        <v>1638</v>
      </c>
      <c r="FG2" s="39" t="s">
        <v>1639</v>
      </c>
      <c r="FH2" s="39" t="s">
        <v>1640</v>
      </c>
      <c r="FI2" s="39" t="s">
        <v>1641</v>
      </c>
      <c r="FJ2" s="39" t="s">
        <v>1642</v>
      </c>
      <c r="FK2" s="39" t="s">
        <v>1643</v>
      </c>
      <c r="FL2" s="39" t="s">
        <v>1644</v>
      </c>
      <c r="FM2" s="39" t="s">
        <v>1645</v>
      </c>
      <c r="FN2" s="39" t="s">
        <v>1646</v>
      </c>
      <c r="FO2" s="39" t="s">
        <v>1647</v>
      </c>
      <c r="FP2" s="39" t="s">
        <v>1648</v>
      </c>
      <c r="FQ2" s="39" t="s">
        <v>1649</v>
      </c>
      <c r="FR2" s="39" t="s">
        <v>1650</v>
      </c>
      <c r="FS2" s="39" t="s">
        <v>1651</v>
      </c>
      <c r="FT2" s="39" t="s">
        <v>1652</v>
      </c>
      <c r="FU2" s="39" t="s">
        <v>1653</v>
      </c>
      <c r="FV2" s="39" t="s">
        <v>1654</v>
      </c>
      <c r="FW2" s="39" t="s">
        <v>1655</v>
      </c>
      <c r="FX2" s="39" t="s">
        <v>1656</v>
      </c>
      <c r="FY2" s="39" t="s">
        <v>1657</v>
      </c>
      <c r="FZ2" s="39" t="s">
        <v>1658</v>
      </c>
      <c r="GA2" s="39" t="s">
        <v>1659</v>
      </c>
      <c r="GB2" s="39" t="s">
        <v>1660</v>
      </c>
      <c r="GC2" s="39" t="s">
        <v>1661</v>
      </c>
      <c r="GD2" s="39" t="s">
        <v>1662</v>
      </c>
      <c r="GE2" s="39" t="s">
        <v>1663</v>
      </c>
      <c r="GF2" s="39" t="s">
        <v>1664</v>
      </c>
      <c r="GG2" s="39" t="s">
        <v>1665</v>
      </c>
      <c r="GH2" s="39" t="s">
        <v>1666</v>
      </c>
      <c r="GI2" s="39" t="s">
        <v>1667</v>
      </c>
      <c r="GJ2" s="39" t="s">
        <v>1668</v>
      </c>
      <c r="GK2" s="39" t="s">
        <v>1669</v>
      </c>
      <c r="GL2" s="39" t="s">
        <v>1670</v>
      </c>
      <c r="GM2" s="39" t="s">
        <v>1671</v>
      </c>
      <c r="GN2" s="39" t="s">
        <v>1672</v>
      </c>
      <c r="GO2" s="39" t="s">
        <v>1673</v>
      </c>
      <c r="GP2" s="39" t="s">
        <v>1674</v>
      </c>
      <c r="GQ2" s="39" t="s">
        <v>1675</v>
      </c>
      <c r="GR2" s="39" t="s">
        <v>1676</v>
      </c>
      <c r="GS2" s="39" t="s">
        <v>1677</v>
      </c>
      <c r="GT2" s="39" t="s">
        <v>1678</v>
      </c>
      <c r="GU2" s="39" t="s">
        <v>1679</v>
      </c>
      <c r="GV2" s="39" t="s">
        <v>1680</v>
      </c>
      <c r="GW2" s="39" t="s">
        <v>1681</v>
      </c>
      <c r="GX2" s="39" t="s">
        <v>1682</v>
      </c>
      <c r="GY2" s="39" t="s">
        <v>1683</v>
      </c>
      <c r="GZ2" s="39" t="s">
        <v>1684</v>
      </c>
      <c r="HA2" s="39" t="s">
        <v>1685</v>
      </c>
      <c r="HB2" s="39" t="s">
        <v>1686</v>
      </c>
      <c r="HC2" s="39" t="s">
        <v>1687</v>
      </c>
      <c r="HD2" s="39" t="s">
        <v>1688</v>
      </c>
      <c r="HE2" s="39" t="s">
        <v>1689</v>
      </c>
      <c r="HF2" s="39" t="s">
        <v>1690</v>
      </c>
      <c r="HG2" s="39" t="s">
        <v>1691</v>
      </c>
      <c r="HH2" s="39" t="s">
        <v>1692</v>
      </c>
      <c r="HI2" s="39" t="s">
        <v>1693</v>
      </c>
      <c r="HJ2" s="39" t="s">
        <v>1694</v>
      </c>
      <c r="HK2" s="39" t="s">
        <v>1695</v>
      </c>
      <c r="HL2" s="39" t="s">
        <v>1696</v>
      </c>
      <c r="HM2" s="39" t="s">
        <v>1697</v>
      </c>
      <c r="HN2" s="39" t="s">
        <v>1698</v>
      </c>
      <c r="HO2" s="39" t="s">
        <v>1699</v>
      </c>
      <c r="HP2" s="39" t="s">
        <v>1700</v>
      </c>
      <c r="HQ2" s="39" t="s">
        <v>1701</v>
      </c>
      <c r="HR2" s="39" t="s">
        <v>1702</v>
      </c>
      <c r="HS2" s="39" t="s">
        <v>1703</v>
      </c>
      <c r="HT2" s="39" t="s">
        <v>1704</v>
      </c>
      <c r="HU2" s="39" t="s">
        <v>1705</v>
      </c>
      <c r="HV2" s="39" t="s">
        <v>1706</v>
      </c>
      <c r="HW2" s="39" t="s">
        <v>1707</v>
      </c>
      <c r="HX2" s="39" t="s">
        <v>1708</v>
      </c>
      <c r="HY2" s="39" t="s">
        <v>1709</v>
      </c>
      <c r="HZ2" s="39" t="s">
        <v>1710</v>
      </c>
      <c r="IA2" s="39" t="s">
        <v>1711</v>
      </c>
      <c r="IB2" s="39" t="s">
        <v>1712</v>
      </c>
      <c r="IC2" s="39" t="s">
        <v>1713</v>
      </c>
      <c r="ID2" s="39" t="s">
        <v>1714</v>
      </c>
      <c r="IE2" s="39" t="s">
        <v>1715</v>
      </c>
      <c r="IF2" s="39" t="s">
        <v>1716</v>
      </c>
      <c r="IG2" s="39" t="s">
        <v>1717</v>
      </c>
      <c r="IH2" s="39" t="s">
        <v>1718</v>
      </c>
      <c r="II2" s="39" t="s">
        <v>1719</v>
      </c>
      <c r="IJ2" s="39" t="s">
        <v>1720</v>
      </c>
      <c r="IK2" s="39" t="s">
        <v>1721</v>
      </c>
      <c r="IL2" s="39" t="s">
        <v>1722</v>
      </c>
      <c r="IM2" s="39" t="s">
        <v>1723</v>
      </c>
      <c r="IN2" s="39" t="s">
        <v>1724</v>
      </c>
      <c r="IO2" s="39" t="s">
        <v>1725</v>
      </c>
      <c r="IP2" s="39" t="s">
        <v>1726</v>
      </c>
      <c r="IQ2" s="39" t="s">
        <v>1727</v>
      </c>
      <c r="IR2" s="39" t="s">
        <v>1728</v>
      </c>
      <c r="IS2" s="39" t="s">
        <v>1729</v>
      </c>
      <c r="IT2" s="39" t="s">
        <v>1730</v>
      </c>
      <c r="IU2" s="39" t="s">
        <v>1731</v>
      </c>
      <c r="IV2" s="39" t="s">
        <v>1732</v>
      </c>
    </row>
    <row r="3" spans="1:256" s="41" customFormat="1" ht="20.100000000000001" customHeight="1" x14ac:dyDescent="0.3">
      <c r="A3" s="358">
        <v>100</v>
      </c>
      <c r="B3" s="359" t="s">
        <v>120</v>
      </c>
      <c r="C3" s="40"/>
    </row>
    <row r="4" spans="1:256" s="41" customFormat="1" ht="20.100000000000001" customHeight="1" x14ac:dyDescent="0.3">
      <c r="A4" s="337">
        <v>101</v>
      </c>
      <c r="B4" s="338" t="s">
        <v>1733</v>
      </c>
      <c r="C4" s="40"/>
    </row>
    <row r="5" spans="1:256" s="41" customFormat="1" ht="20.100000000000001" customHeight="1" x14ac:dyDescent="0.3">
      <c r="A5" s="337">
        <v>102</v>
      </c>
      <c r="B5" s="338" t="s">
        <v>1734</v>
      </c>
      <c r="C5" s="40"/>
    </row>
    <row r="6" spans="1:256" s="41" customFormat="1" ht="20.100000000000001" customHeight="1" x14ac:dyDescent="0.3">
      <c r="A6" s="337">
        <v>103</v>
      </c>
      <c r="B6" s="338" t="s">
        <v>1735</v>
      </c>
      <c r="C6" s="40"/>
    </row>
    <row r="7" spans="1:256" s="41" customFormat="1" ht="20.100000000000001" customHeight="1" x14ac:dyDescent="0.3">
      <c r="A7" s="337">
        <v>104</v>
      </c>
      <c r="B7" s="338" t="s">
        <v>974</v>
      </c>
      <c r="C7" s="40"/>
    </row>
    <row r="8" spans="1:256" s="41" customFormat="1" ht="20.100000000000001" customHeight="1" x14ac:dyDescent="0.3">
      <c r="A8" s="337">
        <v>105</v>
      </c>
      <c r="B8" s="338" t="s">
        <v>1736</v>
      </c>
      <c r="C8" s="40"/>
    </row>
    <row r="9" spans="1:256" s="41" customFormat="1" ht="20.100000000000001" customHeight="1" x14ac:dyDescent="0.3">
      <c r="A9" s="337">
        <v>106</v>
      </c>
      <c r="B9" s="338" t="s">
        <v>1737</v>
      </c>
      <c r="C9" s="40"/>
    </row>
    <row r="10" spans="1:256" s="41" customFormat="1" ht="20.100000000000001" customHeight="1" x14ac:dyDescent="0.3">
      <c r="A10" s="337">
        <v>107</v>
      </c>
      <c r="B10" s="338" t="s">
        <v>1738</v>
      </c>
      <c r="C10" s="40"/>
    </row>
    <row r="11" spans="1:256" s="41" customFormat="1" ht="20.100000000000001" customHeight="1" x14ac:dyDescent="0.3">
      <c r="A11" s="358">
        <v>200</v>
      </c>
      <c r="B11" s="359" t="s">
        <v>121</v>
      </c>
      <c r="C11" s="40"/>
    </row>
    <row r="12" spans="1:256" s="41" customFormat="1" ht="20.100000000000001" customHeight="1" x14ac:dyDescent="0.3">
      <c r="A12" s="337">
        <v>201</v>
      </c>
      <c r="B12" s="338" t="s">
        <v>1739</v>
      </c>
      <c r="C12" s="40"/>
    </row>
    <row r="13" spans="1:256" s="41" customFormat="1" ht="20.100000000000001" customHeight="1" x14ac:dyDescent="0.3">
      <c r="A13" s="337">
        <v>202</v>
      </c>
      <c r="B13" s="338" t="s">
        <v>1740</v>
      </c>
      <c r="C13" s="40"/>
    </row>
    <row r="14" spans="1:256" s="41" customFormat="1" ht="20.100000000000001" customHeight="1" x14ac:dyDescent="0.3">
      <c r="A14" s="337">
        <v>203</v>
      </c>
      <c r="B14" s="338" t="s">
        <v>1741</v>
      </c>
      <c r="C14" s="40"/>
    </row>
    <row r="15" spans="1:256" s="41" customFormat="1" ht="20.100000000000001" customHeight="1" x14ac:dyDescent="0.3">
      <c r="A15" s="337">
        <v>209</v>
      </c>
      <c r="B15" s="338" t="s">
        <v>1742</v>
      </c>
      <c r="C15" s="40"/>
    </row>
    <row r="16" spans="1:256" s="41" customFormat="1" ht="20.100000000000001" customHeight="1" x14ac:dyDescent="0.3">
      <c r="A16" s="360">
        <v>400</v>
      </c>
      <c r="B16" s="361" t="s">
        <v>122</v>
      </c>
      <c r="C16" s="40"/>
    </row>
    <row r="17" spans="1:256" s="41" customFormat="1" ht="20.100000000000001" customHeight="1" x14ac:dyDescent="0.3">
      <c r="A17" s="339">
        <v>401</v>
      </c>
      <c r="B17" s="340" t="s">
        <v>1743</v>
      </c>
      <c r="C17" s="40"/>
    </row>
    <row r="18" spans="1:256" s="41" customFormat="1" ht="20.100000000000001" customHeight="1" x14ac:dyDescent="0.3">
      <c r="A18" s="360">
        <v>500</v>
      </c>
      <c r="B18" s="361" t="s">
        <v>123</v>
      </c>
      <c r="C18" s="40"/>
    </row>
    <row r="19" spans="1:256" s="41" customFormat="1" ht="20.100000000000001" customHeight="1" x14ac:dyDescent="0.3">
      <c r="A19" s="339">
        <v>501</v>
      </c>
      <c r="B19" s="340" t="s">
        <v>1744</v>
      </c>
      <c r="C19" s="40"/>
    </row>
    <row r="20" spans="1:256" s="41" customFormat="1" ht="20.100000000000001" customHeight="1" x14ac:dyDescent="0.3">
      <c r="A20" s="339">
        <v>502</v>
      </c>
      <c r="B20" s="340" t="s">
        <v>1745</v>
      </c>
      <c r="C20" s="40"/>
    </row>
    <row r="21" spans="1:256" s="41" customFormat="1" ht="20.100000000000001" customHeight="1" x14ac:dyDescent="0.3">
      <c r="A21" s="339">
        <v>503</v>
      </c>
      <c r="B21" s="340" t="s">
        <v>1746</v>
      </c>
      <c r="C21" s="40"/>
    </row>
    <row r="22" spans="1:256" s="41" customFormat="1" ht="20.100000000000001" customHeight="1" x14ac:dyDescent="0.3">
      <c r="A22" s="339">
        <v>504</v>
      </c>
      <c r="B22" s="340" t="s">
        <v>1747</v>
      </c>
      <c r="C22" s="40"/>
    </row>
    <row r="23" spans="1:256" s="41" customFormat="1" ht="20.100000000000001" customHeight="1" x14ac:dyDescent="0.3">
      <c r="A23" s="339">
        <v>505</v>
      </c>
      <c r="B23" s="338" t="s">
        <v>1748</v>
      </c>
      <c r="C23" s="42">
        <v>404</v>
      </c>
      <c r="D23" s="44" t="s">
        <v>1748</v>
      </c>
      <c r="E23" s="45">
        <v>404</v>
      </c>
      <c r="F23" s="44" t="s">
        <v>1748</v>
      </c>
      <c r="G23" s="45">
        <v>404</v>
      </c>
      <c r="H23" s="44" t="s">
        <v>1748</v>
      </c>
      <c r="I23" s="45">
        <v>404</v>
      </c>
      <c r="J23" s="44" t="s">
        <v>1748</v>
      </c>
      <c r="K23" s="45">
        <v>404</v>
      </c>
      <c r="L23" s="44" t="s">
        <v>1748</v>
      </c>
      <c r="M23" s="45">
        <v>404</v>
      </c>
      <c r="N23" s="44" t="s">
        <v>1748</v>
      </c>
      <c r="O23" s="45">
        <v>404</v>
      </c>
      <c r="P23" s="44" t="s">
        <v>1748</v>
      </c>
      <c r="Q23" s="45">
        <v>404</v>
      </c>
      <c r="R23" s="44" t="s">
        <v>1748</v>
      </c>
      <c r="S23" s="45">
        <v>404</v>
      </c>
      <c r="T23" s="44" t="s">
        <v>1748</v>
      </c>
      <c r="U23" s="45">
        <v>404</v>
      </c>
      <c r="V23" s="44" t="s">
        <v>1748</v>
      </c>
      <c r="W23" s="45">
        <v>404</v>
      </c>
      <c r="X23" s="44" t="s">
        <v>1748</v>
      </c>
      <c r="Y23" s="45">
        <v>404</v>
      </c>
      <c r="Z23" s="44" t="s">
        <v>1748</v>
      </c>
      <c r="AA23" s="45">
        <v>404</v>
      </c>
      <c r="AB23" s="44" t="s">
        <v>1748</v>
      </c>
      <c r="AC23" s="45">
        <v>404</v>
      </c>
      <c r="AD23" s="44" t="s">
        <v>1748</v>
      </c>
      <c r="AE23" s="45">
        <v>404</v>
      </c>
      <c r="AF23" s="44" t="s">
        <v>1748</v>
      </c>
      <c r="AG23" s="45">
        <v>404</v>
      </c>
      <c r="AH23" s="44" t="s">
        <v>1748</v>
      </c>
      <c r="AI23" s="45">
        <v>404</v>
      </c>
      <c r="AJ23" s="44" t="s">
        <v>1748</v>
      </c>
      <c r="AK23" s="45">
        <v>404</v>
      </c>
      <c r="AL23" s="44" t="s">
        <v>1748</v>
      </c>
      <c r="AM23" s="45">
        <v>404</v>
      </c>
      <c r="AN23" s="44" t="s">
        <v>1748</v>
      </c>
      <c r="AO23" s="45">
        <v>404</v>
      </c>
      <c r="AP23" s="44" t="s">
        <v>1748</v>
      </c>
      <c r="AQ23" s="45">
        <v>404</v>
      </c>
      <c r="AR23" s="44" t="s">
        <v>1748</v>
      </c>
      <c r="AS23" s="45">
        <v>404</v>
      </c>
      <c r="AT23" s="44" t="s">
        <v>1748</v>
      </c>
      <c r="AU23" s="45">
        <v>404</v>
      </c>
      <c r="AV23" s="44" t="s">
        <v>1748</v>
      </c>
      <c r="AW23" s="45">
        <v>404</v>
      </c>
      <c r="AX23" s="44" t="s">
        <v>1748</v>
      </c>
      <c r="AY23" s="45">
        <v>404</v>
      </c>
      <c r="AZ23" s="44" t="s">
        <v>1748</v>
      </c>
      <c r="BA23" s="45">
        <v>404</v>
      </c>
      <c r="BB23" s="44" t="s">
        <v>1748</v>
      </c>
      <c r="BC23" s="45">
        <v>404</v>
      </c>
      <c r="BD23" s="44" t="s">
        <v>1748</v>
      </c>
      <c r="BE23" s="45">
        <v>404</v>
      </c>
      <c r="BF23" s="44" t="s">
        <v>1748</v>
      </c>
      <c r="BG23" s="45">
        <v>404</v>
      </c>
      <c r="BH23" s="44" t="s">
        <v>1748</v>
      </c>
      <c r="BI23" s="45">
        <v>404</v>
      </c>
      <c r="BJ23" s="44" t="s">
        <v>1748</v>
      </c>
      <c r="BK23" s="45">
        <v>404</v>
      </c>
      <c r="BL23" s="44" t="s">
        <v>1748</v>
      </c>
      <c r="BM23" s="45">
        <v>404</v>
      </c>
      <c r="BN23" s="44" t="s">
        <v>1748</v>
      </c>
      <c r="BO23" s="45">
        <v>404</v>
      </c>
      <c r="BP23" s="44" t="s">
        <v>1748</v>
      </c>
      <c r="BQ23" s="45">
        <v>404</v>
      </c>
      <c r="BR23" s="44" t="s">
        <v>1748</v>
      </c>
      <c r="BS23" s="45">
        <v>404</v>
      </c>
      <c r="BT23" s="44" t="s">
        <v>1748</v>
      </c>
      <c r="BU23" s="45">
        <v>404</v>
      </c>
      <c r="BV23" s="44" t="s">
        <v>1748</v>
      </c>
      <c r="BW23" s="45">
        <v>404</v>
      </c>
      <c r="BX23" s="44" t="s">
        <v>1748</v>
      </c>
      <c r="BY23" s="45">
        <v>404</v>
      </c>
      <c r="BZ23" s="44" t="s">
        <v>1748</v>
      </c>
      <c r="CA23" s="45">
        <v>404</v>
      </c>
      <c r="CB23" s="44" t="s">
        <v>1748</v>
      </c>
      <c r="CC23" s="45">
        <v>404</v>
      </c>
      <c r="CD23" s="44" t="s">
        <v>1748</v>
      </c>
      <c r="CE23" s="45">
        <v>404</v>
      </c>
      <c r="CF23" s="44" t="s">
        <v>1748</v>
      </c>
      <c r="CG23" s="45">
        <v>404</v>
      </c>
      <c r="CH23" s="44" t="s">
        <v>1748</v>
      </c>
      <c r="CI23" s="45">
        <v>404</v>
      </c>
      <c r="CJ23" s="44" t="s">
        <v>1748</v>
      </c>
      <c r="CK23" s="45">
        <v>404</v>
      </c>
      <c r="CL23" s="44" t="s">
        <v>1748</v>
      </c>
      <c r="CM23" s="45">
        <v>404</v>
      </c>
      <c r="CN23" s="44" t="s">
        <v>1748</v>
      </c>
      <c r="CO23" s="45">
        <v>404</v>
      </c>
      <c r="CP23" s="44" t="s">
        <v>1748</v>
      </c>
      <c r="CQ23" s="45">
        <v>404</v>
      </c>
      <c r="CR23" s="44" t="s">
        <v>1748</v>
      </c>
      <c r="CS23" s="45">
        <v>404</v>
      </c>
      <c r="CT23" s="44" t="s">
        <v>1748</v>
      </c>
      <c r="CU23" s="45">
        <v>404</v>
      </c>
      <c r="CV23" s="44" t="s">
        <v>1748</v>
      </c>
      <c r="CW23" s="45">
        <v>404</v>
      </c>
      <c r="CX23" s="44" t="s">
        <v>1748</v>
      </c>
      <c r="CY23" s="45">
        <v>404</v>
      </c>
      <c r="CZ23" s="44" t="s">
        <v>1748</v>
      </c>
      <c r="DA23" s="45">
        <v>404</v>
      </c>
      <c r="DB23" s="44" t="s">
        <v>1748</v>
      </c>
      <c r="DC23" s="45">
        <v>404</v>
      </c>
      <c r="DD23" s="44" t="s">
        <v>1748</v>
      </c>
      <c r="DE23" s="45">
        <v>404</v>
      </c>
      <c r="DF23" s="44" t="s">
        <v>1748</v>
      </c>
      <c r="DG23" s="45">
        <v>404</v>
      </c>
      <c r="DH23" s="44" t="s">
        <v>1748</v>
      </c>
      <c r="DI23" s="45">
        <v>404</v>
      </c>
      <c r="DJ23" s="44" t="s">
        <v>1748</v>
      </c>
      <c r="DK23" s="45">
        <v>404</v>
      </c>
      <c r="DL23" s="44" t="s">
        <v>1748</v>
      </c>
      <c r="DM23" s="45">
        <v>404</v>
      </c>
      <c r="DN23" s="44" t="s">
        <v>1748</v>
      </c>
      <c r="DO23" s="45">
        <v>404</v>
      </c>
      <c r="DP23" s="44" t="s">
        <v>1748</v>
      </c>
      <c r="DQ23" s="45">
        <v>404</v>
      </c>
      <c r="DR23" s="44" t="s">
        <v>1748</v>
      </c>
      <c r="DS23" s="45">
        <v>404</v>
      </c>
      <c r="DT23" s="44" t="s">
        <v>1748</v>
      </c>
      <c r="DU23" s="45">
        <v>404</v>
      </c>
      <c r="DV23" s="44" t="s">
        <v>1748</v>
      </c>
      <c r="DW23" s="45">
        <v>404</v>
      </c>
      <c r="DX23" s="44" t="s">
        <v>1748</v>
      </c>
      <c r="DY23" s="45">
        <v>404</v>
      </c>
      <c r="DZ23" s="44" t="s">
        <v>1748</v>
      </c>
      <c r="EA23" s="45">
        <v>404</v>
      </c>
      <c r="EB23" s="44" t="s">
        <v>1748</v>
      </c>
      <c r="EC23" s="45">
        <v>404</v>
      </c>
      <c r="ED23" s="44" t="s">
        <v>1748</v>
      </c>
      <c r="EE23" s="45">
        <v>404</v>
      </c>
      <c r="EF23" s="44" t="s">
        <v>1748</v>
      </c>
      <c r="EG23" s="45">
        <v>404</v>
      </c>
      <c r="EH23" s="44" t="s">
        <v>1748</v>
      </c>
      <c r="EI23" s="45">
        <v>404</v>
      </c>
      <c r="EJ23" s="44" t="s">
        <v>1748</v>
      </c>
      <c r="EK23" s="45">
        <v>404</v>
      </c>
      <c r="EL23" s="44" t="s">
        <v>1748</v>
      </c>
      <c r="EM23" s="45">
        <v>404</v>
      </c>
      <c r="EN23" s="44" t="s">
        <v>1748</v>
      </c>
      <c r="EO23" s="45">
        <v>404</v>
      </c>
      <c r="EP23" s="44" t="s">
        <v>1748</v>
      </c>
      <c r="EQ23" s="45">
        <v>404</v>
      </c>
      <c r="ER23" s="44" t="s">
        <v>1748</v>
      </c>
      <c r="ES23" s="45">
        <v>404</v>
      </c>
      <c r="ET23" s="44" t="s">
        <v>1748</v>
      </c>
      <c r="EU23" s="45">
        <v>404</v>
      </c>
      <c r="EV23" s="44" t="s">
        <v>1748</v>
      </c>
      <c r="EW23" s="45">
        <v>404</v>
      </c>
      <c r="EX23" s="44" t="s">
        <v>1748</v>
      </c>
      <c r="EY23" s="45">
        <v>404</v>
      </c>
      <c r="EZ23" s="44" t="s">
        <v>1748</v>
      </c>
      <c r="FA23" s="45">
        <v>404</v>
      </c>
      <c r="FB23" s="44" t="s">
        <v>1748</v>
      </c>
      <c r="FC23" s="45">
        <v>404</v>
      </c>
      <c r="FD23" s="44" t="s">
        <v>1748</v>
      </c>
      <c r="FE23" s="45">
        <v>404</v>
      </c>
      <c r="FF23" s="44" t="s">
        <v>1748</v>
      </c>
      <c r="FG23" s="45">
        <v>404</v>
      </c>
      <c r="FH23" s="44" t="s">
        <v>1748</v>
      </c>
      <c r="FI23" s="45">
        <v>404</v>
      </c>
      <c r="FJ23" s="44" t="s">
        <v>1748</v>
      </c>
      <c r="FK23" s="45">
        <v>404</v>
      </c>
      <c r="FL23" s="44" t="s">
        <v>1748</v>
      </c>
      <c r="FM23" s="45">
        <v>404</v>
      </c>
      <c r="FN23" s="44" t="s">
        <v>1748</v>
      </c>
      <c r="FO23" s="45">
        <v>404</v>
      </c>
      <c r="FP23" s="44" t="s">
        <v>1748</v>
      </c>
      <c r="FQ23" s="45">
        <v>404</v>
      </c>
      <c r="FR23" s="44" t="s">
        <v>1748</v>
      </c>
      <c r="FS23" s="45">
        <v>404</v>
      </c>
      <c r="FT23" s="44" t="s">
        <v>1748</v>
      </c>
      <c r="FU23" s="45">
        <v>404</v>
      </c>
      <c r="FV23" s="44" t="s">
        <v>1748</v>
      </c>
      <c r="FW23" s="45">
        <v>404</v>
      </c>
      <c r="FX23" s="44" t="s">
        <v>1748</v>
      </c>
      <c r="FY23" s="45">
        <v>404</v>
      </c>
      <c r="FZ23" s="44" t="s">
        <v>1748</v>
      </c>
      <c r="GA23" s="45">
        <v>404</v>
      </c>
      <c r="GB23" s="44" t="s">
        <v>1748</v>
      </c>
      <c r="GC23" s="45">
        <v>404</v>
      </c>
      <c r="GD23" s="44" t="s">
        <v>1748</v>
      </c>
      <c r="GE23" s="45">
        <v>404</v>
      </c>
      <c r="GF23" s="44" t="s">
        <v>1748</v>
      </c>
      <c r="GG23" s="45">
        <v>404</v>
      </c>
      <c r="GH23" s="44" t="s">
        <v>1748</v>
      </c>
      <c r="GI23" s="45">
        <v>404</v>
      </c>
      <c r="GJ23" s="44" t="s">
        <v>1748</v>
      </c>
      <c r="GK23" s="45">
        <v>404</v>
      </c>
      <c r="GL23" s="44" t="s">
        <v>1748</v>
      </c>
      <c r="GM23" s="45">
        <v>404</v>
      </c>
      <c r="GN23" s="44" t="s">
        <v>1748</v>
      </c>
      <c r="GO23" s="45">
        <v>404</v>
      </c>
      <c r="GP23" s="44" t="s">
        <v>1748</v>
      </c>
      <c r="GQ23" s="45">
        <v>404</v>
      </c>
      <c r="GR23" s="44" t="s">
        <v>1748</v>
      </c>
      <c r="GS23" s="45">
        <v>404</v>
      </c>
      <c r="GT23" s="44" t="s">
        <v>1748</v>
      </c>
      <c r="GU23" s="45">
        <v>404</v>
      </c>
      <c r="GV23" s="44" t="s">
        <v>1748</v>
      </c>
      <c r="GW23" s="45">
        <v>404</v>
      </c>
      <c r="GX23" s="44" t="s">
        <v>1748</v>
      </c>
      <c r="GY23" s="45">
        <v>404</v>
      </c>
      <c r="GZ23" s="44" t="s">
        <v>1748</v>
      </c>
      <c r="HA23" s="45">
        <v>404</v>
      </c>
      <c r="HB23" s="44" t="s">
        <v>1748</v>
      </c>
      <c r="HC23" s="45">
        <v>404</v>
      </c>
      <c r="HD23" s="44" t="s">
        <v>1748</v>
      </c>
      <c r="HE23" s="45">
        <v>404</v>
      </c>
      <c r="HF23" s="44" t="s">
        <v>1748</v>
      </c>
      <c r="HG23" s="45">
        <v>404</v>
      </c>
      <c r="HH23" s="44" t="s">
        <v>1748</v>
      </c>
      <c r="HI23" s="45">
        <v>404</v>
      </c>
      <c r="HJ23" s="44" t="s">
        <v>1748</v>
      </c>
      <c r="HK23" s="45">
        <v>404</v>
      </c>
      <c r="HL23" s="44" t="s">
        <v>1748</v>
      </c>
      <c r="HM23" s="45">
        <v>404</v>
      </c>
      <c r="HN23" s="44" t="s">
        <v>1748</v>
      </c>
      <c r="HO23" s="45">
        <v>404</v>
      </c>
      <c r="HP23" s="44" t="s">
        <v>1748</v>
      </c>
      <c r="HQ23" s="45">
        <v>404</v>
      </c>
      <c r="HR23" s="44" t="s">
        <v>1748</v>
      </c>
      <c r="HS23" s="45">
        <v>404</v>
      </c>
      <c r="HT23" s="44" t="s">
        <v>1748</v>
      </c>
      <c r="HU23" s="45">
        <v>404</v>
      </c>
      <c r="HV23" s="44" t="s">
        <v>1748</v>
      </c>
      <c r="HW23" s="45">
        <v>404</v>
      </c>
      <c r="HX23" s="44" t="s">
        <v>1748</v>
      </c>
      <c r="HY23" s="45">
        <v>404</v>
      </c>
      <c r="HZ23" s="44" t="s">
        <v>1748</v>
      </c>
      <c r="IA23" s="45">
        <v>404</v>
      </c>
      <c r="IB23" s="44" t="s">
        <v>1748</v>
      </c>
      <c r="IC23" s="45">
        <v>404</v>
      </c>
      <c r="ID23" s="44" t="s">
        <v>1748</v>
      </c>
      <c r="IE23" s="45">
        <v>404</v>
      </c>
      <c r="IF23" s="44" t="s">
        <v>1748</v>
      </c>
      <c r="IG23" s="45">
        <v>404</v>
      </c>
      <c r="IH23" s="44" t="s">
        <v>1748</v>
      </c>
      <c r="II23" s="45">
        <v>404</v>
      </c>
      <c r="IJ23" s="44" t="s">
        <v>1748</v>
      </c>
      <c r="IK23" s="45">
        <v>404</v>
      </c>
      <c r="IL23" s="44" t="s">
        <v>1748</v>
      </c>
      <c r="IM23" s="45">
        <v>404</v>
      </c>
      <c r="IN23" s="44" t="s">
        <v>1748</v>
      </c>
      <c r="IO23" s="45">
        <v>404</v>
      </c>
      <c r="IP23" s="44" t="s">
        <v>1748</v>
      </c>
      <c r="IQ23" s="45">
        <v>404</v>
      </c>
      <c r="IR23" s="44" t="s">
        <v>1748</v>
      </c>
      <c r="IS23" s="45">
        <v>404</v>
      </c>
      <c r="IT23" s="44" t="s">
        <v>1748</v>
      </c>
      <c r="IU23" s="45">
        <v>404</v>
      </c>
      <c r="IV23" s="44" t="s">
        <v>1748</v>
      </c>
    </row>
    <row r="24" spans="1:256" s="41" customFormat="1" ht="20.100000000000001" customHeight="1" x14ac:dyDescent="0.3">
      <c r="A24" s="339">
        <v>506</v>
      </c>
      <c r="B24" s="340" t="s">
        <v>1749</v>
      </c>
      <c r="C24" s="40"/>
    </row>
    <row r="25" spans="1:256" s="41" customFormat="1" ht="20.100000000000001" customHeight="1" x14ac:dyDescent="0.3">
      <c r="A25" s="42">
        <v>509</v>
      </c>
      <c r="B25" s="423" t="s">
        <v>1750</v>
      </c>
      <c r="C25" s="40"/>
    </row>
    <row r="26" spans="1:256" s="41" customFormat="1" ht="20.100000000000001" customHeight="1" x14ac:dyDescent="0.3">
      <c r="A26" s="358">
        <v>600</v>
      </c>
      <c r="B26" s="362" t="s">
        <v>124</v>
      </c>
      <c r="C26" s="40"/>
    </row>
    <row r="27" spans="1:256" s="41" customFormat="1" ht="20.100000000000001" customHeight="1" x14ac:dyDescent="0.3">
      <c r="A27" s="337">
        <v>601</v>
      </c>
      <c r="B27" s="341" t="s">
        <v>1751</v>
      </c>
      <c r="C27" s="40"/>
    </row>
    <row r="28" spans="1:256" s="41" customFormat="1" ht="20.100000000000001" customHeight="1" x14ac:dyDescent="0.3">
      <c r="A28" s="337">
        <v>602</v>
      </c>
      <c r="B28" s="341" t="s">
        <v>1752</v>
      </c>
      <c r="C28" s="40"/>
    </row>
    <row r="29" spans="1:256" s="41" customFormat="1" ht="20.100000000000001" customHeight="1" x14ac:dyDescent="0.3">
      <c r="A29" s="339">
        <v>603</v>
      </c>
      <c r="B29" s="340" t="s">
        <v>1753</v>
      </c>
      <c r="C29" s="40"/>
    </row>
    <row r="30" spans="1:256" s="41" customFormat="1" ht="20.100000000000001" customHeight="1" x14ac:dyDescent="0.3">
      <c r="A30" s="337">
        <v>609</v>
      </c>
      <c r="B30" s="341" t="s">
        <v>1754</v>
      </c>
      <c r="C30" s="40"/>
    </row>
    <row r="31" spans="1:256" s="41" customFormat="1" ht="20.100000000000001" customHeight="1" x14ac:dyDescent="0.3">
      <c r="A31" s="358">
        <v>700</v>
      </c>
      <c r="B31" s="359" t="s">
        <v>1755</v>
      </c>
      <c r="C31" s="40"/>
    </row>
    <row r="32" spans="1:256" s="41" customFormat="1" ht="20.100000000000001" customHeight="1" x14ac:dyDescent="0.3">
      <c r="A32" s="337">
        <v>701</v>
      </c>
      <c r="B32" s="338" t="s">
        <v>1756</v>
      </c>
      <c r="C32" s="40"/>
    </row>
    <row r="33" spans="1:3" s="41" customFormat="1" ht="20.100000000000001" customHeight="1" x14ac:dyDescent="0.3">
      <c r="A33" s="337">
        <v>702</v>
      </c>
      <c r="B33" s="338" t="s">
        <v>1757</v>
      </c>
      <c r="C33" s="40"/>
    </row>
    <row r="34" spans="1:3" s="41" customFormat="1" ht="20.100000000000001" customHeight="1" x14ac:dyDescent="0.3">
      <c r="A34" s="337">
        <v>703</v>
      </c>
      <c r="B34" s="338" t="s">
        <v>1758</v>
      </c>
      <c r="C34" s="40"/>
    </row>
    <row r="35" spans="1:3" s="41" customFormat="1" ht="20.100000000000001" customHeight="1" x14ac:dyDescent="0.3">
      <c r="A35" s="337">
        <v>704</v>
      </c>
      <c r="B35" s="338" t="s">
        <v>1759</v>
      </c>
      <c r="C35" s="40"/>
    </row>
    <row r="36" spans="1:3" s="41" customFormat="1" ht="20.100000000000001" customHeight="1" x14ac:dyDescent="0.3">
      <c r="A36" s="337">
        <v>709</v>
      </c>
      <c r="B36" s="338" t="s">
        <v>315</v>
      </c>
      <c r="C36" s="40"/>
    </row>
    <row r="37" spans="1:3" ht="15.6" x14ac:dyDescent="0.3"/>
    <row r="38" spans="1:3" s="46" customFormat="1" ht="15.6" x14ac:dyDescent="0.3">
      <c r="B38" s="43"/>
    </row>
    <row r="39" spans="1:3" s="46" customFormat="1" ht="15.6" x14ac:dyDescent="0.3">
      <c r="B39" s="43"/>
    </row>
    <row r="40" spans="1:3" s="46" customFormat="1" ht="15.6" x14ac:dyDescent="0.3">
      <c r="B40" s="43"/>
    </row>
    <row r="41" spans="1:3" s="46" customFormat="1" ht="15.6" x14ac:dyDescent="0.3">
      <c r="B41" s="43"/>
    </row>
    <row r="42" spans="1:3" s="46" customFormat="1" ht="15.6" x14ac:dyDescent="0.3">
      <c r="B42" s="43"/>
    </row>
    <row r="43" spans="1:3" s="46" customFormat="1" ht="15.6" x14ac:dyDescent="0.3">
      <c r="B43" s="43"/>
    </row>
    <row r="44" spans="1:3" s="46" customFormat="1" ht="15.6" x14ac:dyDescent="0.3">
      <c r="B44" s="43"/>
    </row>
    <row r="45" spans="1:3" ht="15" customHeight="1" x14ac:dyDescent="0.3"/>
    <row r="46" spans="1:3" ht="15" customHeight="1" x14ac:dyDescent="0.3"/>
    <row r="47" spans="1:3" ht="15" customHeight="1" x14ac:dyDescent="0.3"/>
    <row r="48" spans="1:3"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C8" sqref="C8"/>
    </sheetView>
  </sheetViews>
  <sheetFormatPr baseColWidth="10" defaultColWidth="8.88671875" defaultRowHeight="14.4" x14ac:dyDescent="0.3"/>
  <cols>
    <col min="1" max="1" width="20.6640625" customWidth="1"/>
    <col min="2" max="2" width="2.5546875" customWidth="1"/>
    <col min="3" max="3" width="36.88671875" customWidth="1"/>
    <col min="4" max="4" width="61.6640625" customWidth="1"/>
    <col min="5" max="12" width="11.44140625" hidden="1" customWidth="1"/>
    <col min="13" max="256" width="11.44140625" customWidth="1"/>
  </cols>
  <sheetData>
    <row r="1" spans="1:5" ht="36.75" customHeight="1" thickBot="1" x14ac:dyDescent="0.5">
      <c r="A1" s="811" t="s">
        <v>1760</v>
      </c>
      <c r="B1" s="811"/>
      <c r="C1" s="811"/>
      <c r="D1" s="811"/>
      <c r="E1" s="343"/>
    </row>
    <row r="2" spans="1:5" ht="36" customHeight="1" thickBot="1" x14ac:dyDescent="0.35">
      <c r="A2" s="378" t="s">
        <v>1299</v>
      </c>
      <c r="B2" s="817" t="s">
        <v>1300</v>
      </c>
      <c r="C2" s="817"/>
      <c r="D2" s="379" t="s">
        <v>1761</v>
      </c>
      <c r="E2" s="342"/>
    </row>
    <row r="3" spans="1:5" ht="15" customHeight="1" x14ac:dyDescent="0.3">
      <c r="A3" s="815" t="s">
        <v>1302</v>
      </c>
      <c r="B3" s="380" t="s">
        <v>1762</v>
      </c>
      <c r="C3" s="381"/>
      <c r="D3" s="819" t="s">
        <v>1763</v>
      </c>
    </row>
    <row r="4" spans="1:5" x14ac:dyDescent="0.3">
      <c r="A4" s="818"/>
      <c r="B4" s="344" t="s">
        <v>1764</v>
      </c>
      <c r="C4" s="345" t="s">
        <v>1765</v>
      </c>
      <c r="D4" s="820"/>
    </row>
    <row r="5" spans="1:5" x14ac:dyDescent="0.3">
      <c r="A5" s="818"/>
      <c r="B5" s="346" t="s">
        <v>1764</v>
      </c>
      <c r="C5" s="347" t="s">
        <v>1766</v>
      </c>
      <c r="D5" s="821"/>
    </row>
    <row r="6" spans="1:5" ht="39" customHeight="1" thickBot="1" x14ac:dyDescent="0.35">
      <c r="A6" s="816"/>
      <c r="B6" s="382" t="s">
        <v>1764</v>
      </c>
      <c r="C6" s="383" t="s">
        <v>1767</v>
      </c>
      <c r="D6" s="384" t="s">
        <v>1768</v>
      </c>
    </row>
    <row r="7" spans="1:5" ht="4.5" customHeight="1" thickBot="1" x14ac:dyDescent="0.35">
      <c r="A7" s="396"/>
      <c r="B7" s="396"/>
      <c r="C7" s="400"/>
      <c r="D7" s="401"/>
    </row>
    <row r="8" spans="1:5" ht="116.25" customHeight="1" x14ac:dyDescent="0.3">
      <c r="A8" s="822" t="s">
        <v>1306</v>
      </c>
      <c r="B8" s="385" t="s">
        <v>1764</v>
      </c>
      <c r="C8" s="386" t="s">
        <v>1769</v>
      </c>
      <c r="D8" s="387" t="s">
        <v>1770</v>
      </c>
    </row>
    <row r="9" spans="1:5" ht="76.5" customHeight="1" x14ac:dyDescent="0.3">
      <c r="A9" s="823"/>
      <c r="B9" s="370" t="s">
        <v>1764</v>
      </c>
      <c r="C9" s="369" t="s">
        <v>1771</v>
      </c>
      <c r="D9" s="372" t="s">
        <v>1772</v>
      </c>
    </row>
    <row r="10" spans="1:5" ht="72" customHeight="1" x14ac:dyDescent="0.3">
      <c r="A10" s="823"/>
      <c r="B10" s="370" t="s">
        <v>1764</v>
      </c>
      <c r="C10" s="371" t="s">
        <v>1773</v>
      </c>
      <c r="D10" s="372" t="s">
        <v>1774</v>
      </c>
    </row>
    <row r="11" spans="1:5" ht="36" customHeight="1" x14ac:dyDescent="0.3">
      <c r="A11" s="823"/>
      <c r="B11" s="370" t="s">
        <v>1764</v>
      </c>
      <c r="C11" s="371" t="s">
        <v>1775</v>
      </c>
      <c r="D11" s="373" t="s">
        <v>1776</v>
      </c>
    </row>
    <row r="12" spans="1:5" ht="56.25" customHeight="1" x14ac:dyDescent="0.3">
      <c r="A12" s="823"/>
      <c r="B12" s="370" t="s">
        <v>1764</v>
      </c>
      <c r="C12" s="371" t="s">
        <v>1777</v>
      </c>
      <c r="D12" s="372" t="s">
        <v>1778</v>
      </c>
    </row>
    <row r="13" spans="1:5" ht="37.5" customHeight="1" x14ac:dyDescent="0.3">
      <c r="A13" s="823"/>
      <c r="B13" s="370" t="s">
        <v>1764</v>
      </c>
      <c r="C13" s="371" t="s">
        <v>1779</v>
      </c>
      <c r="D13" s="372" t="s">
        <v>1780</v>
      </c>
    </row>
    <row r="14" spans="1:5" ht="38.25" customHeight="1" thickBot="1" x14ac:dyDescent="0.35">
      <c r="A14" s="824"/>
      <c r="B14" s="388" t="s">
        <v>1764</v>
      </c>
      <c r="C14" s="389" t="s">
        <v>1781</v>
      </c>
      <c r="D14" s="390" t="s">
        <v>1782</v>
      </c>
    </row>
    <row r="15" spans="1:5" ht="4.5" customHeight="1" thickBot="1" x14ac:dyDescent="0.35">
      <c r="A15" s="283"/>
      <c r="B15" s="402"/>
      <c r="C15" s="403"/>
      <c r="D15" s="404"/>
    </row>
    <row r="16" spans="1:5" ht="43.5" customHeight="1" x14ac:dyDescent="0.3">
      <c r="A16" s="825" t="s">
        <v>1783</v>
      </c>
      <c r="B16" s="391" t="s">
        <v>1764</v>
      </c>
      <c r="C16" s="392" t="s">
        <v>1784</v>
      </c>
      <c r="D16" s="393" t="s">
        <v>1785</v>
      </c>
    </row>
    <row r="17" spans="1:4" ht="50.25" customHeight="1" x14ac:dyDescent="0.3">
      <c r="A17" s="826"/>
      <c r="B17" s="348" t="s">
        <v>1764</v>
      </c>
      <c r="C17" s="349" t="s">
        <v>1786</v>
      </c>
      <c r="D17" s="374" t="s">
        <v>1787</v>
      </c>
    </row>
    <row r="18" spans="1:4" ht="54.75" customHeight="1" thickBot="1" x14ac:dyDescent="0.35">
      <c r="A18" s="827"/>
      <c r="B18" s="375" t="s">
        <v>1764</v>
      </c>
      <c r="C18" s="376" t="s">
        <v>1788</v>
      </c>
      <c r="D18" s="377" t="s">
        <v>1789</v>
      </c>
    </row>
    <row r="19" spans="1:4" ht="4.5" customHeight="1" thickBot="1" x14ac:dyDescent="0.35">
      <c r="A19" s="405"/>
      <c r="B19" s="406"/>
      <c r="C19" s="403"/>
      <c r="D19" s="404"/>
    </row>
    <row r="20" spans="1:4" ht="59.25" customHeight="1" x14ac:dyDescent="0.3">
      <c r="A20" s="813" t="s">
        <v>1318</v>
      </c>
      <c r="B20" s="394" t="s">
        <v>1764</v>
      </c>
      <c r="C20" s="395" t="s">
        <v>1790</v>
      </c>
      <c r="D20" s="387" t="s">
        <v>1791</v>
      </c>
    </row>
    <row r="21" spans="1:4" ht="25.5" customHeight="1" thickBot="1" x14ac:dyDescent="0.35">
      <c r="A21" s="814"/>
      <c r="B21" s="388" t="s">
        <v>1764</v>
      </c>
      <c r="C21" s="389" t="s">
        <v>1792</v>
      </c>
      <c r="D21" s="390" t="s">
        <v>1793</v>
      </c>
    </row>
    <row r="22" spans="1:4" ht="4.5" customHeight="1" thickBot="1" x14ac:dyDescent="0.35">
      <c r="A22" s="407"/>
      <c r="B22" s="397"/>
      <c r="C22" s="398"/>
      <c r="D22" s="399"/>
    </row>
    <row r="23" spans="1:4" ht="37.5" customHeight="1" x14ac:dyDescent="0.3">
      <c r="A23" s="815" t="s">
        <v>1321</v>
      </c>
      <c r="B23" s="391" t="s">
        <v>1764</v>
      </c>
      <c r="C23" s="392" t="s">
        <v>1322</v>
      </c>
      <c r="D23" s="393" t="s">
        <v>1794</v>
      </c>
    </row>
    <row r="24" spans="1:4" ht="29.25" customHeight="1" thickBot="1" x14ac:dyDescent="0.35">
      <c r="A24" s="816"/>
      <c r="B24" s="375" t="s">
        <v>1764</v>
      </c>
      <c r="C24" s="376" t="s">
        <v>1795</v>
      </c>
      <c r="D24" s="377" t="s">
        <v>1796</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zoomScale="90" zoomScaleNormal="90" workbookViewId="0">
      <selection activeCell="C5" sqref="C5:C13"/>
    </sheetView>
  </sheetViews>
  <sheetFormatPr baseColWidth="10" defaultColWidth="8.88671875" defaultRowHeight="14.4" x14ac:dyDescent="0.3"/>
  <cols>
    <col min="1" max="1" width="3.109375" customWidth="1"/>
    <col min="2" max="2" width="7.33203125" customWidth="1"/>
    <col min="3" max="3" width="110.88671875" customWidth="1"/>
    <col min="4" max="256" width="11.44140625" customWidth="1"/>
  </cols>
  <sheetData>
    <row r="1" spans="2:3" ht="23.25" customHeight="1" thickTop="1" x14ac:dyDescent="0.3">
      <c r="B1" s="453" t="s">
        <v>3</v>
      </c>
      <c r="C1" s="454"/>
    </row>
    <row r="2" spans="2:3" ht="18" customHeight="1" x14ac:dyDescent="0.3">
      <c r="B2" s="455"/>
      <c r="C2" s="456"/>
    </row>
    <row r="3" spans="2:3" ht="21" x14ac:dyDescent="0.3">
      <c r="B3" s="160"/>
      <c r="C3" s="161" t="str">
        <f>'Objetivos PMD'!$B$3</f>
        <v>Municipio:  DIF Totatiche, Jalisco</v>
      </c>
    </row>
    <row r="4" spans="2:3" ht="21" x14ac:dyDescent="0.3">
      <c r="B4" s="160" t="s">
        <v>1</v>
      </c>
      <c r="C4" s="162" t="s">
        <v>2</v>
      </c>
    </row>
    <row r="5" spans="2:3" ht="34.5" customHeight="1" x14ac:dyDescent="0.3">
      <c r="B5" s="68">
        <v>1</v>
      </c>
      <c r="C5" s="70" t="s">
        <v>1807</v>
      </c>
    </row>
    <row r="6" spans="2:3" ht="34.5" customHeight="1" x14ac:dyDescent="0.3">
      <c r="B6" s="68">
        <v>2</v>
      </c>
      <c r="C6" s="48" t="s">
        <v>1808</v>
      </c>
    </row>
    <row r="7" spans="2:3" ht="34.5" customHeight="1" x14ac:dyDescent="0.3">
      <c r="B7" s="68">
        <v>3</v>
      </c>
      <c r="C7" s="48" t="s">
        <v>1809</v>
      </c>
    </row>
    <row r="8" spans="2:3" ht="34.5" customHeight="1" x14ac:dyDescent="0.3">
      <c r="B8" s="68">
        <v>4</v>
      </c>
      <c r="C8" s="48" t="s">
        <v>1810</v>
      </c>
    </row>
    <row r="9" spans="2:3" ht="34.5" customHeight="1" x14ac:dyDescent="0.3">
      <c r="B9" s="68">
        <v>5</v>
      </c>
      <c r="C9" s="70" t="s">
        <v>1811</v>
      </c>
    </row>
    <row r="10" spans="2:3" ht="34.5" customHeight="1" x14ac:dyDescent="0.3">
      <c r="B10" s="68">
        <v>6</v>
      </c>
      <c r="C10" s="216" t="s">
        <v>1812</v>
      </c>
    </row>
    <row r="11" spans="2:3" ht="34.5" customHeight="1" x14ac:dyDescent="0.3">
      <c r="B11" s="68">
        <v>7</v>
      </c>
      <c r="C11" s="216" t="s">
        <v>1813</v>
      </c>
    </row>
    <row r="12" spans="2:3" ht="46.8" x14ac:dyDescent="0.3">
      <c r="B12" s="68">
        <v>8</v>
      </c>
      <c r="C12" s="48" t="s">
        <v>1814</v>
      </c>
    </row>
    <row r="13" spans="2:3" ht="62.4" x14ac:dyDescent="0.3">
      <c r="B13" s="68">
        <v>9</v>
      </c>
      <c r="C13" s="48" t="s">
        <v>1815</v>
      </c>
    </row>
    <row r="14" spans="2:3" ht="34.5" customHeight="1" x14ac:dyDescent="0.3">
      <c r="B14" s="68">
        <v>10</v>
      </c>
      <c r="C14" s="48"/>
    </row>
    <row r="15" spans="2:3" ht="34.5" customHeight="1" thickBot="1" x14ac:dyDescent="0.35">
      <c r="B15" s="69">
        <v>11</v>
      </c>
      <c r="C15" s="49"/>
    </row>
    <row r="16" spans="2:3" ht="15" thickTop="1" x14ac:dyDescent="0.3"/>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37"/>
  <sheetViews>
    <sheetView showGridLines="0" topLeftCell="B1" workbookViewId="0">
      <selection activeCell="B3" sqref="B3:BB3"/>
    </sheetView>
  </sheetViews>
  <sheetFormatPr baseColWidth="10" defaultColWidth="8.88671875" defaultRowHeight="14.4" x14ac:dyDescent="0.3"/>
  <cols>
    <col min="1" max="1" width="1.44140625" customWidth="1"/>
    <col min="2" max="28" width="1.6640625" customWidth="1"/>
    <col min="29" max="29" width="1.44140625" customWidth="1"/>
    <col min="30" max="45" width="1.6640625" customWidth="1"/>
    <col min="46" max="46" width="3" customWidth="1"/>
    <col min="47" max="94" width="1.6640625" customWidth="1"/>
    <col min="95" max="256" width="11.44140625" customWidth="1"/>
  </cols>
  <sheetData>
    <row r="1" spans="2:83" ht="15" customHeight="1" x14ac:dyDescent="0.3">
      <c r="B1" s="503" t="s">
        <v>4</v>
      </c>
      <c r="C1" s="504"/>
      <c r="D1" s="504"/>
      <c r="E1" s="504"/>
      <c r="F1" s="504"/>
      <c r="G1" s="504"/>
      <c r="H1" s="504"/>
      <c r="I1" s="504"/>
      <c r="J1" s="504"/>
      <c r="K1" s="504"/>
      <c r="L1" s="504"/>
      <c r="M1" s="504"/>
      <c r="N1" s="504"/>
      <c r="O1" s="504"/>
      <c r="P1" s="504"/>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6"/>
    </row>
    <row r="2" spans="2:83" ht="9" customHeight="1" x14ac:dyDescent="0.3">
      <c r="B2" s="507"/>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c r="BD2" s="508"/>
      <c r="BE2" s="508"/>
      <c r="BF2" s="508"/>
      <c r="BG2" s="508"/>
      <c r="BH2" s="508"/>
      <c r="BI2" s="508"/>
      <c r="BJ2" s="508"/>
      <c r="BK2" s="508"/>
      <c r="BL2" s="508"/>
      <c r="BM2" s="508"/>
      <c r="BN2" s="508"/>
      <c r="BO2" s="508"/>
      <c r="BP2" s="508"/>
      <c r="BQ2" s="508"/>
      <c r="BR2" s="508"/>
      <c r="BS2" s="508"/>
      <c r="BT2" s="508"/>
      <c r="BU2" s="508"/>
      <c r="BV2" s="508"/>
      <c r="BW2" s="508"/>
      <c r="BX2" s="508"/>
      <c r="BY2" s="508"/>
      <c r="BZ2" s="508"/>
      <c r="CA2" s="508"/>
      <c r="CB2" s="508"/>
      <c r="CC2" s="509"/>
    </row>
    <row r="3" spans="2:83" ht="15" customHeight="1" x14ac:dyDescent="0.3">
      <c r="B3" s="510" t="s">
        <v>1816</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426"/>
      <c r="BD3" s="426"/>
      <c r="BE3" s="426"/>
      <c r="BF3" s="426"/>
      <c r="BG3" s="426"/>
      <c r="BH3" s="426"/>
      <c r="BI3" s="426"/>
      <c r="BJ3" s="426"/>
      <c r="BK3" s="426"/>
      <c r="BL3" s="426"/>
      <c r="BM3" s="426"/>
      <c r="BN3" s="163"/>
      <c r="BO3" s="163"/>
      <c r="BP3" s="163"/>
      <c r="BQ3" s="163"/>
      <c r="BR3" s="163"/>
      <c r="BS3" s="163"/>
      <c r="BT3" s="163"/>
      <c r="BU3" s="163"/>
      <c r="BV3" s="163"/>
      <c r="BW3" s="163"/>
      <c r="BX3" s="163"/>
      <c r="BY3" s="163"/>
      <c r="BZ3" s="163"/>
      <c r="CA3" s="163"/>
      <c r="CB3" s="163"/>
      <c r="CC3" s="164"/>
      <c r="CD3" s="165"/>
    </row>
    <row r="4" spans="2:83" s="1" customFormat="1" ht="15" customHeight="1" x14ac:dyDescent="0.3">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row>
    <row r="5" spans="2:83" ht="22.5" customHeight="1" x14ac:dyDescent="0.3">
      <c r="B5" s="512" t="s">
        <v>5</v>
      </c>
      <c r="C5" s="512"/>
      <c r="D5" s="512"/>
      <c r="E5" s="512"/>
      <c r="F5" s="512"/>
      <c r="G5" s="512"/>
      <c r="H5" s="512"/>
      <c r="I5" s="512"/>
      <c r="J5" s="512"/>
      <c r="K5" s="512"/>
      <c r="L5" s="512"/>
      <c r="M5" s="512"/>
      <c r="N5" s="512"/>
      <c r="O5" s="512"/>
      <c r="P5" s="512"/>
      <c r="Q5" s="512"/>
      <c r="R5" s="512"/>
      <c r="S5" s="512"/>
      <c r="T5" s="512"/>
      <c r="U5" s="512"/>
      <c r="V5" s="512"/>
      <c r="W5" s="512" t="s">
        <v>6</v>
      </c>
      <c r="X5" s="512"/>
      <c r="Y5" s="512"/>
      <c r="Z5" s="512"/>
      <c r="AA5" s="512"/>
      <c r="AB5" s="512"/>
      <c r="AC5" s="512"/>
      <c r="AD5" s="512" t="s">
        <v>7</v>
      </c>
      <c r="AE5" s="512"/>
      <c r="AF5" s="512"/>
      <c r="AG5" s="512"/>
      <c r="AH5" s="512"/>
      <c r="AI5" s="512"/>
      <c r="AJ5" s="512"/>
      <c r="AK5" s="512" t="s">
        <v>8</v>
      </c>
      <c r="AL5" s="512"/>
      <c r="AM5" s="512"/>
      <c r="AN5" s="512"/>
      <c r="AO5" s="512"/>
      <c r="AP5" s="512"/>
      <c r="AQ5" s="512"/>
      <c r="AR5" s="512"/>
      <c r="AS5" s="512"/>
      <c r="AT5" s="512"/>
      <c r="AU5" s="512"/>
      <c r="AV5" s="512" t="s">
        <v>9</v>
      </c>
      <c r="AW5" s="512"/>
      <c r="AX5" s="512"/>
      <c r="AY5" s="512"/>
      <c r="AZ5" s="512"/>
      <c r="BA5" s="512"/>
      <c r="BB5" s="512"/>
      <c r="BC5" s="513" t="s">
        <v>10</v>
      </c>
      <c r="BD5" s="514"/>
      <c r="BE5" s="514"/>
      <c r="BF5" s="514"/>
      <c r="BG5" s="514"/>
      <c r="BH5" s="514"/>
      <c r="BI5" s="514"/>
      <c r="BJ5" s="514"/>
      <c r="BK5" s="514"/>
      <c r="BL5" s="514"/>
      <c r="BM5" s="515"/>
      <c r="BN5" s="519" t="s">
        <v>11</v>
      </c>
      <c r="BO5" s="519"/>
      <c r="BP5" s="519"/>
      <c r="BQ5" s="519"/>
      <c r="BR5" s="519"/>
      <c r="BS5" s="519"/>
      <c r="BT5" s="519"/>
      <c r="BU5" s="519"/>
      <c r="BV5" s="519"/>
      <c r="BW5" s="519"/>
      <c r="BX5" s="519"/>
      <c r="BY5" s="519"/>
      <c r="BZ5" s="519"/>
      <c r="CA5" s="519"/>
      <c r="CB5" s="519"/>
      <c r="CC5" s="519"/>
      <c r="CD5" s="519"/>
      <c r="CE5" s="519"/>
    </row>
    <row r="6" spans="2:83" ht="21.75" customHeight="1" x14ac:dyDescent="0.3">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512"/>
      <c r="AT6" s="512"/>
      <c r="AU6" s="512"/>
      <c r="AV6" s="512"/>
      <c r="AW6" s="512"/>
      <c r="AX6" s="512"/>
      <c r="AY6" s="512"/>
      <c r="AZ6" s="512"/>
      <c r="BA6" s="512"/>
      <c r="BB6" s="512"/>
      <c r="BC6" s="516"/>
      <c r="BD6" s="517"/>
      <c r="BE6" s="517"/>
      <c r="BF6" s="517"/>
      <c r="BG6" s="517"/>
      <c r="BH6" s="517"/>
      <c r="BI6" s="517"/>
      <c r="BJ6" s="517"/>
      <c r="BK6" s="517"/>
      <c r="BL6" s="517"/>
      <c r="BM6" s="518"/>
      <c r="BN6" s="519" t="s">
        <v>12</v>
      </c>
      <c r="BO6" s="519"/>
      <c r="BP6" s="519"/>
      <c r="BQ6" s="519"/>
      <c r="BR6" s="519"/>
      <c r="BS6" s="519"/>
      <c r="BT6" s="519" t="s">
        <v>13</v>
      </c>
      <c r="BU6" s="519"/>
      <c r="BV6" s="519"/>
      <c r="BW6" s="519"/>
      <c r="BX6" s="519"/>
      <c r="BY6" s="519"/>
      <c r="BZ6" s="519" t="s">
        <v>14</v>
      </c>
      <c r="CA6" s="519"/>
      <c r="CB6" s="519"/>
      <c r="CC6" s="519"/>
      <c r="CD6" s="519"/>
      <c r="CE6" s="519"/>
    </row>
    <row r="7" spans="2:83" ht="85.8" customHeight="1" x14ac:dyDescent="0.3">
      <c r="B7" s="495" t="s">
        <v>1832</v>
      </c>
      <c r="C7" s="496"/>
      <c r="D7" s="496"/>
      <c r="E7" s="496"/>
      <c r="F7" s="496"/>
      <c r="G7" s="496"/>
      <c r="H7" s="496"/>
      <c r="I7" s="496"/>
      <c r="J7" s="496"/>
      <c r="K7" s="496"/>
      <c r="L7" s="496"/>
      <c r="M7" s="496"/>
      <c r="N7" s="496"/>
      <c r="O7" s="496"/>
      <c r="P7" s="496"/>
      <c r="Q7" s="458"/>
      <c r="R7" s="458"/>
      <c r="S7" s="458"/>
      <c r="T7" s="458"/>
      <c r="U7" s="458"/>
      <c r="V7" s="459"/>
      <c r="W7" s="488" t="s">
        <v>18</v>
      </c>
      <c r="X7" s="467"/>
      <c r="Y7" s="467"/>
      <c r="Z7" s="467"/>
      <c r="AA7" s="467"/>
      <c r="AB7" s="467"/>
      <c r="AC7" s="468"/>
      <c r="AD7" s="480" t="s">
        <v>17</v>
      </c>
      <c r="AE7" s="481"/>
      <c r="AF7" s="481"/>
      <c r="AG7" s="481"/>
      <c r="AH7" s="481"/>
      <c r="AI7" s="481"/>
      <c r="AJ7" s="482"/>
      <c r="AK7" s="488" t="s">
        <v>1825</v>
      </c>
      <c r="AL7" s="497"/>
      <c r="AM7" s="497"/>
      <c r="AN7" s="497"/>
      <c r="AO7" s="497"/>
      <c r="AP7" s="497"/>
      <c r="AQ7" s="497"/>
      <c r="AR7" s="497"/>
      <c r="AS7" s="497"/>
      <c r="AT7" s="497"/>
      <c r="AU7" s="498"/>
      <c r="AV7" s="488" t="s">
        <v>1819</v>
      </c>
      <c r="AW7" s="467"/>
      <c r="AX7" s="467"/>
      <c r="AY7" s="467"/>
      <c r="AZ7" s="467"/>
      <c r="BA7" s="467"/>
      <c r="BB7" s="468"/>
      <c r="BC7" s="486" t="s">
        <v>1301</v>
      </c>
      <c r="BD7" s="481"/>
      <c r="BE7" s="481"/>
      <c r="BF7" s="481"/>
      <c r="BG7" s="481"/>
      <c r="BH7" s="481"/>
      <c r="BI7" s="481"/>
      <c r="BJ7" s="481"/>
      <c r="BK7" s="481"/>
      <c r="BL7" s="481"/>
      <c r="BM7" s="482"/>
      <c r="BN7" s="489">
        <v>147</v>
      </c>
      <c r="BO7" s="490"/>
      <c r="BP7" s="490"/>
      <c r="BQ7" s="490"/>
      <c r="BR7" s="490"/>
      <c r="BS7" s="491"/>
      <c r="BT7" s="489">
        <v>120</v>
      </c>
      <c r="BU7" s="490"/>
      <c r="BV7" s="490"/>
      <c r="BW7" s="490"/>
      <c r="BX7" s="490"/>
      <c r="BY7" s="491"/>
      <c r="BZ7" s="489">
        <v>90</v>
      </c>
      <c r="CA7" s="490"/>
      <c r="CB7" s="490"/>
      <c r="CC7" s="490"/>
      <c r="CD7" s="490"/>
      <c r="CE7" s="491"/>
    </row>
    <row r="8" spans="2:83" x14ac:dyDescent="0.3">
      <c r="B8" s="460"/>
      <c r="C8" s="461"/>
      <c r="D8" s="461"/>
      <c r="E8" s="461"/>
      <c r="F8" s="461"/>
      <c r="G8" s="461"/>
      <c r="H8" s="461"/>
      <c r="I8" s="461"/>
      <c r="J8" s="461"/>
      <c r="K8" s="461"/>
      <c r="L8" s="461"/>
      <c r="M8" s="461"/>
      <c r="N8" s="461"/>
      <c r="O8" s="461"/>
      <c r="P8" s="461"/>
      <c r="Q8" s="461"/>
      <c r="R8" s="461"/>
      <c r="S8" s="461"/>
      <c r="T8" s="461"/>
      <c r="U8" s="461"/>
      <c r="V8" s="462"/>
      <c r="W8" s="477"/>
      <c r="X8" s="478"/>
      <c r="Y8" s="478"/>
      <c r="Z8" s="478"/>
      <c r="AA8" s="478"/>
      <c r="AB8" s="478"/>
      <c r="AC8" s="479"/>
      <c r="AD8" s="483"/>
      <c r="AE8" s="484"/>
      <c r="AF8" s="484"/>
      <c r="AG8" s="484"/>
      <c r="AH8" s="484"/>
      <c r="AI8" s="484"/>
      <c r="AJ8" s="485"/>
      <c r="AK8" s="499"/>
      <c r="AL8" s="500"/>
      <c r="AM8" s="500"/>
      <c r="AN8" s="500"/>
      <c r="AO8" s="500"/>
      <c r="AP8" s="500"/>
      <c r="AQ8" s="500"/>
      <c r="AR8" s="500"/>
      <c r="AS8" s="500"/>
      <c r="AT8" s="500"/>
      <c r="AU8" s="501"/>
      <c r="AV8" s="477"/>
      <c r="AW8" s="478"/>
      <c r="AX8" s="478"/>
      <c r="AY8" s="478"/>
      <c r="AZ8" s="478"/>
      <c r="BA8" s="478"/>
      <c r="BB8" s="479"/>
      <c r="BC8" s="483"/>
      <c r="BD8" s="484"/>
      <c r="BE8" s="484"/>
      <c r="BF8" s="484"/>
      <c r="BG8" s="484"/>
      <c r="BH8" s="484"/>
      <c r="BI8" s="484"/>
      <c r="BJ8" s="484"/>
      <c r="BK8" s="484"/>
      <c r="BL8" s="484"/>
      <c r="BM8" s="485"/>
      <c r="BN8" s="492"/>
      <c r="BO8" s="493"/>
      <c r="BP8" s="493"/>
      <c r="BQ8" s="493"/>
      <c r="BR8" s="493"/>
      <c r="BS8" s="494"/>
      <c r="BT8" s="492"/>
      <c r="BU8" s="493"/>
      <c r="BV8" s="493"/>
      <c r="BW8" s="493"/>
      <c r="BX8" s="493"/>
      <c r="BY8" s="494"/>
      <c r="BZ8" s="492"/>
      <c r="CA8" s="493"/>
      <c r="CB8" s="493"/>
      <c r="CC8" s="493"/>
      <c r="CD8" s="493"/>
      <c r="CE8" s="494"/>
    </row>
    <row r="9" spans="2:83" ht="57.9" customHeight="1" x14ac:dyDescent="0.3">
      <c r="B9" s="457" t="s">
        <v>1826</v>
      </c>
      <c r="C9" s="458"/>
      <c r="D9" s="458"/>
      <c r="E9" s="458"/>
      <c r="F9" s="458"/>
      <c r="G9" s="458"/>
      <c r="H9" s="458"/>
      <c r="I9" s="458"/>
      <c r="J9" s="458"/>
      <c r="K9" s="458"/>
      <c r="L9" s="458"/>
      <c r="M9" s="458"/>
      <c r="N9" s="458"/>
      <c r="O9" s="458"/>
      <c r="P9" s="458"/>
      <c r="Q9" s="458"/>
      <c r="R9" s="458"/>
      <c r="S9" s="458"/>
      <c r="T9" s="458"/>
      <c r="U9" s="458"/>
      <c r="V9" s="459"/>
      <c r="W9" s="466" t="s">
        <v>16</v>
      </c>
      <c r="X9" s="467"/>
      <c r="Y9" s="467"/>
      <c r="Z9" s="467"/>
      <c r="AA9" s="467"/>
      <c r="AB9" s="467"/>
      <c r="AC9" s="468"/>
      <c r="AD9" s="480" t="s">
        <v>15</v>
      </c>
      <c r="AE9" s="481"/>
      <c r="AF9" s="481"/>
      <c r="AG9" s="481"/>
      <c r="AH9" s="481"/>
      <c r="AI9" s="481"/>
      <c r="AJ9" s="482"/>
      <c r="AK9" s="487" t="s">
        <v>1827</v>
      </c>
      <c r="AL9" s="471"/>
      <c r="AM9" s="471"/>
      <c r="AN9" s="471"/>
      <c r="AO9" s="471"/>
      <c r="AP9" s="471"/>
      <c r="AQ9" s="471"/>
      <c r="AR9" s="471"/>
      <c r="AS9" s="471"/>
      <c r="AT9" s="471"/>
      <c r="AU9" s="472"/>
      <c r="AV9" s="488" t="s">
        <v>1102</v>
      </c>
      <c r="AW9" s="467"/>
      <c r="AX9" s="467"/>
      <c r="AY9" s="467"/>
      <c r="AZ9" s="467"/>
      <c r="BA9" s="467"/>
      <c r="BB9" s="468"/>
      <c r="BC9" s="486" t="s">
        <v>1301</v>
      </c>
      <c r="BD9" s="481"/>
      <c r="BE9" s="481"/>
      <c r="BF9" s="481"/>
      <c r="BG9" s="481"/>
      <c r="BH9" s="481"/>
      <c r="BI9" s="481"/>
      <c r="BJ9" s="481"/>
      <c r="BK9" s="481"/>
      <c r="BL9" s="481"/>
      <c r="BM9" s="482"/>
      <c r="BN9" s="489">
        <v>73</v>
      </c>
      <c r="BO9" s="490"/>
      <c r="BP9" s="490"/>
      <c r="BQ9" s="490"/>
      <c r="BR9" s="490"/>
      <c r="BS9" s="491"/>
      <c r="BT9" s="489">
        <v>60</v>
      </c>
      <c r="BU9" s="490"/>
      <c r="BV9" s="490"/>
      <c r="BW9" s="490"/>
      <c r="BX9" s="490"/>
      <c r="BY9" s="491"/>
      <c r="BZ9" s="489">
        <v>45</v>
      </c>
      <c r="CA9" s="490"/>
      <c r="CB9" s="490"/>
      <c r="CC9" s="490"/>
      <c r="CD9" s="490"/>
      <c r="CE9" s="491"/>
    </row>
    <row r="10" spans="2:83" x14ac:dyDescent="0.3">
      <c r="B10" s="460"/>
      <c r="C10" s="461"/>
      <c r="D10" s="461"/>
      <c r="E10" s="461"/>
      <c r="F10" s="461"/>
      <c r="G10" s="461"/>
      <c r="H10" s="461"/>
      <c r="I10" s="461"/>
      <c r="J10" s="461"/>
      <c r="K10" s="461"/>
      <c r="L10" s="461"/>
      <c r="M10" s="461"/>
      <c r="N10" s="461"/>
      <c r="O10" s="461"/>
      <c r="P10" s="461"/>
      <c r="Q10" s="461"/>
      <c r="R10" s="461"/>
      <c r="S10" s="461"/>
      <c r="T10" s="461"/>
      <c r="U10" s="461"/>
      <c r="V10" s="462"/>
      <c r="W10" s="477"/>
      <c r="X10" s="478"/>
      <c r="Y10" s="478"/>
      <c r="Z10" s="478"/>
      <c r="AA10" s="478"/>
      <c r="AB10" s="478"/>
      <c r="AC10" s="479"/>
      <c r="AD10" s="483"/>
      <c r="AE10" s="484"/>
      <c r="AF10" s="484"/>
      <c r="AG10" s="484"/>
      <c r="AH10" s="484"/>
      <c r="AI10" s="484"/>
      <c r="AJ10" s="485"/>
      <c r="AK10" s="473"/>
      <c r="AL10" s="474"/>
      <c r="AM10" s="474"/>
      <c r="AN10" s="474"/>
      <c r="AO10" s="474"/>
      <c r="AP10" s="474"/>
      <c r="AQ10" s="474"/>
      <c r="AR10" s="474"/>
      <c r="AS10" s="474"/>
      <c r="AT10" s="474"/>
      <c r="AU10" s="475"/>
      <c r="AV10" s="477"/>
      <c r="AW10" s="478"/>
      <c r="AX10" s="478"/>
      <c r="AY10" s="478"/>
      <c r="AZ10" s="478"/>
      <c r="BA10" s="478"/>
      <c r="BB10" s="479"/>
      <c r="BC10" s="483"/>
      <c r="BD10" s="484"/>
      <c r="BE10" s="484"/>
      <c r="BF10" s="484"/>
      <c r="BG10" s="484"/>
      <c r="BH10" s="484"/>
      <c r="BI10" s="484"/>
      <c r="BJ10" s="484"/>
      <c r="BK10" s="484"/>
      <c r="BL10" s="484"/>
      <c r="BM10" s="485"/>
      <c r="BN10" s="492"/>
      <c r="BO10" s="493"/>
      <c r="BP10" s="493"/>
      <c r="BQ10" s="493"/>
      <c r="BR10" s="493"/>
      <c r="BS10" s="494"/>
      <c r="BT10" s="492"/>
      <c r="BU10" s="493"/>
      <c r="BV10" s="493"/>
      <c r="BW10" s="493"/>
      <c r="BX10" s="493"/>
      <c r="BY10" s="494"/>
      <c r="BZ10" s="492"/>
      <c r="CA10" s="493"/>
      <c r="CB10" s="493"/>
      <c r="CC10" s="493"/>
      <c r="CD10" s="493"/>
      <c r="CE10" s="494"/>
    </row>
    <row r="11" spans="2:83" ht="57.9" customHeight="1" x14ac:dyDescent="0.3">
      <c r="B11" s="457" t="s">
        <v>1829</v>
      </c>
      <c r="C11" s="458"/>
      <c r="D11" s="458"/>
      <c r="E11" s="458"/>
      <c r="F11" s="458"/>
      <c r="G11" s="458"/>
      <c r="H11" s="458"/>
      <c r="I11" s="458"/>
      <c r="J11" s="458"/>
      <c r="K11" s="458"/>
      <c r="L11" s="458"/>
      <c r="M11" s="458"/>
      <c r="N11" s="458"/>
      <c r="O11" s="458"/>
      <c r="P11" s="458"/>
      <c r="Q11" s="458"/>
      <c r="R11" s="458"/>
      <c r="S11" s="458"/>
      <c r="T11" s="458"/>
      <c r="U11" s="458"/>
      <c r="V11" s="459"/>
      <c r="W11" s="466" t="s">
        <v>16</v>
      </c>
      <c r="X11" s="467"/>
      <c r="Y11" s="467"/>
      <c r="Z11" s="467"/>
      <c r="AA11" s="467"/>
      <c r="AB11" s="467"/>
      <c r="AC11" s="468"/>
      <c r="AD11" s="480" t="s">
        <v>17</v>
      </c>
      <c r="AE11" s="481"/>
      <c r="AF11" s="481"/>
      <c r="AG11" s="481"/>
      <c r="AH11" s="481"/>
      <c r="AI11" s="481"/>
      <c r="AJ11" s="482"/>
      <c r="AK11" s="470" t="s">
        <v>1828</v>
      </c>
      <c r="AL11" s="471"/>
      <c r="AM11" s="471"/>
      <c r="AN11" s="471"/>
      <c r="AO11" s="471"/>
      <c r="AP11" s="471"/>
      <c r="AQ11" s="471"/>
      <c r="AR11" s="471"/>
      <c r="AS11" s="471"/>
      <c r="AT11" s="471"/>
      <c r="AU11" s="472"/>
      <c r="AV11" s="466" t="s">
        <v>1102</v>
      </c>
      <c r="AW11" s="467"/>
      <c r="AX11" s="467"/>
      <c r="AY11" s="467"/>
      <c r="AZ11" s="467"/>
      <c r="BA11" s="467"/>
      <c r="BB11" s="468"/>
      <c r="BC11" s="486" t="s">
        <v>1301</v>
      </c>
      <c r="BD11" s="481"/>
      <c r="BE11" s="481"/>
      <c r="BF11" s="481"/>
      <c r="BG11" s="481"/>
      <c r="BH11" s="481"/>
      <c r="BI11" s="481"/>
      <c r="BJ11" s="481"/>
      <c r="BK11" s="481"/>
      <c r="BL11" s="481"/>
      <c r="BM11" s="482"/>
      <c r="BN11" s="457">
        <v>310</v>
      </c>
      <c r="BO11" s="458"/>
      <c r="BP11" s="458"/>
      <c r="BQ11" s="458"/>
      <c r="BR11" s="458"/>
      <c r="BS11" s="459"/>
      <c r="BT11" s="457">
        <v>280</v>
      </c>
      <c r="BU11" s="458"/>
      <c r="BV11" s="458"/>
      <c r="BW11" s="458"/>
      <c r="BX11" s="458"/>
      <c r="BY11" s="459"/>
      <c r="BZ11" s="457">
        <v>230</v>
      </c>
      <c r="CA11" s="458"/>
      <c r="CB11" s="458"/>
      <c r="CC11" s="458"/>
      <c r="CD11" s="458"/>
      <c r="CE11" s="459"/>
    </row>
    <row r="12" spans="2:83" ht="31.2" customHeight="1" x14ac:dyDescent="0.3">
      <c r="B12" s="460"/>
      <c r="C12" s="461"/>
      <c r="D12" s="461"/>
      <c r="E12" s="461"/>
      <c r="F12" s="461"/>
      <c r="G12" s="461"/>
      <c r="H12" s="461"/>
      <c r="I12" s="461"/>
      <c r="J12" s="461"/>
      <c r="K12" s="461"/>
      <c r="L12" s="461"/>
      <c r="M12" s="461"/>
      <c r="N12" s="461"/>
      <c r="O12" s="461"/>
      <c r="P12" s="461"/>
      <c r="Q12" s="461"/>
      <c r="R12" s="461"/>
      <c r="S12" s="461"/>
      <c r="T12" s="461"/>
      <c r="U12" s="461"/>
      <c r="V12" s="462"/>
      <c r="W12" s="477"/>
      <c r="X12" s="478"/>
      <c r="Y12" s="478"/>
      <c r="Z12" s="478"/>
      <c r="AA12" s="478"/>
      <c r="AB12" s="478"/>
      <c r="AC12" s="479"/>
      <c r="AD12" s="483"/>
      <c r="AE12" s="484"/>
      <c r="AF12" s="484"/>
      <c r="AG12" s="484"/>
      <c r="AH12" s="484"/>
      <c r="AI12" s="484"/>
      <c r="AJ12" s="485"/>
      <c r="AK12" s="473"/>
      <c r="AL12" s="474"/>
      <c r="AM12" s="474"/>
      <c r="AN12" s="474"/>
      <c r="AO12" s="474"/>
      <c r="AP12" s="474"/>
      <c r="AQ12" s="474"/>
      <c r="AR12" s="474"/>
      <c r="AS12" s="474"/>
      <c r="AT12" s="474"/>
      <c r="AU12" s="475"/>
      <c r="AV12" s="477"/>
      <c r="AW12" s="478"/>
      <c r="AX12" s="478"/>
      <c r="AY12" s="478"/>
      <c r="AZ12" s="478"/>
      <c r="BA12" s="478"/>
      <c r="BB12" s="479"/>
      <c r="BC12" s="483"/>
      <c r="BD12" s="484"/>
      <c r="BE12" s="484"/>
      <c r="BF12" s="484"/>
      <c r="BG12" s="484"/>
      <c r="BH12" s="484"/>
      <c r="BI12" s="484"/>
      <c r="BJ12" s="484"/>
      <c r="BK12" s="484"/>
      <c r="BL12" s="484"/>
      <c r="BM12" s="485"/>
      <c r="BN12" s="460"/>
      <c r="BO12" s="461"/>
      <c r="BP12" s="461"/>
      <c r="BQ12" s="461"/>
      <c r="BR12" s="461"/>
      <c r="BS12" s="462"/>
      <c r="BT12" s="460"/>
      <c r="BU12" s="461"/>
      <c r="BV12" s="461"/>
      <c r="BW12" s="461"/>
      <c r="BX12" s="461"/>
      <c r="BY12" s="462"/>
      <c r="BZ12" s="460"/>
      <c r="CA12" s="461"/>
      <c r="CB12" s="461"/>
      <c r="CC12" s="461"/>
      <c r="CD12" s="461"/>
      <c r="CE12" s="462"/>
    </row>
    <row r="13" spans="2:83" ht="57" customHeight="1" x14ac:dyDescent="0.3">
      <c r="B13" s="457" t="s">
        <v>1830</v>
      </c>
      <c r="C13" s="458"/>
      <c r="D13" s="458"/>
      <c r="E13" s="458"/>
      <c r="F13" s="458"/>
      <c r="G13" s="458"/>
      <c r="H13" s="458"/>
      <c r="I13" s="458"/>
      <c r="J13" s="458"/>
      <c r="K13" s="458"/>
      <c r="L13" s="458"/>
      <c r="M13" s="458"/>
      <c r="N13" s="458"/>
      <c r="O13" s="458"/>
      <c r="P13" s="458"/>
      <c r="Q13" s="458"/>
      <c r="R13" s="458"/>
      <c r="S13" s="458"/>
      <c r="T13" s="458"/>
      <c r="U13" s="458"/>
      <c r="V13" s="459"/>
      <c r="W13" s="466" t="s">
        <v>16</v>
      </c>
      <c r="X13" s="467"/>
      <c r="Y13" s="467"/>
      <c r="Z13" s="467"/>
      <c r="AA13" s="467"/>
      <c r="AB13" s="467"/>
      <c r="AC13" s="468"/>
      <c r="AD13" s="480" t="s">
        <v>17</v>
      </c>
      <c r="AE13" s="481"/>
      <c r="AF13" s="481"/>
      <c r="AG13" s="481"/>
      <c r="AH13" s="481"/>
      <c r="AI13" s="481"/>
      <c r="AJ13" s="482"/>
      <c r="AK13" s="470" t="s">
        <v>1831</v>
      </c>
      <c r="AL13" s="471"/>
      <c r="AM13" s="471"/>
      <c r="AN13" s="471"/>
      <c r="AO13" s="471"/>
      <c r="AP13" s="471"/>
      <c r="AQ13" s="471"/>
      <c r="AR13" s="471"/>
      <c r="AS13" s="471"/>
      <c r="AT13" s="471"/>
      <c r="AU13" s="472"/>
      <c r="AV13" s="466" t="s">
        <v>1819</v>
      </c>
      <c r="AW13" s="467"/>
      <c r="AX13" s="467"/>
      <c r="AY13" s="467"/>
      <c r="AZ13" s="467"/>
      <c r="BA13" s="467"/>
      <c r="BB13" s="468"/>
      <c r="BC13" s="486" t="s">
        <v>1301</v>
      </c>
      <c r="BD13" s="481"/>
      <c r="BE13" s="481"/>
      <c r="BF13" s="481"/>
      <c r="BG13" s="481"/>
      <c r="BH13" s="481"/>
      <c r="BI13" s="481"/>
      <c r="BJ13" s="481"/>
      <c r="BK13" s="481"/>
      <c r="BL13" s="481"/>
      <c r="BM13" s="482"/>
      <c r="BN13" s="457">
        <v>305</v>
      </c>
      <c r="BO13" s="458"/>
      <c r="BP13" s="458"/>
      <c r="BQ13" s="458"/>
      <c r="BR13" s="458"/>
      <c r="BS13" s="459"/>
      <c r="BT13" s="457">
        <v>275</v>
      </c>
      <c r="BU13" s="458"/>
      <c r="BV13" s="458"/>
      <c r="BW13" s="458"/>
      <c r="BX13" s="458"/>
      <c r="BY13" s="459"/>
      <c r="BZ13" s="457">
        <v>225</v>
      </c>
      <c r="CA13" s="458"/>
      <c r="CB13" s="458"/>
      <c r="CC13" s="458"/>
      <c r="CD13" s="458"/>
      <c r="CE13" s="459"/>
    </row>
    <row r="14" spans="2:83" ht="31.2" customHeight="1" x14ac:dyDescent="0.3">
      <c r="B14" s="460"/>
      <c r="C14" s="461"/>
      <c r="D14" s="461"/>
      <c r="E14" s="461"/>
      <c r="F14" s="461"/>
      <c r="G14" s="461"/>
      <c r="H14" s="461"/>
      <c r="I14" s="461"/>
      <c r="J14" s="461"/>
      <c r="K14" s="461"/>
      <c r="L14" s="461"/>
      <c r="M14" s="461"/>
      <c r="N14" s="461"/>
      <c r="O14" s="461"/>
      <c r="P14" s="461"/>
      <c r="Q14" s="461"/>
      <c r="R14" s="461"/>
      <c r="S14" s="461"/>
      <c r="T14" s="461"/>
      <c r="U14" s="461"/>
      <c r="V14" s="462"/>
      <c r="W14" s="477"/>
      <c r="X14" s="478"/>
      <c r="Y14" s="478"/>
      <c r="Z14" s="478"/>
      <c r="AA14" s="478"/>
      <c r="AB14" s="478"/>
      <c r="AC14" s="479"/>
      <c r="AD14" s="483"/>
      <c r="AE14" s="484"/>
      <c r="AF14" s="484"/>
      <c r="AG14" s="484"/>
      <c r="AH14" s="484"/>
      <c r="AI14" s="484"/>
      <c r="AJ14" s="485"/>
      <c r="AK14" s="473"/>
      <c r="AL14" s="474"/>
      <c r="AM14" s="474"/>
      <c r="AN14" s="474"/>
      <c r="AO14" s="474"/>
      <c r="AP14" s="474"/>
      <c r="AQ14" s="474"/>
      <c r="AR14" s="474"/>
      <c r="AS14" s="474"/>
      <c r="AT14" s="474"/>
      <c r="AU14" s="475"/>
      <c r="AV14" s="477"/>
      <c r="AW14" s="478"/>
      <c r="AX14" s="478"/>
      <c r="AY14" s="478"/>
      <c r="AZ14" s="478"/>
      <c r="BA14" s="478"/>
      <c r="BB14" s="479"/>
      <c r="BC14" s="483"/>
      <c r="BD14" s="484"/>
      <c r="BE14" s="484"/>
      <c r="BF14" s="484"/>
      <c r="BG14" s="484"/>
      <c r="BH14" s="484"/>
      <c r="BI14" s="484"/>
      <c r="BJ14" s="484"/>
      <c r="BK14" s="484"/>
      <c r="BL14" s="484"/>
      <c r="BM14" s="485"/>
      <c r="BN14" s="460"/>
      <c r="BO14" s="461"/>
      <c r="BP14" s="461"/>
      <c r="BQ14" s="461"/>
      <c r="BR14" s="461"/>
      <c r="BS14" s="462"/>
      <c r="BT14" s="460"/>
      <c r="BU14" s="461"/>
      <c r="BV14" s="461"/>
      <c r="BW14" s="461"/>
      <c r="BX14" s="461"/>
      <c r="BY14" s="462"/>
      <c r="BZ14" s="460"/>
      <c r="CA14" s="461"/>
      <c r="CB14" s="461"/>
      <c r="CC14" s="461"/>
      <c r="CD14" s="461"/>
      <c r="CE14" s="462"/>
    </row>
    <row r="15" spans="2:83" ht="44.4" customHeight="1" x14ac:dyDescent="0.3">
      <c r="B15" s="520" t="s">
        <v>1833</v>
      </c>
      <c r="C15" s="521"/>
      <c r="D15" s="521"/>
      <c r="E15" s="521"/>
      <c r="F15" s="521"/>
      <c r="G15" s="521"/>
      <c r="H15" s="521"/>
      <c r="I15" s="521"/>
      <c r="J15" s="521"/>
      <c r="K15" s="521"/>
      <c r="L15" s="521"/>
      <c r="M15" s="521"/>
      <c r="N15" s="521"/>
      <c r="O15" s="521"/>
      <c r="P15" s="521"/>
      <c r="Q15" s="521"/>
      <c r="R15" s="521"/>
      <c r="S15" s="521"/>
      <c r="T15" s="521"/>
      <c r="U15" s="521"/>
      <c r="V15" s="522"/>
      <c r="W15" s="466" t="s">
        <v>18</v>
      </c>
      <c r="X15" s="467"/>
      <c r="Y15" s="467"/>
      <c r="Z15" s="467"/>
      <c r="AA15" s="467"/>
      <c r="AB15" s="467"/>
      <c r="AC15" s="468"/>
      <c r="AD15" s="502" t="s">
        <v>15</v>
      </c>
      <c r="AE15" s="481"/>
      <c r="AF15" s="481"/>
      <c r="AG15" s="481"/>
      <c r="AH15" s="481"/>
      <c r="AI15" s="481"/>
      <c r="AJ15" s="482"/>
      <c r="AK15" s="466" t="s">
        <v>1843</v>
      </c>
      <c r="AL15" s="467"/>
      <c r="AM15" s="467"/>
      <c r="AN15" s="467"/>
      <c r="AO15" s="467"/>
      <c r="AP15" s="467"/>
      <c r="AQ15" s="467"/>
      <c r="AR15" s="467"/>
      <c r="AS15" s="467"/>
      <c r="AT15" s="467"/>
      <c r="AU15" s="468"/>
      <c r="AV15" s="466" t="s">
        <v>1101</v>
      </c>
      <c r="AW15" s="467"/>
      <c r="AX15" s="467"/>
      <c r="AY15" s="467"/>
      <c r="AZ15" s="467"/>
      <c r="BA15" s="467"/>
      <c r="BB15" s="468"/>
      <c r="BC15" s="486" t="s">
        <v>1301</v>
      </c>
      <c r="BD15" s="481"/>
      <c r="BE15" s="481"/>
      <c r="BF15" s="481"/>
      <c r="BG15" s="481"/>
      <c r="BH15" s="481"/>
      <c r="BI15" s="481"/>
      <c r="BJ15" s="481"/>
      <c r="BK15" s="481"/>
      <c r="BL15" s="481"/>
      <c r="BM15" s="482"/>
      <c r="BN15" s="466">
        <v>15</v>
      </c>
      <c r="BO15" s="467"/>
      <c r="BP15" s="467"/>
      <c r="BQ15" s="467"/>
      <c r="BR15" s="467"/>
      <c r="BS15" s="468"/>
      <c r="BT15" s="466">
        <v>12</v>
      </c>
      <c r="BU15" s="467"/>
      <c r="BV15" s="467"/>
      <c r="BW15" s="467"/>
      <c r="BX15" s="467"/>
      <c r="BY15" s="468"/>
      <c r="BZ15" s="466">
        <v>10</v>
      </c>
      <c r="CA15" s="467"/>
      <c r="CB15" s="467"/>
      <c r="CC15" s="467"/>
      <c r="CD15" s="467"/>
      <c r="CE15" s="468"/>
    </row>
    <row r="16" spans="2:83" ht="31.2" customHeight="1" x14ac:dyDescent="0.3">
      <c r="B16" s="523"/>
      <c r="C16" s="524"/>
      <c r="D16" s="524"/>
      <c r="E16" s="524"/>
      <c r="F16" s="524"/>
      <c r="G16" s="524"/>
      <c r="H16" s="524"/>
      <c r="I16" s="524"/>
      <c r="J16" s="524"/>
      <c r="K16" s="524"/>
      <c r="L16" s="524"/>
      <c r="M16" s="524"/>
      <c r="N16" s="524"/>
      <c r="O16" s="524"/>
      <c r="P16" s="524"/>
      <c r="Q16" s="524"/>
      <c r="R16" s="524"/>
      <c r="S16" s="524"/>
      <c r="T16" s="524"/>
      <c r="U16" s="524"/>
      <c r="V16" s="525"/>
      <c r="W16" s="477"/>
      <c r="X16" s="478"/>
      <c r="Y16" s="478"/>
      <c r="Z16" s="478"/>
      <c r="AA16" s="478"/>
      <c r="AB16" s="478"/>
      <c r="AC16" s="479"/>
      <c r="AD16" s="483"/>
      <c r="AE16" s="484"/>
      <c r="AF16" s="484"/>
      <c r="AG16" s="484"/>
      <c r="AH16" s="484"/>
      <c r="AI16" s="484"/>
      <c r="AJ16" s="485"/>
      <c r="AK16" s="477"/>
      <c r="AL16" s="478"/>
      <c r="AM16" s="478"/>
      <c r="AN16" s="478"/>
      <c r="AO16" s="478"/>
      <c r="AP16" s="478"/>
      <c r="AQ16" s="478"/>
      <c r="AR16" s="478"/>
      <c r="AS16" s="478"/>
      <c r="AT16" s="478"/>
      <c r="AU16" s="479"/>
      <c r="AV16" s="477"/>
      <c r="AW16" s="478"/>
      <c r="AX16" s="478"/>
      <c r="AY16" s="478"/>
      <c r="AZ16" s="478"/>
      <c r="BA16" s="478"/>
      <c r="BB16" s="479"/>
      <c r="BC16" s="483"/>
      <c r="BD16" s="484"/>
      <c r="BE16" s="484"/>
      <c r="BF16" s="484"/>
      <c r="BG16" s="484"/>
      <c r="BH16" s="484"/>
      <c r="BI16" s="484"/>
      <c r="BJ16" s="484"/>
      <c r="BK16" s="484"/>
      <c r="BL16" s="484"/>
      <c r="BM16" s="485"/>
      <c r="BN16" s="477"/>
      <c r="BO16" s="478"/>
      <c r="BP16" s="478"/>
      <c r="BQ16" s="478"/>
      <c r="BR16" s="478"/>
      <c r="BS16" s="479"/>
      <c r="BT16" s="477"/>
      <c r="BU16" s="478"/>
      <c r="BV16" s="478"/>
      <c r="BW16" s="478"/>
      <c r="BX16" s="478"/>
      <c r="BY16" s="479"/>
      <c r="BZ16" s="477"/>
      <c r="CA16" s="478"/>
      <c r="CB16" s="478"/>
      <c r="CC16" s="478"/>
      <c r="CD16" s="478"/>
      <c r="CE16" s="479"/>
    </row>
    <row r="17" spans="2:83" ht="59.4" customHeight="1" x14ac:dyDescent="0.3">
      <c r="B17" s="520" t="s">
        <v>1842</v>
      </c>
      <c r="C17" s="521"/>
      <c r="D17" s="521"/>
      <c r="E17" s="521"/>
      <c r="F17" s="521"/>
      <c r="G17" s="521"/>
      <c r="H17" s="521"/>
      <c r="I17" s="521"/>
      <c r="J17" s="521"/>
      <c r="K17" s="521"/>
      <c r="L17" s="521"/>
      <c r="M17" s="521"/>
      <c r="N17" s="521"/>
      <c r="O17" s="521"/>
      <c r="P17" s="521"/>
      <c r="Q17" s="521"/>
      <c r="R17" s="521"/>
      <c r="S17" s="521"/>
      <c r="T17" s="521"/>
      <c r="U17" s="521"/>
      <c r="V17" s="522"/>
      <c r="W17" s="466" t="s">
        <v>16</v>
      </c>
      <c r="X17" s="467"/>
      <c r="Y17" s="467"/>
      <c r="Z17" s="467"/>
      <c r="AA17" s="467"/>
      <c r="AB17" s="467"/>
      <c r="AC17" s="468"/>
      <c r="AD17" s="502" t="s">
        <v>15</v>
      </c>
      <c r="AE17" s="481"/>
      <c r="AF17" s="481"/>
      <c r="AG17" s="481"/>
      <c r="AH17" s="481"/>
      <c r="AI17" s="481"/>
      <c r="AJ17" s="482"/>
      <c r="AK17" s="470" t="s">
        <v>1844</v>
      </c>
      <c r="AL17" s="471"/>
      <c r="AM17" s="471"/>
      <c r="AN17" s="471"/>
      <c r="AO17" s="471"/>
      <c r="AP17" s="471"/>
      <c r="AQ17" s="471"/>
      <c r="AR17" s="471"/>
      <c r="AS17" s="471"/>
      <c r="AT17" s="471"/>
      <c r="AU17" s="472"/>
      <c r="AV17" s="466" t="s">
        <v>1102</v>
      </c>
      <c r="AW17" s="467"/>
      <c r="AX17" s="467"/>
      <c r="AY17" s="467"/>
      <c r="AZ17" s="467"/>
      <c r="BA17" s="467"/>
      <c r="BB17" s="468"/>
      <c r="BC17" s="486" t="s">
        <v>1301</v>
      </c>
      <c r="BD17" s="481"/>
      <c r="BE17" s="481"/>
      <c r="BF17" s="481"/>
      <c r="BG17" s="481"/>
      <c r="BH17" s="481"/>
      <c r="BI17" s="481"/>
      <c r="BJ17" s="481"/>
      <c r="BK17" s="481"/>
      <c r="BL17" s="481"/>
      <c r="BM17" s="482"/>
      <c r="BN17" s="526">
        <v>0.2</v>
      </c>
      <c r="BO17" s="527"/>
      <c r="BP17" s="527"/>
      <c r="BQ17" s="527"/>
      <c r="BR17" s="527"/>
      <c r="BS17" s="528"/>
      <c r="BT17" s="526">
        <v>0.12</v>
      </c>
      <c r="BU17" s="527"/>
      <c r="BV17" s="527"/>
      <c r="BW17" s="527"/>
      <c r="BX17" s="527"/>
      <c r="BY17" s="528"/>
      <c r="BZ17" s="526">
        <v>0.08</v>
      </c>
      <c r="CA17" s="527"/>
      <c r="CB17" s="527"/>
      <c r="CC17" s="527"/>
      <c r="CD17" s="527"/>
      <c r="CE17" s="528"/>
    </row>
    <row r="18" spans="2:83" ht="40.200000000000003" customHeight="1" x14ac:dyDescent="0.3">
      <c r="B18" s="523"/>
      <c r="C18" s="524"/>
      <c r="D18" s="524"/>
      <c r="E18" s="524"/>
      <c r="F18" s="524"/>
      <c r="G18" s="524"/>
      <c r="H18" s="524"/>
      <c r="I18" s="524"/>
      <c r="J18" s="524"/>
      <c r="K18" s="524"/>
      <c r="L18" s="524"/>
      <c r="M18" s="524"/>
      <c r="N18" s="524"/>
      <c r="O18" s="524"/>
      <c r="P18" s="524"/>
      <c r="Q18" s="524"/>
      <c r="R18" s="524"/>
      <c r="S18" s="524"/>
      <c r="T18" s="524"/>
      <c r="U18" s="524"/>
      <c r="V18" s="525"/>
      <c r="W18" s="477"/>
      <c r="X18" s="478"/>
      <c r="Y18" s="478"/>
      <c r="Z18" s="478"/>
      <c r="AA18" s="478"/>
      <c r="AB18" s="478"/>
      <c r="AC18" s="479"/>
      <c r="AD18" s="483"/>
      <c r="AE18" s="484"/>
      <c r="AF18" s="484"/>
      <c r="AG18" s="484"/>
      <c r="AH18" s="484"/>
      <c r="AI18" s="484"/>
      <c r="AJ18" s="485"/>
      <c r="AK18" s="473"/>
      <c r="AL18" s="474"/>
      <c r="AM18" s="474"/>
      <c r="AN18" s="474"/>
      <c r="AO18" s="474"/>
      <c r="AP18" s="474"/>
      <c r="AQ18" s="474"/>
      <c r="AR18" s="474"/>
      <c r="AS18" s="474"/>
      <c r="AT18" s="474"/>
      <c r="AU18" s="475"/>
      <c r="AV18" s="477"/>
      <c r="AW18" s="478"/>
      <c r="AX18" s="478"/>
      <c r="AY18" s="478"/>
      <c r="AZ18" s="478"/>
      <c r="BA18" s="478"/>
      <c r="BB18" s="479"/>
      <c r="BC18" s="483"/>
      <c r="BD18" s="484"/>
      <c r="BE18" s="484"/>
      <c r="BF18" s="484"/>
      <c r="BG18" s="484"/>
      <c r="BH18" s="484"/>
      <c r="BI18" s="484"/>
      <c r="BJ18" s="484"/>
      <c r="BK18" s="484"/>
      <c r="BL18" s="484"/>
      <c r="BM18" s="485"/>
      <c r="BN18" s="529"/>
      <c r="BO18" s="530"/>
      <c r="BP18" s="530"/>
      <c r="BQ18" s="530"/>
      <c r="BR18" s="530"/>
      <c r="BS18" s="531"/>
      <c r="BT18" s="529"/>
      <c r="BU18" s="530"/>
      <c r="BV18" s="530"/>
      <c r="BW18" s="530"/>
      <c r="BX18" s="530"/>
      <c r="BY18" s="531"/>
      <c r="BZ18" s="529"/>
      <c r="CA18" s="530"/>
      <c r="CB18" s="530"/>
      <c r="CC18" s="530"/>
      <c r="CD18" s="530"/>
      <c r="CE18" s="531"/>
    </row>
    <row r="19" spans="2:83" ht="69.599999999999994" customHeight="1" x14ac:dyDescent="0.3">
      <c r="B19" s="457" t="s">
        <v>1820</v>
      </c>
      <c r="C19" s="458"/>
      <c r="D19" s="458"/>
      <c r="E19" s="458"/>
      <c r="F19" s="458"/>
      <c r="G19" s="458"/>
      <c r="H19" s="458"/>
      <c r="I19" s="458"/>
      <c r="J19" s="458"/>
      <c r="K19" s="458"/>
      <c r="L19" s="458"/>
      <c r="M19" s="458"/>
      <c r="N19" s="458"/>
      <c r="O19" s="458"/>
      <c r="P19" s="458"/>
      <c r="Q19" s="458"/>
      <c r="R19" s="458"/>
      <c r="S19" s="458"/>
      <c r="T19" s="458"/>
      <c r="U19" s="458"/>
      <c r="V19" s="459"/>
      <c r="W19" s="466" t="s">
        <v>16</v>
      </c>
      <c r="X19" s="467"/>
      <c r="Y19" s="467"/>
      <c r="Z19" s="467"/>
      <c r="AA19" s="467"/>
      <c r="AB19" s="467"/>
      <c r="AC19" s="468"/>
      <c r="AD19" s="502" t="s">
        <v>15</v>
      </c>
      <c r="AE19" s="481"/>
      <c r="AF19" s="481"/>
      <c r="AG19" s="481"/>
      <c r="AH19" s="481"/>
      <c r="AI19" s="481"/>
      <c r="AJ19" s="482"/>
      <c r="AK19" s="470" t="s">
        <v>1817</v>
      </c>
      <c r="AL19" s="471"/>
      <c r="AM19" s="471"/>
      <c r="AN19" s="471"/>
      <c r="AO19" s="471"/>
      <c r="AP19" s="471"/>
      <c r="AQ19" s="471"/>
      <c r="AR19" s="471"/>
      <c r="AS19" s="471"/>
      <c r="AT19" s="471"/>
      <c r="AU19" s="472"/>
      <c r="AV19" s="466" t="s">
        <v>1102</v>
      </c>
      <c r="AW19" s="467"/>
      <c r="AX19" s="467"/>
      <c r="AY19" s="467"/>
      <c r="AZ19" s="467"/>
      <c r="BA19" s="467"/>
      <c r="BB19" s="468"/>
      <c r="BC19" s="486" t="s">
        <v>1301</v>
      </c>
      <c r="BD19" s="481"/>
      <c r="BE19" s="481"/>
      <c r="BF19" s="481"/>
      <c r="BG19" s="481"/>
      <c r="BH19" s="481"/>
      <c r="BI19" s="481"/>
      <c r="BJ19" s="481"/>
      <c r="BK19" s="481"/>
      <c r="BL19" s="481"/>
      <c r="BM19" s="482"/>
      <c r="BN19" s="457">
        <v>24</v>
      </c>
      <c r="BO19" s="458"/>
      <c r="BP19" s="458"/>
      <c r="BQ19" s="458"/>
      <c r="BR19" s="458"/>
      <c r="BS19" s="459"/>
      <c r="BT19" s="457">
        <v>20</v>
      </c>
      <c r="BU19" s="458"/>
      <c r="BV19" s="458"/>
      <c r="BW19" s="458"/>
      <c r="BX19" s="458"/>
      <c r="BY19" s="459"/>
      <c r="BZ19" s="457">
        <v>16</v>
      </c>
      <c r="CA19" s="458"/>
      <c r="CB19" s="458"/>
      <c r="CC19" s="458"/>
      <c r="CD19" s="458"/>
      <c r="CE19" s="459"/>
    </row>
    <row r="20" spans="2:83" ht="16.8" customHeight="1" x14ac:dyDescent="0.3">
      <c r="B20" s="460"/>
      <c r="C20" s="461"/>
      <c r="D20" s="461"/>
      <c r="E20" s="461"/>
      <c r="F20" s="461"/>
      <c r="G20" s="461"/>
      <c r="H20" s="461"/>
      <c r="I20" s="461"/>
      <c r="J20" s="461"/>
      <c r="K20" s="461"/>
      <c r="L20" s="461"/>
      <c r="M20" s="461"/>
      <c r="N20" s="461"/>
      <c r="O20" s="461"/>
      <c r="P20" s="461"/>
      <c r="Q20" s="461"/>
      <c r="R20" s="461"/>
      <c r="S20" s="461"/>
      <c r="T20" s="461"/>
      <c r="U20" s="461"/>
      <c r="V20" s="462"/>
      <c r="W20" s="477"/>
      <c r="X20" s="478"/>
      <c r="Y20" s="478"/>
      <c r="Z20" s="478"/>
      <c r="AA20" s="478"/>
      <c r="AB20" s="478"/>
      <c r="AC20" s="479"/>
      <c r="AD20" s="483"/>
      <c r="AE20" s="484"/>
      <c r="AF20" s="484"/>
      <c r="AG20" s="484"/>
      <c r="AH20" s="484"/>
      <c r="AI20" s="484"/>
      <c r="AJ20" s="485"/>
      <c r="AK20" s="473"/>
      <c r="AL20" s="474"/>
      <c r="AM20" s="474"/>
      <c r="AN20" s="474"/>
      <c r="AO20" s="474"/>
      <c r="AP20" s="474"/>
      <c r="AQ20" s="474"/>
      <c r="AR20" s="474"/>
      <c r="AS20" s="474"/>
      <c r="AT20" s="474"/>
      <c r="AU20" s="475"/>
      <c r="AV20" s="477"/>
      <c r="AW20" s="478"/>
      <c r="AX20" s="478"/>
      <c r="AY20" s="478"/>
      <c r="AZ20" s="478"/>
      <c r="BA20" s="478"/>
      <c r="BB20" s="479"/>
      <c r="BC20" s="483"/>
      <c r="BD20" s="484"/>
      <c r="BE20" s="484"/>
      <c r="BF20" s="484"/>
      <c r="BG20" s="484"/>
      <c r="BH20" s="484"/>
      <c r="BI20" s="484"/>
      <c r="BJ20" s="484"/>
      <c r="BK20" s="484"/>
      <c r="BL20" s="484"/>
      <c r="BM20" s="485"/>
      <c r="BN20" s="460"/>
      <c r="BO20" s="461"/>
      <c r="BP20" s="461"/>
      <c r="BQ20" s="461"/>
      <c r="BR20" s="461"/>
      <c r="BS20" s="462"/>
      <c r="BT20" s="460"/>
      <c r="BU20" s="461"/>
      <c r="BV20" s="461"/>
      <c r="BW20" s="461"/>
      <c r="BX20" s="461"/>
      <c r="BY20" s="462"/>
      <c r="BZ20" s="460"/>
      <c r="CA20" s="461"/>
      <c r="CB20" s="461"/>
      <c r="CC20" s="461"/>
      <c r="CD20" s="461"/>
      <c r="CE20" s="462"/>
    </row>
    <row r="21" spans="2:83" ht="72.599999999999994" customHeight="1" x14ac:dyDescent="0.3">
      <c r="B21" s="457" t="s">
        <v>1821</v>
      </c>
      <c r="C21" s="458"/>
      <c r="D21" s="458"/>
      <c r="E21" s="458"/>
      <c r="F21" s="458"/>
      <c r="G21" s="458"/>
      <c r="H21" s="458"/>
      <c r="I21" s="458"/>
      <c r="J21" s="458"/>
      <c r="K21" s="458"/>
      <c r="L21" s="458"/>
      <c r="M21" s="458"/>
      <c r="N21" s="458"/>
      <c r="O21" s="458"/>
      <c r="P21" s="458"/>
      <c r="Q21" s="458"/>
      <c r="R21" s="458"/>
      <c r="S21" s="458"/>
      <c r="T21" s="458"/>
      <c r="U21" s="458"/>
      <c r="V21" s="459"/>
      <c r="W21" s="466" t="s">
        <v>20</v>
      </c>
      <c r="X21" s="467"/>
      <c r="Y21" s="467"/>
      <c r="Z21" s="467"/>
      <c r="AA21" s="467"/>
      <c r="AB21" s="467"/>
      <c r="AC21" s="468"/>
      <c r="AD21" s="480" t="s">
        <v>15</v>
      </c>
      <c r="AE21" s="481"/>
      <c r="AF21" s="481"/>
      <c r="AG21" s="481"/>
      <c r="AH21" s="481"/>
      <c r="AI21" s="481"/>
      <c r="AJ21" s="482"/>
      <c r="AK21" s="470" t="s">
        <v>1818</v>
      </c>
      <c r="AL21" s="471"/>
      <c r="AM21" s="471"/>
      <c r="AN21" s="471"/>
      <c r="AO21" s="471"/>
      <c r="AP21" s="471"/>
      <c r="AQ21" s="471"/>
      <c r="AR21" s="471"/>
      <c r="AS21" s="471"/>
      <c r="AT21" s="471"/>
      <c r="AU21" s="472"/>
      <c r="AV21" s="457" t="s">
        <v>1819</v>
      </c>
      <c r="AW21" s="458"/>
      <c r="AX21" s="458"/>
      <c r="AY21" s="458"/>
      <c r="AZ21" s="458"/>
      <c r="BA21" s="458"/>
      <c r="BB21" s="459"/>
      <c r="BC21" s="486" t="s">
        <v>1301</v>
      </c>
      <c r="BD21" s="481"/>
      <c r="BE21" s="481"/>
      <c r="BF21" s="481"/>
      <c r="BG21" s="481"/>
      <c r="BH21" s="481"/>
      <c r="BI21" s="481"/>
      <c r="BJ21" s="481"/>
      <c r="BK21" s="481"/>
      <c r="BL21" s="481"/>
      <c r="BM21" s="482"/>
      <c r="BN21" s="457">
        <v>30</v>
      </c>
      <c r="BO21" s="458"/>
      <c r="BP21" s="458"/>
      <c r="BQ21" s="458"/>
      <c r="BR21" s="458"/>
      <c r="BS21" s="459"/>
      <c r="BT21" s="457">
        <v>20</v>
      </c>
      <c r="BU21" s="458"/>
      <c r="BV21" s="458"/>
      <c r="BW21" s="458"/>
      <c r="BX21" s="458"/>
      <c r="BY21" s="459"/>
      <c r="BZ21" s="457">
        <v>10</v>
      </c>
      <c r="CA21" s="458"/>
      <c r="CB21" s="458"/>
      <c r="CC21" s="458"/>
      <c r="CD21" s="458"/>
      <c r="CE21" s="459"/>
    </row>
    <row r="22" spans="2:83" x14ac:dyDescent="0.3">
      <c r="B22" s="460"/>
      <c r="C22" s="461"/>
      <c r="D22" s="461"/>
      <c r="E22" s="461"/>
      <c r="F22" s="461"/>
      <c r="G22" s="461"/>
      <c r="H22" s="461"/>
      <c r="I22" s="461"/>
      <c r="J22" s="461"/>
      <c r="K22" s="461"/>
      <c r="L22" s="461"/>
      <c r="M22" s="461"/>
      <c r="N22" s="461"/>
      <c r="O22" s="461"/>
      <c r="P22" s="461"/>
      <c r="Q22" s="461"/>
      <c r="R22" s="461"/>
      <c r="S22" s="461"/>
      <c r="T22" s="461"/>
      <c r="U22" s="461"/>
      <c r="V22" s="462"/>
      <c r="W22" s="477"/>
      <c r="X22" s="478"/>
      <c r="Y22" s="478"/>
      <c r="Z22" s="478"/>
      <c r="AA22" s="478"/>
      <c r="AB22" s="478"/>
      <c r="AC22" s="479"/>
      <c r="AD22" s="483"/>
      <c r="AE22" s="484"/>
      <c r="AF22" s="484"/>
      <c r="AG22" s="484"/>
      <c r="AH22" s="484"/>
      <c r="AI22" s="484"/>
      <c r="AJ22" s="485"/>
      <c r="AK22" s="473"/>
      <c r="AL22" s="474"/>
      <c r="AM22" s="474"/>
      <c r="AN22" s="474"/>
      <c r="AO22" s="474"/>
      <c r="AP22" s="474"/>
      <c r="AQ22" s="474"/>
      <c r="AR22" s="474"/>
      <c r="AS22" s="474"/>
      <c r="AT22" s="474"/>
      <c r="AU22" s="475"/>
      <c r="AV22" s="460"/>
      <c r="AW22" s="461"/>
      <c r="AX22" s="461"/>
      <c r="AY22" s="461"/>
      <c r="AZ22" s="461"/>
      <c r="BA22" s="461"/>
      <c r="BB22" s="462"/>
      <c r="BC22" s="483"/>
      <c r="BD22" s="484"/>
      <c r="BE22" s="484"/>
      <c r="BF22" s="484"/>
      <c r="BG22" s="484"/>
      <c r="BH22" s="484"/>
      <c r="BI22" s="484"/>
      <c r="BJ22" s="484"/>
      <c r="BK22" s="484"/>
      <c r="BL22" s="484"/>
      <c r="BM22" s="485"/>
      <c r="BN22" s="460"/>
      <c r="BO22" s="461"/>
      <c r="BP22" s="461"/>
      <c r="BQ22" s="461"/>
      <c r="BR22" s="461"/>
      <c r="BS22" s="462"/>
      <c r="BT22" s="460"/>
      <c r="BU22" s="461"/>
      <c r="BV22" s="461"/>
      <c r="BW22" s="461"/>
      <c r="BX22" s="461"/>
      <c r="BY22" s="462"/>
      <c r="BZ22" s="460"/>
      <c r="CA22" s="461"/>
      <c r="CB22" s="461"/>
      <c r="CC22" s="461"/>
      <c r="CD22" s="461"/>
      <c r="CE22" s="462"/>
    </row>
    <row r="23" spans="2:83" s="432" customFormat="1" x14ac:dyDescent="0.3">
      <c r="W23" s="466"/>
      <c r="X23" s="467"/>
      <c r="Y23" s="467"/>
      <c r="Z23" s="467"/>
      <c r="AA23" s="467"/>
      <c r="AB23" s="467"/>
      <c r="AC23" s="468"/>
    </row>
    <row r="24" spans="2:83" s="432" customFormat="1" ht="15" customHeight="1" x14ac:dyDescent="0.3">
      <c r="B24" s="430"/>
      <c r="C24" s="430"/>
      <c r="D24" s="430"/>
      <c r="E24" s="430"/>
      <c r="F24" s="430"/>
      <c r="G24" s="430"/>
      <c r="H24" s="430"/>
      <c r="I24" s="430"/>
      <c r="J24" s="430"/>
      <c r="K24" s="430"/>
      <c r="L24" s="430"/>
      <c r="M24" s="430"/>
      <c r="N24" s="430"/>
      <c r="O24" s="430"/>
      <c r="P24" s="430"/>
      <c r="Q24" s="433" t="s">
        <v>15</v>
      </c>
      <c r="R24" s="430"/>
      <c r="S24" s="430"/>
      <c r="T24" s="430"/>
      <c r="U24" s="430"/>
      <c r="V24" s="430"/>
      <c r="W24" s="469"/>
      <c r="X24" s="469"/>
      <c r="Y24" s="469"/>
      <c r="Z24" s="469"/>
      <c r="AA24" s="469"/>
      <c r="AB24" s="469"/>
      <c r="AC24" s="469"/>
      <c r="AD24" s="430"/>
      <c r="AE24" s="430"/>
      <c r="AF24" s="430"/>
      <c r="AG24" s="430" t="s">
        <v>16</v>
      </c>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0"/>
      <c r="BI24" s="430"/>
      <c r="BJ24" s="430"/>
      <c r="BK24" s="430"/>
      <c r="BL24" s="430"/>
      <c r="BM24" s="430"/>
      <c r="BN24" s="430"/>
      <c r="BO24" s="430"/>
      <c r="BP24" s="430"/>
      <c r="BQ24" s="430"/>
      <c r="BR24" s="430"/>
      <c r="BS24" s="430"/>
      <c r="BT24" s="430"/>
      <c r="BU24" s="430"/>
      <c r="BV24" s="430"/>
      <c r="BW24" s="430"/>
    </row>
    <row r="25" spans="2:83" s="432" customFormat="1" ht="15.75" customHeight="1" x14ac:dyDescent="0.3">
      <c r="B25" s="431"/>
      <c r="C25" s="431"/>
      <c r="D25" s="431"/>
      <c r="E25" s="431"/>
      <c r="F25" s="431"/>
      <c r="G25" s="431"/>
      <c r="H25" s="431"/>
      <c r="I25" s="431"/>
      <c r="J25" s="431"/>
      <c r="K25" s="431"/>
      <c r="L25" s="431"/>
      <c r="M25" s="431"/>
      <c r="N25" s="431"/>
      <c r="O25" s="431"/>
      <c r="P25" s="431"/>
      <c r="Q25" s="433" t="s">
        <v>17</v>
      </c>
      <c r="R25" s="431"/>
      <c r="S25" s="431"/>
      <c r="T25" s="431"/>
      <c r="U25" s="431"/>
      <c r="V25" s="431"/>
      <c r="W25" s="430"/>
      <c r="X25" s="430"/>
      <c r="Y25" s="430"/>
      <c r="Z25" s="430"/>
      <c r="AA25" s="430"/>
      <c r="AB25" s="430"/>
      <c r="AC25" s="430"/>
      <c r="AD25" s="430"/>
      <c r="AE25" s="430"/>
      <c r="AF25" s="430"/>
      <c r="AG25" s="430" t="s">
        <v>18</v>
      </c>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30"/>
      <c r="BK25" s="430"/>
      <c r="BL25" s="430"/>
      <c r="BM25" s="430"/>
      <c r="BN25" s="430"/>
      <c r="BO25" s="430"/>
      <c r="BP25" s="430"/>
      <c r="BQ25" s="430"/>
      <c r="BR25" s="430"/>
      <c r="BS25" s="430"/>
      <c r="BT25" s="430"/>
      <c r="BU25" s="430"/>
      <c r="BV25" s="430"/>
      <c r="BW25" s="430"/>
    </row>
    <row r="26" spans="2:83" s="432" customFormat="1" ht="18" customHeight="1" x14ac:dyDescent="0.3">
      <c r="B26" s="431"/>
      <c r="C26" s="431"/>
      <c r="D26" s="431"/>
      <c r="E26" s="431"/>
      <c r="F26" s="431"/>
      <c r="G26" s="431"/>
      <c r="H26" s="431"/>
      <c r="I26" s="431"/>
      <c r="J26" s="431"/>
      <c r="K26" s="431"/>
      <c r="L26" s="431"/>
      <c r="M26" s="431"/>
      <c r="N26" s="431"/>
      <c r="O26" s="431"/>
      <c r="P26" s="431"/>
      <c r="Q26" s="433" t="s">
        <v>19</v>
      </c>
      <c r="R26" s="431"/>
      <c r="S26" s="431"/>
      <c r="T26" s="431"/>
      <c r="U26" s="431"/>
      <c r="V26" s="431"/>
      <c r="W26" s="430"/>
      <c r="X26" s="430"/>
      <c r="Y26" s="430"/>
      <c r="Z26" s="430"/>
      <c r="AA26" s="430"/>
      <c r="AB26" s="430"/>
      <c r="AC26" s="430"/>
      <c r="AD26" s="430"/>
      <c r="AE26" s="430"/>
      <c r="AF26" s="430"/>
      <c r="AG26" s="430" t="s">
        <v>20</v>
      </c>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0"/>
      <c r="BV26" s="430"/>
      <c r="BW26" s="430"/>
    </row>
    <row r="27" spans="2:83" s="432" customFormat="1" x14ac:dyDescent="0.3">
      <c r="B27" s="431"/>
      <c r="C27" s="431"/>
      <c r="D27" s="431"/>
      <c r="E27" s="431"/>
      <c r="F27" s="431"/>
      <c r="G27" s="431"/>
      <c r="H27" s="431"/>
      <c r="I27" s="431"/>
      <c r="J27" s="431"/>
      <c r="K27" s="431"/>
      <c r="L27" s="431"/>
      <c r="M27" s="431"/>
      <c r="N27" s="431"/>
      <c r="O27" s="431"/>
      <c r="P27" s="431"/>
      <c r="Q27" s="433"/>
      <c r="R27" s="431"/>
      <c r="S27" s="431"/>
      <c r="T27" s="431"/>
      <c r="U27" s="431"/>
      <c r="V27" s="431"/>
      <c r="W27" s="430"/>
      <c r="X27" s="430"/>
      <c r="Y27" s="430"/>
      <c r="Z27" s="430"/>
      <c r="AA27" s="430"/>
      <c r="AB27" s="430"/>
      <c r="AC27" s="430"/>
      <c r="AD27" s="430"/>
      <c r="AE27" s="430"/>
      <c r="AF27" s="430"/>
      <c r="AG27" s="430" t="s">
        <v>21</v>
      </c>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row>
    <row r="28" spans="2:83" s="432" customFormat="1" x14ac:dyDescent="0.3">
      <c r="B28" s="431"/>
      <c r="C28" s="431"/>
      <c r="D28" s="431"/>
      <c r="E28" s="431"/>
      <c r="F28" s="431"/>
      <c r="G28" s="431"/>
      <c r="H28" s="431"/>
      <c r="I28" s="431"/>
      <c r="J28" s="431"/>
      <c r="K28" s="431"/>
      <c r="L28" s="431"/>
      <c r="M28" s="431"/>
      <c r="N28" s="431"/>
      <c r="O28" s="431"/>
      <c r="P28" s="431"/>
      <c r="Q28" s="433"/>
      <c r="R28" s="431"/>
      <c r="S28" s="431"/>
      <c r="T28" s="431"/>
      <c r="U28" s="431"/>
      <c r="V28" s="431"/>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0"/>
      <c r="BU28" s="430"/>
      <c r="BV28" s="430"/>
      <c r="BW28" s="430"/>
    </row>
    <row r="29" spans="2:83" ht="15" customHeight="1" x14ac:dyDescent="0.3">
      <c r="B29" s="463" t="s">
        <v>15</v>
      </c>
      <c r="C29" s="463"/>
      <c r="D29" s="463"/>
      <c r="E29" s="463"/>
      <c r="F29" s="463"/>
      <c r="G29" s="463"/>
      <c r="H29" s="463"/>
      <c r="I29" s="463"/>
      <c r="J29" s="463"/>
      <c r="K29" s="463"/>
      <c r="L29" s="463"/>
      <c r="M29" s="428"/>
      <c r="N29" s="428"/>
      <c r="O29" s="428"/>
      <c r="P29" s="428"/>
      <c r="Q29" s="429"/>
      <c r="R29" s="429"/>
      <c r="S29" s="429"/>
      <c r="T29" s="429"/>
      <c r="U29" s="429"/>
      <c r="V29" s="429"/>
      <c r="W29" s="429"/>
      <c r="X29" s="429"/>
      <c r="Y29" s="429"/>
      <c r="Z29" s="429"/>
      <c r="AA29" s="429"/>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row>
    <row r="30" spans="2:83" ht="32.25" customHeight="1" x14ac:dyDescent="0.3">
      <c r="B30" s="464" t="s">
        <v>22</v>
      </c>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4"/>
      <c r="BW30" s="464"/>
      <c r="BX30" s="464"/>
    </row>
    <row r="31" spans="2:83" x14ac:dyDescent="0.3">
      <c r="B31" s="33" t="s">
        <v>17</v>
      </c>
      <c r="C31" s="33"/>
      <c r="D31" s="33"/>
      <c r="E31" s="33"/>
      <c r="F31" s="33"/>
      <c r="G31" s="33"/>
      <c r="H31" s="33"/>
      <c r="I31" s="33"/>
      <c r="J31" s="33"/>
      <c r="K31" s="33"/>
      <c r="L31" s="33"/>
      <c r="M31" s="33"/>
      <c r="N31" s="33"/>
      <c r="O31" s="33"/>
      <c r="P31" s="33"/>
    </row>
    <row r="32" spans="2:83" ht="28.5" customHeight="1" x14ac:dyDescent="0.3">
      <c r="B32" s="465" t="s">
        <v>23</v>
      </c>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row>
    <row r="33" spans="2:76" x14ac:dyDescent="0.3">
      <c r="B33" s="33" t="s">
        <v>19</v>
      </c>
      <c r="C33" s="33"/>
      <c r="D33" s="33"/>
      <c r="E33" s="33"/>
      <c r="F33" s="33"/>
      <c r="G33" s="33"/>
      <c r="H33" s="33"/>
      <c r="I33" s="33"/>
      <c r="J33" s="33"/>
      <c r="K33" s="33"/>
      <c r="L33" s="33"/>
      <c r="M33" s="33"/>
      <c r="N33" s="33"/>
      <c r="O33" s="33"/>
      <c r="P33" s="33"/>
    </row>
    <row r="34" spans="2:76" x14ac:dyDescent="0.3">
      <c r="B34" s="476" t="s">
        <v>24</v>
      </c>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row>
    <row r="35" spans="2:76" x14ac:dyDescent="0.3">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row>
    <row r="36" spans="2:76" x14ac:dyDescent="0.3">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row>
    <row r="37" spans="2:76" x14ac:dyDescent="0.3">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4"/>
      <c r="AY37" s="434"/>
      <c r="AZ37" s="434"/>
      <c r="BA37" s="434"/>
      <c r="BB37" s="434"/>
      <c r="BC37" s="434"/>
      <c r="BD37" s="434"/>
      <c r="BE37" s="434"/>
      <c r="BF37" s="434"/>
      <c r="BG37" s="434"/>
      <c r="BH37" s="434"/>
      <c r="BI37" s="434"/>
      <c r="BJ37" s="434"/>
      <c r="BK37" s="434"/>
      <c r="BL37" s="434"/>
      <c r="BM37" s="434"/>
      <c r="BN37" s="434"/>
      <c r="BO37" s="434"/>
      <c r="BP37" s="434"/>
      <c r="BQ37" s="434"/>
      <c r="BR37" s="434"/>
      <c r="BS37" s="434"/>
      <c r="BT37" s="434"/>
      <c r="BU37" s="434"/>
      <c r="BV37" s="434"/>
      <c r="BW37" s="434"/>
      <c r="BX37" s="434"/>
    </row>
  </sheetData>
  <mergeCells count="90">
    <mergeCell ref="AK13:AU14"/>
    <mergeCell ref="AV13:BB14"/>
    <mergeCell ref="BC13:BM14"/>
    <mergeCell ref="BN13:BS14"/>
    <mergeCell ref="BT13:BY14"/>
    <mergeCell ref="BZ13:CE14"/>
    <mergeCell ref="B17:V18"/>
    <mergeCell ref="W17:AC18"/>
    <mergeCell ref="AD17:AJ18"/>
    <mergeCell ref="AK17:AU18"/>
    <mergeCell ref="AV17:BB18"/>
    <mergeCell ref="BC17:BM18"/>
    <mergeCell ref="BN17:BS18"/>
    <mergeCell ref="BT17:BY18"/>
    <mergeCell ref="BZ17:CE18"/>
    <mergeCell ref="B13:V14"/>
    <mergeCell ref="W13:AC14"/>
    <mergeCell ref="AD13:AJ14"/>
    <mergeCell ref="B15:V16"/>
    <mergeCell ref="W15:AC16"/>
    <mergeCell ref="AD15:AJ16"/>
    <mergeCell ref="BT19:BY20"/>
    <mergeCell ref="BZ19:CE20"/>
    <mergeCell ref="AV15:BB16"/>
    <mergeCell ref="BC15:BM16"/>
    <mergeCell ref="BN15:BS16"/>
    <mergeCell ref="BT15:BY16"/>
    <mergeCell ref="BZ15:CE16"/>
    <mergeCell ref="AV19:BB20"/>
    <mergeCell ref="BC19:BM20"/>
    <mergeCell ref="BN19:BS20"/>
    <mergeCell ref="AK15:AU16"/>
    <mergeCell ref="B19:V20"/>
    <mergeCell ref="W19:AC20"/>
    <mergeCell ref="AD19:AJ20"/>
    <mergeCell ref="B1:CC2"/>
    <mergeCell ref="B3:BB3"/>
    <mergeCell ref="B5:V6"/>
    <mergeCell ref="W5:AC6"/>
    <mergeCell ref="AD5:AJ6"/>
    <mergeCell ref="AK5:AU6"/>
    <mergeCell ref="AV5:BB6"/>
    <mergeCell ref="BC5:BM6"/>
    <mergeCell ref="BN5:CE5"/>
    <mergeCell ref="BN6:BS6"/>
    <mergeCell ref="BT6:BY6"/>
    <mergeCell ref="BZ6:CE6"/>
    <mergeCell ref="B7:V8"/>
    <mergeCell ref="W7:AC8"/>
    <mergeCell ref="AD7:AJ8"/>
    <mergeCell ref="AK7:AU8"/>
    <mergeCell ref="AV7:BB8"/>
    <mergeCell ref="BC7:BM8"/>
    <mergeCell ref="BN7:BS8"/>
    <mergeCell ref="BT7:BY8"/>
    <mergeCell ref="BC11:BM12"/>
    <mergeCell ref="BZ7:CE8"/>
    <mergeCell ref="BC9:BM10"/>
    <mergeCell ref="BN9:BS10"/>
    <mergeCell ref="BT9:BY10"/>
    <mergeCell ref="BZ9:CE10"/>
    <mergeCell ref="B9:V10"/>
    <mergeCell ref="W9:AC10"/>
    <mergeCell ref="AD9:AJ10"/>
    <mergeCell ref="AK9:AU10"/>
    <mergeCell ref="AV9:BB10"/>
    <mergeCell ref="B34:BX34"/>
    <mergeCell ref="BN11:BS12"/>
    <mergeCell ref="BT11:BY12"/>
    <mergeCell ref="BZ11:CE12"/>
    <mergeCell ref="B21:V22"/>
    <mergeCell ref="W21:AC22"/>
    <mergeCell ref="AD21:AJ22"/>
    <mergeCell ref="AK19:AU20"/>
    <mergeCell ref="AV21:BB22"/>
    <mergeCell ref="BC21:BM22"/>
    <mergeCell ref="BN21:BS22"/>
    <mergeCell ref="B11:V12"/>
    <mergeCell ref="W11:AC12"/>
    <mergeCell ref="AD11:AJ12"/>
    <mergeCell ref="AK11:AU12"/>
    <mergeCell ref="AV11:BB12"/>
    <mergeCell ref="BT21:BY22"/>
    <mergeCell ref="BZ21:CE22"/>
    <mergeCell ref="B29:L29"/>
    <mergeCell ref="B30:BX30"/>
    <mergeCell ref="B32:BX32"/>
    <mergeCell ref="W23:AC23"/>
    <mergeCell ref="W24:AC24"/>
    <mergeCell ref="AK21:AU22"/>
  </mergeCells>
  <dataValidations count="2">
    <dataValidation type="list" allowBlank="1" showInputMessage="1" showErrorMessage="1" sqref="AD21:AJ22 AD7:AD15 AE7:AJ14 AD17">
      <formula1>$Q$24:$Q$26</formula1>
    </dataValidation>
    <dataValidation type="list" allowBlank="1" showInputMessage="1" showErrorMessage="1" sqref="W7:W15 X7:AC14 W17:AC22">
      <formula1>$AG$24:$AG$27</formula1>
    </dataValidation>
  </dataValidations>
  <pageMargins left="0.43307086614173229" right="0.31496062992125984" top="0.74803149606299213" bottom="0.74803149606299213" header="0.31496062992125984" footer="0.31496062992125984"/>
  <pageSetup scale="90" orientation="landscape" horizontalDpi="4294967295" verticalDpi="4294967295" r:id="rId1"/>
  <headerFooter>
    <oddFooter>&amp;L&amp;"-,Cursiva"Ejercicio Fiscal 2017&amp;R&amp;10Página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225"/>
  <sheetViews>
    <sheetView showGridLines="0" showRuler="0" zoomScale="80" zoomScaleNormal="80" zoomScalePageLayoutView="90" workbookViewId="0">
      <selection activeCell="A4" sqref="A4"/>
    </sheetView>
  </sheetViews>
  <sheetFormatPr baseColWidth="10" defaultColWidth="8.88671875" defaultRowHeight="14.4" x14ac:dyDescent="0.3"/>
  <cols>
    <col min="1" max="2" width="3.33203125" customWidth="1"/>
    <col min="3" max="11" width="1.6640625" customWidth="1"/>
    <col min="12" max="12" width="2.88671875" customWidth="1"/>
    <col min="13" max="13" width="1.6640625" customWidth="1"/>
    <col min="14" max="14" width="2.109375" customWidth="1"/>
    <col min="15" max="24" width="1.6640625" customWidth="1"/>
    <col min="25" max="25" width="0.109375" customWidth="1"/>
    <col min="26" max="26" width="1.6640625" customWidth="1"/>
    <col min="27" max="27" width="0.6640625" customWidth="1"/>
    <col min="28" max="96" width="1.6640625" customWidth="1"/>
    <col min="97" max="256" width="11.44140625" customWidth="1"/>
  </cols>
  <sheetData>
    <row r="1" spans="1:81" ht="15" customHeight="1" thickTop="1" x14ac:dyDescent="0.3">
      <c r="A1" s="547" t="s">
        <v>25</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c r="BW1" s="548"/>
      <c r="BX1" s="548"/>
      <c r="BY1" s="548"/>
      <c r="BZ1" s="548"/>
      <c r="CA1" s="548"/>
      <c r="CB1" s="548"/>
      <c r="CC1" s="549"/>
    </row>
    <row r="2" spans="1:81" ht="15" customHeight="1" x14ac:dyDescent="0.3">
      <c r="A2" s="550"/>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551"/>
      <c r="BG2" s="551"/>
      <c r="BH2" s="551"/>
      <c r="BI2" s="551"/>
      <c r="BJ2" s="551"/>
      <c r="BK2" s="551"/>
      <c r="BL2" s="551"/>
      <c r="BM2" s="551"/>
      <c r="BN2" s="551"/>
      <c r="BO2" s="551"/>
      <c r="BP2" s="551"/>
      <c r="BQ2" s="551"/>
      <c r="BR2" s="551"/>
      <c r="BS2" s="551"/>
      <c r="BT2" s="551"/>
      <c r="BU2" s="551"/>
      <c r="BV2" s="551"/>
      <c r="BW2" s="551"/>
      <c r="BX2" s="551"/>
      <c r="BY2" s="551"/>
      <c r="BZ2" s="551"/>
      <c r="CA2" s="551"/>
      <c r="CB2" s="551"/>
      <c r="CC2" s="552"/>
    </row>
    <row r="3" spans="1:81" ht="27.75" customHeight="1" x14ac:dyDescent="0.3">
      <c r="A3" s="510" t="str">
        <f>[1]INDICADORES!$B$3</f>
        <v>Ente Público: DIF Totatiche, Jalisco</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7"/>
    </row>
    <row r="4" spans="1:81" ht="6" customHeight="1" x14ac:dyDescent="0.3">
      <c r="A4" s="80"/>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81"/>
    </row>
    <row r="5" spans="1:81" s="2" customFormat="1" ht="18" x14ac:dyDescent="0.35">
      <c r="A5" s="113" t="s">
        <v>26</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8"/>
      <c r="AL5" s="82"/>
      <c r="AM5" s="102" t="s">
        <v>27</v>
      </c>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114"/>
    </row>
    <row r="6" spans="1:81" s="2" customFormat="1" ht="35.25" customHeight="1" x14ac:dyDescent="0.3">
      <c r="A6" s="553" t="s">
        <v>28</v>
      </c>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5"/>
      <c r="AL6" s="82"/>
      <c r="AM6" s="556" t="s">
        <v>1307</v>
      </c>
      <c r="AN6" s="557"/>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8"/>
    </row>
    <row r="7" spans="1:81" ht="6" customHeight="1" x14ac:dyDescent="0.3">
      <c r="A7" s="80"/>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83"/>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81"/>
    </row>
    <row r="8" spans="1:81" ht="38.25" customHeight="1" x14ac:dyDescent="0.35">
      <c r="A8" s="115" t="s">
        <v>29</v>
      </c>
      <c r="B8" s="91"/>
      <c r="C8" s="91"/>
      <c r="D8" s="91"/>
      <c r="E8" s="91"/>
      <c r="F8" s="91"/>
      <c r="G8" s="91"/>
      <c r="H8" s="91"/>
      <c r="I8" s="91"/>
      <c r="J8" s="91"/>
      <c r="K8" s="559" t="s">
        <v>1822</v>
      </c>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559"/>
      <c r="AX8" s="559"/>
      <c r="AY8" s="559"/>
      <c r="AZ8" s="559"/>
      <c r="BA8" s="559"/>
      <c r="BB8" s="559"/>
      <c r="BC8" s="559"/>
      <c r="BD8" s="559"/>
      <c r="BE8" s="559"/>
      <c r="BF8" s="559"/>
      <c r="BG8" s="559"/>
      <c r="BH8" s="559"/>
      <c r="BI8" s="559"/>
      <c r="BJ8" s="559"/>
      <c r="BK8" s="559"/>
      <c r="BL8" s="559"/>
      <c r="BM8" s="559"/>
      <c r="BN8" s="559"/>
      <c r="BO8" s="559"/>
      <c r="BP8" s="559"/>
      <c r="BQ8" s="559"/>
      <c r="BR8" s="559"/>
      <c r="BS8" s="559"/>
      <c r="BT8" s="559"/>
      <c r="BU8" s="559"/>
      <c r="BV8" s="559"/>
      <c r="BW8" s="559"/>
      <c r="BX8" s="559"/>
      <c r="BY8" s="559"/>
      <c r="BZ8" s="559"/>
      <c r="CA8" s="559"/>
      <c r="CB8" s="559"/>
      <c r="CC8" s="560"/>
    </row>
    <row r="9" spans="1:81" ht="18" x14ac:dyDescent="0.3">
      <c r="A9" s="104" t="s">
        <v>30</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6"/>
      <c r="AM9" s="104" t="s">
        <v>31</v>
      </c>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8"/>
    </row>
    <row r="10" spans="1:81" x14ac:dyDescent="0.3">
      <c r="A10" s="578" t="s">
        <v>1823</v>
      </c>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80"/>
      <c r="AM10" s="584" t="s">
        <v>1832</v>
      </c>
      <c r="AN10" s="585"/>
      <c r="AO10" s="585"/>
      <c r="AP10" s="585"/>
      <c r="AQ10" s="585"/>
      <c r="AR10" s="585"/>
      <c r="AS10" s="585"/>
      <c r="AT10" s="585"/>
      <c r="AU10" s="585"/>
      <c r="AV10" s="585"/>
      <c r="AW10" s="585"/>
      <c r="AX10" s="585"/>
      <c r="AY10" s="585"/>
      <c r="AZ10" s="585"/>
      <c r="BA10" s="585"/>
      <c r="BB10" s="585"/>
      <c r="BC10" s="585"/>
      <c r="BD10" s="585"/>
      <c r="BE10" s="585"/>
      <c r="BF10" s="585"/>
      <c r="BG10" s="585"/>
      <c r="BH10" s="585"/>
      <c r="BI10" s="585"/>
      <c r="BJ10" s="585"/>
      <c r="BK10" s="585"/>
      <c r="BL10" s="585"/>
      <c r="BM10" s="585"/>
      <c r="BN10" s="585"/>
      <c r="BO10" s="585"/>
      <c r="BP10" s="585"/>
      <c r="BQ10" s="585"/>
      <c r="BR10" s="585"/>
      <c r="BS10" s="585"/>
      <c r="BT10" s="585"/>
      <c r="BU10" s="585"/>
      <c r="BV10" s="585"/>
      <c r="BW10" s="585"/>
      <c r="BX10" s="585"/>
      <c r="BY10" s="585"/>
      <c r="BZ10" s="585"/>
      <c r="CA10" s="585"/>
      <c r="CB10" s="585"/>
      <c r="CC10" s="586"/>
    </row>
    <row r="11" spans="1:81" x14ac:dyDescent="0.3">
      <c r="A11" s="578"/>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80"/>
      <c r="AM11" s="584"/>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5"/>
      <c r="BT11" s="585"/>
      <c r="BU11" s="585"/>
      <c r="BV11" s="585"/>
      <c r="BW11" s="585"/>
      <c r="BX11" s="585"/>
      <c r="BY11" s="585"/>
      <c r="BZ11" s="585"/>
      <c r="CA11" s="585"/>
      <c r="CB11" s="585"/>
      <c r="CC11" s="586"/>
    </row>
    <row r="12" spans="1:81" x14ac:dyDescent="0.3">
      <c r="A12" s="578"/>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80"/>
      <c r="AM12" s="584"/>
      <c r="AN12" s="585"/>
      <c r="AO12" s="585"/>
      <c r="AP12" s="585"/>
      <c r="AQ12" s="585"/>
      <c r="AR12" s="585"/>
      <c r="AS12" s="585"/>
      <c r="AT12" s="585"/>
      <c r="AU12" s="585"/>
      <c r="AV12" s="585"/>
      <c r="AW12" s="585"/>
      <c r="AX12" s="585"/>
      <c r="AY12" s="585"/>
      <c r="AZ12" s="585"/>
      <c r="BA12" s="585"/>
      <c r="BB12" s="585"/>
      <c r="BC12" s="585"/>
      <c r="BD12" s="585"/>
      <c r="BE12" s="585"/>
      <c r="BF12" s="585"/>
      <c r="BG12" s="585"/>
      <c r="BH12" s="585"/>
      <c r="BI12" s="585"/>
      <c r="BJ12" s="585"/>
      <c r="BK12" s="585"/>
      <c r="BL12" s="585"/>
      <c r="BM12" s="585"/>
      <c r="BN12" s="585"/>
      <c r="BO12" s="585"/>
      <c r="BP12" s="585"/>
      <c r="BQ12" s="585"/>
      <c r="BR12" s="585"/>
      <c r="BS12" s="585"/>
      <c r="BT12" s="585"/>
      <c r="BU12" s="585"/>
      <c r="BV12" s="585"/>
      <c r="BW12" s="585"/>
      <c r="BX12" s="585"/>
      <c r="BY12" s="585"/>
      <c r="BZ12" s="585"/>
      <c r="CA12" s="585"/>
      <c r="CB12" s="585"/>
      <c r="CC12" s="586"/>
    </row>
    <row r="13" spans="1:81" ht="18" x14ac:dyDescent="0.3">
      <c r="A13" s="578"/>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80"/>
      <c r="AM13" s="105" t="s">
        <v>32</v>
      </c>
      <c r="AN13" s="109"/>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9"/>
    </row>
    <row r="14" spans="1:81" x14ac:dyDescent="0.3">
      <c r="A14" s="578"/>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80"/>
      <c r="AM14" s="584" t="s">
        <v>1834</v>
      </c>
      <c r="AN14" s="585"/>
      <c r="AO14" s="585"/>
      <c r="AP14" s="585"/>
      <c r="AQ14" s="585"/>
      <c r="AR14" s="585"/>
      <c r="AS14" s="585"/>
      <c r="AT14" s="585"/>
      <c r="AU14" s="585"/>
      <c r="AV14" s="585"/>
      <c r="AW14" s="585"/>
      <c r="AX14" s="585"/>
      <c r="AY14" s="585"/>
      <c r="AZ14" s="585"/>
      <c r="BA14" s="585"/>
      <c r="BB14" s="585"/>
      <c r="BC14" s="585"/>
      <c r="BD14" s="585"/>
      <c r="BE14" s="585"/>
      <c r="BF14" s="585"/>
      <c r="BG14" s="585"/>
      <c r="BH14" s="585"/>
      <c r="BI14" s="585"/>
      <c r="BJ14" s="585"/>
      <c r="BK14" s="585"/>
      <c r="BL14" s="585"/>
      <c r="BM14" s="585"/>
      <c r="BN14" s="585"/>
      <c r="BO14" s="585"/>
      <c r="BP14" s="585"/>
      <c r="BQ14" s="585"/>
      <c r="BR14" s="585"/>
      <c r="BS14" s="585"/>
      <c r="BT14" s="585"/>
      <c r="BU14" s="585"/>
      <c r="BV14" s="585"/>
      <c r="BW14" s="585"/>
      <c r="BX14" s="585"/>
      <c r="BY14" s="585"/>
      <c r="BZ14" s="585"/>
      <c r="CA14" s="585"/>
      <c r="CB14" s="585"/>
      <c r="CC14" s="586"/>
    </row>
    <row r="15" spans="1:81" x14ac:dyDescent="0.3">
      <c r="A15" s="581"/>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3"/>
      <c r="AM15" s="587"/>
      <c r="AN15" s="588"/>
      <c r="AO15" s="588"/>
      <c r="AP15" s="588"/>
      <c r="AQ15" s="588"/>
      <c r="AR15" s="588"/>
      <c r="AS15" s="588"/>
      <c r="AT15" s="588"/>
      <c r="AU15" s="588"/>
      <c r="AV15" s="588"/>
      <c r="AW15" s="588"/>
      <c r="AX15" s="588"/>
      <c r="AY15" s="588"/>
      <c r="AZ15" s="588"/>
      <c r="BA15" s="588"/>
      <c r="BB15" s="588"/>
      <c r="BC15" s="588"/>
      <c r="BD15" s="588"/>
      <c r="BE15" s="588"/>
      <c r="BF15" s="588"/>
      <c r="BG15" s="588"/>
      <c r="BH15" s="588"/>
      <c r="BI15" s="588"/>
      <c r="BJ15" s="588"/>
      <c r="BK15" s="588"/>
      <c r="BL15" s="588"/>
      <c r="BM15" s="588"/>
      <c r="BN15" s="588"/>
      <c r="BO15" s="588"/>
      <c r="BP15" s="588"/>
      <c r="BQ15" s="588"/>
      <c r="BR15" s="588"/>
      <c r="BS15" s="588"/>
      <c r="BT15" s="588"/>
      <c r="BU15" s="588"/>
      <c r="BV15" s="588"/>
      <c r="BW15" s="588"/>
      <c r="BX15" s="588"/>
      <c r="BY15" s="588"/>
      <c r="BZ15" s="588"/>
      <c r="CA15" s="588"/>
      <c r="CB15" s="588"/>
      <c r="CC15" s="589"/>
    </row>
    <row r="16" spans="1:81" ht="6" customHeight="1" x14ac:dyDescent="0.3">
      <c r="A16" s="80"/>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81"/>
    </row>
    <row r="17" spans="1:82" ht="23.25" customHeight="1" x14ac:dyDescent="0.35">
      <c r="A17" s="116" t="s">
        <v>33</v>
      </c>
      <c r="B17" s="90"/>
      <c r="C17" s="90"/>
      <c r="D17" s="90"/>
      <c r="E17" s="90"/>
      <c r="F17" s="90"/>
      <c r="G17" s="90"/>
      <c r="H17" s="90"/>
      <c r="I17" s="90"/>
      <c r="J17" s="90"/>
      <c r="K17" s="90"/>
      <c r="L17" s="90"/>
      <c r="M17" s="90"/>
      <c r="N17" s="561" t="s">
        <v>1838</v>
      </c>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561"/>
      <c r="AX17" s="561"/>
      <c r="AY17" s="561"/>
      <c r="AZ17" s="561"/>
      <c r="BA17" s="561"/>
      <c r="BB17" s="561"/>
      <c r="BC17" s="561"/>
      <c r="BD17" s="561"/>
      <c r="BE17" s="561"/>
      <c r="BF17" s="561"/>
      <c r="BG17" s="561"/>
      <c r="BH17" s="561"/>
      <c r="BI17" s="561"/>
      <c r="BJ17" s="562"/>
      <c r="BK17" s="101" t="s">
        <v>34</v>
      </c>
      <c r="BL17" s="103"/>
      <c r="BM17" s="99"/>
      <c r="BN17" s="99"/>
      <c r="BO17" s="99"/>
      <c r="BP17" s="99"/>
      <c r="BQ17" s="99"/>
      <c r="BR17" s="99"/>
      <c r="BS17" s="99"/>
      <c r="BT17" s="99"/>
      <c r="BU17" s="99"/>
      <c r="BV17" s="99"/>
      <c r="BW17" s="99"/>
      <c r="BX17" s="99"/>
      <c r="BY17" s="99"/>
      <c r="BZ17" s="99"/>
      <c r="CA17" s="99"/>
      <c r="CB17" s="99"/>
      <c r="CC17" s="117"/>
      <c r="CD17" s="84"/>
    </row>
    <row r="18" spans="1:82" ht="22.5" customHeight="1" x14ac:dyDescent="0.35">
      <c r="A18" s="118"/>
      <c r="B18" s="92"/>
      <c r="C18" s="92"/>
      <c r="D18" s="92"/>
      <c r="E18" s="92"/>
      <c r="F18" s="92"/>
      <c r="G18" s="92"/>
      <c r="H18" s="92"/>
      <c r="I18" s="92"/>
      <c r="J18" s="92"/>
      <c r="K18" s="92"/>
      <c r="L18" s="92"/>
      <c r="M18" s="92"/>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3"/>
      <c r="AV18" s="563"/>
      <c r="AW18" s="563"/>
      <c r="AX18" s="563"/>
      <c r="AY18" s="563"/>
      <c r="AZ18" s="563"/>
      <c r="BA18" s="563"/>
      <c r="BB18" s="563"/>
      <c r="BC18" s="563"/>
      <c r="BD18" s="563"/>
      <c r="BE18" s="563"/>
      <c r="BF18" s="563"/>
      <c r="BG18" s="563"/>
      <c r="BH18" s="563"/>
      <c r="BI18" s="563"/>
      <c r="BJ18" s="564"/>
      <c r="BK18" s="100"/>
      <c r="BL18" s="565"/>
      <c r="BM18" s="565"/>
      <c r="BN18" s="565"/>
      <c r="BO18" s="565"/>
      <c r="BP18" s="565"/>
      <c r="BQ18" s="565"/>
      <c r="BR18" s="565"/>
      <c r="BS18" s="565"/>
      <c r="BT18" s="565"/>
      <c r="BU18" s="565"/>
      <c r="BV18" s="565"/>
      <c r="BW18" s="565"/>
      <c r="BX18" s="565"/>
      <c r="BY18" s="565"/>
      <c r="BZ18" s="565"/>
      <c r="CA18" s="565"/>
      <c r="CB18" s="565"/>
      <c r="CC18" s="566"/>
      <c r="CD18" s="84"/>
    </row>
    <row r="19" spans="1:82" ht="5.25" customHeight="1" x14ac:dyDescent="0.3">
      <c r="A19" s="567"/>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c r="BE19" s="568"/>
      <c r="BF19" s="568"/>
      <c r="BG19" s="568"/>
      <c r="BH19" s="568"/>
      <c r="BI19" s="568"/>
      <c r="BJ19" s="568"/>
      <c r="BK19" s="568"/>
      <c r="BL19" s="568"/>
      <c r="BM19" s="568"/>
      <c r="BN19" s="568"/>
      <c r="BO19" s="568"/>
      <c r="BP19" s="568"/>
      <c r="BQ19" s="568"/>
      <c r="BR19" s="568"/>
      <c r="BS19" s="568"/>
      <c r="BT19" s="568"/>
      <c r="BU19" s="568"/>
      <c r="BV19" s="568"/>
      <c r="BW19" s="568"/>
      <c r="BX19" s="568"/>
      <c r="BY19" s="568"/>
      <c r="BZ19" s="568"/>
      <c r="CA19" s="568"/>
      <c r="CB19" s="568"/>
      <c r="CC19" s="569"/>
    </row>
    <row r="20" spans="1:82" ht="18.75" customHeight="1" x14ac:dyDescent="0.35">
      <c r="A20" s="116" t="s">
        <v>35</v>
      </c>
      <c r="B20" s="90"/>
      <c r="C20" s="90"/>
      <c r="D20" s="90"/>
      <c r="E20" s="90"/>
      <c r="F20" s="90"/>
      <c r="G20" s="90"/>
      <c r="H20" s="90"/>
      <c r="I20" s="90"/>
      <c r="J20" s="90"/>
      <c r="K20" s="90"/>
      <c r="L20" s="9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c r="AT20" s="570"/>
      <c r="AU20" s="570"/>
      <c r="AV20" s="570"/>
      <c r="AW20" s="571"/>
      <c r="AX20" s="110" t="s">
        <v>36</v>
      </c>
      <c r="AY20" s="106"/>
      <c r="AZ20" s="106"/>
      <c r="BA20" s="106"/>
      <c r="BB20" s="106"/>
      <c r="BC20" s="106"/>
      <c r="BD20" s="106"/>
      <c r="BE20" s="106"/>
      <c r="BF20" s="106"/>
      <c r="BG20" s="106"/>
      <c r="BH20" s="106"/>
      <c r="BI20" s="106"/>
      <c r="BJ20" s="107"/>
      <c r="BK20" s="108" t="s">
        <v>37</v>
      </c>
      <c r="BL20" s="103"/>
      <c r="BM20" s="99"/>
      <c r="BN20" s="99"/>
      <c r="BO20" s="99"/>
      <c r="BP20" s="99"/>
      <c r="BQ20" s="99"/>
      <c r="BR20" s="99"/>
      <c r="BS20" s="99"/>
      <c r="BT20" s="99"/>
      <c r="BU20" s="99"/>
      <c r="BV20" s="99"/>
      <c r="BW20" s="99"/>
      <c r="BX20" s="99"/>
      <c r="BY20" s="99"/>
      <c r="BZ20" s="99"/>
      <c r="CA20" s="99"/>
      <c r="CB20" s="99"/>
      <c r="CC20" s="117"/>
      <c r="CD20" s="84"/>
    </row>
    <row r="21" spans="1:82" ht="18.75" customHeight="1" x14ac:dyDescent="0.35">
      <c r="A21" s="590" t="s">
        <v>1825</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2"/>
      <c r="AX21" s="596"/>
      <c r="AY21" s="596"/>
      <c r="AZ21" s="596"/>
      <c r="BA21" s="596"/>
      <c r="BB21" s="596"/>
      <c r="BC21" s="596"/>
      <c r="BD21" s="596"/>
      <c r="BE21" s="596"/>
      <c r="BF21" s="596"/>
      <c r="BG21" s="596"/>
      <c r="BH21" s="596"/>
      <c r="BI21" s="596"/>
      <c r="BJ21" s="597"/>
      <c r="BK21" s="600" t="s">
        <v>1819</v>
      </c>
      <c r="BL21" s="601"/>
      <c r="BM21" s="601"/>
      <c r="BN21" s="601"/>
      <c r="BO21" s="601"/>
      <c r="BP21" s="601"/>
      <c r="BQ21" s="601"/>
      <c r="BR21" s="601"/>
      <c r="BS21" s="601"/>
      <c r="BT21" s="601"/>
      <c r="BU21" s="601"/>
      <c r="BV21" s="601"/>
      <c r="BW21" s="601"/>
      <c r="BX21" s="601"/>
      <c r="BY21" s="601"/>
      <c r="BZ21" s="601"/>
      <c r="CA21" s="601"/>
      <c r="CB21" s="601"/>
      <c r="CC21" s="602"/>
      <c r="CD21" s="84"/>
    </row>
    <row r="22" spans="1:82" ht="21" customHeight="1" x14ac:dyDescent="0.3">
      <c r="A22" s="593"/>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5"/>
      <c r="AX22" s="598"/>
      <c r="AY22" s="598"/>
      <c r="AZ22" s="598"/>
      <c r="BA22" s="598"/>
      <c r="BB22" s="598"/>
      <c r="BC22" s="598"/>
      <c r="BD22" s="598"/>
      <c r="BE22" s="598"/>
      <c r="BF22" s="598"/>
      <c r="BG22" s="598"/>
      <c r="BH22" s="598"/>
      <c r="BI22" s="598"/>
      <c r="BJ22" s="599"/>
      <c r="BK22" s="603"/>
      <c r="BL22" s="604"/>
      <c r="BM22" s="604"/>
      <c r="BN22" s="604"/>
      <c r="BO22" s="604"/>
      <c r="BP22" s="604"/>
      <c r="BQ22" s="604"/>
      <c r="BR22" s="604"/>
      <c r="BS22" s="604"/>
      <c r="BT22" s="604"/>
      <c r="BU22" s="604"/>
      <c r="BV22" s="604"/>
      <c r="BW22" s="604"/>
      <c r="BX22" s="604"/>
      <c r="BY22" s="604"/>
      <c r="BZ22" s="604"/>
      <c r="CA22" s="604"/>
      <c r="CB22" s="604"/>
      <c r="CC22" s="605"/>
    </row>
    <row r="23" spans="1:82" ht="3" customHeight="1" x14ac:dyDescent="0.3">
      <c r="A23" s="95"/>
      <c r="B23" s="96"/>
      <c r="C23" s="96"/>
      <c r="D23" s="96"/>
      <c r="E23" s="96"/>
      <c r="F23" s="96"/>
      <c r="G23" s="96"/>
      <c r="H23" s="96"/>
      <c r="I23" s="96"/>
      <c r="J23" s="96"/>
      <c r="K23" s="96"/>
      <c r="L23" s="96"/>
      <c r="M23" s="96"/>
      <c r="N23" s="96"/>
      <c r="O23" s="96"/>
      <c r="P23" s="96"/>
      <c r="Q23" s="96"/>
      <c r="R23" s="96"/>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4"/>
    </row>
    <row r="24" spans="1:82" ht="18" customHeight="1" x14ac:dyDescent="0.35">
      <c r="A24" s="572" t="s">
        <v>38</v>
      </c>
      <c r="B24" s="573"/>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4"/>
      <c r="AG24" s="93"/>
      <c r="AH24" s="575" t="s">
        <v>39</v>
      </c>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576"/>
      <c r="BJ24" s="576"/>
      <c r="BK24" s="576"/>
      <c r="BL24" s="576"/>
      <c r="BM24" s="576"/>
      <c r="BN24" s="576"/>
      <c r="BO24" s="576"/>
      <c r="BP24" s="576"/>
      <c r="BQ24" s="576"/>
      <c r="BR24" s="576"/>
      <c r="BS24" s="576"/>
      <c r="BT24" s="576"/>
      <c r="BU24" s="576"/>
      <c r="BV24" s="576"/>
      <c r="BW24" s="576"/>
      <c r="BX24" s="576"/>
      <c r="BY24" s="576"/>
      <c r="BZ24" s="576"/>
      <c r="CA24" s="576"/>
      <c r="CB24" s="576"/>
      <c r="CC24" s="577"/>
    </row>
    <row r="25" spans="1:82" ht="17.100000000000001" customHeight="1" x14ac:dyDescent="0.3">
      <c r="A25" s="119">
        <v>1</v>
      </c>
      <c r="B25" s="542" t="s">
        <v>1824</v>
      </c>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93"/>
      <c r="AH25" s="111" t="s">
        <v>40</v>
      </c>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537">
        <v>240331</v>
      </c>
      <c r="BQ25" s="537"/>
      <c r="BR25" s="537"/>
      <c r="BS25" s="537"/>
      <c r="BT25" s="537"/>
      <c r="BU25" s="537"/>
      <c r="BV25" s="537"/>
      <c r="BW25" s="537"/>
      <c r="BX25" s="537"/>
      <c r="BY25" s="537"/>
      <c r="BZ25" s="537"/>
      <c r="CA25" s="537"/>
      <c r="CB25" s="537"/>
      <c r="CC25" s="538"/>
    </row>
    <row r="26" spans="1:82" ht="17.100000000000001" customHeight="1" x14ac:dyDescent="0.3">
      <c r="A26" s="120">
        <v>2</v>
      </c>
      <c r="B26" s="532"/>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4"/>
      <c r="AG26" s="93"/>
      <c r="AH26" s="111" t="s">
        <v>41</v>
      </c>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537">
        <v>26714</v>
      </c>
      <c r="BQ26" s="537"/>
      <c r="BR26" s="537"/>
      <c r="BS26" s="537"/>
      <c r="BT26" s="537"/>
      <c r="BU26" s="537"/>
      <c r="BV26" s="537"/>
      <c r="BW26" s="537"/>
      <c r="BX26" s="537"/>
      <c r="BY26" s="537"/>
      <c r="BZ26" s="537"/>
      <c r="CA26" s="537"/>
      <c r="CB26" s="537"/>
      <c r="CC26" s="538"/>
    </row>
    <row r="27" spans="1:82" ht="17.100000000000001" customHeight="1" x14ac:dyDescent="0.3">
      <c r="A27" s="120">
        <v>3</v>
      </c>
      <c r="B27" s="532"/>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4"/>
      <c r="AG27" s="93"/>
      <c r="AH27" s="111" t="s">
        <v>42</v>
      </c>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537">
        <v>40078</v>
      </c>
      <c r="BQ27" s="537"/>
      <c r="BR27" s="537"/>
      <c r="BS27" s="537"/>
      <c r="BT27" s="537"/>
      <c r="BU27" s="537"/>
      <c r="BV27" s="537"/>
      <c r="BW27" s="537"/>
      <c r="BX27" s="537"/>
      <c r="BY27" s="537"/>
      <c r="BZ27" s="537"/>
      <c r="CA27" s="537"/>
      <c r="CB27" s="537"/>
      <c r="CC27" s="538"/>
    </row>
    <row r="28" spans="1:82" ht="18" x14ac:dyDescent="0.35">
      <c r="A28" s="120">
        <v>4</v>
      </c>
      <c r="B28" s="532"/>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4"/>
      <c r="AG28" s="93"/>
      <c r="AH28" s="535" t="s">
        <v>43</v>
      </c>
      <c r="AI28" s="536"/>
      <c r="AJ28" s="536"/>
      <c r="AK28" s="536"/>
      <c r="AL28" s="536"/>
      <c r="AM28" s="536"/>
      <c r="AN28" s="536"/>
      <c r="AO28" s="536"/>
      <c r="AP28" s="536"/>
      <c r="AQ28" s="536"/>
      <c r="AR28" s="536"/>
      <c r="AS28" s="536"/>
      <c r="AT28" s="536"/>
      <c r="AU28" s="536"/>
      <c r="AV28" s="536"/>
      <c r="AW28" s="536"/>
      <c r="AX28" s="536"/>
      <c r="AY28" s="536"/>
      <c r="AZ28" s="536"/>
      <c r="BA28" s="536"/>
      <c r="BB28" s="536"/>
      <c r="BC28" s="536"/>
      <c r="BD28" s="536"/>
      <c r="BE28" s="536"/>
      <c r="BF28" s="536"/>
      <c r="BG28" s="536"/>
      <c r="BH28" s="536"/>
      <c r="BI28" s="536"/>
      <c r="BJ28" s="536"/>
      <c r="BK28" s="536"/>
      <c r="BL28" s="536"/>
      <c r="BM28" s="536"/>
      <c r="BN28" s="536"/>
      <c r="BO28" s="536"/>
      <c r="BP28" s="537">
        <v>338000</v>
      </c>
      <c r="BQ28" s="537"/>
      <c r="BR28" s="537"/>
      <c r="BS28" s="537"/>
      <c r="BT28" s="537"/>
      <c r="BU28" s="537"/>
      <c r="BV28" s="537"/>
      <c r="BW28" s="537"/>
      <c r="BX28" s="537"/>
      <c r="BY28" s="537"/>
      <c r="BZ28" s="537"/>
      <c r="CA28" s="537"/>
      <c r="CB28" s="537"/>
      <c r="CC28" s="538"/>
    </row>
    <row r="29" spans="1:82" ht="21" customHeight="1" x14ac:dyDescent="0.3">
      <c r="A29" s="120">
        <v>5</v>
      </c>
      <c r="B29" s="532"/>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4"/>
      <c r="AG29" s="93"/>
      <c r="AH29" s="111" t="s">
        <v>44</v>
      </c>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537">
        <v>0</v>
      </c>
      <c r="BQ29" s="537"/>
      <c r="BR29" s="537"/>
      <c r="BS29" s="537"/>
      <c r="BT29" s="537"/>
      <c r="BU29" s="537"/>
      <c r="BV29" s="537"/>
      <c r="BW29" s="537"/>
      <c r="BX29" s="537"/>
      <c r="BY29" s="537"/>
      <c r="BZ29" s="537"/>
      <c r="CA29" s="537"/>
      <c r="CB29" s="537"/>
      <c r="CC29" s="538"/>
    </row>
    <row r="30" spans="1:82" ht="17.100000000000001" customHeight="1" x14ac:dyDescent="0.3">
      <c r="A30" s="120">
        <v>6</v>
      </c>
      <c r="B30" s="532"/>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4"/>
      <c r="AG30" s="93"/>
      <c r="AH30" s="111" t="s">
        <v>45</v>
      </c>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537">
        <v>0</v>
      </c>
      <c r="BQ30" s="537"/>
      <c r="BR30" s="537"/>
      <c r="BS30" s="537"/>
      <c r="BT30" s="537"/>
      <c r="BU30" s="537"/>
      <c r="BV30" s="537"/>
      <c r="BW30" s="537"/>
      <c r="BX30" s="537"/>
      <c r="BY30" s="537"/>
      <c r="BZ30" s="537"/>
      <c r="CA30" s="537"/>
      <c r="CB30" s="537"/>
      <c r="CC30" s="538"/>
    </row>
    <row r="31" spans="1:82" ht="17.100000000000001" customHeight="1" x14ac:dyDescent="0.3">
      <c r="A31" s="120">
        <v>7</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93"/>
      <c r="AH31" s="111" t="s">
        <v>46</v>
      </c>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537">
        <v>0</v>
      </c>
      <c r="BQ31" s="537"/>
      <c r="BR31" s="537"/>
      <c r="BS31" s="537"/>
      <c r="BT31" s="537"/>
      <c r="BU31" s="537"/>
      <c r="BV31" s="537"/>
      <c r="BW31" s="537"/>
      <c r="BX31" s="537"/>
      <c r="BY31" s="537"/>
      <c r="BZ31" s="537"/>
      <c r="CA31" s="537"/>
      <c r="CB31" s="537"/>
      <c r="CC31" s="538"/>
    </row>
    <row r="32" spans="1:82" ht="17.100000000000001" customHeight="1" x14ac:dyDescent="0.3">
      <c r="A32" s="120">
        <v>8</v>
      </c>
      <c r="B32" s="542"/>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c r="AF32" s="542"/>
      <c r="AG32" s="93"/>
      <c r="AH32" s="111" t="s">
        <v>47</v>
      </c>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537">
        <v>0</v>
      </c>
      <c r="BQ32" s="537"/>
      <c r="BR32" s="537"/>
      <c r="BS32" s="537"/>
      <c r="BT32" s="537"/>
      <c r="BU32" s="537"/>
      <c r="BV32" s="537"/>
      <c r="BW32" s="537"/>
      <c r="BX32" s="537"/>
      <c r="BY32" s="537"/>
      <c r="BZ32" s="537"/>
      <c r="CA32" s="537"/>
      <c r="CB32" s="537"/>
      <c r="CC32" s="538"/>
    </row>
    <row r="33" spans="1:81" ht="17.100000000000001" customHeight="1" x14ac:dyDescent="0.3">
      <c r="A33" s="120">
        <v>9</v>
      </c>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93"/>
      <c r="AH33" s="111" t="s">
        <v>48</v>
      </c>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537">
        <v>0</v>
      </c>
      <c r="BQ33" s="537"/>
      <c r="BR33" s="537"/>
      <c r="BS33" s="537"/>
      <c r="BT33" s="537"/>
      <c r="BU33" s="537"/>
      <c r="BV33" s="537"/>
      <c r="BW33" s="537"/>
      <c r="BX33" s="537"/>
      <c r="BY33" s="537"/>
      <c r="BZ33" s="537"/>
      <c r="CA33" s="537"/>
      <c r="CB33" s="537"/>
      <c r="CC33" s="538"/>
    </row>
    <row r="34" spans="1:81" ht="17.100000000000001" customHeight="1" x14ac:dyDescent="0.35">
      <c r="A34" s="121">
        <v>10</v>
      </c>
      <c r="B34" s="542"/>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112"/>
      <c r="AH34" s="543" t="s">
        <v>49</v>
      </c>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4"/>
      <c r="BH34" s="544"/>
      <c r="BI34" s="544"/>
      <c r="BJ34" s="544"/>
      <c r="BK34" s="544"/>
      <c r="BL34" s="544"/>
      <c r="BM34" s="544"/>
      <c r="BN34" s="544"/>
      <c r="BO34" s="544"/>
      <c r="BP34" s="545">
        <f>SUM(BP25:CC33)</f>
        <v>645123</v>
      </c>
      <c r="BQ34" s="545"/>
      <c r="BR34" s="545"/>
      <c r="BS34" s="545"/>
      <c r="BT34" s="545"/>
      <c r="BU34" s="545"/>
      <c r="BV34" s="545"/>
      <c r="BW34" s="545"/>
      <c r="BX34" s="545"/>
      <c r="BY34" s="545"/>
      <c r="BZ34" s="545"/>
      <c r="CA34" s="545"/>
      <c r="CB34" s="545"/>
      <c r="CC34" s="546"/>
    </row>
    <row r="35" spans="1:81" ht="17.100000000000001" customHeight="1" thickBot="1" x14ac:dyDescent="0.35">
      <c r="A35" s="122">
        <v>11</v>
      </c>
      <c r="B35" s="539"/>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1"/>
      <c r="AG35" s="123"/>
      <c r="AH35" s="124"/>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5"/>
    </row>
    <row r="36" spans="1:81" ht="15" customHeight="1" thickTop="1" x14ac:dyDescent="0.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8" x14ac:dyDescent="0.35">
      <c r="A37" s="113" t="s">
        <v>26</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8"/>
      <c r="AL37" s="82"/>
      <c r="AM37" s="102" t="s">
        <v>27</v>
      </c>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114"/>
    </row>
    <row r="38" spans="1:81" ht="21" x14ac:dyDescent="0.3">
      <c r="A38" s="553" t="s">
        <v>28</v>
      </c>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5"/>
      <c r="AL38" s="82"/>
      <c r="AM38" s="556" t="s">
        <v>1307</v>
      </c>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557"/>
      <c r="BV38" s="557"/>
      <c r="BW38" s="557"/>
      <c r="BX38" s="557"/>
      <c r="BY38" s="557"/>
      <c r="BZ38" s="557"/>
      <c r="CA38" s="557"/>
      <c r="CB38" s="557"/>
      <c r="CC38" s="558"/>
    </row>
    <row r="39" spans="1:81" x14ac:dyDescent="0.3">
      <c r="A39" s="80"/>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83"/>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81"/>
    </row>
    <row r="40" spans="1:81" ht="18" x14ac:dyDescent="0.35">
      <c r="A40" s="115" t="s">
        <v>29</v>
      </c>
      <c r="B40" s="91"/>
      <c r="C40" s="91"/>
      <c r="D40" s="91"/>
      <c r="E40" s="91"/>
      <c r="F40" s="91"/>
      <c r="G40" s="91"/>
      <c r="H40" s="91"/>
      <c r="I40" s="91"/>
      <c r="J40" s="91"/>
      <c r="K40" s="559" t="s">
        <v>1835</v>
      </c>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559"/>
      <c r="AV40" s="559"/>
      <c r="AW40" s="559"/>
      <c r="AX40" s="559"/>
      <c r="AY40" s="559"/>
      <c r="AZ40" s="559"/>
      <c r="BA40" s="559"/>
      <c r="BB40" s="559"/>
      <c r="BC40" s="559"/>
      <c r="BD40" s="559"/>
      <c r="BE40" s="559"/>
      <c r="BF40" s="559"/>
      <c r="BG40" s="559"/>
      <c r="BH40" s="559"/>
      <c r="BI40" s="559"/>
      <c r="BJ40" s="559"/>
      <c r="BK40" s="559"/>
      <c r="BL40" s="559"/>
      <c r="BM40" s="559"/>
      <c r="BN40" s="559"/>
      <c r="BO40" s="559"/>
      <c r="BP40" s="559"/>
      <c r="BQ40" s="559"/>
      <c r="BR40" s="559"/>
      <c r="BS40" s="559"/>
      <c r="BT40" s="559"/>
      <c r="BU40" s="559"/>
      <c r="BV40" s="559"/>
      <c r="BW40" s="559"/>
      <c r="BX40" s="559"/>
      <c r="BY40" s="559"/>
      <c r="BZ40" s="559"/>
      <c r="CA40" s="559"/>
      <c r="CB40" s="559"/>
      <c r="CC40" s="560"/>
    </row>
    <row r="41" spans="1:81" ht="18" x14ac:dyDescent="0.3">
      <c r="A41" s="104" t="s">
        <v>30</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6"/>
      <c r="AM41" s="104" t="s">
        <v>31</v>
      </c>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8"/>
    </row>
    <row r="42" spans="1:81" x14ac:dyDescent="0.3">
      <c r="A42" s="578" t="s">
        <v>1836</v>
      </c>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80"/>
      <c r="AM42" s="584" t="s">
        <v>1826</v>
      </c>
      <c r="AN42" s="585"/>
      <c r="AO42" s="585"/>
      <c r="AP42" s="585"/>
      <c r="AQ42" s="585"/>
      <c r="AR42" s="585"/>
      <c r="AS42" s="585"/>
      <c r="AT42" s="585"/>
      <c r="AU42" s="585"/>
      <c r="AV42" s="585"/>
      <c r="AW42" s="585"/>
      <c r="AX42" s="585"/>
      <c r="AY42" s="585"/>
      <c r="AZ42" s="585"/>
      <c r="BA42" s="585"/>
      <c r="BB42" s="585"/>
      <c r="BC42" s="585"/>
      <c r="BD42" s="585"/>
      <c r="BE42" s="585"/>
      <c r="BF42" s="585"/>
      <c r="BG42" s="585"/>
      <c r="BH42" s="585"/>
      <c r="BI42" s="585"/>
      <c r="BJ42" s="585"/>
      <c r="BK42" s="585"/>
      <c r="BL42" s="585"/>
      <c r="BM42" s="585"/>
      <c r="BN42" s="585"/>
      <c r="BO42" s="585"/>
      <c r="BP42" s="585"/>
      <c r="BQ42" s="585"/>
      <c r="BR42" s="585"/>
      <c r="BS42" s="585"/>
      <c r="BT42" s="585"/>
      <c r="BU42" s="585"/>
      <c r="BV42" s="585"/>
      <c r="BW42" s="585"/>
      <c r="BX42" s="585"/>
      <c r="BY42" s="585"/>
      <c r="BZ42" s="585"/>
      <c r="CA42" s="585"/>
      <c r="CB42" s="585"/>
      <c r="CC42" s="586"/>
    </row>
    <row r="43" spans="1:81" x14ac:dyDescent="0.3">
      <c r="A43" s="578"/>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80"/>
      <c r="AM43" s="584"/>
      <c r="AN43" s="585"/>
      <c r="AO43" s="585"/>
      <c r="AP43" s="585"/>
      <c r="AQ43" s="585"/>
      <c r="AR43" s="585"/>
      <c r="AS43" s="585"/>
      <c r="AT43" s="585"/>
      <c r="AU43" s="585"/>
      <c r="AV43" s="585"/>
      <c r="AW43" s="585"/>
      <c r="AX43" s="585"/>
      <c r="AY43" s="585"/>
      <c r="AZ43" s="585"/>
      <c r="BA43" s="585"/>
      <c r="BB43" s="585"/>
      <c r="BC43" s="585"/>
      <c r="BD43" s="585"/>
      <c r="BE43" s="585"/>
      <c r="BF43" s="585"/>
      <c r="BG43" s="585"/>
      <c r="BH43" s="585"/>
      <c r="BI43" s="585"/>
      <c r="BJ43" s="585"/>
      <c r="BK43" s="585"/>
      <c r="BL43" s="585"/>
      <c r="BM43" s="585"/>
      <c r="BN43" s="585"/>
      <c r="BO43" s="585"/>
      <c r="BP43" s="585"/>
      <c r="BQ43" s="585"/>
      <c r="BR43" s="585"/>
      <c r="BS43" s="585"/>
      <c r="BT43" s="585"/>
      <c r="BU43" s="585"/>
      <c r="BV43" s="585"/>
      <c r="BW43" s="585"/>
      <c r="BX43" s="585"/>
      <c r="BY43" s="585"/>
      <c r="BZ43" s="585"/>
      <c r="CA43" s="585"/>
      <c r="CB43" s="585"/>
      <c r="CC43" s="586"/>
    </row>
    <row r="44" spans="1:81" x14ac:dyDescent="0.3">
      <c r="A44" s="578"/>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80"/>
      <c r="AM44" s="584"/>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585"/>
      <c r="BZ44" s="585"/>
      <c r="CA44" s="585"/>
      <c r="CB44" s="585"/>
      <c r="CC44" s="586"/>
    </row>
    <row r="45" spans="1:81" ht="18" x14ac:dyDescent="0.3">
      <c r="A45" s="578"/>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80"/>
      <c r="AM45" s="105" t="s">
        <v>32</v>
      </c>
      <c r="AN45" s="109"/>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9"/>
    </row>
    <row r="46" spans="1:81" x14ac:dyDescent="0.3">
      <c r="A46" s="578"/>
      <c r="B46" s="579"/>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9"/>
      <c r="AL46" s="580"/>
      <c r="AM46" s="584" t="s">
        <v>1834</v>
      </c>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6"/>
    </row>
    <row r="47" spans="1:81" x14ac:dyDescent="0.3">
      <c r="A47" s="581"/>
      <c r="B47" s="582"/>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2"/>
      <c r="AL47" s="583"/>
      <c r="AM47" s="587"/>
      <c r="AN47" s="588"/>
      <c r="AO47" s="588"/>
      <c r="AP47" s="588"/>
      <c r="AQ47" s="588"/>
      <c r="AR47" s="588"/>
      <c r="AS47" s="588"/>
      <c r="AT47" s="588"/>
      <c r="AU47" s="588"/>
      <c r="AV47" s="588"/>
      <c r="AW47" s="588"/>
      <c r="AX47" s="588"/>
      <c r="AY47" s="588"/>
      <c r="AZ47" s="588"/>
      <c r="BA47" s="588"/>
      <c r="BB47" s="588"/>
      <c r="BC47" s="588"/>
      <c r="BD47" s="588"/>
      <c r="BE47" s="588"/>
      <c r="BF47" s="588"/>
      <c r="BG47" s="588"/>
      <c r="BH47" s="588"/>
      <c r="BI47" s="588"/>
      <c r="BJ47" s="588"/>
      <c r="BK47" s="588"/>
      <c r="BL47" s="588"/>
      <c r="BM47" s="588"/>
      <c r="BN47" s="588"/>
      <c r="BO47" s="588"/>
      <c r="BP47" s="588"/>
      <c r="BQ47" s="588"/>
      <c r="BR47" s="588"/>
      <c r="BS47" s="588"/>
      <c r="BT47" s="588"/>
      <c r="BU47" s="588"/>
      <c r="BV47" s="588"/>
      <c r="BW47" s="588"/>
      <c r="BX47" s="588"/>
      <c r="BY47" s="588"/>
      <c r="BZ47" s="588"/>
      <c r="CA47" s="588"/>
      <c r="CB47" s="588"/>
      <c r="CC47" s="589"/>
    </row>
    <row r="48" spans="1:81" x14ac:dyDescent="0.3">
      <c r="A48" s="80"/>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81"/>
    </row>
    <row r="49" spans="1:81" ht="18" x14ac:dyDescent="0.3">
      <c r="A49" s="116" t="s">
        <v>33</v>
      </c>
      <c r="B49" s="90"/>
      <c r="C49" s="90"/>
      <c r="D49" s="90"/>
      <c r="E49" s="90"/>
      <c r="F49" s="90"/>
      <c r="G49" s="90"/>
      <c r="H49" s="90"/>
      <c r="I49" s="90"/>
      <c r="J49" s="90"/>
      <c r="K49" s="90"/>
      <c r="L49" s="90"/>
      <c r="M49" s="90"/>
      <c r="N49" s="561" t="s">
        <v>1837</v>
      </c>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1"/>
      <c r="AY49" s="561"/>
      <c r="AZ49" s="561"/>
      <c r="BA49" s="561"/>
      <c r="BB49" s="561"/>
      <c r="BC49" s="561"/>
      <c r="BD49" s="561"/>
      <c r="BE49" s="561"/>
      <c r="BF49" s="561"/>
      <c r="BG49" s="561"/>
      <c r="BH49" s="561"/>
      <c r="BI49" s="561"/>
      <c r="BJ49" s="562"/>
      <c r="BK49" s="101" t="s">
        <v>34</v>
      </c>
      <c r="BL49" s="103"/>
      <c r="BM49" s="99"/>
      <c r="BN49" s="99"/>
      <c r="BO49" s="99"/>
      <c r="BP49" s="99"/>
      <c r="BQ49" s="99"/>
      <c r="BR49" s="99"/>
      <c r="BS49" s="99"/>
      <c r="BT49" s="99"/>
      <c r="BU49" s="99"/>
      <c r="BV49" s="99"/>
      <c r="BW49" s="99"/>
      <c r="BX49" s="99"/>
      <c r="BY49" s="99"/>
      <c r="BZ49" s="99"/>
      <c r="CA49" s="99"/>
      <c r="CB49" s="99"/>
      <c r="CC49" s="117"/>
    </row>
    <row r="50" spans="1:81" ht="18" x14ac:dyDescent="0.3">
      <c r="A50" s="118"/>
      <c r="B50" s="92"/>
      <c r="C50" s="92"/>
      <c r="D50" s="92"/>
      <c r="E50" s="92"/>
      <c r="F50" s="92"/>
      <c r="G50" s="92"/>
      <c r="H50" s="92"/>
      <c r="I50" s="92"/>
      <c r="J50" s="92"/>
      <c r="K50" s="92"/>
      <c r="L50" s="92"/>
      <c r="M50" s="92"/>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3"/>
      <c r="AY50" s="563"/>
      <c r="AZ50" s="563"/>
      <c r="BA50" s="563"/>
      <c r="BB50" s="563"/>
      <c r="BC50" s="563"/>
      <c r="BD50" s="563"/>
      <c r="BE50" s="563"/>
      <c r="BF50" s="563"/>
      <c r="BG50" s="563"/>
      <c r="BH50" s="563"/>
      <c r="BI50" s="563"/>
      <c r="BJ50" s="564"/>
      <c r="BK50" s="100"/>
      <c r="BL50" s="565"/>
      <c r="BM50" s="565"/>
      <c r="BN50" s="565"/>
      <c r="BO50" s="565"/>
      <c r="BP50" s="565"/>
      <c r="BQ50" s="565"/>
      <c r="BR50" s="565"/>
      <c r="BS50" s="565"/>
      <c r="BT50" s="565"/>
      <c r="BU50" s="565"/>
      <c r="BV50" s="565"/>
      <c r="BW50" s="565"/>
      <c r="BX50" s="565"/>
      <c r="BY50" s="565"/>
      <c r="BZ50" s="565"/>
      <c r="CA50" s="565"/>
      <c r="CB50" s="565"/>
      <c r="CC50" s="566"/>
    </row>
    <row r="51" spans="1:81" x14ac:dyDescent="0.3">
      <c r="A51" s="567"/>
      <c r="B51" s="568"/>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568"/>
      <c r="BV51" s="568"/>
      <c r="BW51" s="568"/>
      <c r="BX51" s="568"/>
      <c r="BY51" s="568"/>
      <c r="BZ51" s="568"/>
      <c r="CA51" s="568"/>
      <c r="CB51" s="568"/>
      <c r="CC51" s="569"/>
    </row>
    <row r="52" spans="1:81" ht="18" x14ac:dyDescent="0.3">
      <c r="A52" s="116" t="s">
        <v>35</v>
      </c>
      <c r="B52" s="90"/>
      <c r="C52" s="90"/>
      <c r="D52" s="90"/>
      <c r="E52" s="90"/>
      <c r="F52" s="90"/>
      <c r="G52" s="90"/>
      <c r="H52" s="90"/>
      <c r="I52" s="90"/>
      <c r="J52" s="90"/>
      <c r="K52" s="90"/>
      <c r="L52" s="9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c r="AL52" s="570"/>
      <c r="AM52" s="570"/>
      <c r="AN52" s="570"/>
      <c r="AO52" s="570"/>
      <c r="AP52" s="570"/>
      <c r="AQ52" s="570"/>
      <c r="AR52" s="570"/>
      <c r="AS52" s="570"/>
      <c r="AT52" s="570"/>
      <c r="AU52" s="570"/>
      <c r="AV52" s="570"/>
      <c r="AW52" s="571"/>
      <c r="AX52" s="110" t="s">
        <v>36</v>
      </c>
      <c r="AY52" s="106"/>
      <c r="AZ52" s="106"/>
      <c r="BA52" s="106"/>
      <c r="BB52" s="106"/>
      <c r="BC52" s="106"/>
      <c r="BD52" s="106"/>
      <c r="BE52" s="106"/>
      <c r="BF52" s="106"/>
      <c r="BG52" s="106"/>
      <c r="BH52" s="106"/>
      <c r="BI52" s="106"/>
      <c r="BJ52" s="107"/>
      <c r="BK52" s="108" t="s">
        <v>37</v>
      </c>
      <c r="BL52" s="103"/>
      <c r="BM52" s="99"/>
      <c r="BN52" s="99"/>
      <c r="BO52" s="99"/>
      <c r="BP52" s="99"/>
      <c r="BQ52" s="99"/>
      <c r="BR52" s="99"/>
      <c r="BS52" s="99"/>
      <c r="BT52" s="99"/>
      <c r="BU52" s="99"/>
      <c r="BV52" s="99"/>
      <c r="BW52" s="99"/>
      <c r="BX52" s="99"/>
      <c r="BY52" s="99"/>
      <c r="BZ52" s="99"/>
      <c r="CA52" s="99"/>
      <c r="CB52" s="99"/>
      <c r="CC52" s="117"/>
    </row>
    <row r="53" spans="1:81" x14ac:dyDescent="0.3">
      <c r="A53" s="590" t="s">
        <v>1827</v>
      </c>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2"/>
      <c r="AX53" s="596" t="s">
        <v>1301</v>
      </c>
      <c r="AY53" s="596"/>
      <c r="AZ53" s="596"/>
      <c r="BA53" s="596"/>
      <c r="BB53" s="596"/>
      <c r="BC53" s="596"/>
      <c r="BD53" s="596"/>
      <c r="BE53" s="596"/>
      <c r="BF53" s="596"/>
      <c r="BG53" s="596"/>
      <c r="BH53" s="596"/>
      <c r="BI53" s="596"/>
      <c r="BJ53" s="597"/>
      <c r="BK53" s="600" t="s">
        <v>1102</v>
      </c>
      <c r="BL53" s="601"/>
      <c r="BM53" s="601"/>
      <c r="BN53" s="601"/>
      <c r="BO53" s="601"/>
      <c r="BP53" s="601"/>
      <c r="BQ53" s="601"/>
      <c r="BR53" s="601"/>
      <c r="BS53" s="601"/>
      <c r="BT53" s="601"/>
      <c r="BU53" s="601"/>
      <c r="BV53" s="601"/>
      <c r="BW53" s="601"/>
      <c r="BX53" s="601"/>
      <c r="BY53" s="601"/>
      <c r="BZ53" s="601"/>
      <c r="CA53" s="601"/>
      <c r="CB53" s="601"/>
      <c r="CC53" s="602"/>
    </row>
    <row r="54" spans="1:81" x14ac:dyDescent="0.3">
      <c r="A54" s="593"/>
      <c r="B54" s="594"/>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5"/>
      <c r="AX54" s="598"/>
      <c r="AY54" s="598"/>
      <c r="AZ54" s="598"/>
      <c r="BA54" s="598"/>
      <c r="BB54" s="598"/>
      <c r="BC54" s="598"/>
      <c r="BD54" s="598"/>
      <c r="BE54" s="598"/>
      <c r="BF54" s="598"/>
      <c r="BG54" s="598"/>
      <c r="BH54" s="598"/>
      <c r="BI54" s="598"/>
      <c r="BJ54" s="599"/>
      <c r="BK54" s="603"/>
      <c r="BL54" s="604"/>
      <c r="BM54" s="604"/>
      <c r="BN54" s="604"/>
      <c r="BO54" s="604"/>
      <c r="BP54" s="604"/>
      <c r="BQ54" s="604"/>
      <c r="BR54" s="604"/>
      <c r="BS54" s="604"/>
      <c r="BT54" s="604"/>
      <c r="BU54" s="604"/>
      <c r="BV54" s="604"/>
      <c r="BW54" s="604"/>
      <c r="BX54" s="604"/>
      <c r="BY54" s="604"/>
      <c r="BZ54" s="604"/>
      <c r="CA54" s="604"/>
      <c r="CB54" s="604"/>
      <c r="CC54" s="605"/>
    </row>
    <row r="55" spans="1:81" x14ac:dyDescent="0.3">
      <c r="A55" s="95"/>
      <c r="B55" s="96"/>
      <c r="C55" s="96"/>
      <c r="D55" s="96"/>
      <c r="E55" s="96"/>
      <c r="F55" s="96"/>
      <c r="G55" s="96"/>
      <c r="H55" s="96"/>
      <c r="I55" s="96"/>
      <c r="J55" s="96"/>
      <c r="K55" s="96"/>
      <c r="L55" s="96"/>
      <c r="M55" s="96"/>
      <c r="N55" s="96"/>
      <c r="O55" s="96"/>
      <c r="P55" s="96"/>
      <c r="Q55" s="96"/>
      <c r="R55" s="96"/>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4"/>
    </row>
    <row r="56" spans="1:81" ht="18" x14ac:dyDescent="0.35">
      <c r="A56" s="572" t="s">
        <v>38</v>
      </c>
      <c r="B56" s="573"/>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4"/>
      <c r="AG56" s="93"/>
      <c r="AH56" s="575" t="s">
        <v>39</v>
      </c>
      <c r="AI56" s="576"/>
      <c r="AJ56" s="576"/>
      <c r="AK56" s="576"/>
      <c r="AL56" s="576"/>
      <c r="AM56" s="576"/>
      <c r="AN56" s="576"/>
      <c r="AO56" s="576"/>
      <c r="AP56" s="576"/>
      <c r="AQ56" s="576"/>
      <c r="AR56" s="576"/>
      <c r="AS56" s="576"/>
      <c r="AT56" s="576"/>
      <c r="AU56" s="576"/>
      <c r="AV56" s="576"/>
      <c r="AW56" s="576"/>
      <c r="AX56" s="576"/>
      <c r="AY56" s="576"/>
      <c r="AZ56" s="576"/>
      <c r="BA56" s="576"/>
      <c r="BB56" s="576"/>
      <c r="BC56" s="576"/>
      <c r="BD56" s="576"/>
      <c r="BE56" s="576"/>
      <c r="BF56" s="576"/>
      <c r="BG56" s="576"/>
      <c r="BH56" s="576"/>
      <c r="BI56" s="576"/>
      <c r="BJ56" s="576"/>
      <c r="BK56" s="576"/>
      <c r="BL56" s="576"/>
      <c r="BM56" s="576"/>
      <c r="BN56" s="576"/>
      <c r="BO56" s="576"/>
      <c r="BP56" s="576"/>
      <c r="BQ56" s="576"/>
      <c r="BR56" s="576"/>
      <c r="BS56" s="576"/>
      <c r="BT56" s="576"/>
      <c r="BU56" s="576"/>
      <c r="BV56" s="576"/>
      <c r="BW56" s="576"/>
      <c r="BX56" s="576"/>
      <c r="BY56" s="576"/>
      <c r="BZ56" s="576"/>
      <c r="CA56" s="576"/>
      <c r="CB56" s="576"/>
      <c r="CC56" s="577"/>
    </row>
    <row r="57" spans="1:81" ht="18" x14ac:dyDescent="0.3">
      <c r="A57" s="119">
        <v>1</v>
      </c>
      <c r="B57" s="542" t="s">
        <v>1824</v>
      </c>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93"/>
      <c r="AH57" s="111" t="s">
        <v>40</v>
      </c>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537">
        <v>110145</v>
      </c>
      <c r="BQ57" s="537"/>
      <c r="BR57" s="537"/>
      <c r="BS57" s="537"/>
      <c r="BT57" s="537"/>
      <c r="BU57" s="537"/>
      <c r="BV57" s="537"/>
      <c r="BW57" s="537"/>
      <c r="BX57" s="537"/>
      <c r="BY57" s="537"/>
      <c r="BZ57" s="537"/>
      <c r="CA57" s="537"/>
      <c r="CB57" s="537"/>
      <c r="CC57" s="538"/>
    </row>
    <row r="58" spans="1:81" ht="18" x14ac:dyDescent="0.3">
      <c r="A58" s="120">
        <v>2</v>
      </c>
      <c r="B58" s="532"/>
      <c r="C58" s="533"/>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4"/>
      <c r="AG58" s="93"/>
      <c r="AH58" s="111" t="s">
        <v>41</v>
      </c>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537">
        <v>30214</v>
      </c>
      <c r="BQ58" s="537"/>
      <c r="BR58" s="537"/>
      <c r="BS58" s="537"/>
      <c r="BT58" s="537"/>
      <c r="BU58" s="537"/>
      <c r="BV58" s="537"/>
      <c r="BW58" s="537"/>
      <c r="BX58" s="537"/>
      <c r="BY58" s="537"/>
      <c r="BZ58" s="537"/>
      <c r="CA58" s="537"/>
      <c r="CB58" s="537"/>
      <c r="CC58" s="538"/>
    </row>
    <row r="59" spans="1:81" ht="18" x14ac:dyDescent="0.3">
      <c r="A59" s="120">
        <v>3</v>
      </c>
      <c r="B59" s="532"/>
      <c r="C59" s="533"/>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4"/>
      <c r="AG59" s="93"/>
      <c r="AH59" s="111" t="s">
        <v>42</v>
      </c>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537">
        <v>33121</v>
      </c>
      <c r="BQ59" s="537"/>
      <c r="BR59" s="537"/>
      <c r="BS59" s="537"/>
      <c r="BT59" s="537"/>
      <c r="BU59" s="537"/>
      <c r="BV59" s="537"/>
      <c r="BW59" s="537"/>
      <c r="BX59" s="537"/>
      <c r="BY59" s="537"/>
      <c r="BZ59" s="537"/>
      <c r="CA59" s="537"/>
      <c r="CB59" s="537"/>
      <c r="CC59" s="538"/>
    </row>
    <row r="60" spans="1:81" ht="18" x14ac:dyDescent="0.35">
      <c r="A60" s="120">
        <v>4</v>
      </c>
      <c r="B60" s="532"/>
      <c r="C60" s="533"/>
      <c r="D60" s="533"/>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4"/>
      <c r="AG60" s="93"/>
      <c r="AH60" s="535" t="s">
        <v>43</v>
      </c>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c r="BE60" s="536"/>
      <c r="BF60" s="536"/>
      <c r="BG60" s="536"/>
      <c r="BH60" s="536"/>
      <c r="BI60" s="536"/>
      <c r="BJ60" s="536"/>
      <c r="BK60" s="536"/>
      <c r="BL60" s="536"/>
      <c r="BM60" s="536"/>
      <c r="BN60" s="536"/>
      <c r="BO60" s="536"/>
      <c r="BP60" s="537">
        <v>8000</v>
      </c>
      <c r="BQ60" s="537"/>
      <c r="BR60" s="537"/>
      <c r="BS60" s="537"/>
      <c r="BT60" s="537"/>
      <c r="BU60" s="537"/>
      <c r="BV60" s="537"/>
      <c r="BW60" s="537"/>
      <c r="BX60" s="537"/>
      <c r="BY60" s="537"/>
      <c r="BZ60" s="537"/>
      <c r="CA60" s="537"/>
      <c r="CB60" s="537"/>
      <c r="CC60" s="538"/>
    </row>
    <row r="61" spans="1:81" ht="18" x14ac:dyDescent="0.3">
      <c r="A61" s="120">
        <v>5</v>
      </c>
      <c r="B61" s="532"/>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4"/>
      <c r="AG61" s="93"/>
      <c r="AH61" s="111" t="s">
        <v>44</v>
      </c>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537">
        <v>0</v>
      </c>
      <c r="BQ61" s="537"/>
      <c r="BR61" s="537"/>
      <c r="BS61" s="537"/>
      <c r="BT61" s="537"/>
      <c r="BU61" s="537"/>
      <c r="BV61" s="537"/>
      <c r="BW61" s="537"/>
      <c r="BX61" s="537"/>
      <c r="BY61" s="537"/>
      <c r="BZ61" s="537"/>
      <c r="CA61" s="537"/>
      <c r="CB61" s="537"/>
      <c r="CC61" s="538"/>
    </row>
    <row r="62" spans="1:81" ht="18" x14ac:dyDescent="0.3">
      <c r="A62" s="120">
        <v>6</v>
      </c>
      <c r="B62" s="532"/>
      <c r="C62" s="533"/>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4"/>
      <c r="AG62" s="93"/>
      <c r="AH62" s="111" t="s">
        <v>45</v>
      </c>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537">
        <v>0</v>
      </c>
      <c r="BQ62" s="537"/>
      <c r="BR62" s="537"/>
      <c r="BS62" s="537"/>
      <c r="BT62" s="537"/>
      <c r="BU62" s="537"/>
      <c r="BV62" s="537"/>
      <c r="BW62" s="537"/>
      <c r="BX62" s="537"/>
      <c r="BY62" s="537"/>
      <c r="BZ62" s="537"/>
      <c r="CA62" s="537"/>
      <c r="CB62" s="537"/>
      <c r="CC62" s="538"/>
    </row>
    <row r="63" spans="1:81" ht="18" x14ac:dyDescent="0.3">
      <c r="A63" s="120">
        <v>7</v>
      </c>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93"/>
      <c r="AH63" s="111" t="s">
        <v>46</v>
      </c>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537">
        <v>0</v>
      </c>
      <c r="BQ63" s="537"/>
      <c r="BR63" s="537"/>
      <c r="BS63" s="537"/>
      <c r="BT63" s="537"/>
      <c r="BU63" s="537"/>
      <c r="BV63" s="537"/>
      <c r="BW63" s="537"/>
      <c r="BX63" s="537"/>
      <c r="BY63" s="537"/>
      <c r="BZ63" s="537"/>
      <c r="CA63" s="537"/>
      <c r="CB63" s="537"/>
      <c r="CC63" s="538"/>
    </row>
    <row r="64" spans="1:81" ht="18" x14ac:dyDescent="0.3">
      <c r="A64" s="120">
        <v>8</v>
      </c>
      <c r="B64" s="542"/>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93"/>
      <c r="AH64" s="111" t="s">
        <v>47</v>
      </c>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537">
        <v>0</v>
      </c>
      <c r="BQ64" s="537"/>
      <c r="BR64" s="537"/>
      <c r="BS64" s="537"/>
      <c r="BT64" s="537"/>
      <c r="BU64" s="537"/>
      <c r="BV64" s="537"/>
      <c r="BW64" s="537"/>
      <c r="BX64" s="537"/>
      <c r="BY64" s="537"/>
      <c r="BZ64" s="537"/>
      <c r="CA64" s="537"/>
      <c r="CB64" s="537"/>
      <c r="CC64" s="538"/>
    </row>
    <row r="65" spans="1:81" ht="18" x14ac:dyDescent="0.3">
      <c r="A65" s="120">
        <v>9</v>
      </c>
      <c r="B65" s="542"/>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93"/>
      <c r="AH65" s="111" t="s">
        <v>48</v>
      </c>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537">
        <v>0</v>
      </c>
      <c r="BQ65" s="537"/>
      <c r="BR65" s="537"/>
      <c r="BS65" s="537"/>
      <c r="BT65" s="537"/>
      <c r="BU65" s="537"/>
      <c r="BV65" s="537"/>
      <c r="BW65" s="537"/>
      <c r="BX65" s="537"/>
      <c r="BY65" s="537"/>
      <c r="BZ65" s="537"/>
      <c r="CA65" s="537"/>
      <c r="CB65" s="537"/>
      <c r="CC65" s="538"/>
    </row>
    <row r="66" spans="1:81" ht="18" x14ac:dyDescent="0.35">
      <c r="A66" s="121">
        <v>10</v>
      </c>
      <c r="B66" s="542"/>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112"/>
      <c r="AH66" s="543" t="s">
        <v>49</v>
      </c>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c r="BO66" s="544"/>
      <c r="BP66" s="545">
        <f>SUM(BP57:CC65)</f>
        <v>181480</v>
      </c>
      <c r="BQ66" s="545"/>
      <c r="BR66" s="545"/>
      <c r="BS66" s="545"/>
      <c r="BT66" s="545"/>
      <c r="BU66" s="545"/>
      <c r="BV66" s="545"/>
      <c r="BW66" s="545"/>
      <c r="BX66" s="545"/>
      <c r="BY66" s="545"/>
      <c r="BZ66" s="545"/>
      <c r="CA66" s="545"/>
      <c r="CB66" s="545"/>
      <c r="CC66" s="546"/>
    </row>
    <row r="67" spans="1:81" ht="15" thickBot="1" x14ac:dyDescent="0.35">
      <c r="A67" s="122">
        <v>11</v>
      </c>
      <c r="B67" s="539"/>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0"/>
      <c r="AD67" s="540"/>
      <c r="AE67" s="540"/>
      <c r="AF67" s="541"/>
      <c r="AG67" s="123"/>
      <c r="AH67" s="124"/>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5"/>
    </row>
    <row r="68" spans="1:81" ht="18.600000000000001" thickTop="1" x14ac:dyDescent="0.35">
      <c r="A68" s="113" t="s">
        <v>26</v>
      </c>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8"/>
      <c r="AL68" s="82"/>
      <c r="AM68" s="102" t="s">
        <v>27</v>
      </c>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114"/>
    </row>
    <row r="69" spans="1:81" ht="21" x14ac:dyDescent="0.3">
      <c r="A69" s="553" t="s">
        <v>28</v>
      </c>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C69" s="554"/>
      <c r="AD69" s="554"/>
      <c r="AE69" s="554"/>
      <c r="AF69" s="554"/>
      <c r="AG69" s="554"/>
      <c r="AH69" s="554"/>
      <c r="AI69" s="554"/>
      <c r="AJ69" s="554"/>
      <c r="AK69" s="555"/>
      <c r="AL69" s="82"/>
      <c r="AM69" s="556" t="s">
        <v>1307</v>
      </c>
      <c r="AN69" s="557"/>
      <c r="AO69" s="557"/>
      <c r="AP69" s="557"/>
      <c r="AQ69" s="557"/>
      <c r="AR69" s="557"/>
      <c r="AS69" s="557"/>
      <c r="AT69" s="557"/>
      <c r="AU69" s="557"/>
      <c r="AV69" s="557"/>
      <c r="AW69" s="557"/>
      <c r="AX69" s="557"/>
      <c r="AY69" s="557"/>
      <c r="AZ69" s="557"/>
      <c r="BA69" s="557"/>
      <c r="BB69" s="557"/>
      <c r="BC69" s="557"/>
      <c r="BD69" s="557"/>
      <c r="BE69" s="557"/>
      <c r="BF69" s="557"/>
      <c r="BG69" s="557"/>
      <c r="BH69" s="557"/>
      <c r="BI69" s="557"/>
      <c r="BJ69" s="557"/>
      <c r="BK69" s="557"/>
      <c r="BL69" s="557"/>
      <c r="BM69" s="557"/>
      <c r="BN69" s="557"/>
      <c r="BO69" s="557"/>
      <c r="BP69" s="557"/>
      <c r="BQ69" s="557"/>
      <c r="BR69" s="557"/>
      <c r="BS69" s="557"/>
      <c r="BT69" s="557"/>
      <c r="BU69" s="557"/>
      <c r="BV69" s="557"/>
      <c r="BW69" s="557"/>
      <c r="BX69" s="557"/>
      <c r="BY69" s="557"/>
      <c r="BZ69" s="557"/>
      <c r="CA69" s="557"/>
      <c r="CB69" s="557"/>
      <c r="CC69" s="558"/>
    </row>
    <row r="70" spans="1:81" x14ac:dyDescent="0.3">
      <c r="A70" s="80"/>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83"/>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81"/>
    </row>
    <row r="71" spans="1:81" ht="18" x14ac:dyDescent="0.35">
      <c r="A71" s="115" t="s">
        <v>29</v>
      </c>
      <c r="B71" s="91"/>
      <c r="C71" s="91"/>
      <c r="D71" s="91"/>
      <c r="E71" s="91"/>
      <c r="F71" s="91"/>
      <c r="G71" s="91"/>
      <c r="H71" s="91"/>
      <c r="I71" s="91"/>
      <c r="J71" s="91"/>
      <c r="K71" s="559" t="s">
        <v>1856</v>
      </c>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59"/>
      <c r="AN71" s="559"/>
      <c r="AO71" s="559"/>
      <c r="AP71" s="559"/>
      <c r="AQ71" s="559"/>
      <c r="AR71" s="559"/>
      <c r="AS71" s="559"/>
      <c r="AT71" s="559"/>
      <c r="AU71" s="559"/>
      <c r="AV71" s="559"/>
      <c r="AW71" s="559"/>
      <c r="AX71" s="559"/>
      <c r="AY71" s="559"/>
      <c r="AZ71" s="559"/>
      <c r="BA71" s="559"/>
      <c r="BB71" s="559"/>
      <c r="BC71" s="559"/>
      <c r="BD71" s="559"/>
      <c r="BE71" s="559"/>
      <c r="BF71" s="559"/>
      <c r="BG71" s="559"/>
      <c r="BH71" s="559"/>
      <c r="BI71" s="559"/>
      <c r="BJ71" s="559"/>
      <c r="BK71" s="559"/>
      <c r="BL71" s="559"/>
      <c r="BM71" s="559"/>
      <c r="BN71" s="559"/>
      <c r="BO71" s="559"/>
      <c r="BP71" s="559"/>
      <c r="BQ71" s="559"/>
      <c r="BR71" s="559"/>
      <c r="BS71" s="559"/>
      <c r="BT71" s="559"/>
      <c r="BU71" s="559"/>
      <c r="BV71" s="559"/>
      <c r="BW71" s="559"/>
      <c r="BX71" s="559"/>
      <c r="BY71" s="559"/>
      <c r="BZ71" s="559"/>
      <c r="CA71" s="559"/>
      <c r="CB71" s="559"/>
      <c r="CC71" s="560"/>
    </row>
    <row r="72" spans="1:81" ht="18" x14ac:dyDescent="0.3">
      <c r="A72" s="104" t="s">
        <v>30</v>
      </c>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6"/>
      <c r="AM72" s="104" t="s">
        <v>31</v>
      </c>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8"/>
    </row>
    <row r="73" spans="1:81" x14ac:dyDescent="0.3">
      <c r="A73" s="578" t="s">
        <v>1857</v>
      </c>
      <c r="B73" s="579"/>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80"/>
      <c r="AM73" s="584" t="s">
        <v>1858</v>
      </c>
      <c r="AN73" s="585"/>
      <c r="AO73" s="585"/>
      <c r="AP73" s="585"/>
      <c r="AQ73" s="585"/>
      <c r="AR73" s="585"/>
      <c r="AS73" s="585"/>
      <c r="AT73" s="585"/>
      <c r="AU73" s="585"/>
      <c r="AV73" s="585"/>
      <c r="AW73" s="585"/>
      <c r="AX73" s="585"/>
      <c r="AY73" s="585"/>
      <c r="AZ73" s="585"/>
      <c r="BA73" s="585"/>
      <c r="BB73" s="585"/>
      <c r="BC73" s="585"/>
      <c r="BD73" s="585"/>
      <c r="BE73" s="585"/>
      <c r="BF73" s="585"/>
      <c r="BG73" s="585"/>
      <c r="BH73" s="585"/>
      <c r="BI73" s="585"/>
      <c r="BJ73" s="585"/>
      <c r="BK73" s="585"/>
      <c r="BL73" s="585"/>
      <c r="BM73" s="585"/>
      <c r="BN73" s="585"/>
      <c r="BO73" s="585"/>
      <c r="BP73" s="585"/>
      <c r="BQ73" s="585"/>
      <c r="BR73" s="585"/>
      <c r="BS73" s="585"/>
      <c r="BT73" s="585"/>
      <c r="BU73" s="585"/>
      <c r="BV73" s="585"/>
      <c r="BW73" s="585"/>
      <c r="BX73" s="585"/>
      <c r="BY73" s="585"/>
      <c r="BZ73" s="585"/>
      <c r="CA73" s="585"/>
      <c r="CB73" s="585"/>
      <c r="CC73" s="586"/>
    </row>
    <row r="74" spans="1:81" x14ac:dyDescent="0.3">
      <c r="A74" s="578"/>
      <c r="B74" s="579"/>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80"/>
      <c r="AM74" s="584"/>
      <c r="AN74" s="585"/>
      <c r="AO74" s="585"/>
      <c r="AP74" s="585"/>
      <c r="AQ74" s="585"/>
      <c r="AR74" s="585"/>
      <c r="AS74" s="585"/>
      <c r="AT74" s="585"/>
      <c r="AU74" s="585"/>
      <c r="AV74" s="585"/>
      <c r="AW74" s="585"/>
      <c r="AX74" s="585"/>
      <c r="AY74" s="585"/>
      <c r="AZ74" s="585"/>
      <c r="BA74" s="585"/>
      <c r="BB74" s="585"/>
      <c r="BC74" s="585"/>
      <c r="BD74" s="585"/>
      <c r="BE74" s="585"/>
      <c r="BF74" s="585"/>
      <c r="BG74" s="585"/>
      <c r="BH74" s="585"/>
      <c r="BI74" s="585"/>
      <c r="BJ74" s="585"/>
      <c r="BK74" s="585"/>
      <c r="BL74" s="585"/>
      <c r="BM74" s="585"/>
      <c r="BN74" s="585"/>
      <c r="BO74" s="585"/>
      <c r="BP74" s="585"/>
      <c r="BQ74" s="585"/>
      <c r="BR74" s="585"/>
      <c r="BS74" s="585"/>
      <c r="BT74" s="585"/>
      <c r="BU74" s="585"/>
      <c r="BV74" s="585"/>
      <c r="BW74" s="585"/>
      <c r="BX74" s="585"/>
      <c r="BY74" s="585"/>
      <c r="BZ74" s="585"/>
      <c r="CA74" s="585"/>
      <c r="CB74" s="585"/>
      <c r="CC74" s="586"/>
    </row>
    <row r="75" spans="1:81" x14ac:dyDescent="0.3">
      <c r="A75" s="578"/>
      <c r="B75" s="579"/>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580"/>
      <c r="AM75" s="584"/>
      <c r="AN75" s="585"/>
      <c r="AO75" s="585"/>
      <c r="AP75" s="585"/>
      <c r="AQ75" s="585"/>
      <c r="AR75" s="585"/>
      <c r="AS75" s="585"/>
      <c r="AT75" s="585"/>
      <c r="AU75" s="585"/>
      <c r="AV75" s="585"/>
      <c r="AW75" s="585"/>
      <c r="AX75" s="585"/>
      <c r="AY75" s="585"/>
      <c r="AZ75" s="585"/>
      <c r="BA75" s="585"/>
      <c r="BB75" s="585"/>
      <c r="BC75" s="585"/>
      <c r="BD75" s="585"/>
      <c r="BE75" s="585"/>
      <c r="BF75" s="585"/>
      <c r="BG75" s="585"/>
      <c r="BH75" s="585"/>
      <c r="BI75" s="585"/>
      <c r="BJ75" s="585"/>
      <c r="BK75" s="585"/>
      <c r="BL75" s="585"/>
      <c r="BM75" s="585"/>
      <c r="BN75" s="585"/>
      <c r="BO75" s="585"/>
      <c r="BP75" s="585"/>
      <c r="BQ75" s="585"/>
      <c r="BR75" s="585"/>
      <c r="BS75" s="585"/>
      <c r="BT75" s="585"/>
      <c r="BU75" s="585"/>
      <c r="BV75" s="585"/>
      <c r="BW75" s="585"/>
      <c r="BX75" s="585"/>
      <c r="BY75" s="585"/>
      <c r="BZ75" s="585"/>
      <c r="CA75" s="585"/>
      <c r="CB75" s="585"/>
      <c r="CC75" s="586"/>
    </row>
    <row r="76" spans="1:81" ht="18" x14ac:dyDescent="0.3">
      <c r="A76" s="578"/>
      <c r="B76" s="579"/>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80"/>
      <c r="AM76" s="105" t="s">
        <v>32</v>
      </c>
      <c r="AN76" s="109"/>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9"/>
    </row>
    <row r="77" spans="1:81" x14ac:dyDescent="0.3">
      <c r="A77" s="578"/>
      <c r="B77" s="579"/>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80"/>
      <c r="AM77" s="584" t="s">
        <v>1859</v>
      </c>
      <c r="AN77" s="585"/>
      <c r="AO77" s="585"/>
      <c r="AP77" s="585"/>
      <c r="AQ77" s="585"/>
      <c r="AR77" s="585"/>
      <c r="AS77" s="585"/>
      <c r="AT77" s="585"/>
      <c r="AU77" s="585"/>
      <c r="AV77" s="585"/>
      <c r="AW77" s="585"/>
      <c r="AX77" s="585"/>
      <c r="AY77" s="585"/>
      <c r="AZ77" s="585"/>
      <c r="BA77" s="585"/>
      <c r="BB77" s="585"/>
      <c r="BC77" s="585"/>
      <c r="BD77" s="585"/>
      <c r="BE77" s="585"/>
      <c r="BF77" s="585"/>
      <c r="BG77" s="585"/>
      <c r="BH77" s="585"/>
      <c r="BI77" s="585"/>
      <c r="BJ77" s="585"/>
      <c r="BK77" s="585"/>
      <c r="BL77" s="585"/>
      <c r="BM77" s="585"/>
      <c r="BN77" s="585"/>
      <c r="BO77" s="585"/>
      <c r="BP77" s="585"/>
      <c r="BQ77" s="585"/>
      <c r="BR77" s="585"/>
      <c r="BS77" s="585"/>
      <c r="BT77" s="585"/>
      <c r="BU77" s="585"/>
      <c r="BV77" s="585"/>
      <c r="BW77" s="585"/>
      <c r="BX77" s="585"/>
      <c r="BY77" s="585"/>
      <c r="BZ77" s="585"/>
      <c r="CA77" s="585"/>
      <c r="CB77" s="585"/>
      <c r="CC77" s="586"/>
    </row>
    <row r="78" spans="1:81" x14ac:dyDescent="0.3">
      <c r="A78" s="581"/>
      <c r="B78" s="582"/>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3"/>
      <c r="AM78" s="587"/>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c r="BW78" s="588"/>
      <c r="BX78" s="588"/>
      <c r="BY78" s="588"/>
      <c r="BZ78" s="588"/>
      <c r="CA78" s="588"/>
      <c r="CB78" s="588"/>
      <c r="CC78" s="589"/>
    </row>
    <row r="79" spans="1:81" x14ac:dyDescent="0.3">
      <c r="A79" s="80"/>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81"/>
    </row>
    <row r="80" spans="1:81" ht="18" x14ac:dyDescent="0.3">
      <c r="A80" s="116" t="s">
        <v>33</v>
      </c>
      <c r="B80" s="90"/>
      <c r="C80" s="90"/>
      <c r="D80" s="90"/>
      <c r="E80" s="90"/>
      <c r="F80" s="90"/>
      <c r="G80" s="90"/>
      <c r="H80" s="90"/>
      <c r="I80" s="90"/>
      <c r="J80" s="90"/>
      <c r="K80" s="90"/>
      <c r="L80" s="90"/>
      <c r="M80" s="90"/>
      <c r="N80" s="561" t="s">
        <v>1860</v>
      </c>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561"/>
      <c r="BE80" s="561"/>
      <c r="BF80" s="561"/>
      <c r="BG80" s="561"/>
      <c r="BH80" s="561"/>
      <c r="BI80" s="561"/>
      <c r="BJ80" s="562"/>
      <c r="BK80" s="101" t="s">
        <v>34</v>
      </c>
      <c r="BL80" s="103"/>
      <c r="BM80" s="99"/>
      <c r="BN80" s="99"/>
      <c r="BO80" s="99"/>
      <c r="BP80" s="99"/>
      <c r="BQ80" s="99"/>
      <c r="BR80" s="99"/>
      <c r="BS80" s="99"/>
      <c r="BT80" s="99"/>
      <c r="BU80" s="99"/>
      <c r="BV80" s="99"/>
      <c r="BW80" s="99"/>
      <c r="BX80" s="99"/>
      <c r="BY80" s="99"/>
      <c r="BZ80" s="99"/>
      <c r="CA80" s="99"/>
      <c r="CB80" s="99"/>
      <c r="CC80" s="117"/>
    </row>
    <row r="81" spans="1:81" ht="28.8" customHeight="1" x14ac:dyDescent="0.3">
      <c r="A81" s="118"/>
      <c r="B81" s="92"/>
      <c r="C81" s="92"/>
      <c r="D81" s="92"/>
      <c r="E81" s="92"/>
      <c r="F81" s="92"/>
      <c r="G81" s="92"/>
      <c r="H81" s="92"/>
      <c r="I81" s="92"/>
      <c r="J81" s="92"/>
      <c r="K81" s="92"/>
      <c r="L81" s="92"/>
      <c r="M81" s="92"/>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563"/>
      <c r="AK81" s="563"/>
      <c r="AL81" s="563"/>
      <c r="AM81" s="563"/>
      <c r="AN81" s="563"/>
      <c r="AO81" s="563"/>
      <c r="AP81" s="563"/>
      <c r="AQ81" s="563"/>
      <c r="AR81" s="563"/>
      <c r="AS81" s="563"/>
      <c r="AT81" s="563"/>
      <c r="AU81" s="563"/>
      <c r="AV81" s="563"/>
      <c r="AW81" s="563"/>
      <c r="AX81" s="563"/>
      <c r="AY81" s="563"/>
      <c r="AZ81" s="563"/>
      <c r="BA81" s="563"/>
      <c r="BB81" s="563"/>
      <c r="BC81" s="563"/>
      <c r="BD81" s="563"/>
      <c r="BE81" s="563"/>
      <c r="BF81" s="563"/>
      <c r="BG81" s="563"/>
      <c r="BH81" s="563"/>
      <c r="BI81" s="563"/>
      <c r="BJ81" s="564"/>
      <c r="BK81" s="100"/>
      <c r="BL81" s="565"/>
      <c r="BM81" s="565"/>
      <c r="BN81" s="565"/>
      <c r="BO81" s="565"/>
      <c r="BP81" s="565"/>
      <c r="BQ81" s="565"/>
      <c r="BR81" s="565"/>
      <c r="BS81" s="565"/>
      <c r="BT81" s="565"/>
      <c r="BU81" s="565"/>
      <c r="BV81" s="565"/>
      <c r="BW81" s="565"/>
      <c r="BX81" s="565"/>
      <c r="BY81" s="565"/>
      <c r="BZ81" s="565"/>
      <c r="CA81" s="565"/>
      <c r="CB81" s="565"/>
      <c r="CC81" s="566"/>
    </row>
    <row r="82" spans="1:81" x14ac:dyDescent="0.3">
      <c r="A82" s="567"/>
      <c r="B82" s="568"/>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68"/>
      <c r="AL82" s="568"/>
      <c r="AM82" s="568"/>
      <c r="AN82" s="568"/>
      <c r="AO82" s="568"/>
      <c r="AP82" s="568"/>
      <c r="AQ82" s="568"/>
      <c r="AR82" s="568"/>
      <c r="AS82" s="568"/>
      <c r="AT82" s="568"/>
      <c r="AU82" s="568"/>
      <c r="AV82" s="568"/>
      <c r="AW82" s="568"/>
      <c r="AX82" s="568"/>
      <c r="AY82" s="568"/>
      <c r="AZ82" s="568"/>
      <c r="BA82" s="568"/>
      <c r="BB82" s="568"/>
      <c r="BC82" s="568"/>
      <c r="BD82" s="568"/>
      <c r="BE82" s="568"/>
      <c r="BF82" s="568"/>
      <c r="BG82" s="568"/>
      <c r="BH82" s="568"/>
      <c r="BI82" s="568"/>
      <c r="BJ82" s="568"/>
      <c r="BK82" s="568"/>
      <c r="BL82" s="568"/>
      <c r="BM82" s="568"/>
      <c r="BN82" s="568"/>
      <c r="BO82" s="568"/>
      <c r="BP82" s="568"/>
      <c r="BQ82" s="568"/>
      <c r="BR82" s="568"/>
      <c r="BS82" s="568"/>
      <c r="BT82" s="568"/>
      <c r="BU82" s="568"/>
      <c r="BV82" s="568"/>
      <c r="BW82" s="568"/>
      <c r="BX82" s="568"/>
      <c r="BY82" s="568"/>
      <c r="BZ82" s="568"/>
      <c r="CA82" s="568"/>
      <c r="CB82" s="568"/>
      <c r="CC82" s="569"/>
    </row>
    <row r="83" spans="1:81" ht="18" x14ac:dyDescent="0.3">
      <c r="A83" s="116" t="s">
        <v>35</v>
      </c>
      <c r="B83" s="90"/>
      <c r="C83" s="90"/>
      <c r="D83" s="90"/>
      <c r="E83" s="90"/>
      <c r="F83" s="90"/>
      <c r="G83" s="90"/>
      <c r="H83" s="90"/>
      <c r="I83" s="90"/>
      <c r="J83" s="90"/>
      <c r="K83" s="90"/>
      <c r="L83" s="9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1"/>
      <c r="AX83" s="110" t="s">
        <v>36</v>
      </c>
      <c r="AY83" s="106"/>
      <c r="AZ83" s="106"/>
      <c r="BA83" s="106"/>
      <c r="BB83" s="106"/>
      <c r="BC83" s="106"/>
      <c r="BD83" s="106"/>
      <c r="BE83" s="106"/>
      <c r="BF83" s="106"/>
      <c r="BG83" s="106"/>
      <c r="BH83" s="106"/>
      <c r="BI83" s="106"/>
      <c r="BJ83" s="107"/>
      <c r="BK83" s="108" t="s">
        <v>37</v>
      </c>
      <c r="BL83" s="103"/>
      <c r="BM83" s="99"/>
      <c r="BN83" s="99"/>
      <c r="BO83" s="99"/>
      <c r="BP83" s="99"/>
      <c r="BQ83" s="99"/>
      <c r="BR83" s="99"/>
      <c r="BS83" s="99"/>
      <c r="BT83" s="99"/>
      <c r="BU83" s="99"/>
      <c r="BV83" s="99"/>
      <c r="BW83" s="99"/>
      <c r="BX83" s="99"/>
      <c r="BY83" s="99"/>
      <c r="BZ83" s="99"/>
      <c r="CA83" s="99"/>
      <c r="CB83" s="99"/>
      <c r="CC83" s="117"/>
    </row>
    <row r="84" spans="1:81" x14ac:dyDescent="0.3">
      <c r="A84" s="590" t="s">
        <v>1861</v>
      </c>
      <c r="B84" s="591"/>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1"/>
      <c r="AP84" s="591"/>
      <c r="AQ84" s="591"/>
      <c r="AR84" s="591"/>
      <c r="AS84" s="591"/>
      <c r="AT84" s="591"/>
      <c r="AU84" s="591"/>
      <c r="AV84" s="591"/>
      <c r="AW84" s="592"/>
      <c r="AX84" s="596" t="s">
        <v>1301</v>
      </c>
      <c r="AY84" s="596"/>
      <c r="AZ84" s="596"/>
      <c r="BA84" s="596"/>
      <c r="BB84" s="596"/>
      <c r="BC84" s="596"/>
      <c r="BD84" s="596"/>
      <c r="BE84" s="596"/>
      <c r="BF84" s="596"/>
      <c r="BG84" s="596"/>
      <c r="BH84" s="596"/>
      <c r="BI84" s="596"/>
      <c r="BJ84" s="597"/>
      <c r="BK84" s="600" t="s">
        <v>1101</v>
      </c>
      <c r="BL84" s="601"/>
      <c r="BM84" s="601"/>
      <c r="BN84" s="601"/>
      <c r="BO84" s="601"/>
      <c r="BP84" s="601"/>
      <c r="BQ84" s="601"/>
      <c r="BR84" s="601"/>
      <c r="BS84" s="601"/>
      <c r="BT84" s="601"/>
      <c r="BU84" s="601"/>
      <c r="BV84" s="601"/>
      <c r="BW84" s="601"/>
      <c r="BX84" s="601"/>
      <c r="BY84" s="601"/>
      <c r="BZ84" s="601"/>
      <c r="CA84" s="601"/>
      <c r="CB84" s="601"/>
      <c r="CC84" s="602"/>
    </row>
    <row r="85" spans="1:81" x14ac:dyDescent="0.3">
      <c r="A85" s="593"/>
      <c r="B85" s="594"/>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5"/>
      <c r="AX85" s="598"/>
      <c r="AY85" s="598"/>
      <c r="AZ85" s="598"/>
      <c r="BA85" s="598"/>
      <c r="BB85" s="598"/>
      <c r="BC85" s="598"/>
      <c r="BD85" s="598"/>
      <c r="BE85" s="598"/>
      <c r="BF85" s="598"/>
      <c r="BG85" s="598"/>
      <c r="BH85" s="598"/>
      <c r="BI85" s="598"/>
      <c r="BJ85" s="599"/>
      <c r="BK85" s="603"/>
      <c r="BL85" s="604"/>
      <c r="BM85" s="604"/>
      <c r="BN85" s="604"/>
      <c r="BO85" s="604"/>
      <c r="BP85" s="604"/>
      <c r="BQ85" s="604"/>
      <c r="BR85" s="604"/>
      <c r="BS85" s="604"/>
      <c r="BT85" s="604"/>
      <c r="BU85" s="604"/>
      <c r="BV85" s="604"/>
      <c r="BW85" s="604"/>
      <c r="BX85" s="604"/>
      <c r="BY85" s="604"/>
      <c r="BZ85" s="604"/>
      <c r="CA85" s="604"/>
      <c r="CB85" s="604"/>
      <c r="CC85" s="605"/>
    </row>
    <row r="86" spans="1:81" x14ac:dyDescent="0.3">
      <c r="A86" s="95"/>
      <c r="B86" s="96"/>
      <c r="C86" s="96"/>
      <c r="D86" s="96"/>
      <c r="E86" s="96"/>
      <c r="F86" s="96"/>
      <c r="G86" s="96"/>
      <c r="H86" s="96"/>
      <c r="I86" s="96"/>
      <c r="J86" s="96"/>
      <c r="K86" s="96"/>
      <c r="L86" s="96"/>
      <c r="M86" s="96"/>
      <c r="N86" s="96"/>
      <c r="O86" s="96"/>
      <c r="P86" s="96"/>
      <c r="Q86" s="96"/>
      <c r="R86" s="96"/>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4"/>
    </row>
    <row r="87" spans="1:81" ht="18" x14ac:dyDescent="0.35">
      <c r="A87" s="572" t="s">
        <v>38</v>
      </c>
      <c r="B87" s="573"/>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4"/>
      <c r="AG87" s="93"/>
      <c r="AH87" s="575" t="s">
        <v>39</v>
      </c>
      <c r="AI87" s="576"/>
      <c r="AJ87" s="576"/>
      <c r="AK87" s="576"/>
      <c r="AL87" s="576"/>
      <c r="AM87" s="576"/>
      <c r="AN87" s="576"/>
      <c r="AO87" s="576"/>
      <c r="AP87" s="576"/>
      <c r="AQ87" s="576"/>
      <c r="AR87" s="576"/>
      <c r="AS87" s="576"/>
      <c r="AT87" s="576"/>
      <c r="AU87" s="576"/>
      <c r="AV87" s="576"/>
      <c r="AW87" s="576"/>
      <c r="AX87" s="576"/>
      <c r="AY87" s="576"/>
      <c r="AZ87" s="576"/>
      <c r="BA87" s="576"/>
      <c r="BB87" s="576"/>
      <c r="BC87" s="576"/>
      <c r="BD87" s="576"/>
      <c r="BE87" s="576"/>
      <c r="BF87" s="576"/>
      <c r="BG87" s="576"/>
      <c r="BH87" s="576"/>
      <c r="BI87" s="576"/>
      <c r="BJ87" s="576"/>
      <c r="BK87" s="576"/>
      <c r="BL87" s="576"/>
      <c r="BM87" s="576"/>
      <c r="BN87" s="576"/>
      <c r="BO87" s="576"/>
      <c r="BP87" s="576"/>
      <c r="BQ87" s="576"/>
      <c r="BR87" s="576"/>
      <c r="BS87" s="576"/>
      <c r="BT87" s="576"/>
      <c r="BU87" s="576"/>
      <c r="BV87" s="576"/>
      <c r="BW87" s="576"/>
      <c r="BX87" s="576"/>
      <c r="BY87" s="576"/>
      <c r="BZ87" s="576"/>
      <c r="CA87" s="576"/>
      <c r="CB87" s="576"/>
      <c r="CC87" s="577"/>
    </row>
    <row r="88" spans="1:81" ht="18" x14ac:dyDescent="0.3">
      <c r="A88" s="119">
        <v>1</v>
      </c>
      <c r="B88" s="542" t="s">
        <v>1824</v>
      </c>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93"/>
      <c r="AH88" s="111" t="s">
        <v>40</v>
      </c>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537">
        <v>157065</v>
      </c>
      <c r="BQ88" s="537"/>
      <c r="BR88" s="537"/>
      <c r="BS88" s="537"/>
      <c r="BT88" s="537"/>
      <c r="BU88" s="537"/>
      <c r="BV88" s="537"/>
      <c r="BW88" s="537"/>
      <c r="BX88" s="537"/>
      <c r="BY88" s="537"/>
      <c r="BZ88" s="537"/>
      <c r="CA88" s="537"/>
      <c r="CB88" s="537"/>
      <c r="CC88" s="538"/>
    </row>
    <row r="89" spans="1:81" ht="18" x14ac:dyDescent="0.3">
      <c r="A89" s="120">
        <v>2</v>
      </c>
      <c r="B89" s="532"/>
      <c r="C89" s="533"/>
      <c r="D89" s="533"/>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3"/>
      <c r="AC89" s="533"/>
      <c r="AD89" s="533"/>
      <c r="AE89" s="533"/>
      <c r="AF89" s="534"/>
      <c r="AG89" s="93"/>
      <c r="AH89" s="111" t="s">
        <v>41</v>
      </c>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537">
        <v>30216</v>
      </c>
      <c r="BQ89" s="537"/>
      <c r="BR89" s="537"/>
      <c r="BS89" s="537"/>
      <c r="BT89" s="537"/>
      <c r="BU89" s="537"/>
      <c r="BV89" s="537"/>
      <c r="BW89" s="537"/>
      <c r="BX89" s="537"/>
      <c r="BY89" s="537"/>
      <c r="BZ89" s="537"/>
      <c r="CA89" s="537"/>
      <c r="CB89" s="537"/>
      <c r="CC89" s="538"/>
    </row>
    <row r="90" spans="1:81" ht="18" x14ac:dyDescent="0.3">
      <c r="A90" s="120">
        <v>3</v>
      </c>
      <c r="B90" s="532"/>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4"/>
      <c r="AG90" s="93"/>
      <c r="AH90" s="111" t="s">
        <v>42</v>
      </c>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537">
        <v>33128</v>
      </c>
      <c r="BQ90" s="537"/>
      <c r="BR90" s="537"/>
      <c r="BS90" s="537"/>
      <c r="BT90" s="537"/>
      <c r="BU90" s="537"/>
      <c r="BV90" s="537"/>
      <c r="BW90" s="537"/>
      <c r="BX90" s="537"/>
      <c r="BY90" s="537"/>
      <c r="BZ90" s="537"/>
      <c r="CA90" s="537"/>
      <c r="CB90" s="537"/>
      <c r="CC90" s="538"/>
    </row>
    <row r="91" spans="1:81" ht="18" x14ac:dyDescent="0.35">
      <c r="A91" s="120">
        <v>4</v>
      </c>
      <c r="B91" s="532"/>
      <c r="C91" s="533"/>
      <c r="D91" s="533"/>
      <c r="E91" s="533"/>
      <c r="F91" s="533"/>
      <c r="G91" s="533"/>
      <c r="H91" s="533"/>
      <c r="I91" s="533"/>
      <c r="J91" s="533"/>
      <c r="K91" s="533"/>
      <c r="L91" s="533"/>
      <c r="M91" s="533"/>
      <c r="N91" s="533"/>
      <c r="O91" s="533"/>
      <c r="P91" s="533"/>
      <c r="Q91" s="533"/>
      <c r="R91" s="533"/>
      <c r="S91" s="533"/>
      <c r="T91" s="533"/>
      <c r="U91" s="533"/>
      <c r="V91" s="533"/>
      <c r="W91" s="533"/>
      <c r="X91" s="533"/>
      <c r="Y91" s="533"/>
      <c r="Z91" s="533"/>
      <c r="AA91" s="533"/>
      <c r="AB91" s="533"/>
      <c r="AC91" s="533"/>
      <c r="AD91" s="533"/>
      <c r="AE91" s="533"/>
      <c r="AF91" s="534"/>
      <c r="AG91" s="93"/>
      <c r="AH91" s="535" t="s">
        <v>43</v>
      </c>
      <c r="AI91" s="536"/>
      <c r="AJ91" s="536"/>
      <c r="AK91" s="536"/>
      <c r="AL91" s="536"/>
      <c r="AM91" s="536"/>
      <c r="AN91" s="536"/>
      <c r="AO91" s="536"/>
      <c r="AP91" s="536"/>
      <c r="AQ91" s="536"/>
      <c r="AR91" s="536"/>
      <c r="AS91" s="536"/>
      <c r="AT91" s="536"/>
      <c r="AU91" s="536"/>
      <c r="AV91" s="536"/>
      <c r="AW91" s="536"/>
      <c r="AX91" s="536"/>
      <c r="AY91" s="536"/>
      <c r="AZ91" s="536"/>
      <c r="BA91" s="536"/>
      <c r="BB91" s="536"/>
      <c r="BC91" s="536"/>
      <c r="BD91" s="536"/>
      <c r="BE91" s="536"/>
      <c r="BF91" s="536"/>
      <c r="BG91" s="536"/>
      <c r="BH91" s="536"/>
      <c r="BI91" s="536"/>
      <c r="BJ91" s="536"/>
      <c r="BK91" s="536"/>
      <c r="BL91" s="536"/>
      <c r="BM91" s="536"/>
      <c r="BN91" s="536"/>
      <c r="BO91" s="536"/>
      <c r="BP91" s="537">
        <v>8000</v>
      </c>
      <c r="BQ91" s="537"/>
      <c r="BR91" s="537"/>
      <c r="BS91" s="537"/>
      <c r="BT91" s="537"/>
      <c r="BU91" s="537"/>
      <c r="BV91" s="537"/>
      <c r="BW91" s="537"/>
      <c r="BX91" s="537"/>
      <c r="BY91" s="537"/>
      <c r="BZ91" s="537"/>
      <c r="CA91" s="537"/>
      <c r="CB91" s="537"/>
      <c r="CC91" s="538"/>
    </row>
    <row r="92" spans="1:81" ht="18" x14ac:dyDescent="0.3">
      <c r="A92" s="120">
        <v>5</v>
      </c>
      <c r="B92" s="532"/>
      <c r="C92" s="533"/>
      <c r="D92" s="533"/>
      <c r="E92" s="533"/>
      <c r="F92" s="533"/>
      <c r="G92" s="533"/>
      <c r="H92" s="533"/>
      <c r="I92" s="533"/>
      <c r="J92" s="533"/>
      <c r="K92" s="533"/>
      <c r="L92" s="533"/>
      <c r="M92" s="533"/>
      <c r="N92" s="533"/>
      <c r="O92" s="533"/>
      <c r="P92" s="533"/>
      <c r="Q92" s="533"/>
      <c r="R92" s="533"/>
      <c r="S92" s="533"/>
      <c r="T92" s="533"/>
      <c r="U92" s="533"/>
      <c r="V92" s="533"/>
      <c r="W92" s="533"/>
      <c r="X92" s="533"/>
      <c r="Y92" s="533"/>
      <c r="Z92" s="533"/>
      <c r="AA92" s="533"/>
      <c r="AB92" s="533"/>
      <c r="AC92" s="533"/>
      <c r="AD92" s="533"/>
      <c r="AE92" s="533"/>
      <c r="AF92" s="534"/>
      <c r="AG92" s="93"/>
      <c r="AH92" s="111" t="s">
        <v>44</v>
      </c>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537">
        <v>0</v>
      </c>
      <c r="BQ92" s="537"/>
      <c r="BR92" s="537"/>
      <c r="BS92" s="537"/>
      <c r="BT92" s="537"/>
      <c r="BU92" s="537"/>
      <c r="BV92" s="537"/>
      <c r="BW92" s="537"/>
      <c r="BX92" s="537"/>
      <c r="BY92" s="537"/>
      <c r="BZ92" s="537"/>
      <c r="CA92" s="537"/>
      <c r="CB92" s="537"/>
      <c r="CC92" s="538"/>
    </row>
    <row r="93" spans="1:81" ht="18" x14ac:dyDescent="0.3">
      <c r="A93" s="120">
        <v>6</v>
      </c>
      <c r="B93" s="532"/>
      <c r="C93" s="533"/>
      <c r="D93" s="533"/>
      <c r="E93" s="533"/>
      <c r="F93" s="533"/>
      <c r="G93" s="533"/>
      <c r="H93" s="533"/>
      <c r="I93" s="533"/>
      <c r="J93" s="533"/>
      <c r="K93" s="533"/>
      <c r="L93" s="533"/>
      <c r="M93" s="533"/>
      <c r="N93" s="533"/>
      <c r="O93" s="533"/>
      <c r="P93" s="533"/>
      <c r="Q93" s="533"/>
      <c r="R93" s="533"/>
      <c r="S93" s="533"/>
      <c r="T93" s="533"/>
      <c r="U93" s="533"/>
      <c r="V93" s="533"/>
      <c r="W93" s="533"/>
      <c r="X93" s="533"/>
      <c r="Y93" s="533"/>
      <c r="Z93" s="533"/>
      <c r="AA93" s="533"/>
      <c r="AB93" s="533"/>
      <c r="AC93" s="533"/>
      <c r="AD93" s="533"/>
      <c r="AE93" s="533"/>
      <c r="AF93" s="534"/>
      <c r="AG93" s="93"/>
      <c r="AH93" s="111" t="s">
        <v>45</v>
      </c>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537">
        <v>0</v>
      </c>
      <c r="BQ93" s="537"/>
      <c r="BR93" s="537"/>
      <c r="BS93" s="537"/>
      <c r="BT93" s="537"/>
      <c r="BU93" s="537"/>
      <c r="BV93" s="537"/>
      <c r="BW93" s="537"/>
      <c r="BX93" s="537"/>
      <c r="BY93" s="537"/>
      <c r="BZ93" s="537"/>
      <c r="CA93" s="537"/>
      <c r="CB93" s="537"/>
      <c r="CC93" s="538"/>
    </row>
    <row r="94" spans="1:81" ht="18" x14ac:dyDescent="0.3">
      <c r="A94" s="120">
        <v>7</v>
      </c>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93"/>
      <c r="AH94" s="111" t="s">
        <v>46</v>
      </c>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537">
        <v>0</v>
      </c>
      <c r="BQ94" s="537"/>
      <c r="BR94" s="537"/>
      <c r="BS94" s="537"/>
      <c r="BT94" s="537"/>
      <c r="BU94" s="537"/>
      <c r="BV94" s="537"/>
      <c r="BW94" s="537"/>
      <c r="BX94" s="537"/>
      <c r="BY94" s="537"/>
      <c r="BZ94" s="537"/>
      <c r="CA94" s="537"/>
      <c r="CB94" s="537"/>
      <c r="CC94" s="538"/>
    </row>
    <row r="95" spans="1:81" ht="18" x14ac:dyDescent="0.3">
      <c r="A95" s="120">
        <v>8</v>
      </c>
      <c r="B95" s="542"/>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93"/>
      <c r="AH95" s="111" t="s">
        <v>47</v>
      </c>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537">
        <v>0</v>
      </c>
      <c r="BQ95" s="537"/>
      <c r="BR95" s="537"/>
      <c r="BS95" s="537"/>
      <c r="BT95" s="537"/>
      <c r="BU95" s="537"/>
      <c r="BV95" s="537"/>
      <c r="BW95" s="537"/>
      <c r="BX95" s="537"/>
      <c r="BY95" s="537"/>
      <c r="BZ95" s="537"/>
      <c r="CA95" s="537"/>
      <c r="CB95" s="537"/>
      <c r="CC95" s="538"/>
    </row>
    <row r="96" spans="1:81" ht="18" x14ac:dyDescent="0.3">
      <c r="A96" s="120">
        <v>9</v>
      </c>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93"/>
      <c r="AH96" s="111" t="s">
        <v>48</v>
      </c>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537">
        <v>0</v>
      </c>
      <c r="BQ96" s="537"/>
      <c r="BR96" s="537"/>
      <c r="BS96" s="537"/>
      <c r="BT96" s="537"/>
      <c r="BU96" s="537"/>
      <c r="BV96" s="537"/>
      <c r="BW96" s="537"/>
      <c r="BX96" s="537"/>
      <c r="BY96" s="537"/>
      <c r="BZ96" s="537"/>
      <c r="CA96" s="537"/>
      <c r="CB96" s="537"/>
      <c r="CC96" s="538"/>
    </row>
    <row r="97" spans="1:81" ht="18" x14ac:dyDescent="0.35">
      <c r="A97" s="121">
        <v>10</v>
      </c>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112"/>
      <c r="AH97" s="543" t="s">
        <v>49</v>
      </c>
      <c r="AI97" s="544"/>
      <c r="AJ97" s="544"/>
      <c r="AK97" s="544"/>
      <c r="AL97" s="544"/>
      <c r="AM97" s="544"/>
      <c r="AN97" s="544"/>
      <c r="AO97" s="544"/>
      <c r="AP97" s="544"/>
      <c r="AQ97" s="544"/>
      <c r="AR97" s="544"/>
      <c r="AS97" s="544"/>
      <c r="AT97" s="544"/>
      <c r="AU97" s="544"/>
      <c r="AV97" s="544"/>
      <c r="AW97" s="544"/>
      <c r="AX97" s="544"/>
      <c r="AY97" s="544"/>
      <c r="AZ97" s="544"/>
      <c r="BA97" s="544"/>
      <c r="BB97" s="544"/>
      <c r="BC97" s="544"/>
      <c r="BD97" s="544"/>
      <c r="BE97" s="544"/>
      <c r="BF97" s="544"/>
      <c r="BG97" s="544"/>
      <c r="BH97" s="544"/>
      <c r="BI97" s="544"/>
      <c r="BJ97" s="544"/>
      <c r="BK97" s="544"/>
      <c r="BL97" s="544"/>
      <c r="BM97" s="544"/>
      <c r="BN97" s="544"/>
      <c r="BO97" s="544"/>
      <c r="BP97" s="545">
        <f>SUM(BP88:CC96)</f>
        <v>228409</v>
      </c>
      <c r="BQ97" s="545"/>
      <c r="BR97" s="545"/>
      <c r="BS97" s="545"/>
      <c r="BT97" s="545"/>
      <c r="BU97" s="545"/>
      <c r="BV97" s="545"/>
      <c r="BW97" s="545"/>
      <c r="BX97" s="545"/>
      <c r="BY97" s="545"/>
      <c r="BZ97" s="545"/>
      <c r="CA97" s="545"/>
      <c r="CB97" s="545"/>
      <c r="CC97" s="546"/>
    </row>
    <row r="98" spans="1:81" ht="15" thickBot="1" x14ac:dyDescent="0.35">
      <c r="A98" s="122">
        <v>11</v>
      </c>
      <c r="B98" s="539"/>
      <c r="C98" s="540"/>
      <c r="D98" s="540"/>
      <c r="E98" s="540"/>
      <c r="F98" s="540"/>
      <c r="G98" s="540"/>
      <c r="H98" s="540"/>
      <c r="I98" s="540"/>
      <c r="J98" s="540"/>
      <c r="K98" s="540"/>
      <c r="L98" s="540"/>
      <c r="M98" s="540"/>
      <c r="N98" s="540"/>
      <c r="O98" s="540"/>
      <c r="P98" s="540"/>
      <c r="Q98" s="540"/>
      <c r="R98" s="540"/>
      <c r="S98" s="540"/>
      <c r="T98" s="540"/>
      <c r="U98" s="540"/>
      <c r="V98" s="540"/>
      <c r="W98" s="540"/>
      <c r="X98" s="540"/>
      <c r="Y98" s="540"/>
      <c r="Z98" s="540"/>
      <c r="AA98" s="540"/>
      <c r="AB98" s="540"/>
      <c r="AC98" s="540"/>
      <c r="AD98" s="540"/>
      <c r="AE98" s="540"/>
      <c r="AF98" s="541"/>
      <c r="AG98" s="123"/>
      <c r="AH98" s="124"/>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5"/>
    </row>
    <row r="99" spans="1:81" ht="15" thickTop="1" x14ac:dyDescent="0.3"/>
    <row r="100" spans="1:81" ht="18" x14ac:dyDescent="0.35">
      <c r="A100" s="113" t="s">
        <v>26</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8"/>
      <c r="AL100" s="82"/>
      <c r="AM100" s="102" t="s">
        <v>27</v>
      </c>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114"/>
    </row>
    <row r="101" spans="1:81" ht="21" x14ac:dyDescent="0.3">
      <c r="A101" s="553" t="s">
        <v>28</v>
      </c>
      <c r="B101" s="554"/>
      <c r="C101" s="554"/>
      <c r="D101" s="554"/>
      <c r="E101" s="554"/>
      <c r="F101" s="554"/>
      <c r="G101" s="554"/>
      <c r="H101" s="554"/>
      <c r="I101" s="554"/>
      <c r="J101" s="554"/>
      <c r="K101" s="554"/>
      <c r="L101" s="554"/>
      <c r="M101" s="554"/>
      <c r="N101" s="554"/>
      <c r="O101" s="554"/>
      <c r="P101" s="554"/>
      <c r="Q101" s="554"/>
      <c r="R101" s="554"/>
      <c r="S101" s="554"/>
      <c r="T101" s="554"/>
      <c r="U101" s="554"/>
      <c r="V101" s="554"/>
      <c r="W101" s="554"/>
      <c r="X101" s="554"/>
      <c r="Y101" s="554"/>
      <c r="Z101" s="554"/>
      <c r="AA101" s="554"/>
      <c r="AB101" s="554"/>
      <c r="AC101" s="554"/>
      <c r="AD101" s="554"/>
      <c r="AE101" s="554"/>
      <c r="AF101" s="554"/>
      <c r="AG101" s="554"/>
      <c r="AH101" s="554"/>
      <c r="AI101" s="554"/>
      <c r="AJ101" s="554"/>
      <c r="AK101" s="555"/>
      <c r="AL101" s="82"/>
      <c r="AM101" s="556" t="s">
        <v>1307</v>
      </c>
      <c r="AN101" s="557"/>
      <c r="AO101" s="557"/>
      <c r="AP101" s="557"/>
      <c r="AQ101" s="557"/>
      <c r="AR101" s="557"/>
      <c r="AS101" s="557"/>
      <c r="AT101" s="557"/>
      <c r="AU101" s="557"/>
      <c r="AV101" s="557"/>
      <c r="AW101" s="557"/>
      <c r="AX101" s="557"/>
      <c r="AY101" s="557"/>
      <c r="AZ101" s="557"/>
      <c r="BA101" s="557"/>
      <c r="BB101" s="557"/>
      <c r="BC101" s="557"/>
      <c r="BD101" s="557"/>
      <c r="BE101" s="557"/>
      <c r="BF101" s="557"/>
      <c r="BG101" s="557"/>
      <c r="BH101" s="557"/>
      <c r="BI101" s="557"/>
      <c r="BJ101" s="557"/>
      <c r="BK101" s="557"/>
      <c r="BL101" s="557"/>
      <c r="BM101" s="557"/>
      <c r="BN101" s="557"/>
      <c r="BO101" s="557"/>
      <c r="BP101" s="557"/>
      <c r="BQ101" s="557"/>
      <c r="BR101" s="557"/>
      <c r="BS101" s="557"/>
      <c r="BT101" s="557"/>
      <c r="BU101" s="557"/>
      <c r="BV101" s="557"/>
      <c r="BW101" s="557"/>
      <c r="BX101" s="557"/>
      <c r="BY101" s="557"/>
      <c r="BZ101" s="557"/>
      <c r="CA101" s="557"/>
      <c r="CB101" s="557"/>
      <c r="CC101" s="558"/>
    </row>
    <row r="102" spans="1:81" x14ac:dyDescent="0.3">
      <c r="A102" s="80"/>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83"/>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81"/>
    </row>
    <row r="103" spans="1:81" ht="18" x14ac:dyDescent="0.35">
      <c r="A103" s="115" t="s">
        <v>29</v>
      </c>
      <c r="B103" s="91"/>
      <c r="C103" s="91"/>
      <c r="D103" s="91"/>
      <c r="E103" s="91"/>
      <c r="F103" s="91"/>
      <c r="G103" s="91"/>
      <c r="H103" s="91"/>
      <c r="I103" s="91"/>
      <c r="J103" s="91"/>
      <c r="K103" s="559" t="s">
        <v>1839</v>
      </c>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59"/>
      <c r="AZ103" s="559"/>
      <c r="BA103" s="559"/>
      <c r="BB103" s="559"/>
      <c r="BC103" s="559"/>
      <c r="BD103" s="559"/>
      <c r="BE103" s="559"/>
      <c r="BF103" s="559"/>
      <c r="BG103" s="559"/>
      <c r="BH103" s="559"/>
      <c r="BI103" s="559"/>
      <c r="BJ103" s="559"/>
      <c r="BK103" s="559"/>
      <c r="BL103" s="559"/>
      <c r="BM103" s="559"/>
      <c r="BN103" s="559"/>
      <c r="BO103" s="559"/>
      <c r="BP103" s="559"/>
      <c r="BQ103" s="559"/>
      <c r="BR103" s="559"/>
      <c r="BS103" s="559"/>
      <c r="BT103" s="559"/>
      <c r="BU103" s="559"/>
      <c r="BV103" s="559"/>
      <c r="BW103" s="559"/>
      <c r="BX103" s="559"/>
      <c r="BY103" s="559"/>
      <c r="BZ103" s="559"/>
      <c r="CA103" s="559"/>
      <c r="CB103" s="559"/>
      <c r="CC103" s="560"/>
    </row>
    <row r="104" spans="1:81" ht="18" x14ac:dyDescent="0.3">
      <c r="A104" s="104" t="s">
        <v>30</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6"/>
      <c r="AM104" s="104" t="s">
        <v>31</v>
      </c>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8"/>
    </row>
    <row r="105" spans="1:81" x14ac:dyDescent="0.3">
      <c r="A105" s="578" t="s">
        <v>1840</v>
      </c>
      <c r="B105" s="579"/>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79"/>
      <c r="AL105" s="580"/>
      <c r="AM105" s="584" t="s">
        <v>1830</v>
      </c>
      <c r="AN105" s="585"/>
      <c r="AO105" s="585"/>
      <c r="AP105" s="585"/>
      <c r="AQ105" s="585"/>
      <c r="AR105" s="585"/>
      <c r="AS105" s="585"/>
      <c r="AT105" s="585"/>
      <c r="AU105" s="585"/>
      <c r="AV105" s="585"/>
      <c r="AW105" s="585"/>
      <c r="AX105" s="585"/>
      <c r="AY105" s="585"/>
      <c r="AZ105" s="585"/>
      <c r="BA105" s="585"/>
      <c r="BB105" s="585"/>
      <c r="BC105" s="585"/>
      <c r="BD105" s="585"/>
      <c r="BE105" s="585"/>
      <c r="BF105" s="585"/>
      <c r="BG105" s="585"/>
      <c r="BH105" s="585"/>
      <c r="BI105" s="585"/>
      <c r="BJ105" s="585"/>
      <c r="BK105" s="585"/>
      <c r="BL105" s="585"/>
      <c r="BM105" s="585"/>
      <c r="BN105" s="585"/>
      <c r="BO105" s="585"/>
      <c r="BP105" s="585"/>
      <c r="BQ105" s="585"/>
      <c r="BR105" s="585"/>
      <c r="BS105" s="585"/>
      <c r="BT105" s="585"/>
      <c r="BU105" s="585"/>
      <c r="BV105" s="585"/>
      <c r="BW105" s="585"/>
      <c r="BX105" s="585"/>
      <c r="BY105" s="585"/>
      <c r="BZ105" s="585"/>
      <c r="CA105" s="585"/>
      <c r="CB105" s="585"/>
      <c r="CC105" s="586"/>
    </row>
    <row r="106" spans="1:81" x14ac:dyDescent="0.3">
      <c r="A106" s="578"/>
      <c r="B106" s="579"/>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80"/>
      <c r="AM106" s="584"/>
      <c r="AN106" s="585"/>
      <c r="AO106" s="585"/>
      <c r="AP106" s="585"/>
      <c r="AQ106" s="585"/>
      <c r="AR106" s="585"/>
      <c r="AS106" s="585"/>
      <c r="AT106" s="585"/>
      <c r="AU106" s="585"/>
      <c r="AV106" s="585"/>
      <c r="AW106" s="585"/>
      <c r="AX106" s="585"/>
      <c r="AY106" s="585"/>
      <c r="AZ106" s="585"/>
      <c r="BA106" s="585"/>
      <c r="BB106" s="585"/>
      <c r="BC106" s="585"/>
      <c r="BD106" s="585"/>
      <c r="BE106" s="585"/>
      <c r="BF106" s="585"/>
      <c r="BG106" s="585"/>
      <c r="BH106" s="585"/>
      <c r="BI106" s="585"/>
      <c r="BJ106" s="585"/>
      <c r="BK106" s="585"/>
      <c r="BL106" s="585"/>
      <c r="BM106" s="585"/>
      <c r="BN106" s="585"/>
      <c r="BO106" s="585"/>
      <c r="BP106" s="585"/>
      <c r="BQ106" s="585"/>
      <c r="BR106" s="585"/>
      <c r="BS106" s="585"/>
      <c r="BT106" s="585"/>
      <c r="BU106" s="585"/>
      <c r="BV106" s="585"/>
      <c r="BW106" s="585"/>
      <c r="BX106" s="585"/>
      <c r="BY106" s="585"/>
      <c r="BZ106" s="585"/>
      <c r="CA106" s="585"/>
      <c r="CB106" s="585"/>
      <c r="CC106" s="586"/>
    </row>
    <row r="107" spans="1:81" x14ac:dyDescent="0.3">
      <c r="A107" s="578"/>
      <c r="B107" s="579"/>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80"/>
      <c r="AM107" s="584"/>
      <c r="AN107" s="585"/>
      <c r="AO107" s="585"/>
      <c r="AP107" s="585"/>
      <c r="AQ107" s="585"/>
      <c r="AR107" s="585"/>
      <c r="AS107" s="585"/>
      <c r="AT107" s="585"/>
      <c r="AU107" s="585"/>
      <c r="AV107" s="585"/>
      <c r="AW107" s="585"/>
      <c r="AX107" s="585"/>
      <c r="AY107" s="585"/>
      <c r="AZ107" s="585"/>
      <c r="BA107" s="585"/>
      <c r="BB107" s="585"/>
      <c r="BC107" s="585"/>
      <c r="BD107" s="585"/>
      <c r="BE107" s="585"/>
      <c r="BF107" s="585"/>
      <c r="BG107" s="585"/>
      <c r="BH107" s="585"/>
      <c r="BI107" s="585"/>
      <c r="BJ107" s="585"/>
      <c r="BK107" s="585"/>
      <c r="BL107" s="585"/>
      <c r="BM107" s="585"/>
      <c r="BN107" s="585"/>
      <c r="BO107" s="585"/>
      <c r="BP107" s="585"/>
      <c r="BQ107" s="585"/>
      <c r="BR107" s="585"/>
      <c r="BS107" s="585"/>
      <c r="BT107" s="585"/>
      <c r="BU107" s="585"/>
      <c r="BV107" s="585"/>
      <c r="BW107" s="585"/>
      <c r="BX107" s="585"/>
      <c r="BY107" s="585"/>
      <c r="BZ107" s="585"/>
      <c r="CA107" s="585"/>
      <c r="CB107" s="585"/>
      <c r="CC107" s="586"/>
    </row>
    <row r="108" spans="1:81" ht="18" x14ac:dyDescent="0.3">
      <c r="A108" s="578"/>
      <c r="B108" s="579"/>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9"/>
      <c r="AL108" s="580"/>
      <c r="AM108" s="105" t="s">
        <v>32</v>
      </c>
      <c r="AN108" s="109"/>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9"/>
    </row>
    <row r="109" spans="1:81" x14ac:dyDescent="0.3">
      <c r="A109" s="578"/>
      <c r="B109" s="579"/>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80"/>
      <c r="AM109" s="584" t="s">
        <v>1834</v>
      </c>
      <c r="AN109" s="585"/>
      <c r="AO109" s="585"/>
      <c r="AP109" s="585"/>
      <c r="AQ109" s="585"/>
      <c r="AR109" s="585"/>
      <c r="AS109" s="585"/>
      <c r="AT109" s="585"/>
      <c r="AU109" s="585"/>
      <c r="AV109" s="585"/>
      <c r="AW109" s="585"/>
      <c r="AX109" s="585"/>
      <c r="AY109" s="585"/>
      <c r="AZ109" s="585"/>
      <c r="BA109" s="585"/>
      <c r="BB109" s="585"/>
      <c r="BC109" s="585"/>
      <c r="BD109" s="585"/>
      <c r="BE109" s="585"/>
      <c r="BF109" s="585"/>
      <c r="BG109" s="585"/>
      <c r="BH109" s="585"/>
      <c r="BI109" s="585"/>
      <c r="BJ109" s="585"/>
      <c r="BK109" s="585"/>
      <c r="BL109" s="585"/>
      <c r="BM109" s="585"/>
      <c r="BN109" s="585"/>
      <c r="BO109" s="585"/>
      <c r="BP109" s="585"/>
      <c r="BQ109" s="585"/>
      <c r="BR109" s="585"/>
      <c r="BS109" s="585"/>
      <c r="BT109" s="585"/>
      <c r="BU109" s="585"/>
      <c r="BV109" s="585"/>
      <c r="BW109" s="585"/>
      <c r="BX109" s="585"/>
      <c r="BY109" s="585"/>
      <c r="BZ109" s="585"/>
      <c r="CA109" s="585"/>
      <c r="CB109" s="585"/>
      <c r="CC109" s="586"/>
    </row>
    <row r="110" spans="1:81" x14ac:dyDescent="0.3">
      <c r="A110" s="581"/>
      <c r="B110" s="582"/>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2"/>
      <c r="AL110" s="583"/>
      <c r="AM110" s="587"/>
      <c r="AN110" s="588"/>
      <c r="AO110" s="588"/>
      <c r="AP110" s="588"/>
      <c r="AQ110" s="588"/>
      <c r="AR110" s="588"/>
      <c r="AS110" s="588"/>
      <c r="AT110" s="588"/>
      <c r="AU110" s="588"/>
      <c r="AV110" s="588"/>
      <c r="AW110" s="588"/>
      <c r="AX110" s="588"/>
      <c r="AY110" s="588"/>
      <c r="AZ110" s="588"/>
      <c r="BA110" s="588"/>
      <c r="BB110" s="588"/>
      <c r="BC110" s="588"/>
      <c r="BD110" s="588"/>
      <c r="BE110" s="588"/>
      <c r="BF110" s="588"/>
      <c r="BG110" s="588"/>
      <c r="BH110" s="588"/>
      <c r="BI110" s="588"/>
      <c r="BJ110" s="588"/>
      <c r="BK110" s="588"/>
      <c r="BL110" s="588"/>
      <c r="BM110" s="588"/>
      <c r="BN110" s="588"/>
      <c r="BO110" s="588"/>
      <c r="BP110" s="588"/>
      <c r="BQ110" s="588"/>
      <c r="BR110" s="588"/>
      <c r="BS110" s="588"/>
      <c r="BT110" s="588"/>
      <c r="BU110" s="588"/>
      <c r="BV110" s="588"/>
      <c r="BW110" s="588"/>
      <c r="BX110" s="588"/>
      <c r="BY110" s="588"/>
      <c r="BZ110" s="588"/>
      <c r="CA110" s="588"/>
      <c r="CB110" s="588"/>
      <c r="CC110" s="589"/>
    </row>
    <row r="111" spans="1:81" x14ac:dyDescent="0.3">
      <c r="A111" s="80"/>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c r="CA111" s="129"/>
      <c r="CB111" s="129"/>
      <c r="CC111" s="81"/>
    </row>
    <row r="112" spans="1:81" ht="18" x14ac:dyDescent="0.3">
      <c r="A112" s="116" t="s">
        <v>33</v>
      </c>
      <c r="B112" s="90"/>
      <c r="C112" s="90"/>
      <c r="D112" s="90"/>
      <c r="E112" s="90"/>
      <c r="F112" s="90"/>
      <c r="G112" s="90"/>
      <c r="H112" s="90"/>
      <c r="I112" s="90"/>
      <c r="J112" s="90"/>
      <c r="K112" s="90"/>
      <c r="L112" s="90"/>
      <c r="M112" s="90"/>
      <c r="N112" s="561" t="s">
        <v>1841</v>
      </c>
      <c r="O112" s="561"/>
      <c r="P112" s="561"/>
      <c r="Q112" s="561"/>
      <c r="R112" s="561"/>
      <c r="S112" s="561"/>
      <c r="T112" s="561"/>
      <c r="U112" s="561"/>
      <c r="V112" s="561"/>
      <c r="W112" s="561"/>
      <c r="X112" s="561"/>
      <c r="Y112" s="561"/>
      <c r="Z112" s="561"/>
      <c r="AA112" s="561"/>
      <c r="AB112" s="561"/>
      <c r="AC112" s="561"/>
      <c r="AD112" s="561"/>
      <c r="AE112" s="561"/>
      <c r="AF112" s="561"/>
      <c r="AG112" s="561"/>
      <c r="AH112" s="561"/>
      <c r="AI112" s="561"/>
      <c r="AJ112" s="561"/>
      <c r="AK112" s="561"/>
      <c r="AL112" s="561"/>
      <c r="AM112" s="561"/>
      <c r="AN112" s="561"/>
      <c r="AO112" s="561"/>
      <c r="AP112" s="561"/>
      <c r="AQ112" s="561"/>
      <c r="AR112" s="561"/>
      <c r="AS112" s="561"/>
      <c r="AT112" s="561"/>
      <c r="AU112" s="561"/>
      <c r="AV112" s="561"/>
      <c r="AW112" s="561"/>
      <c r="AX112" s="561"/>
      <c r="AY112" s="561"/>
      <c r="AZ112" s="561"/>
      <c r="BA112" s="561"/>
      <c r="BB112" s="561"/>
      <c r="BC112" s="561"/>
      <c r="BD112" s="561"/>
      <c r="BE112" s="561"/>
      <c r="BF112" s="561"/>
      <c r="BG112" s="561"/>
      <c r="BH112" s="561"/>
      <c r="BI112" s="561"/>
      <c r="BJ112" s="562"/>
      <c r="BK112" s="101" t="s">
        <v>34</v>
      </c>
      <c r="BL112" s="103"/>
      <c r="BM112" s="99"/>
      <c r="BN112" s="99"/>
      <c r="BO112" s="99"/>
      <c r="BP112" s="99"/>
      <c r="BQ112" s="99"/>
      <c r="BR112" s="99"/>
      <c r="BS112" s="99"/>
      <c r="BT112" s="99"/>
      <c r="BU112" s="99"/>
      <c r="BV112" s="99"/>
      <c r="BW112" s="99"/>
      <c r="BX112" s="99"/>
      <c r="BY112" s="99"/>
      <c r="BZ112" s="99"/>
      <c r="CA112" s="99"/>
      <c r="CB112" s="99"/>
      <c r="CC112" s="117"/>
    </row>
    <row r="113" spans="1:81" ht="25.8" customHeight="1" x14ac:dyDescent="0.3">
      <c r="A113" s="118"/>
      <c r="B113" s="92"/>
      <c r="C113" s="92"/>
      <c r="D113" s="92"/>
      <c r="E113" s="92"/>
      <c r="F113" s="92"/>
      <c r="G113" s="92"/>
      <c r="H113" s="92"/>
      <c r="I113" s="92"/>
      <c r="J113" s="92"/>
      <c r="K113" s="92"/>
      <c r="L113" s="92"/>
      <c r="M113" s="92"/>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3"/>
      <c r="AY113" s="563"/>
      <c r="AZ113" s="563"/>
      <c r="BA113" s="563"/>
      <c r="BB113" s="563"/>
      <c r="BC113" s="563"/>
      <c r="BD113" s="563"/>
      <c r="BE113" s="563"/>
      <c r="BF113" s="563"/>
      <c r="BG113" s="563"/>
      <c r="BH113" s="563"/>
      <c r="BI113" s="563"/>
      <c r="BJ113" s="564"/>
      <c r="BK113" s="100"/>
      <c r="BL113" s="565"/>
      <c r="BM113" s="565"/>
      <c r="BN113" s="565"/>
      <c r="BO113" s="565"/>
      <c r="BP113" s="565"/>
      <c r="BQ113" s="565"/>
      <c r="BR113" s="565"/>
      <c r="BS113" s="565"/>
      <c r="BT113" s="565"/>
      <c r="BU113" s="565"/>
      <c r="BV113" s="565"/>
      <c r="BW113" s="565"/>
      <c r="BX113" s="565"/>
      <c r="BY113" s="565"/>
      <c r="BZ113" s="565"/>
      <c r="CA113" s="565"/>
      <c r="CB113" s="565"/>
      <c r="CC113" s="566"/>
    </row>
    <row r="114" spans="1:81" x14ac:dyDescent="0.3">
      <c r="A114" s="567"/>
      <c r="B114" s="568"/>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c r="AS114" s="568"/>
      <c r="AT114" s="568"/>
      <c r="AU114" s="568"/>
      <c r="AV114" s="568"/>
      <c r="AW114" s="568"/>
      <c r="AX114" s="568"/>
      <c r="AY114" s="568"/>
      <c r="AZ114" s="568"/>
      <c r="BA114" s="568"/>
      <c r="BB114" s="568"/>
      <c r="BC114" s="568"/>
      <c r="BD114" s="568"/>
      <c r="BE114" s="568"/>
      <c r="BF114" s="568"/>
      <c r="BG114" s="568"/>
      <c r="BH114" s="568"/>
      <c r="BI114" s="568"/>
      <c r="BJ114" s="568"/>
      <c r="BK114" s="568"/>
      <c r="BL114" s="568"/>
      <c r="BM114" s="568"/>
      <c r="BN114" s="568"/>
      <c r="BO114" s="568"/>
      <c r="BP114" s="568"/>
      <c r="BQ114" s="568"/>
      <c r="BR114" s="568"/>
      <c r="BS114" s="568"/>
      <c r="BT114" s="568"/>
      <c r="BU114" s="568"/>
      <c r="BV114" s="568"/>
      <c r="BW114" s="568"/>
      <c r="BX114" s="568"/>
      <c r="BY114" s="568"/>
      <c r="BZ114" s="568"/>
      <c r="CA114" s="568"/>
      <c r="CB114" s="568"/>
      <c r="CC114" s="569"/>
    </row>
    <row r="115" spans="1:81" ht="18" x14ac:dyDescent="0.3">
      <c r="A115" s="116" t="s">
        <v>35</v>
      </c>
      <c r="B115" s="90"/>
      <c r="C115" s="90"/>
      <c r="D115" s="90"/>
      <c r="E115" s="90"/>
      <c r="F115" s="90"/>
      <c r="G115" s="90"/>
      <c r="H115" s="90"/>
      <c r="I115" s="90"/>
      <c r="J115" s="90"/>
      <c r="K115" s="90"/>
      <c r="L115" s="9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0"/>
      <c r="AL115" s="570"/>
      <c r="AM115" s="570"/>
      <c r="AN115" s="570"/>
      <c r="AO115" s="570"/>
      <c r="AP115" s="570"/>
      <c r="AQ115" s="570"/>
      <c r="AR115" s="570"/>
      <c r="AS115" s="570"/>
      <c r="AT115" s="570"/>
      <c r="AU115" s="570"/>
      <c r="AV115" s="570"/>
      <c r="AW115" s="571"/>
      <c r="AX115" s="110" t="s">
        <v>36</v>
      </c>
      <c r="AY115" s="106"/>
      <c r="AZ115" s="106"/>
      <c r="BA115" s="106"/>
      <c r="BB115" s="106"/>
      <c r="BC115" s="106"/>
      <c r="BD115" s="106"/>
      <c r="BE115" s="106"/>
      <c r="BF115" s="106"/>
      <c r="BG115" s="106"/>
      <c r="BH115" s="106"/>
      <c r="BI115" s="106"/>
      <c r="BJ115" s="107"/>
      <c r="BK115" s="108" t="s">
        <v>37</v>
      </c>
      <c r="BL115" s="103"/>
      <c r="BM115" s="99"/>
      <c r="BN115" s="99"/>
      <c r="BO115" s="99"/>
      <c r="BP115" s="99"/>
      <c r="BQ115" s="99"/>
      <c r="BR115" s="99"/>
      <c r="BS115" s="99"/>
      <c r="BT115" s="99"/>
      <c r="BU115" s="99"/>
      <c r="BV115" s="99"/>
      <c r="BW115" s="99"/>
      <c r="BX115" s="99"/>
      <c r="BY115" s="99"/>
      <c r="BZ115" s="99"/>
      <c r="CA115" s="99"/>
      <c r="CB115" s="99"/>
      <c r="CC115" s="117"/>
    </row>
    <row r="116" spans="1:81" x14ac:dyDescent="0.3">
      <c r="A116" s="590" t="s">
        <v>1831</v>
      </c>
      <c r="B116" s="591"/>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1"/>
      <c r="AL116" s="591"/>
      <c r="AM116" s="591"/>
      <c r="AN116" s="591"/>
      <c r="AO116" s="591"/>
      <c r="AP116" s="591"/>
      <c r="AQ116" s="591"/>
      <c r="AR116" s="591"/>
      <c r="AS116" s="591"/>
      <c r="AT116" s="591"/>
      <c r="AU116" s="591"/>
      <c r="AV116" s="591"/>
      <c r="AW116" s="592"/>
      <c r="AX116" s="596"/>
      <c r="AY116" s="596"/>
      <c r="AZ116" s="596"/>
      <c r="BA116" s="596"/>
      <c r="BB116" s="596"/>
      <c r="BC116" s="596"/>
      <c r="BD116" s="596"/>
      <c r="BE116" s="596"/>
      <c r="BF116" s="596"/>
      <c r="BG116" s="596"/>
      <c r="BH116" s="596"/>
      <c r="BI116" s="596"/>
      <c r="BJ116" s="597"/>
      <c r="BK116" s="600" t="s">
        <v>1102</v>
      </c>
      <c r="BL116" s="601"/>
      <c r="BM116" s="601"/>
      <c r="BN116" s="601"/>
      <c r="BO116" s="601"/>
      <c r="BP116" s="601"/>
      <c r="BQ116" s="601"/>
      <c r="BR116" s="601"/>
      <c r="BS116" s="601"/>
      <c r="BT116" s="601"/>
      <c r="BU116" s="601"/>
      <c r="BV116" s="601"/>
      <c r="BW116" s="601"/>
      <c r="BX116" s="601"/>
      <c r="BY116" s="601"/>
      <c r="BZ116" s="601"/>
      <c r="CA116" s="601"/>
      <c r="CB116" s="601"/>
      <c r="CC116" s="602"/>
    </row>
    <row r="117" spans="1:81" x14ac:dyDescent="0.3">
      <c r="A117" s="593"/>
      <c r="B117" s="594"/>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594"/>
      <c r="AL117" s="594"/>
      <c r="AM117" s="594"/>
      <c r="AN117" s="594"/>
      <c r="AO117" s="594"/>
      <c r="AP117" s="594"/>
      <c r="AQ117" s="594"/>
      <c r="AR117" s="594"/>
      <c r="AS117" s="594"/>
      <c r="AT117" s="594"/>
      <c r="AU117" s="594"/>
      <c r="AV117" s="594"/>
      <c r="AW117" s="595"/>
      <c r="AX117" s="598"/>
      <c r="AY117" s="598"/>
      <c r="AZ117" s="598"/>
      <c r="BA117" s="598"/>
      <c r="BB117" s="598"/>
      <c r="BC117" s="598"/>
      <c r="BD117" s="598"/>
      <c r="BE117" s="598"/>
      <c r="BF117" s="598"/>
      <c r="BG117" s="598"/>
      <c r="BH117" s="598"/>
      <c r="BI117" s="598"/>
      <c r="BJ117" s="599"/>
      <c r="BK117" s="603"/>
      <c r="BL117" s="604"/>
      <c r="BM117" s="604"/>
      <c r="BN117" s="604"/>
      <c r="BO117" s="604"/>
      <c r="BP117" s="604"/>
      <c r="BQ117" s="604"/>
      <c r="BR117" s="604"/>
      <c r="BS117" s="604"/>
      <c r="BT117" s="604"/>
      <c r="BU117" s="604"/>
      <c r="BV117" s="604"/>
      <c r="BW117" s="604"/>
      <c r="BX117" s="604"/>
      <c r="BY117" s="604"/>
      <c r="BZ117" s="604"/>
      <c r="CA117" s="604"/>
      <c r="CB117" s="604"/>
      <c r="CC117" s="605"/>
    </row>
    <row r="118" spans="1:81" x14ac:dyDescent="0.3">
      <c r="A118" s="95"/>
      <c r="B118" s="96"/>
      <c r="C118" s="96"/>
      <c r="D118" s="96"/>
      <c r="E118" s="96"/>
      <c r="F118" s="96"/>
      <c r="G118" s="96"/>
      <c r="H118" s="96"/>
      <c r="I118" s="96"/>
      <c r="J118" s="96"/>
      <c r="K118" s="96"/>
      <c r="L118" s="96"/>
      <c r="M118" s="96"/>
      <c r="N118" s="96"/>
      <c r="O118" s="96"/>
      <c r="P118" s="96"/>
      <c r="Q118" s="96"/>
      <c r="R118" s="96"/>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c r="BX118" s="93"/>
      <c r="BY118" s="93"/>
      <c r="BZ118" s="93"/>
      <c r="CA118" s="93"/>
      <c r="CB118" s="93"/>
      <c r="CC118" s="94"/>
    </row>
    <row r="119" spans="1:81" ht="18" x14ac:dyDescent="0.35">
      <c r="A119" s="572" t="s">
        <v>38</v>
      </c>
      <c r="B119" s="573"/>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4"/>
      <c r="AG119" s="93"/>
      <c r="AH119" s="575" t="s">
        <v>39</v>
      </c>
      <c r="AI119" s="576"/>
      <c r="AJ119" s="576"/>
      <c r="AK119" s="576"/>
      <c r="AL119" s="576"/>
      <c r="AM119" s="576"/>
      <c r="AN119" s="576"/>
      <c r="AO119" s="576"/>
      <c r="AP119" s="576"/>
      <c r="AQ119" s="576"/>
      <c r="AR119" s="576"/>
      <c r="AS119" s="576"/>
      <c r="AT119" s="576"/>
      <c r="AU119" s="576"/>
      <c r="AV119" s="576"/>
      <c r="AW119" s="576"/>
      <c r="AX119" s="576"/>
      <c r="AY119" s="576"/>
      <c r="AZ119" s="576"/>
      <c r="BA119" s="576"/>
      <c r="BB119" s="576"/>
      <c r="BC119" s="576"/>
      <c r="BD119" s="576"/>
      <c r="BE119" s="576"/>
      <c r="BF119" s="576"/>
      <c r="BG119" s="576"/>
      <c r="BH119" s="576"/>
      <c r="BI119" s="576"/>
      <c r="BJ119" s="576"/>
      <c r="BK119" s="576"/>
      <c r="BL119" s="576"/>
      <c r="BM119" s="576"/>
      <c r="BN119" s="576"/>
      <c r="BO119" s="576"/>
      <c r="BP119" s="576"/>
      <c r="BQ119" s="576"/>
      <c r="BR119" s="576"/>
      <c r="BS119" s="576"/>
      <c r="BT119" s="576"/>
      <c r="BU119" s="576"/>
      <c r="BV119" s="576"/>
      <c r="BW119" s="576"/>
      <c r="BX119" s="576"/>
      <c r="BY119" s="576"/>
      <c r="BZ119" s="576"/>
      <c r="CA119" s="576"/>
      <c r="CB119" s="576"/>
      <c r="CC119" s="577"/>
    </row>
    <row r="120" spans="1:81" ht="18" x14ac:dyDescent="0.3">
      <c r="A120" s="119">
        <v>1</v>
      </c>
      <c r="B120" s="542" t="s">
        <v>1824</v>
      </c>
      <c r="C120" s="542"/>
      <c r="D120" s="542"/>
      <c r="E120" s="542"/>
      <c r="F120" s="542"/>
      <c r="G120" s="542"/>
      <c r="H120" s="542"/>
      <c r="I120" s="542"/>
      <c r="J120" s="542"/>
      <c r="K120" s="542"/>
      <c r="L120" s="542"/>
      <c r="M120" s="542"/>
      <c r="N120" s="542"/>
      <c r="O120" s="542"/>
      <c r="P120" s="542"/>
      <c r="Q120" s="542"/>
      <c r="R120" s="542"/>
      <c r="S120" s="542"/>
      <c r="T120" s="542"/>
      <c r="U120" s="542"/>
      <c r="V120" s="542"/>
      <c r="W120" s="542"/>
      <c r="X120" s="542"/>
      <c r="Y120" s="542"/>
      <c r="Z120" s="542"/>
      <c r="AA120" s="542"/>
      <c r="AB120" s="542"/>
      <c r="AC120" s="542"/>
      <c r="AD120" s="542"/>
      <c r="AE120" s="542"/>
      <c r="AF120" s="542"/>
      <c r="AG120" s="93"/>
      <c r="AH120" s="111" t="s">
        <v>40</v>
      </c>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537">
        <v>157064</v>
      </c>
      <c r="BQ120" s="537"/>
      <c r="BR120" s="537"/>
      <c r="BS120" s="537"/>
      <c r="BT120" s="537"/>
      <c r="BU120" s="537"/>
      <c r="BV120" s="537"/>
      <c r="BW120" s="537"/>
      <c r="BX120" s="537"/>
      <c r="BY120" s="537"/>
      <c r="BZ120" s="537"/>
      <c r="CA120" s="537"/>
      <c r="CB120" s="537"/>
      <c r="CC120" s="538"/>
    </row>
    <row r="121" spans="1:81" ht="18" x14ac:dyDescent="0.3">
      <c r="A121" s="120">
        <v>2</v>
      </c>
      <c r="B121" s="532"/>
      <c r="C121" s="533"/>
      <c r="D121" s="533"/>
      <c r="E121" s="533"/>
      <c r="F121" s="533"/>
      <c r="G121" s="533"/>
      <c r="H121" s="533"/>
      <c r="I121" s="533"/>
      <c r="J121" s="533"/>
      <c r="K121" s="533"/>
      <c r="L121" s="533"/>
      <c r="M121" s="533"/>
      <c r="N121" s="533"/>
      <c r="O121" s="533"/>
      <c r="P121" s="533"/>
      <c r="Q121" s="533"/>
      <c r="R121" s="533"/>
      <c r="S121" s="533"/>
      <c r="T121" s="533"/>
      <c r="U121" s="533"/>
      <c r="V121" s="533"/>
      <c r="W121" s="533"/>
      <c r="X121" s="533"/>
      <c r="Y121" s="533"/>
      <c r="Z121" s="533"/>
      <c r="AA121" s="533"/>
      <c r="AB121" s="533"/>
      <c r="AC121" s="533"/>
      <c r="AD121" s="533"/>
      <c r="AE121" s="533"/>
      <c r="AF121" s="534"/>
      <c r="AG121" s="93"/>
      <c r="AH121" s="111" t="s">
        <v>41</v>
      </c>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537">
        <v>30214</v>
      </c>
      <c r="BQ121" s="537"/>
      <c r="BR121" s="537"/>
      <c r="BS121" s="537"/>
      <c r="BT121" s="537"/>
      <c r="BU121" s="537"/>
      <c r="BV121" s="537"/>
      <c r="BW121" s="537"/>
      <c r="BX121" s="537"/>
      <c r="BY121" s="537"/>
      <c r="BZ121" s="537"/>
      <c r="CA121" s="537"/>
      <c r="CB121" s="537"/>
      <c r="CC121" s="538"/>
    </row>
    <row r="122" spans="1:81" ht="18" x14ac:dyDescent="0.3">
      <c r="A122" s="120">
        <v>3</v>
      </c>
      <c r="B122" s="532"/>
      <c r="C122" s="533"/>
      <c r="D122" s="533"/>
      <c r="E122" s="533"/>
      <c r="F122" s="533"/>
      <c r="G122" s="533"/>
      <c r="H122" s="533"/>
      <c r="I122" s="533"/>
      <c r="J122" s="533"/>
      <c r="K122" s="533"/>
      <c r="L122" s="533"/>
      <c r="M122" s="533"/>
      <c r="N122" s="533"/>
      <c r="O122" s="533"/>
      <c r="P122" s="533"/>
      <c r="Q122" s="533"/>
      <c r="R122" s="533"/>
      <c r="S122" s="533"/>
      <c r="T122" s="533"/>
      <c r="U122" s="533"/>
      <c r="V122" s="533"/>
      <c r="W122" s="533"/>
      <c r="X122" s="533"/>
      <c r="Y122" s="533"/>
      <c r="Z122" s="533"/>
      <c r="AA122" s="533"/>
      <c r="AB122" s="533"/>
      <c r="AC122" s="533"/>
      <c r="AD122" s="533"/>
      <c r="AE122" s="533"/>
      <c r="AF122" s="534"/>
      <c r="AG122" s="93"/>
      <c r="AH122" s="111" t="s">
        <v>42</v>
      </c>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c r="BN122" s="93"/>
      <c r="BO122" s="93"/>
      <c r="BP122" s="537">
        <v>33121</v>
      </c>
      <c r="BQ122" s="537"/>
      <c r="BR122" s="537"/>
      <c r="BS122" s="537"/>
      <c r="BT122" s="537"/>
      <c r="BU122" s="537"/>
      <c r="BV122" s="537"/>
      <c r="BW122" s="537"/>
      <c r="BX122" s="537"/>
      <c r="BY122" s="537"/>
      <c r="BZ122" s="537"/>
      <c r="CA122" s="537"/>
      <c r="CB122" s="537"/>
      <c r="CC122" s="538"/>
    </row>
    <row r="123" spans="1:81" ht="18" x14ac:dyDescent="0.35">
      <c r="A123" s="120">
        <v>4</v>
      </c>
      <c r="B123" s="532"/>
      <c r="C123" s="533"/>
      <c r="D123" s="533"/>
      <c r="E123" s="533"/>
      <c r="F123" s="533"/>
      <c r="G123" s="533"/>
      <c r="H123" s="533"/>
      <c r="I123" s="533"/>
      <c r="J123" s="533"/>
      <c r="K123" s="533"/>
      <c r="L123" s="533"/>
      <c r="M123" s="533"/>
      <c r="N123" s="533"/>
      <c r="O123" s="533"/>
      <c r="P123" s="533"/>
      <c r="Q123" s="533"/>
      <c r="R123" s="533"/>
      <c r="S123" s="533"/>
      <c r="T123" s="533"/>
      <c r="U123" s="533"/>
      <c r="V123" s="533"/>
      <c r="W123" s="533"/>
      <c r="X123" s="533"/>
      <c r="Y123" s="533"/>
      <c r="Z123" s="533"/>
      <c r="AA123" s="533"/>
      <c r="AB123" s="533"/>
      <c r="AC123" s="533"/>
      <c r="AD123" s="533"/>
      <c r="AE123" s="533"/>
      <c r="AF123" s="534"/>
      <c r="AG123" s="93"/>
      <c r="AH123" s="535" t="s">
        <v>43</v>
      </c>
      <c r="AI123" s="536"/>
      <c r="AJ123" s="536"/>
      <c r="AK123" s="536"/>
      <c r="AL123" s="536"/>
      <c r="AM123" s="536"/>
      <c r="AN123" s="536"/>
      <c r="AO123" s="536"/>
      <c r="AP123" s="536"/>
      <c r="AQ123" s="536"/>
      <c r="AR123" s="536"/>
      <c r="AS123" s="536"/>
      <c r="AT123" s="536"/>
      <c r="AU123" s="536"/>
      <c r="AV123" s="536"/>
      <c r="AW123" s="536"/>
      <c r="AX123" s="536"/>
      <c r="AY123" s="536"/>
      <c r="AZ123" s="536"/>
      <c r="BA123" s="536"/>
      <c r="BB123" s="536"/>
      <c r="BC123" s="536"/>
      <c r="BD123" s="536"/>
      <c r="BE123" s="536"/>
      <c r="BF123" s="536"/>
      <c r="BG123" s="536"/>
      <c r="BH123" s="536"/>
      <c r="BI123" s="536"/>
      <c r="BJ123" s="536"/>
      <c r="BK123" s="536"/>
      <c r="BL123" s="536"/>
      <c r="BM123" s="536"/>
      <c r="BN123" s="536"/>
      <c r="BO123" s="536"/>
      <c r="BP123" s="537">
        <v>8000</v>
      </c>
      <c r="BQ123" s="537"/>
      <c r="BR123" s="537"/>
      <c r="BS123" s="537"/>
      <c r="BT123" s="537"/>
      <c r="BU123" s="537"/>
      <c r="BV123" s="537"/>
      <c r="BW123" s="537"/>
      <c r="BX123" s="537"/>
      <c r="BY123" s="537"/>
      <c r="BZ123" s="537"/>
      <c r="CA123" s="537"/>
      <c r="CB123" s="537"/>
      <c r="CC123" s="538"/>
    </row>
    <row r="124" spans="1:81" ht="18" x14ac:dyDescent="0.3">
      <c r="A124" s="120">
        <v>5</v>
      </c>
      <c r="B124" s="532"/>
      <c r="C124" s="533"/>
      <c r="D124" s="533"/>
      <c r="E124" s="533"/>
      <c r="F124" s="533"/>
      <c r="G124" s="533"/>
      <c r="H124" s="533"/>
      <c r="I124" s="533"/>
      <c r="J124" s="533"/>
      <c r="K124" s="533"/>
      <c r="L124" s="533"/>
      <c r="M124" s="533"/>
      <c r="N124" s="533"/>
      <c r="O124" s="533"/>
      <c r="P124" s="533"/>
      <c r="Q124" s="533"/>
      <c r="R124" s="533"/>
      <c r="S124" s="533"/>
      <c r="T124" s="533"/>
      <c r="U124" s="533"/>
      <c r="V124" s="533"/>
      <c r="W124" s="533"/>
      <c r="X124" s="533"/>
      <c r="Y124" s="533"/>
      <c r="Z124" s="533"/>
      <c r="AA124" s="533"/>
      <c r="AB124" s="533"/>
      <c r="AC124" s="533"/>
      <c r="AD124" s="533"/>
      <c r="AE124" s="533"/>
      <c r="AF124" s="534"/>
      <c r="AG124" s="93"/>
      <c r="AH124" s="111" t="s">
        <v>44</v>
      </c>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537">
        <v>0</v>
      </c>
      <c r="BQ124" s="537"/>
      <c r="BR124" s="537"/>
      <c r="BS124" s="537"/>
      <c r="BT124" s="537"/>
      <c r="BU124" s="537"/>
      <c r="BV124" s="537"/>
      <c r="BW124" s="537"/>
      <c r="BX124" s="537"/>
      <c r="BY124" s="537"/>
      <c r="BZ124" s="537"/>
      <c r="CA124" s="537"/>
      <c r="CB124" s="537"/>
      <c r="CC124" s="538"/>
    </row>
    <row r="125" spans="1:81" ht="18" x14ac:dyDescent="0.3">
      <c r="A125" s="120">
        <v>6</v>
      </c>
      <c r="B125" s="532"/>
      <c r="C125" s="533"/>
      <c r="D125" s="533"/>
      <c r="E125" s="533"/>
      <c r="F125" s="533"/>
      <c r="G125" s="533"/>
      <c r="H125" s="533"/>
      <c r="I125" s="533"/>
      <c r="J125" s="533"/>
      <c r="K125" s="533"/>
      <c r="L125" s="533"/>
      <c r="M125" s="533"/>
      <c r="N125" s="533"/>
      <c r="O125" s="533"/>
      <c r="P125" s="533"/>
      <c r="Q125" s="533"/>
      <c r="R125" s="533"/>
      <c r="S125" s="533"/>
      <c r="T125" s="533"/>
      <c r="U125" s="533"/>
      <c r="V125" s="533"/>
      <c r="W125" s="533"/>
      <c r="X125" s="533"/>
      <c r="Y125" s="533"/>
      <c r="Z125" s="533"/>
      <c r="AA125" s="533"/>
      <c r="AB125" s="533"/>
      <c r="AC125" s="533"/>
      <c r="AD125" s="533"/>
      <c r="AE125" s="533"/>
      <c r="AF125" s="534"/>
      <c r="AG125" s="93"/>
      <c r="AH125" s="111" t="s">
        <v>45</v>
      </c>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537">
        <v>0</v>
      </c>
      <c r="BQ125" s="537"/>
      <c r="BR125" s="537"/>
      <c r="BS125" s="537"/>
      <c r="BT125" s="537"/>
      <c r="BU125" s="537"/>
      <c r="BV125" s="537"/>
      <c r="BW125" s="537"/>
      <c r="BX125" s="537"/>
      <c r="BY125" s="537"/>
      <c r="BZ125" s="537"/>
      <c r="CA125" s="537"/>
      <c r="CB125" s="537"/>
      <c r="CC125" s="538"/>
    </row>
    <row r="126" spans="1:81" ht="18" x14ac:dyDescent="0.3">
      <c r="A126" s="120">
        <v>7</v>
      </c>
      <c r="B126" s="542"/>
      <c r="C126" s="542"/>
      <c r="D126" s="542"/>
      <c r="E126" s="542"/>
      <c r="F126" s="542"/>
      <c r="G126" s="542"/>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93"/>
      <c r="AH126" s="111" t="s">
        <v>46</v>
      </c>
      <c r="AI126" s="93"/>
      <c r="AJ126" s="93"/>
      <c r="AK126" s="93"/>
      <c r="AL126" s="93"/>
      <c r="AM126" s="93"/>
      <c r="AN126" s="93"/>
      <c r="AO126" s="93"/>
      <c r="AP126" s="93"/>
      <c r="AQ126" s="93"/>
      <c r="AR126" s="93"/>
      <c r="AS126" s="93"/>
      <c r="AT126" s="93"/>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537">
        <v>0</v>
      </c>
      <c r="BQ126" s="537"/>
      <c r="BR126" s="537"/>
      <c r="BS126" s="537"/>
      <c r="BT126" s="537"/>
      <c r="BU126" s="537"/>
      <c r="BV126" s="537"/>
      <c r="BW126" s="537"/>
      <c r="BX126" s="537"/>
      <c r="BY126" s="537"/>
      <c r="BZ126" s="537"/>
      <c r="CA126" s="537"/>
      <c r="CB126" s="537"/>
      <c r="CC126" s="538"/>
    </row>
    <row r="127" spans="1:81" ht="18" x14ac:dyDescent="0.3">
      <c r="A127" s="120">
        <v>8</v>
      </c>
      <c r="B127" s="542"/>
      <c r="C127" s="542"/>
      <c r="D127" s="542"/>
      <c r="E127" s="542"/>
      <c r="F127" s="542"/>
      <c r="G127" s="542"/>
      <c r="H127" s="542"/>
      <c r="I127" s="542"/>
      <c r="J127" s="542"/>
      <c r="K127" s="542"/>
      <c r="L127" s="542"/>
      <c r="M127" s="542"/>
      <c r="N127" s="542"/>
      <c r="O127" s="542"/>
      <c r="P127" s="542"/>
      <c r="Q127" s="542"/>
      <c r="R127" s="542"/>
      <c r="S127" s="542"/>
      <c r="T127" s="542"/>
      <c r="U127" s="542"/>
      <c r="V127" s="542"/>
      <c r="W127" s="542"/>
      <c r="X127" s="542"/>
      <c r="Y127" s="542"/>
      <c r="Z127" s="542"/>
      <c r="AA127" s="542"/>
      <c r="AB127" s="542"/>
      <c r="AC127" s="542"/>
      <c r="AD127" s="542"/>
      <c r="AE127" s="542"/>
      <c r="AF127" s="542"/>
      <c r="AG127" s="93"/>
      <c r="AH127" s="111" t="s">
        <v>47</v>
      </c>
      <c r="AI127" s="93"/>
      <c r="AJ127" s="93"/>
      <c r="AK127" s="93"/>
      <c r="AL127" s="93"/>
      <c r="AM127" s="93"/>
      <c r="AN127" s="93"/>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537">
        <v>0</v>
      </c>
      <c r="BQ127" s="537"/>
      <c r="BR127" s="537"/>
      <c r="BS127" s="537"/>
      <c r="BT127" s="537"/>
      <c r="BU127" s="537"/>
      <c r="BV127" s="537"/>
      <c r="BW127" s="537"/>
      <c r="BX127" s="537"/>
      <c r="BY127" s="537"/>
      <c r="BZ127" s="537"/>
      <c r="CA127" s="537"/>
      <c r="CB127" s="537"/>
      <c r="CC127" s="538"/>
    </row>
    <row r="128" spans="1:81" ht="18" x14ac:dyDescent="0.3">
      <c r="A128" s="120">
        <v>9</v>
      </c>
      <c r="B128" s="542"/>
      <c r="C128" s="542"/>
      <c r="D128" s="542"/>
      <c r="E128" s="542"/>
      <c r="F128" s="542"/>
      <c r="G128" s="542"/>
      <c r="H128" s="542"/>
      <c r="I128" s="542"/>
      <c r="J128" s="542"/>
      <c r="K128" s="542"/>
      <c r="L128" s="542"/>
      <c r="M128" s="542"/>
      <c r="N128" s="542"/>
      <c r="O128" s="542"/>
      <c r="P128" s="542"/>
      <c r="Q128" s="542"/>
      <c r="R128" s="542"/>
      <c r="S128" s="542"/>
      <c r="T128" s="542"/>
      <c r="U128" s="542"/>
      <c r="V128" s="542"/>
      <c r="W128" s="542"/>
      <c r="X128" s="542"/>
      <c r="Y128" s="542"/>
      <c r="Z128" s="542"/>
      <c r="AA128" s="542"/>
      <c r="AB128" s="542"/>
      <c r="AC128" s="542"/>
      <c r="AD128" s="542"/>
      <c r="AE128" s="542"/>
      <c r="AF128" s="542"/>
      <c r="AG128" s="93"/>
      <c r="AH128" s="111" t="s">
        <v>48</v>
      </c>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537">
        <v>0</v>
      </c>
      <c r="BQ128" s="537"/>
      <c r="BR128" s="537"/>
      <c r="BS128" s="537"/>
      <c r="BT128" s="537"/>
      <c r="BU128" s="537"/>
      <c r="BV128" s="537"/>
      <c r="BW128" s="537"/>
      <c r="BX128" s="537"/>
      <c r="BY128" s="537"/>
      <c r="BZ128" s="537"/>
      <c r="CA128" s="537"/>
      <c r="CB128" s="537"/>
      <c r="CC128" s="538"/>
    </row>
    <row r="129" spans="1:81" ht="18" x14ac:dyDescent="0.35">
      <c r="A129" s="121">
        <v>10</v>
      </c>
      <c r="B129" s="542"/>
      <c r="C129" s="542"/>
      <c r="D129" s="542"/>
      <c r="E129" s="542"/>
      <c r="F129" s="542"/>
      <c r="G129" s="542"/>
      <c r="H129" s="542"/>
      <c r="I129" s="542"/>
      <c r="J129" s="542"/>
      <c r="K129" s="542"/>
      <c r="L129" s="542"/>
      <c r="M129" s="542"/>
      <c r="N129" s="542"/>
      <c r="O129" s="542"/>
      <c r="P129" s="542"/>
      <c r="Q129" s="542"/>
      <c r="R129" s="542"/>
      <c r="S129" s="542"/>
      <c r="T129" s="542"/>
      <c r="U129" s="542"/>
      <c r="V129" s="542"/>
      <c r="W129" s="542"/>
      <c r="X129" s="542"/>
      <c r="Y129" s="542"/>
      <c r="Z129" s="542"/>
      <c r="AA129" s="542"/>
      <c r="AB129" s="542"/>
      <c r="AC129" s="542"/>
      <c r="AD129" s="542"/>
      <c r="AE129" s="542"/>
      <c r="AF129" s="542"/>
      <c r="AG129" s="112"/>
      <c r="AH129" s="543" t="s">
        <v>49</v>
      </c>
      <c r="AI129" s="544"/>
      <c r="AJ129" s="544"/>
      <c r="AK129" s="544"/>
      <c r="AL129" s="544"/>
      <c r="AM129" s="544"/>
      <c r="AN129" s="544"/>
      <c r="AO129" s="544"/>
      <c r="AP129" s="544"/>
      <c r="AQ129" s="544"/>
      <c r="AR129" s="544"/>
      <c r="AS129" s="544"/>
      <c r="AT129" s="544"/>
      <c r="AU129" s="544"/>
      <c r="AV129" s="544"/>
      <c r="AW129" s="544"/>
      <c r="AX129" s="544"/>
      <c r="AY129" s="544"/>
      <c r="AZ129" s="544"/>
      <c r="BA129" s="544"/>
      <c r="BB129" s="544"/>
      <c r="BC129" s="544"/>
      <c r="BD129" s="544"/>
      <c r="BE129" s="544"/>
      <c r="BF129" s="544"/>
      <c r="BG129" s="544"/>
      <c r="BH129" s="544"/>
      <c r="BI129" s="544"/>
      <c r="BJ129" s="544"/>
      <c r="BK129" s="544"/>
      <c r="BL129" s="544"/>
      <c r="BM129" s="544"/>
      <c r="BN129" s="544"/>
      <c r="BO129" s="544"/>
      <c r="BP129" s="545">
        <f>SUM(BP120:CC128)</f>
        <v>228399</v>
      </c>
      <c r="BQ129" s="545"/>
      <c r="BR129" s="545"/>
      <c r="BS129" s="545"/>
      <c r="BT129" s="545"/>
      <c r="BU129" s="545"/>
      <c r="BV129" s="545"/>
      <c r="BW129" s="545"/>
      <c r="BX129" s="545"/>
      <c r="BY129" s="545"/>
      <c r="BZ129" s="545"/>
      <c r="CA129" s="545"/>
      <c r="CB129" s="545"/>
      <c r="CC129" s="546"/>
    </row>
    <row r="130" spans="1:81" ht="15" thickBot="1" x14ac:dyDescent="0.35">
      <c r="A130" s="122">
        <v>11</v>
      </c>
      <c r="B130" s="539"/>
      <c r="C130" s="540"/>
      <c r="D130" s="540"/>
      <c r="E130" s="540"/>
      <c r="F130" s="540"/>
      <c r="G130" s="540"/>
      <c r="H130" s="540"/>
      <c r="I130" s="540"/>
      <c r="J130" s="540"/>
      <c r="K130" s="540"/>
      <c r="L130" s="540"/>
      <c r="M130" s="540"/>
      <c r="N130" s="540"/>
      <c r="O130" s="540"/>
      <c r="P130" s="540"/>
      <c r="Q130" s="540"/>
      <c r="R130" s="540"/>
      <c r="S130" s="540"/>
      <c r="T130" s="540"/>
      <c r="U130" s="540"/>
      <c r="V130" s="540"/>
      <c r="W130" s="540"/>
      <c r="X130" s="540"/>
      <c r="Y130" s="540"/>
      <c r="Z130" s="540"/>
      <c r="AA130" s="540"/>
      <c r="AB130" s="540"/>
      <c r="AC130" s="540"/>
      <c r="AD130" s="540"/>
      <c r="AE130" s="540"/>
      <c r="AF130" s="541"/>
      <c r="AG130" s="123"/>
      <c r="AH130" s="124"/>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5"/>
    </row>
    <row r="131" spans="1:81" ht="18.600000000000001" thickTop="1" x14ac:dyDescent="0.35">
      <c r="A131" s="113" t="s">
        <v>26</v>
      </c>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8"/>
      <c r="AL131" s="82"/>
      <c r="AM131" s="102" t="s">
        <v>27</v>
      </c>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114"/>
    </row>
    <row r="132" spans="1:81" ht="21" x14ac:dyDescent="0.3">
      <c r="A132" s="553" t="s">
        <v>28</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5"/>
      <c r="AL132" s="82"/>
      <c r="AM132" s="556" t="s">
        <v>1307</v>
      </c>
      <c r="AN132" s="557"/>
      <c r="AO132" s="557"/>
      <c r="AP132" s="557"/>
      <c r="AQ132" s="557"/>
      <c r="AR132" s="557"/>
      <c r="AS132" s="557"/>
      <c r="AT132" s="557"/>
      <c r="AU132" s="557"/>
      <c r="AV132" s="557"/>
      <c r="AW132" s="557"/>
      <c r="AX132" s="557"/>
      <c r="AY132" s="557"/>
      <c r="AZ132" s="557"/>
      <c r="BA132" s="557"/>
      <c r="BB132" s="557"/>
      <c r="BC132" s="557"/>
      <c r="BD132" s="557"/>
      <c r="BE132" s="557"/>
      <c r="BF132" s="557"/>
      <c r="BG132" s="557"/>
      <c r="BH132" s="557"/>
      <c r="BI132" s="557"/>
      <c r="BJ132" s="557"/>
      <c r="BK132" s="557"/>
      <c r="BL132" s="557"/>
      <c r="BM132" s="557"/>
      <c r="BN132" s="557"/>
      <c r="BO132" s="557"/>
      <c r="BP132" s="557"/>
      <c r="BQ132" s="557"/>
      <c r="BR132" s="557"/>
      <c r="BS132" s="557"/>
      <c r="BT132" s="557"/>
      <c r="BU132" s="557"/>
      <c r="BV132" s="557"/>
      <c r="BW132" s="557"/>
      <c r="BX132" s="557"/>
      <c r="BY132" s="557"/>
      <c r="BZ132" s="557"/>
      <c r="CA132" s="557"/>
      <c r="CB132" s="557"/>
      <c r="CC132" s="558"/>
    </row>
    <row r="133" spans="1:81" x14ac:dyDescent="0.3">
      <c r="A133" s="80"/>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83"/>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29"/>
      <c r="BX133" s="129"/>
      <c r="BY133" s="129"/>
      <c r="BZ133" s="129"/>
      <c r="CA133" s="129"/>
      <c r="CB133" s="129"/>
      <c r="CC133" s="81"/>
    </row>
    <row r="134" spans="1:81" ht="18" x14ac:dyDescent="0.35">
      <c r="A134" s="115" t="s">
        <v>29</v>
      </c>
      <c r="B134" s="91"/>
      <c r="C134" s="91"/>
      <c r="D134" s="91"/>
      <c r="E134" s="91"/>
      <c r="F134" s="91"/>
      <c r="G134" s="91"/>
      <c r="H134" s="91"/>
      <c r="I134" s="91"/>
      <c r="J134" s="91"/>
      <c r="K134" s="559" t="s">
        <v>1845</v>
      </c>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59"/>
      <c r="AY134" s="559"/>
      <c r="AZ134" s="559"/>
      <c r="BA134" s="559"/>
      <c r="BB134" s="559"/>
      <c r="BC134" s="559"/>
      <c r="BD134" s="559"/>
      <c r="BE134" s="559"/>
      <c r="BF134" s="559"/>
      <c r="BG134" s="559"/>
      <c r="BH134" s="559"/>
      <c r="BI134" s="559"/>
      <c r="BJ134" s="559"/>
      <c r="BK134" s="559"/>
      <c r="BL134" s="559"/>
      <c r="BM134" s="559"/>
      <c r="BN134" s="559"/>
      <c r="BO134" s="559"/>
      <c r="BP134" s="559"/>
      <c r="BQ134" s="559"/>
      <c r="BR134" s="559"/>
      <c r="BS134" s="559"/>
      <c r="BT134" s="559"/>
      <c r="BU134" s="559"/>
      <c r="BV134" s="559"/>
      <c r="BW134" s="559"/>
      <c r="BX134" s="559"/>
      <c r="BY134" s="559"/>
      <c r="BZ134" s="559"/>
      <c r="CA134" s="559"/>
      <c r="CB134" s="559"/>
      <c r="CC134" s="560"/>
    </row>
    <row r="135" spans="1:81" ht="18" x14ac:dyDescent="0.3">
      <c r="A135" s="104" t="s">
        <v>30</v>
      </c>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6"/>
      <c r="AM135" s="104" t="s">
        <v>31</v>
      </c>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8"/>
    </row>
    <row r="136" spans="1:81" x14ac:dyDescent="0.3">
      <c r="A136" s="578" t="s">
        <v>1846</v>
      </c>
      <c r="B136" s="579"/>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79"/>
      <c r="AL136" s="580"/>
      <c r="AM136" s="584" t="s">
        <v>1844</v>
      </c>
      <c r="AN136" s="585"/>
      <c r="AO136" s="585"/>
      <c r="AP136" s="585"/>
      <c r="AQ136" s="585"/>
      <c r="AR136" s="585"/>
      <c r="AS136" s="585"/>
      <c r="AT136" s="585"/>
      <c r="AU136" s="585"/>
      <c r="AV136" s="585"/>
      <c r="AW136" s="585"/>
      <c r="AX136" s="585"/>
      <c r="AY136" s="585"/>
      <c r="AZ136" s="585"/>
      <c r="BA136" s="585"/>
      <c r="BB136" s="585"/>
      <c r="BC136" s="585"/>
      <c r="BD136" s="585"/>
      <c r="BE136" s="585"/>
      <c r="BF136" s="585"/>
      <c r="BG136" s="585"/>
      <c r="BH136" s="585"/>
      <c r="BI136" s="585"/>
      <c r="BJ136" s="585"/>
      <c r="BK136" s="585"/>
      <c r="BL136" s="585"/>
      <c r="BM136" s="585"/>
      <c r="BN136" s="585"/>
      <c r="BO136" s="585"/>
      <c r="BP136" s="585"/>
      <c r="BQ136" s="585"/>
      <c r="BR136" s="585"/>
      <c r="BS136" s="585"/>
      <c r="BT136" s="585"/>
      <c r="BU136" s="585"/>
      <c r="BV136" s="585"/>
      <c r="BW136" s="585"/>
      <c r="BX136" s="585"/>
      <c r="BY136" s="585"/>
      <c r="BZ136" s="585"/>
      <c r="CA136" s="585"/>
      <c r="CB136" s="585"/>
      <c r="CC136" s="586"/>
    </row>
    <row r="137" spans="1:81" x14ac:dyDescent="0.3">
      <c r="A137" s="578"/>
      <c r="B137" s="579"/>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79"/>
      <c r="AL137" s="580"/>
      <c r="AM137" s="584"/>
      <c r="AN137" s="585"/>
      <c r="AO137" s="585"/>
      <c r="AP137" s="585"/>
      <c r="AQ137" s="585"/>
      <c r="AR137" s="585"/>
      <c r="AS137" s="585"/>
      <c r="AT137" s="585"/>
      <c r="AU137" s="585"/>
      <c r="AV137" s="585"/>
      <c r="AW137" s="585"/>
      <c r="AX137" s="585"/>
      <c r="AY137" s="585"/>
      <c r="AZ137" s="585"/>
      <c r="BA137" s="585"/>
      <c r="BB137" s="585"/>
      <c r="BC137" s="585"/>
      <c r="BD137" s="585"/>
      <c r="BE137" s="585"/>
      <c r="BF137" s="585"/>
      <c r="BG137" s="585"/>
      <c r="BH137" s="585"/>
      <c r="BI137" s="585"/>
      <c r="BJ137" s="585"/>
      <c r="BK137" s="585"/>
      <c r="BL137" s="585"/>
      <c r="BM137" s="585"/>
      <c r="BN137" s="585"/>
      <c r="BO137" s="585"/>
      <c r="BP137" s="585"/>
      <c r="BQ137" s="585"/>
      <c r="BR137" s="585"/>
      <c r="BS137" s="585"/>
      <c r="BT137" s="585"/>
      <c r="BU137" s="585"/>
      <c r="BV137" s="585"/>
      <c r="BW137" s="585"/>
      <c r="BX137" s="585"/>
      <c r="BY137" s="585"/>
      <c r="BZ137" s="585"/>
      <c r="CA137" s="585"/>
      <c r="CB137" s="585"/>
      <c r="CC137" s="586"/>
    </row>
    <row r="138" spans="1:81" x14ac:dyDescent="0.3">
      <c r="A138" s="578"/>
      <c r="B138" s="579"/>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79"/>
      <c r="AL138" s="580"/>
      <c r="AM138" s="584"/>
      <c r="AN138" s="585"/>
      <c r="AO138" s="585"/>
      <c r="AP138" s="585"/>
      <c r="AQ138" s="585"/>
      <c r="AR138" s="585"/>
      <c r="AS138" s="585"/>
      <c r="AT138" s="585"/>
      <c r="AU138" s="585"/>
      <c r="AV138" s="585"/>
      <c r="AW138" s="585"/>
      <c r="AX138" s="585"/>
      <c r="AY138" s="585"/>
      <c r="AZ138" s="585"/>
      <c r="BA138" s="585"/>
      <c r="BB138" s="585"/>
      <c r="BC138" s="585"/>
      <c r="BD138" s="585"/>
      <c r="BE138" s="585"/>
      <c r="BF138" s="585"/>
      <c r="BG138" s="585"/>
      <c r="BH138" s="585"/>
      <c r="BI138" s="585"/>
      <c r="BJ138" s="585"/>
      <c r="BK138" s="585"/>
      <c r="BL138" s="585"/>
      <c r="BM138" s="585"/>
      <c r="BN138" s="585"/>
      <c r="BO138" s="585"/>
      <c r="BP138" s="585"/>
      <c r="BQ138" s="585"/>
      <c r="BR138" s="585"/>
      <c r="BS138" s="585"/>
      <c r="BT138" s="585"/>
      <c r="BU138" s="585"/>
      <c r="BV138" s="585"/>
      <c r="BW138" s="585"/>
      <c r="BX138" s="585"/>
      <c r="BY138" s="585"/>
      <c r="BZ138" s="585"/>
      <c r="CA138" s="585"/>
      <c r="CB138" s="585"/>
      <c r="CC138" s="586"/>
    </row>
    <row r="139" spans="1:81" ht="18" x14ac:dyDescent="0.3">
      <c r="A139" s="578"/>
      <c r="B139" s="579"/>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79"/>
      <c r="AL139" s="580"/>
      <c r="AM139" s="105" t="s">
        <v>32</v>
      </c>
      <c r="AN139" s="109"/>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9"/>
    </row>
    <row r="140" spans="1:81" x14ac:dyDescent="0.3">
      <c r="A140" s="578"/>
      <c r="B140" s="579"/>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79"/>
      <c r="AL140" s="580"/>
      <c r="AM140" s="584" t="s">
        <v>1848</v>
      </c>
      <c r="AN140" s="585"/>
      <c r="AO140" s="585"/>
      <c r="AP140" s="585"/>
      <c r="AQ140" s="585"/>
      <c r="AR140" s="585"/>
      <c r="AS140" s="585"/>
      <c r="AT140" s="585"/>
      <c r="AU140" s="585"/>
      <c r="AV140" s="585"/>
      <c r="AW140" s="585"/>
      <c r="AX140" s="585"/>
      <c r="AY140" s="585"/>
      <c r="AZ140" s="585"/>
      <c r="BA140" s="585"/>
      <c r="BB140" s="585"/>
      <c r="BC140" s="585"/>
      <c r="BD140" s="585"/>
      <c r="BE140" s="585"/>
      <c r="BF140" s="585"/>
      <c r="BG140" s="585"/>
      <c r="BH140" s="585"/>
      <c r="BI140" s="585"/>
      <c r="BJ140" s="585"/>
      <c r="BK140" s="585"/>
      <c r="BL140" s="585"/>
      <c r="BM140" s="585"/>
      <c r="BN140" s="585"/>
      <c r="BO140" s="585"/>
      <c r="BP140" s="585"/>
      <c r="BQ140" s="585"/>
      <c r="BR140" s="585"/>
      <c r="BS140" s="585"/>
      <c r="BT140" s="585"/>
      <c r="BU140" s="585"/>
      <c r="BV140" s="585"/>
      <c r="BW140" s="585"/>
      <c r="BX140" s="585"/>
      <c r="BY140" s="585"/>
      <c r="BZ140" s="585"/>
      <c r="CA140" s="585"/>
      <c r="CB140" s="585"/>
      <c r="CC140" s="586"/>
    </row>
    <row r="141" spans="1:81" x14ac:dyDescent="0.3">
      <c r="A141" s="581"/>
      <c r="B141" s="582"/>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2"/>
      <c r="AL141" s="583"/>
      <c r="AM141" s="587"/>
      <c r="AN141" s="588"/>
      <c r="AO141" s="588"/>
      <c r="AP141" s="588"/>
      <c r="AQ141" s="588"/>
      <c r="AR141" s="588"/>
      <c r="AS141" s="588"/>
      <c r="AT141" s="588"/>
      <c r="AU141" s="588"/>
      <c r="AV141" s="588"/>
      <c r="AW141" s="588"/>
      <c r="AX141" s="588"/>
      <c r="AY141" s="588"/>
      <c r="AZ141" s="588"/>
      <c r="BA141" s="588"/>
      <c r="BB141" s="588"/>
      <c r="BC141" s="588"/>
      <c r="BD141" s="588"/>
      <c r="BE141" s="588"/>
      <c r="BF141" s="588"/>
      <c r="BG141" s="588"/>
      <c r="BH141" s="588"/>
      <c r="BI141" s="588"/>
      <c r="BJ141" s="588"/>
      <c r="BK141" s="588"/>
      <c r="BL141" s="588"/>
      <c r="BM141" s="588"/>
      <c r="BN141" s="588"/>
      <c r="BO141" s="588"/>
      <c r="BP141" s="588"/>
      <c r="BQ141" s="588"/>
      <c r="BR141" s="588"/>
      <c r="BS141" s="588"/>
      <c r="BT141" s="588"/>
      <c r="BU141" s="588"/>
      <c r="BV141" s="588"/>
      <c r="BW141" s="588"/>
      <c r="BX141" s="588"/>
      <c r="BY141" s="588"/>
      <c r="BZ141" s="588"/>
      <c r="CA141" s="588"/>
      <c r="CB141" s="588"/>
      <c r="CC141" s="589"/>
    </row>
    <row r="142" spans="1:81" x14ac:dyDescent="0.3">
      <c r="A142" s="80"/>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129"/>
      <c r="CA142" s="129"/>
      <c r="CB142" s="129"/>
      <c r="CC142" s="81"/>
    </row>
    <row r="143" spans="1:81" ht="18" x14ac:dyDescent="0.3">
      <c r="A143" s="116" t="s">
        <v>33</v>
      </c>
      <c r="B143" s="90"/>
      <c r="C143" s="90"/>
      <c r="D143" s="90"/>
      <c r="E143" s="90"/>
      <c r="F143" s="90"/>
      <c r="G143" s="90"/>
      <c r="H143" s="90"/>
      <c r="I143" s="90"/>
      <c r="J143" s="90"/>
      <c r="K143" s="90"/>
      <c r="L143" s="90"/>
      <c r="M143" s="90"/>
      <c r="N143" s="561" t="s">
        <v>1847</v>
      </c>
      <c r="O143" s="561"/>
      <c r="P143" s="561"/>
      <c r="Q143" s="561"/>
      <c r="R143" s="561"/>
      <c r="S143" s="561"/>
      <c r="T143" s="561"/>
      <c r="U143" s="561"/>
      <c r="V143" s="561"/>
      <c r="W143" s="561"/>
      <c r="X143" s="561"/>
      <c r="Y143" s="561"/>
      <c r="Z143" s="561"/>
      <c r="AA143" s="561"/>
      <c r="AB143" s="561"/>
      <c r="AC143" s="561"/>
      <c r="AD143" s="561"/>
      <c r="AE143" s="561"/>
      <c r="AF143" s="561"/>
      <c r="AG143" s="561"/>
      <c r="AH143" s="561"/>
      <c r="AI143" s="561"/>
      <c r="AJ143" s="561"/>
      <c r="AK143" s="561"/>
      <c r="AL143" s="561"/>
      <c r="AM143" s="561"/>
      <c r="AN143" s="561"/>
      <c r="AO143" s="561"/>
      <c r="AP143" s="561"/>
      <c r="AQ143" s="561"/>
      <c r="AR143" s="561"/>
      <c r="AS143" s="561"/>
      <c r="AT143" s="561"/>
      <c r="AU143" s="561"/>
      <c r="AV143" s="561"/>
      <c r="AW143" s="561"/>
      <c r="AX143" s="561"/>
      <c r="AY143" s="561"/>
      <c r="AZ143" s="561"/>
      <c r="BA143" s="561"/>
      <c r="BB143" s="561"/>
      <c r="BC143" s="561"/>
      <c r="BD143" s="561"/>
      <c r="BE143" s="561"/>
      <c r="BF143" s="561"/>
      <c r="BG143" s="561"/>
      <c r="BH143" s="561"/>
      <c r="BI143" s="561"/>
      <c r="BJ143" s="562"/>
      <c r="BK143" s="101" t="s">
        <v>34</v>
      </c>
      <c r="BL143" s="103"/>
      <c r="BM143" s="99"/>
      <c r="BN143" s="99"/>
      <c r="BO143" s="99"/>
      <c r="BP143" s="99"/>
      <c r="BQ143" s="99"/>
      <c r="BR143" s="99"/>
      <c r="BS143" s="99"/>
      <c r="BT143" s="99"/>
      <c r="BU143" s="99"/>
      <c r="BV143" s="99"/>
      <c r="BW143" s="99"/>
      <c r="BX143" s="99"/>
      <c r="BY143" s="99"/>
      <c r="BZ143" s="99"/>
      <c r="CA143" s="99"/>
      <c r="CB143" s="99"/>
      <c r="CC143" s="117"/>
    </row>
    <row r="144" spans="1:81" ht="27.6" customHeight="1" x14ac:dyDescent="0.3">
      <c r="A144" s="118"/>
      <c r="B144" s="92"/>
      <c r="C144" s="92"/>
      <c r="D144" s="92"/>
      <c r="E144" s="92"/>
      <c r="F144" s="92"/>
      <c r="G144" s="92"/>
      <c r="H144" s="92"/>
      <c r="I144" s="92"/>
      <c r="J144" s="92"/>
      <c r="K144" s="92"/>
      <c r="L144" s="92"/>
      <c r="M144" s="92"/>
      <c r="N144" s="563"/>
      <c r="O144" s="563"/>
      <c r="P144" s="563"/>
      <c r="Q144" s="563"/>
      <c r="R144" s="563"/>
      <c r="S144" s="563"/>
      <c r="T144" s="563"/>
      <c r="U144" s="563"/>
      <c r="V144" s="563"/>
      <c r="W144" s="563"/>
      <c r="X144" s="563"/>
      <c r="Y144" s="563"/>
      <c r="Z144" s="563"/>
      <c r="AA144" s="563"/>
      <c r="AB144" s="563"/>
      <c r="AC144" s="563"/>
      <c r="AD144" s="563"/>
      <c r="AE144" s="563"/>
      <c r="AF144" s="563"/>
      <c r="AG144" s="563"/>
      <c r="AH144" s="563"/>
      <c r="AI144" s="563"/>
      <c r="AJ144" s="563"/>
      <c r="AK144" s="563"/>
      <c r="AL144" s="563"/>
      <c r="AM144" s="563"/>
      <c r="AN144" s="563"/>
      <c r="AO144" s="563"/>
      <c r="AP144" s="563"/>
      <c r="AQ144" s="563"/>
      <c r="AR144" s="563"/>
      <c r="AS144" s="563"/>
      <c r="AT144" s="563"/>
      <c r="AU144" s="563"/>
      <c r="AV144" s="563"/>
      <c r="AW144" s="563"/>
      <c r="AX144" s="563"/>
      <c r="AY144" s="563"/>
      <c r="AZ144" s="563"/>
      <c r="BA144" s="563"/>
      <c r="BB144" s="563"/>
      <c r="BC144" s="563"/>
      <c r="BD144" s="563"/>
      <c r="BE144" s="563"/>
      <c r="BF144" s="563"/>
      <c r="BG144" s="563"/>
      <c r="BH144" s="563"/>
      <c r="BI144" s="563"/>
      <c r="BJ144" s="564"/>
      <c r="BK144" s="100"/>
      <c r="BL144" s="565"/>
      <c r="BM144" s="565"/>
      <c r="BN144" s="565"/>
      <c r="BO144" s="565"/>
      <c r="BP144" s="565"/>
      <c r="BQ144" s="565"/>
      <c r="BR144" s="565"/>
      <c r="BS144" s="565"/>
      <c r="BT144" s="565"/>
      <c r="BU144" s="565"/>
      <c r="BV144" s="565"/>
      <c r="BW144" s="565"/>
      <c r="BX144" s="565"/>
      <c r="BY144" s="565"/>
      <c r="BZ144" s="565"/>
      <c r="CA144" s="565"/>
      <c r="CB144" s="565"/>
      <c r="CC144" s="566"/>
    </row>
    <row r="145" spans="1:81" x14ac:dyDescent="0.3">
      <c r="A145" s="567"/>
      <c r="B145" s="568"/>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9"/>
    </row>
    <row r="146" spans="1:81" ht="18" x14ac:dyDescent="0.3">
      <c r="A146" s="116" t="s">
        <v>35</v>
      </c>
      <c r="B146" s="90"/>
      <c r="C146" s="90"/>
      <c r="D146" s="90"/>
      <c r="E146" s="90"/>
      <c r="F146" s="90"/>
      <c r="G146" s="90"/>
      <c r="H146" s="90"/>
      <c r="I146" s="90"/>
      <c r="J146" s="90"/>
      <c r="K146" s="90"/>
      <c r="L146" s="90"/>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1"/>
      <c r="AX146" s="110" t="s">
        <v>36</v>
      </c>
      <c r="AY146" s="106"/>
      <c r="AZ146" s="106"/>
      <c r="BA146" s="106"/>
      <c r="BB146" s="106"/>
      <c r="BC146" s="106"/>
      <c r="BD146" s="106"/>
      <c r="BE146" s="106"/>
      <c r="BF146" s="106"/>
      <c r="BG146" s="106"/>
      <c r="BH146" s="106"/>
      <c r="BI146" s="106"/>
      <c r="BJ146" s="107"/>
      <c r="BK146" s="108" t="s">
        <v>37</v>
      </c>
      <c r="BL146" s="103"/>
      <c r="BM146" s="99"/>
      <c r="BN146" s="99"/>
      <c r="BO146" s="99"/>
      <c r="BP146" s="99"/>
      <c r="BQ146" s="99"/>
      <c r="BR146" s="99"/>
      <c r="BS146" s="99"/>
      <c r="BT146" s="99"/>
      <c r="BU146" s="99"/>
      <c r="BV146" s="99"/>
      <c r="BW146" s="99"/>
      <c r="BX146" s="99"/>
      <c r="BY146" s="99"/>
      <c r="BZ146" s="99"/>
      <c r="CA146" s="99"/>
      <c r="CB146" s="99"/>
      <c r="CC146" s="117"/>
    </row>
    <row r="147" spans="1:81" x14ac:dyDescent="0.3">
      <c r="A147" s="590" t="s">
        <v>1844</v>
      </c>
      <c r="B147" s="591"/>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1"/>
      <c r="AL147" s="591"/>
      <c r="AM147" s="591"/>
      <c r="AN147" s="591"/>
      <c r="AO147" s="591"/>
      <c r="AP147" s="591"/>
      <c r="AQ147" s="591"/>
      <c r="AR147" s="591"/>
      <c r="AS147" s="591"/>
      <c r="AT147" s="591"/>
      <c r="AU147" s="591"/>
      <c r="AV147" s="591"/>
      <c r="AW147" s="592"/>
      <c r="AX147" s="596" t="s">
        <v>1301</v>
      </c>
      <c r="AY147" s="596"/>
      <c r="AZ147" s="596"/>
      <c r="BA147" s="596"/>
      <c r="BB147" s="596"/>
      <c r="BC147" s="596"/>
      <c r="BD147" s="596"/>
      <c r="BE147" s="596"/>
      <c r="BF147" s="596"/>
      <c r="BG147" s="596"/>
      <c r="BH147" s="596"/>
      <c r="BI147" s="596"/>
      <c r="BJ147" s="597"/>
      <c r="BK147" s="600" t="s">
        <v>1102</v>
      </c>
      <c r="BL147" s="601"/>
      <c r="BM147" s="601"/>
      <c r="BN147" s="601"/>
      <c r="BO147" s="601"/>
      <c r="BP147" s="601"/>
      <c r="BQ147" s="601"/>
      <c r="BR147" s="601"/>
      <c r="BS147" s="601"/>
      <c r="BT147" s="601"/>
      <c r="BU147" s="601"/>
      <c r="BV147" s="601"/>
      <c r="BW147" s="601"/>
      <c r="BX147" s="601"/>
      <c r="BY147" s="601"/>
      <c r="BZ147" s="601"/>
      <c r="CA147" s="601"/>
      <c r="CB147" s="601"/>
      <c r="CC147" s="602"/>
    </row>
    <row r="148" spans="1:81" x14ac:dyDescent="0.3">
      <c r="A148" s="593"/>
      <c r="B148" s="594"/>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4"/>
      <c r="AL148" s="594"/>
      <c r="AM148" s="594"/>
      <c r="AN148" s="594"/>
      <c r="AO148" s="594"/>
      <c r="AP148" s="594"/>
      <c r="AQ148" s="594"/>
      <c r="AR148" s="594"/>
      <c r="AS148" s="594"/>
      <c r="AT148" s="594"/>
      <c r="AU148" s="594"/>
      <c r="AV148" s="594"/>
      <c r="AW148" s="595"/>
      <c r="AX148" s="598"/>
      <c r="AY148" s="598"/>
      <c r="AZ148" s="598"/>
      <c r="BA148" s="598"/>
      <c r="BB148" s="598"/>
      <c r="BC148" s="598"/>
      <c r="BD148" s="598"/>
      <c r="BE148" s="598"/>
      <c r="BF148" s="598"/>
      <c r="BG148" s="598"/>
      <c r="BH148" s="598"/>
      <c r="BI148" s="598"/>
      <c r="BJ148" s="599"/>
      <c r="BK148" s="603"/>
      <c r="BL148" s="604"/>
      <c r="BM148" s="604"/>
      <c r="BN148" s="604"/>
      <c r="BO148" s="604"/>
      <c r="BP148" s="604"/>
      <c r="BQ148" s="604"/>
      <c r="BR148" s="604"/>
      <c r="BS148" s="604"/>
      <c r="BT148" s="604"/>
      <c r="BU148" s="604"/>
      <c r="BV148" s="604"/>
      <c r="BW148" s="604"/>
      <c r="BX148" s="604"/>
      <c r="BY148" s="604"/>
      <c r="BZ148" s="604"/>
      <c r="CA148" s="604"/>
      <c r="CB148" s="604"/>
      <c r="CC148" s="605"/>
    </row>
    <row r="149" spans="1:81" x14ac:dyDescent="0.3">
      <c r="A149" s="95"/>
      <c r="B149" s="96"/>
      <c r="C149" s="96"/>
      <c r="D149" s="96"/>
      <c r="E149" s="96"/>
      <c r="F149" s="96"/>
      <c r="G149" s="96"/>
      <c r="H149" s="96"/>
      <c r="I149" s="96"/>
      <c r="J149" s="96"/>
      <c r="K149" s="96"/>
      <c r="L149" s="96"/>
      <c r="M149" s="96"/>
      <c r="N149" s="96"/>
      <c r="O149" s="96"/>
      <c r="P149" s="96"/>
      <c r="Q149" s="96"/>
      <c r="R149" s="96"/>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4"/>
    </row>
    <row r="150" spans="1:81" ht="18" x14ac:dyDescent="0.35">
      <c r="A150" s="572" t="s">
        <v>38</v>
      </c>
      <c r="B150" s="573"/>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4"/>
      <c r="AG150" s="93"/>
      <c r="AH150" s="575" t="s">
        <v>39</v>
      </c>
      <c r="AI150" s="576"/>
      <c r="AJ150" s="576"/>
      <c r="AK150" s="576"/>
      <c r="AL150" s="576"/>
      <c r="AM150" s="576"/>
      <c r="AN150" s="576"/>
      <c r="AO150" s="576"/>
      <c r="AP150" s="576"/>
      <c r="AQ150" s="576"/>
      <c r="AR150" s="576"/>
      <c r="AS150" s="576"/>
      <c r="AT150" s="576"/>
      <c r="AU150" s="576"/>
      <c r="AV150" s="576"/>
      <c r="AW150" s="576"/>
      <c r="AX150" s="576"/>
      <c r="AY150" s="576"/>
      <c r="AZ150" s="576"/>
      <c r="BA150" s="576"/>
      <c r="BB150" s="576"/>
      <c r="BC150" s="576"/>
      <c r="BD150" s="576"/>
      <c r="BE150" s="576"/>
      <c r="BF150" s="576"/>
      <c r="BG150" s="576"/>
      <c r="BH150" s="576"/>
      <c r="BI150" s="576"/>
      <c r="BJ150" s="576"/>
      <c r="BK150" s="576"/>
      <c r="BL150" s="576"/>
      <c r="BM150" s="576"/>
      <c r="BN150" s="576"/>
      <c r="BO150" s="576"/>
      <c r="BP150" s="576"/>
      <c r="BQ150" s="576"/>
      <c r="BR150" s="576"/>
      <c r="BS150" s="576"/>
      <c r="BT150" s="576"/>
      <c r="BU150" s="576"/>
      <c r="BV150" s="576"/>
      <c r="BW150" s="576"/>
      <c r="BX150" s="576"/>
      <c r="BY150" s="576"/>
      <c r="BZ150" s="576"/>
      <c r="CA150" s="576"/>
      <c r="CB150" s="576"/>
      <c r="CC150" s="577"/>
    </row>
    <row r="151" spans="1:81" ht="18" x14ac:dyDescent="0.3">
      <c r="A151" s="119">
        <v>1</v>
      </c>
      <c r="B151" s="542" t="s">
        <v>1824</v>
      </c>
      <c r="C151" s="542"/>
      <c r="D151" s="542"/>
      <c r="E151" s="542"/>
      <c r="F151" s="542"/>
      <c r="G151" s="542"/>
      <c r="H151" s="542"/>
      <c r="I151" s="542"/>
      <c r="J151" s="542"/>
      <c r="K151" s="542"/>
      <c r="L151" s="542"/>
      <c r="M151" s="542"/>
      <c r="N151" s="542"/>
      <c r="O151" s="542"/>
      <c r="P151" s="542"/>
      <c r="Q151" s="542"/>
      <c r="R151" s="542"/>
      <c r="S151" s="542"/>
      <c r="T151" s="542"/>
      <c r="U151" s="542"/>
      <c r="V151" s="542"/>
      <c r="W151" s="542"/>
      <c r="X151" s="542"/>
      <c r="Y151" s="542"/>
      <c r="Z151" s="542"/>
      <c r="AA151" s="542"/>
      <c r="AB151" s="542"/>
      <c r="AC151" s="542"/>
      <c r="AD151" s="542"/>
      <c r="AE151" s="542"/>
      <c r="AF151" s="542"/>
      <c r="AG151" s="93"/>
      <c r="AH151" s="111" t="s">
        <v>40</v>
      </c>
      <c r="AI151" s="93"/>
      <c r="AJ151" s="93"/>
      <c r="AK151" s="93"/>
      <c r="AL151" s="93"/>
      <c r="AM151" s="93"/>
      <c r="AN151" s="93"/>
      <c r="AO151" s="93"/>
      <c r="AP151" s="93"/>
      <c r="AQ151" s="93"/>
      <c r="AR151" s="93"/>
      <c r="AS151" s="93"/>
      <c r="AT151" s="93"/>
      <c r="AU151" s="93"/>
      <c r="AV151" s="93"/>
      <c r="AW151" s="93"/>
      <c r="AX151" s="93"/>
      <c r="AY151" s="93"/>
      <c r="AZ151" s="93"/>
      <c r="BA151" s="93"/>
      <c r="BB151" s="93"/>
      <c r="BC151" s="93"/>
      <c r="BD151" s="93"/>
      <c r="BE151" s="93"/>
      <c r="BF151" s="93"/>
      <c r="BG151" s="93"/>
      <c r="BH151" s="93"/>
      <c r="BI151" s="93"/>
      <c r="BJ151" s="93"/>
      <c r="BK151" s="93"/>
      <c r="BL151" s="93"/>
      <c r="BM151" s="93"/>
      <c r="BN151" s="93"/>
      <c r="BO151" s="93"/>
      <c r="BP151" s="537">
        <v>126979</v>
      </c>
      <c r="BQ151" s="537"/>
      <c r="BR151" s="537"/>
      <c r="BS151" s="537"/>
      <c r="BT151" s="537"/>
      <c r="BU151" s="537"/>
      <c r="BV151" s="537"/>
      <c r="BW151" s="537"/>
      <c r="BX151" s="537"/>
      <c r="BY151" s="537"/>
      <c r="BZ151" s="537"/>
      <c r="CA151" s="537"/>
      <c r="CB151" s="537"/>
      <c r="CC151" s="538"/>
    </row>
    <row r="152" spans="1:81" ht="18" x14ac:dyDescent="0.3">
      <c r="A152" s="120">
        <v>2</v>
      </c>
      <c r="B152" s="532"/>
      <c r="C152" s="533"/>
      <c r="D152" s="533"/>
      <c r="E152" s="533"/>
      <c r="F152" s="533"/>
      <c r="G152" s="533"/>
      <c r="H152" s="533"/>
      <c r="I152" s="533"/>
      <c r="J152" s="533"/>
      <c r="K152" s="533"/>
      <c r="L152" s="533"/>
      <c r="M152" s="533"/>
      <c r="N152" s="533"/>
      <c r="O152" s="533"/>
      <c r="P152" s="533"/>
      <c r="Q152" s="533"/>
      <c r="R152" s="533"/>
      <c r="S152" s="533"/>
      <c r="T152" s="533"/>
      <c r="U152" s="533"/>
      <c r="V152" s="533"/>
      <c r="W152" s="533"/>
      <c r="X152" s="533"/>
      <c r="Y152" s="533"/>
      <c r="Z152" s="533"/>
      <c r="AA152" s="533"/>
      <c r="AB152" s="533"/>
      <c r="AC152" s="533"/>
      <c r="AD152" s="533"/>
      <c r="AE152" s="533"/>
      <c r="AF152" s="534"/>
      <c r="AG152" s="93"/>
      <c r="AH152" s="111" t="s">
        <v>41</v>
      </c>
      <c r="AI152" s="93"/>
      <c r="AJ152" s="93"/>
      <c r="AK152" s="93"/>
      <c r="AL152" s="93"/>
      <c r="AM152" s="93"/>
      <c r="AN152" s="93"/>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537">
        <v>30214</v>
      </c>
      <c r="BQ152" s="537"/>
      <c r="BR152" s="537"/>
      <c r="BS152" s="537"/>
      <c r="BT152" s="537"/>
      <c r="BU152" s="537"/>
      <c r="BV152" s="537"/>
      <c r="BW152" s="537"/>
      <c r="BX152" s="537"/>
      <c r="BY152" s="537"/>
      <c r="BZ152" s="537"/>
      <c r="CA152" s="537"/>
      <c r="CB152" s="537"/>
      <c r="CC152" s="538"/>
    </row>
    <row r="153" spans="1:81" ht="18" x14ac:dyDescent="0.3">
      <c r="A153" s="120">
        <v>3</v>
      </c>
      <c r="B153" s="532"/>
      <c r="C153" s="533"/>
      <c r="D153" s="533"/>
      <c r="E153" s="533"/>
      <c r="F153" s="533"/>
      <c r="G153" s="533"/>
      <c r="H153" s="533"/>
      <c r="I153" s="533"/>
      <c r="J153" s="533"/>
      <c r="K153" s="533"/>
      <c r="L153" s="533"/>
      <c r="M153" s="533"/>
      <c r="N153" s="533"/>
      <c r="O153" s="533"/>
      <c r="P153" s="533"/>
      <c r="Q153" s="533"/>
      <c r="R153" s="533"/>
      <c r="S153" s="533"/>
      <c r="T153" s="533"/>
      <c r="U153" s="533"/>
      <c r="V153" s="533"/>
      <c r="W153" s="533"/>
      <c r="X153" s="533"/>
      <c r="Y153" s="533"/>
      <c r="Z153" s="533"/>
      <c r="AA153" s="533"/>
      <c r="AB153" s="533"/>
      <c r="AC153" s="533"/>
      <c r="AD153" s="533"/>
      <c r="AE153" s="533"/>
      <c r="AF153" s="534"/>
      <c r="AG153" s="93"/>
      <c r="AH153" s="111" t="s">
        <v>42</v>
      </c>
      <c r="AI153" s="93"/>
      <c r="AJ153" s="93"/>
      <c r="AK153" s="93"/>
      <c r="AL153" s="93"/>
      <c r="AM153" s="93"/>
      <c r="AN153" s="93"/>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N153" s="93"/>
      <c r="BO153" s="93"/>
      <c r="BP153" s="537">
        <v>32191</v>
      </c>
      <c r="BQ153" s="537"/>
      <c r="BR153" s="537"/>
      <c r="BS153" s="537"/>
      <c r="BT153" s="537"/>
      <c r="BU153" s="537"/>
      <c r="BV153" s="537"/>
      <c r="BW153" s="537"/>
      <c r="BX153" s="537"/>
      <c r="BY153" s="537"/>
      <c r="BZ153" s="537"/>
      <c r="CA153" s="537"/>
      <c r="CB153" s="537"/>
      <c r="CC153" s="538"/>
    </row>
    <row r="154" spans="1:81" ht="18" x14ac:dyDescent="0.35">
      <c r="A154" s="120">
        <v>4</v>
      </c>
      <c r="B154" s="532"/>
      <c r="C154" s="533"/>
      <c r="D154" s="533"/>
      <c r="E154" s="533"/>
      <c r="F154" s="533"/>
      <c r="G154" s="533"/>
      <c r="H154" s="533"/>
      <c r="I154" s="533"/>
      <c r="J154" s="533"/>
      <c r="K154" s="533"/>
      <c r="L154" s="533"/>
      <c r="M154" s="533"/>
      <c r="N154" s="533"/>
      <c r="O154" s="533"/>
      <c r="P154" s="533"/>
      <c r="Q154" s="533"/>
      <c r="R154" s="533"/>
      <c r="S154" s="533"/>
      <c r="T154" s="533"/>
      <c r="U154" s="533"/>
      <c r="V154" s="533"/>
      <c r="W154" s="533"/>
      <c r="X154" s="533"/>
      <c r="Y154" s="533"/>
      <c r="Z154" s="533"/>
      <c r="AA154" s="533"/>
      <c r="AB154" s="533"/>
      <c r="AC154" s="533"/>
      <c r="AD154" s="533"/>
      <c r="AE154" s="533"/>
      <c r="AF154" s="534"/>
      <c r="AG154" s="93"/>
      <c r="AH154" s="535" t="s">
        <v>43</v>
      </c>
      <c r="AI154" s="536"/>
      <c r="AJ154" s="536"/>
      <c r="AK154" s="536"/>
      <c r="AL154" s="536"/>
      <c r="AM154" s="536"/>
      <c r="AN154" s="536"/>
      <c r="AO154" s="536"/>
      <c r="AP154" s="536"/>
      <c r="AQ154" s="536"/>
      <c r="AR154" s="536"/>
      <c r="AS154" s="536"/>
      <c r="AT154" s="536"/>
      <c r="AU154" s="536"/>
      <c r="AV154" s="536"/>
      <c r="AW154" s="536"/>
      <c r="AX154" s="536"/>
      <c r="AY154" s="536"/>
      <c r="AZ154" s="536"/>
      <c r="BA154" s="536"/>
      <c r="BB154" s="536"/>
      <c r="BC154" s="536"/>
      <c r="BD154" s="536"/>
      <c r="BE154" s="536"/>
      <c r="BF154" s="536"/>
      <c r="BG154" s="536"/>
      <c r="BH154" s="536"/>
      <c r="BI154" s="536"/>
      <c r="BJ154" s="536"/>
      <c r="BK154" s="536"/>
      <c r="BL154" s="536"/>
      <c r="BM154" s="536"/>
      <c r="BN154" s="536"/>
      <c r="BO154" s="536"/>
      <c r="BP154" s="537">
        <v>8000</v>
      </c>
      <c r="BQ154" s="537"/>
      <c r="BR154" s="537"/>
      <c r="BS154" s="537"/>
      <c r="BT154" s="537"/>
      <c r="BU154" s="537"/>
      <c r="BV154" s="537"/>
      <c r="BW154" s="537"/>
      <c r="BX154" s="537"/>
      <c r="BY154" s="537"/>
      <c r="BZ154" s="537"/>
      <c r="CA154" s="537"/>
      <c r="CB154" s="537"/>
      <c r="CC154" s="538"/>
    </row>
    <row r="155" spans="1:81" ht="18" x14ac:dyDescent="0.3">
      <c r="A155" s="120">
        <v>5</v>
      </c>
      <c r="B155" s="532"/>
      <c r="C155" s="533"/>
      <c r="D155" s="533"/>
      <c r="E155" s="533"/>
      <c r="F155" s="533"/>
      <c r="G155" s="533"/>
      <c r="H155" s="533"/>
      <c r="I155" s="533"/>
      <c r="J155" s="533"/>
      <c r="K155" s="533"/>
      <c r="L155" s="533"/>
      <c r="M155" s="533"/>
      <c r="N155" s="533"/>
      <c r="O155" s="533"/>
      <c r="P155" s="533"/>
      <c r="Q155" s="533"/>
      <c r="R155" s="533"/>
      <c r="S155" s="533"/>
      <c r="T155" s="533"/>
      <c r="U155" s="533"/>
      <c r="V155" s="533"/>
      <c r="W155" s="533"/>
      <c r="X155" s="533"/>
      <c r="Y155" s="533"/>
      <c r="Z155" s="533"/>
      <c r="AA155" s="533"/>
      <c r="AB155" s="533"/>
      <c r="AC155" s="533"/>
      <c r="AD155" s="533"/>
      <c r="AE155" s="533"/>
      <c r="AF155" s="534"/>
      <c r="AG155" s="93"/>
      <c r="AH155" s="111" t="s">
        <v>44</v>
      </c>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3"/>
      <c r="BH155" s="93"/>
      <c r="BI155" s="93"/>
      <c r="BJ155" s="93"/>
      <c r="BK155" s="93"/>
      <c r="BL155" s="93"/>
      <c r="BM155" s="93"/>
      <c r="BN155" s="93"/>
      <c r="BO155" s="93"/>
      <c r="BP155" s="537">
        <v>0</v>
      </c>
      <c r="BQ155" s="537"/>
      <c r="BR155" s="537"/>
      <c r="BS155" s="537"/>
      <c r="BT155" s="537"/>
      <c r="BU155" s="537"/>
      <c r="BV155" s="537"/>
      <c r="BW155" s="537"/>
      <c r="BX155" s="537"/>
      <c r="BY155" s="537"/>
      <c r="BZ155" s="537"/>
      <c r="CA155" s="537"/>
      <c r="CB155" s="537"/>
      <c r="CC155" s="538"/>
    </row>
    <row r="156" spans="1:81" ht="18" x14ac:dyDescent="0.3">
      <c r="A156" s="120">
        <v>6</v>
      </c>
      <c r="B156" s="532"/>
      <c r="C156" s="533"/>
      <c r="D156" s="533"/>
      <c r="E156" s="533"/>
      <c r="F156" s="533"/>
      <c r="G156" s="533"/>
      <c r="H156" s="533"/>
      <c r="I156" s="533"/>
      <c r="J156" s="533"/>
      <c r="K156" s="533"/>
      <c r="L156" s="533"/>
      <c r="M156" s="533"/>
      <c r="N156" s="533"/>
      <c r="O156" s="533"/>
      <c r="P156" s="533"/>
      <c r="Q156" s="533"/>
      <c r="R156" s="533"/>
      <c r="S156" s="533"/>
      <c r="T156" s="533"/>
      <c r="U156" s="533"/>
      <c r="V156" s="533"/>
      <c r="W156" s="533"/>
      <c r="X156" s="533"/>
      <c r="Y156" s="533"/>
      <c r="Z156" s="533"/>
      <c r="AA156" s="533"/>
      <c r="AB156" s="533"/>
      <c r="AC156" s="533"/>
      <c r="AD156" s="533"/>
      <c r="AE156" s="533"/>
      <c r="AF156" s="534"/>
      <c r="AG156" s="93"/>
      <c r="AH156" s="111" t="s">
        <v>45</v>
      </c>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3"/>
      <c r="BH156" s="93"/>
      <c r="BI156" s="93"/>
      <c r="BJ156" s="93"/>
      <c r="BK156" s="93"/>
      <c r="BL156" s="93"/>
      <c r="BM156" s="93"/>
      <c r="BN156" s="93"/>
      <c r="BO156" s="93"/>
      <c r="BP156" s="537">
        <v>0</v>
      </c>
      <c r="BQ156" s="537"/>
      <c r="BR156" s="537"/>
      <c r="BS156" s="537"/>
      <c r="BT156" s="537"/>
      <c r="BU156" s="537"/>
      <c r="BV156" s="537"/>
      <c r="BW156" s="537"/>
      <c r="BX156" s="537"/>
      <c r="BY156" s="537"/>
      <c r="BZ156" s="537"/>
      <c r="CA156" s="537"/>
      <c r="CB156" s="537"/>
      <c r="CC156" s="538"/>
    </row>
    <row r="157" spans="1:81" ht="18" x14ac:dyDescent="0.3">
      <c r="A157" s="120">
        <v>7</v>
      </c>
      <c r="B157" s="542"/>
      <c r="C157" s="542"/>
      <c r="D157" s="542"/>
      <c r="E157" s="542"/>
      <c r="F157" s="542"/>
      <c r="G157" s="542"/>
      <c r="H157" s="542"/>
      <c r="I157" s="542"/>
      <c r="J157" s="542"/>
      <c r="K157" s="542"/>
      <c r="L157" s="542"/>
      <c r="M157" s="542"/>
      <c r="N157" s="542"/>
      <c r="O157" s="542"/>
      <c r="P157" s="542"/>
      <c r="Q157" s="542"/>
      <c r="R157" s="542"/>
      <c r="S157" s="542"/>
      <c r="T157" s="542"/>
      <c r="U157" s="542"/>
      <c r="V157" s="542"/>
      <c r="W157" s="542"/>
      <c r="X157" s="542"/>
      <c r="Y157" s="542"/>
      <c r="Z157" s="542"/>
      <c r="AA157" s="542"/>
      <c r="AB157" s="542"/>
      <c r="AC157" s="542"/>
      <c r="AD157" s="542"/>
      <c r="AE157" s="542"/>
      <c r="AF157" s="542"/>
      <c r="AG157" s="93"/>
      <c r="AH157" s="111" t="s">
        <v>46</v>
      </c>
      <c r="AI157" s="93"/>
      <c r="AJ157" s="93"/>
      <c r="AK157" s="93"/>
      <c r="AL157" s="93"/>
      <c r="AM157" s="93"/>
      <c r="AN157" s="93"/>
      <c r="AO157" s="93"/>
      <c r="AP157" s="93"/>
      <c r="AQ157" s="93"/>
      <c r="AR157" s="93"/>
      <c r="AS157" s="93"/>
      <c r="AT157" s="93"/>
      <c r="AU157" s="93"/>
      <c r="AV157" s="93"/>
      <c r="AW157" s="93"/>
      <c r="AX157" s="93"/>
      <c r="AY157" s="93"/>
      <c r="AZ157" s="93"/>
      <c r="BA157" s="93"/>
      <c r="BB157" s="93"/>
      <c r="BC157" s="93"/>
      <c r="BD157" s="93"/>
      <c r="BE157" s="93"/>
      <c r="BF157" s="93"/>
      <c r="BG157" s="93"/>
      <c r="BH157" s="93"/>
      <c r="BI157" s="93"/>
      <c r="BJ157" s="93"/>
      <c r="BK157" s="93"/>
      <c r="BL157" s="93"/>
      <c r="BM157" s="93"/>
      <c r="BN157" s="93"/>
      <c r="BO157" s="93"/>
      <c r="BP157" s="537">
        <v>0</v>
      </c>
      <c r="BQ157" s="537"/>
      <c r="BR157" s="537"/>
      <c r="BS157" s="537"/>
      <c r="BT157" s="537"/>
      <c r="BU157" s="537"/>
      <c r="BV157" s="537"/>
      <c r="BW157" s="537"/>
      <c r="BX157" s="537"/>
      <c r="BY157" s="537"/>
      <c r="BZ157" s="537"/>
      <c r="CA157" s="537"/>
      <c r="CB157" s="537"/>
      <c r="CC157" s="538"/>
    </row>
    <row r="158" spans="1:81" ht="18" x14ac:dyDescent="0.3">
      <c r="A158" s="120">
        <v>8</v>
      </c>
      <c r="B158" s="542"/>
      <c r="C158" s="542"/>
      <c r="D158" s="542"/>
      <c r="E158" s="542"/>
      <c r="F158" s="542"/>
      <c r="G158" s="542"/>
      <c r="H158" s="542"/>
      <c r="I158" s="542"/>
      <c r="J158" s="542"/>
      <c r="K158" s="542"/>
      <c r="L158" s="542"/>
      <c r="M158" s="542"/>
      <c r="N158" s="542"/>
      <c r="O158" s="542"/>
      <c r="P158" s="542"/>
      <c r="Q158" s="542"/>
      <c r="R158" s="542"/>
      <c r="S158" s="542"/>
      <c r="T158" s="542"/>
      <c r="U158" s="542"/>
      <c r="V158" s="542"/>
      <c r="W158" s="542"/>
      <c r="X158" s="542"/>
      <c r="Y158" s="542"/>
      <c r="Z158" s="542"/>
      <c r="AA158" s="542"/>
      <c r="AB158" s="542"/>
      <c r="AC158" s="542"/>
      <c r="AD158" s="542"/>
      <c r="AE158" s="542"/>
      <c r="AF158" s="542"/>
      <c r="AG158" s="93"/>
      <c r="AH158" s="111" t="s">
        <v>47</v>
      </c>
      <c r="AI158" s="93"/>
      <c r="AJ158" s="93"/>
      <c r="AK158" s="93"/>
      <c r="AL158" s="93"/>
      <c r="AM158" s="93"/>
      <c r="AN158" s="93"/>
      <c r="AO158" s="93"/>
      <c r="AP158" s="93"/>
      <c r="AQ158" s="93"/>
      <c r="AR158" s="93"/>
      <c r="AS158" s="93"/>
      <c r="AT158" s="93"/>
      <c r="AU158" s="93"/>
      <c r="AV158" s="93"/>
      <c r="AW158" s="93"/>
      <c r="AX158" s="93"/>
      <c r="AY158" s="93"/>
      <c r="AZ158" s="93"/>
      <c r="BA158" s="93"/>
      <c r="BB158" s="93"/>
      <c r="BC158" s="93"/>
      <c r="BD158" s="93"/>
      <c r="BE158" s="93"/>
      <c r="BF158" s="93"/>
      <c r="BG158" s="93"/>
      <c r="BH158" s="93"/>
      <c r="BI158" s="93"/>
      <c r="BJ158" s="93"/>
      <c r="BK158" s="93"/>
      <c r="BL158" s="93"/>
      <c r="BM158" s="93"/>
      <c r="BN158" s="93"/>
      <c r="BO158" s="93"/>
      <c r="BP158" s="537">
        <v>0</v>
      </c>
      <c r="BQ158" s="537"/>
      <c r="BR158" s="537"/>
      <c r="BS158" s="537"/>
      <c r="BT158" s="537"/>
      <c r="BU158" s="537"/>
      <c r="BV158" s="537"/>
      <c r="BW158" s="537"/>
      <c r="BX158" s="537"/>
      <c r="BY158" s="537"/>
      <c r="BZ158" s="537"/>
      <c r="CA158" s="537"/>
      <c r="CB158" s="537"/>
      <c r="CC158" s="538"/>
    </row>
    <row r="159" spans="1:81" ht="18" x14ac:dyDescent="0.3">
      <c r="A159" s="120">
        <v>9</v>
      </c>
      <c r="B159" s="542"/>
      <c r="C159" s="542"/>
      <c r="D159" s="542"/>
      <c r="E159" s="542"/>
      <c r="F159" s="542"/>
      <c r="G159" s="542"/>
      <c r="H159" s="542"/>
      <c r="I159" s="542"/>
      <c r="J159" s="542"/>
      <c r="K159" s="542"/>
      <c r="L159" s="542"/>
      <c r="M159" s="542"/>
      <c r="N159" s="542"/>
      <c r="O159" s="542"/>
      <c r="P159" s="542"/>
      <c r="Q159" s="542"/>
      <c r="R159" s="542"/>
      <c r="S159" s="542"/>
      <c r="T159" s="542"/>
      <c r="U159" s="542"/>
      <c r="V159" s="542"/>
      <c r="W159" s="542"/>
      <c r="X159" s="542"/>
      <c r="Y159" s="542"/>
      <c r="Z159" s="542"/>
      <c r="AA159" s="542"/>
      <c r="AB159" s="542"/>
      <c r="AC159" s="542"/>
      <c r="AD159" s="542"/>
      <c r="AE159" s="542"/>
      <c r="AF159" s="542"/>
      <c r="AG159" s="93"/>
      <c r="AH159" s="111" t="s">
        <v>48</v>
      </c>
      <c r="AI159" s="93"/>
      <c r="AJ159" s="93"/>
      <c r="AK159" s="93"/>
      <c r="AL159" s="93"/>
      <c r="AM159" s="93"/>
      <c r="AN159" s="93"/>
      <c r="AO159" s="93"/>
      <c r="AP159" s="93"/>
      <c r="AQ159" s="93"/>
      <c r="AR159" s="93"/>
      <c r="AS159" s="93"/>
      <c r="AT159" s="93"/>
      <c r="AU159" s="93"/>
      <c r="AV159" s="93"/>
      <c r="AW159" s="93"/>
      <c r="AX159" s="93"/>
      <c r="AY159" s="93"/>
      <c r="AZ159" s="93"/>
      <c r="BA159" s="93"/>
      <c r="BB159" s="93"/>
      <c r="BC159" s="93"/>
      <c r="BD159" s="93"/>
      <c r="BE159" s="93"/>
      <c r="BF159" s="93"/>
      <c r="BG159" s="93"/>
      <c r="BH159" s="93"/>
      <c r="BI159" s="93"/>
      <c r="BJ159" s="93"/>
      <c r="BK159" s="93"/>
      <c r="BL159" s="93"/>
      <c r="BM159" s="93"/>
      <c r="BN159" s="93"/>
      <c r="BO159" s="93"/>
      <c r="BP159" s="537">
        <v>0</v>
      </c>
      <c r="BQ159" s="537"/>
      <c r="BR159" s="537"/>
      <c r="BS159" s="537"/>
      <c r="BT159" s="537"/>
      <c r="BU159" s="537"/>
      <c r="BV159" s="537"/>
      <c r="BW159" s="537"/>
      <c r="BX159" s="537"/>
      <c r="BY159" s="537"/>
      <c r="BZ159" s="537"/>
      <c r="CA159" s="537"/>
      <c r="CB159" s="537"/>
      <c r="CC159" s="538"/>
    </row>
    <row r="160" spans="1:81" ht="18" x14ac:dyDescent="0.35">
      <c r="A160" s="121">
        <v>10</v>
      </c>
      <c r="B160" s="542"/>
      <c r="C160" s="542"/>
      <c r="D160" s="542"/>
      <c r="E160" s="542"/>
      <c r="F160" s="542"/>
      <c r="G160" s="542"/>
      <c r="H160" s="542"/>
      <c r="I160" s="542"/>
      <c r="J160" s="542"/>
      <c r="K160" s="542"/>
      <c r="L160" s="542"/>
      <c r="M160" s="542"/>
      <c r="N160" s="542"/>
      <c r="O160" s="542"/>
      <c r="P160" s="542"/>
      <c r="Q160" s="542"/>
      <c r="R160" s="542"/>
      <c r="S160" s="542"/>
      <c r="T160" s="542"/>
      <c r="U160" s="542"/>
      <c r="V160" s="542"/>
      <c r="W160" s="542"/>
      <c r="X160" s="542"/>
      <c r="Y160" s="542"/>
      <c r="Z160" s="542"/>
      <c r="AA160" s="542"/>
      <c r="AB160" s="542"/>
      <c r="AC160" s="542"/>
      <c r="AD160" s="542"/>
      <c r="AE160" s="542"/>
      <c r="AF160" s="542"/>
      <c r="AG160" s="112"/>
      <c r="AH160" s="543" t="s">
        <v>49</v>
      </c>
      <c r="AI160" s="544"/>
      <c r="AJ160" s="544"/>
      <c r="AK160" s="544"/>
      <c r="AL160" s="544"/>
      <c r="AM160" s="544"/>
      <c r="AN160" s="544"/>
      <c r="AO160" s="544"/>
      <c r="AP160" s="544"/>
      <c r="AQ160" s="544"/>
      <c r="AR160" s="544"/>
      <c r="AS160" s="544"/>
      <c r="AT160" s="544"/>
      <c r="AU160" s="544"/>
      <c r="AV160" s="544"/>
      <c r="AW160" s="544"/>
      <c r="AX160" s="544"/>
      <c r="AY160" s="544"/>
      <c r="AZ160" s="544"/>
      <c r="BA160" s="544"/>
      <c r="BB160" s="544"/>
      <c r="BC160" s="544"/>
      <c r="BD160" s="544"/>
      <c r="BE160" s="544"/>
      <c r="BF160" s="544"/>
      <c r="BG160" s="544"/>
      <c r="BH160" s="544"/>
      <c r="BI160" s="544"/>
      <c r="BJ160" s="544"/>
      <c r="BK160" s="544"/>
      <c r="BL160" s="544"/>
      <c r="BM160" s="544"/>
      <c r="BN160" s="544"/>
      <c r="BO160" s="544"/>
      <c r="BP160" s="545">
        <f>SUM(BP151:CC159)</f>
        <v>197384</v>
      </c>
      <c r="BQ160" s="545"/>
      <c r="BR160" s="545"/>
      <c r="BS160" s="545"/>
      <c r="BT160" s="545"/>
      <c r="BU160" s="545"/>
      <c r="BV160" s="545"/>
      <c r="BW160" s="545"/>
      <c r="BX160" s="545"/>
      <c r="BY160" s="545"/>
      <c r="BZ160" s="545"/>
      <c r="CA160" s="545"/>
      <c r="CB160" s="545"/>
      <c r="CC160" s="546"/>
    </row>
    <row r="161" spans="1:81" ht="15" thickBot="1" x14ac:dyDescent="0.35">
      <c r="A161" s="122">
        <v>11</v>
      </c>
      <c r="B161" s="539"/>
      <c r="C161" s="540"/>
      <c r="D161" s="540"/>
      <c r="E161" s="540"/>
      <c r="F161" s="540"/>
      <c r="G161" s="540"/>
      <c r="H161" s="540"/>
      <c r="I161" s="540"/>
      <c r="J161" s="540"/>
      <c r="K161" s="540"/>
      <c r="L161" s="540"/>
      <c r="M161" s="540"/>
      <c r="N161" s="540"/>
      <c r="O161" s="540"/>
      <c r="P161" s="540"/>
      <c r="Q161" s="540"/>
      <c r="R161" s="540"/>
      <c r="S161" s="540"/>
      <c r="T161" s="540"/>
      <c r="U161" s="540"/>
      <c r="V161" s="540"/>
      <c r="W161" s="540"/>
      <c r="X161" s="540"/>
      <c r="Y161" s="540"/>
      <c r="Z161" s="540"/>
      <c r="AA161" s="540"/>
      <c r="AB161" s="540"/>
      <c r="AC161" s="540"/>
      <c r="AD161" s="540"/>
      <c r="AE161" s="540"/>
      <c r="AF161" s="541"/>
      <c r="AG161" s="123"/>
      <c r="AH161" s="124"/>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5"/>
    </row>
    <row r="162" spans="1:81" ht="18.600000000000001" thickTop="1" x14ac:dyDescent="0.35">
      <c r="A162" s="113" t="s">
        <v>26</v>
      </c>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8"/>
      <c r="AL162" s="82"/>
      <c r="AM162" s="102" t="s">
        <v>27</v>
      </c>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114"/>
    </row>
    <row r="163" spans="1:81" ht="21" x14ac:dyDescent="0.3">
      <c r="A163" s="553" t="s">
        <v>28</v>
      </c>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4"/>
      <c r="AK163" s="555"/>
      <c r="AL163" s="82"/>
      <c r="AM163" s="556" t="s">
        <v>1307</v>
      </c>
      <c r="AN163" s="557"/>
      <c r="AO163" s="557"/>
      <c r="AP163" s="557"/>
      <c r="AQ163" s="557"/>
      <c r="AR163" s="557"/>
      <c r="AS163" s="557"/>
      <c r="AT163" s="557"/>
      <c r="AU163" s="557"/>
      <c r="AV163" s="557"/>
      <c r="AW163" s="557"/>
      <c r="AX163" s="557"/>
      <c r="AY163" s="557"/>
      <c r="AZ163" s="557"/>
      <c r="BA163" s="557"/>
      <c r="BB163" s="557"/>
      <c r="BC163" s="557"/>
      <c r="BD163" s="557"/>
      <c r="BE163" s="557"/>
      <c r="BF163" s="557"/>
      <c r="BG163" s="557"/>
      <c r="BH163" s="557"/>
      <c r="BI163" s="557"/>
      <c r="BJ163" s="557"/>
      <c r="BK163" s="557"/>
      <c r="BL163" s="557"/>
      <c r="BM163" s="557"/>
      <c r="BN163" s="557"/>
      <c r="BO163" s="557"/>
      <c r="BP163" s="557"/>
      <c r="BQ163" s="557"/>
      <c r="BR163" s="557"/>
      <c r="BS163" s="557"/>
      <c r="BT163" s="557"/>
      <c r="BU163" s="557"/>
      <c r="BV163" s="557"/>
      <c r="BW163" s="557"/>
      <c r="BX163" s="557"/>
      <c r="BY163" s="557"/>
      <c r="BZ163" s="557"/>
      <c r="CA163" s="557"/>
      <c r="CB163" s="557"/>
      <c r="CC163" s="558"/>
    </row>
    <row r="164" spans="1:81" x14ac:dyDescent="0.3">
      <c r="A164" s="80"/>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83"/>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129"/>
      <c r="CA164" s="129"/>
      <c r="CB164" s="129"/>
      <c r="CC164" s="81"/>
    </row>
    <row r="165" spans="1:81" ht="18" x14ac:dyDescent="0.35">
      <c r="A165" s="115" t="s">
        <v>29</v>
      </c>
      <c r="B165" s="91"/>
      <c r="C165" s="91"/>
      <c r="D165" s="91"/>
      <c r="E165" s="91"/>
      <c r="F165" s="91"/>
      <c r="G165" s="91"/>
      <c r="H165" s="91"/>
      <c r="I165" s="91"/>
      <c r="J165" s="91"/>
      <c r="K165" s="559" t="s">
        <v>1849</v>
      </c>
      <c r="L165" s="559"/>
      <c r="M165" s="559"/>
      <c r="N165" s="559"/>
      <c r="O165" s="559"/>
      <c r="P165" s="559"/>
      <c r="Q165" s="559"/>
      <c r="R165" s="559"/>
      <c r="S165" s="559"/>
      <c r="T165" s="559"/>
      <c r="U165" s="559"/>
      <c r="V165" s="559"/>
      <c r="W165" s="559"/>
      <c r="X165" s="559"/>
      <c r="Y165" s="559"/>
      <c r="Z165" s="559"/>
      <c r="AA165" s="559"/>
      <c r="AB165" s="559"/>
      <c r="AC165" s="559"/>
      <c r="AD165" s="559"/>
      <c r="AE165" s="559"/>
      <c r="AF165" s="559"/>
      <c r="AG165" s="559"/>
      <c r="AH165" s="559"/>
      <c r="AI165" s="559"/>
      <c r="AJ165" s="559"/>
      <c r="AK165" s="559"/>
      <c r="AL165" s="559"/>
      <c r="AM165" s="559"/>
      <c r="AN165" s="559"/>
      <c r="AO165" s="559"/>
      <c r="AP165" s="559"/>
      <c r="AQ165" s="559"/>
      <c r="AR165" s="559"/>
      <c r="AS165" s="559"/>
      <c r="AT165" s="559"/>
      <c r="AU165" s="559"/>
      <c r="AV165" s="559"/>
      <c r="AW165" s="559"/>
      <c r="AX165" s="559"/>
      <c r="AY165" s="559"/>
      <c r="AZ165" s="559"/>
      <c r="BA165" s="559"/>
      <c r="BB165" s="559"/>
      <c r="BC165" s="559"/>
      <c r="BD165" s="559"/>
      <c r="BE165" s="559"/>
      <c r="BF165" s="559"/>
      <c r="BG165" s="559"/>
      <c r="BH165" s="559"/>
      <c r="BI165" s="559"/>
      <c r="BJ165" s="559"/>
      <c r="BK165" s="559"/>
      <c r="BL165" s="559"/>
      <c r="BM165" s="559"/>
      <c r="BN165" s="559"/>
      <c r="BO165" s="559"/>
      <c r="BP165" s="559"/>
      <c r="BQ165" s="559"/>
      <c r="BR165" s="559"/>
      <c r="BS165" s="559"/>
      <c r="BT165" s="559"/>
      <c r="BU165" s="559"/>
      <c r="BV165" s="559"/>
      <c r="BW165" s="559"/>
      <c r="BX165" s="559"/>
      <c r="BY165" s="559"/>
      <c r="BZ165" s="559"/>
      <c r="CA165" s="559"/>
      <c r="CB165" s="559"/>
      <c r="CC165" s="560"/>
    </row>
    <row r="166" spans="1:81" ht="18" x14ac:dyDescent="0.3">
      <c r="A166" s="104" t="s">
        <v>30</v>
      </c>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6"/>
      <c r="AM166" s="104" t="s">
        <v>31</v>
      </c>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8"/>
    </row>
    <row r="167" spans="1:81" x14ac:dyDescent="0.3">
      <c r="A167" s="578" t="s">
        <v>1850</v>
      </c>
      <c r="B167" s="579"/>
      <c r="C167" s="579"/>
      <c r="D167" s="579"/>
      <c r="E167" s="579"/>
      <c r="F167" s="579"/>
      <c r="G167" s="579"/>
      <c r="H167" s="579"/>
      <c r="I167" s="579"/>
      <c r="J167" s="579"/>
      <c r="K167" s="579"/>
      <c r="L167" s="579"/>
      <c r="M167" s="579"/>
      <c r="N167" s="579"/>
      <c r="O167" s="579"/>
      <c r="P167" s="579"/>
      <c r="Q167" s="579"/>
      <c r="R167" s="579"/>
      <c r="S167" s="579"/>
      <c r="T167" s="579"/>
      <c r="U167" s="579"/>
      <c r="V167" s="579"/>
      <c r="W167" s="579"/>
      <c r="X167" s="579"/>
      <c r="Y167" s="579"/>
      <c r="Z167" s="579"/>
      <c r="AA167" s="579"/>
      <c r="AB167" s="579"/>
      <c r="AC167" s="579"/>
      <c r="AD167" s="579"/>
      <c r="AE167" s="579"/>
      <c r="AF167" s="579"/>
      <c r="AG167" s="579"/>
      <c r="AH167" s="579"/>
      <c r="AI167" s="579"/>
      <c r="AJ167" s="579"/>
      <c r="AK167" s="579"/>
      <c r="AL167" s="580"/>
      <c r="AM167" s="584" t="s">
        <v>1820</v>
      </c>
      <c r="AN167" s="585"/>
      <c r="AO167" s="585"/>
      <c r="AP167" s="585"/>
      <c r="AQ167" s="585"/>
      <c r="AR167" s="585"/>
      <c r="AS167" s="585"/>
      <c r="AT167" s="585"/>
      <c r="AU167" s="585"/>
      <c r="AV167" s="585"/>
      <c r="AW167" s="585"/>
      <c r="AX167" s="585"/>
      <c r="AY167" s="585"/>
      <c r="AZ167" s="585"/>
      <c r="BA167" s="585"/>
      <c r="BB167" s="585"/>
      <c r="BC167" s="585"/>
      <c r="BD167" s="585"/>
      <c r="BE167" s="585"/>
      <c r="BF167" s="585"/>
      <c r="BG167" s="585"/>
      <c r="BH167" s="585"/>
      <c r="BI167" s="585"/>
      <c r="BJ167" s="585"/>
      <c r="BK167" s="585"/>
      <c r="BL167" s="585"/>
      <c r="BM167" s="585"/>
      <c r="BN167" s="585"/>
      <c r="BO167" s="585"/>
      <c r="BP167" s="585"/>
      <c r="BQ167" s="585"/>
      <c r="BR167" s="585"/>
      <c r="BS167" s="585"/>
      <c r="BT167" s="585"/>
      <c r="BU167" s="585"/>
      <c r="BV167" s="585"/>
      <c r="BW167" s="585"/>
      <c r="BX167" s="585"/>
      <c r="BY167" s="585"/>
      <c r="BZ167" s="585"/>
      <c r="CA167" s="585"/>
      <c r="CB167" s="585"/>
      <c r="CC167" s="586"/>
    </row>
    <row r="168" spans="1:81" x14ac:dyDescent="0.3">
      <c r="A168" s="578"/>
      <c r="B168" s="579"/>
      <c r="C168" s="579"/>
      <c r="D168" s="579"/>
      <c r="E168" s="579"/>
      <c r="F168" s="579"/>
      <c r="G168" s="579"/>
      <c r="H168" s="579"/>
      <c r="I168" s="579"/>
      <c r="J168" s="579"/>
      <c r="K168" s="579"/>
      <c r="L168" s="579"/>
      <c r="M168" s="579"/>
      <c r="N168" s="579"/>
      <c r="O168" s="579"/>
      <c r="P168" s="579"/>
      <c r="Q168" s="579"/>
      <c r="R168" s="579"/>
      <c r="S168" s="579"/>
      <c r="T168" s="579"/>
      <c r="U168" s="579"/>
      <c r="V168" s="579"/>
      <c r="W168" s="579"/>
      <c r="X168" s="579"/>
      <c r="Y168" s="579"/>
      <c r="Z168" s="579"/>
      <c r="AA168" s="579"/>
      <c r="AB168" s="579"/>
      <c r="AC168" s="579"/>
      <c r="AD168" s="579"/>
      <c r="AE168" s="579"/>
      <c r="AF168" s="579"/>
      <c r="AG168" s="579"/>
      <c r="AH168" s="579"/>
      <c r="AI168" s="579"/>
      <c r="AJ168" s="579"/>
      <c r="AK168" s="579"/>
      <c r="AL168" s="580"/>
      <c r="AM168" s="584"/>
      <c r="AN168" s="585"/>
      <c r="AO168" s="585"/>
      <c r="AP168" s="585"/>
      <c r="AQ168" s="585"/>
      <c r="AR168" s="585"/>
      <c r="AS168" s="585"/>
      <c r="AT168" s="585"/>
      <c r="AU168" s="585"/>
      <c r="AV168" s="585"/>
      <c r="AW168" s="585"/>
      <c r="AX168" s="585"/>
      <c r="AY168" s="585"/>
      <c r="AZ168" s="585"/>
      <c r="BA168" s="585"/>
      <c r="BB168" s="585"/>
      <c r="BC168" s="585"/>
      <c r="BD168" s="585"/>
      <c r="BE168" s="585"/>
      <c r="BF168" s="585"/>
      <c r="BG168" s="585"/>
      <c r="BH168" s="585"/>
      <c r="BI168" s="585"/>
      <c r="BJ168" s="585"/>
      <c r="BK168" s="585"/>
      <c r="BL168" s="585"/>
      <c r="BM168" s="585"/>
      <c r="BN168" s="585"/>
      <c r="BO168" s="585"/>
      <c r="BP168" s="585"/>
      <c r="BQ168" s="585"/>
      <c r="BR168" s="585"/>
      <c r="BS168" s="585"/>
      <c r="BT168" s="585"/>
      <c r="BU168" s="585"/>
      <c r="BV168" s="585"/>
      <c r="BW168" s="585"/>
      <c r="BX168" s="585"/>
      <c r="BY168" s="585"/>
      <c r="BZ168" s="585"/>
      <c r="CA168" s="585"/>
      <c r="CB168" s="585"/>
      <c r="CC168" s="586"/>
    </row>
    <row r="169" spans="1:81" x14ac:dyDescent="0.3">
      <c r="A169" s="578"/>
      <c r="B169" s="579"/>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79"/>
      <c r="AL169" s="580"/>
      <c r="AM169" s="584"/>
      <c r="AN169" s="585"/>
      <c r="AO169" s="585"/>
      <c r="AP169" s="585"/>
      <c r="AQ169" s="585"/>
      <c r="AR169" s="585"/>
      <c r="AS169" s="585"/>
      <c r="AT169" s="585"/>
      <c r="AU169" s="585"/>
      <c r="AV169" s="585"/>
      <c r="AW169" s="585"/>
      <c r="AX169" s="585"/>
      <c r="AY169" s="585"/>
      <c r="AZ169" s="585"/>
      <c r="BA169" s="585"/>
      <c r="BB169" s="585"/>
      <c r="BC169" s="585"/>
      <c r="BD169" s="585"/>
      <c r="BE169" s="585"/>
      <c r="BF169" s="585"/>
      <c r="BG169" s="585"/>
      <c r="BH169" s="585"/>
      <c r="BI169" s="585"/>
      <c r="BJ169" s="585"/>
      <c r="BK169" s="585"/>
      <c r="BL169" s="585"/>
      <c r="BM169" s="585"/>
      <c r="BN169" s="585"/>
      <c r="BO169" s="585"/>
      <c r="BP169" s="585"/>
      <c r="BQ169" s="585"/>
      <c r="BR169" s="585"/>
      <c r="BS169" s="585"/>
      <c r="BT169" s="585"/>
      <c r="BU169" s="585"/>
      <c r="BV169" s="585"/>
      <c r="BW169" s="585"/>
      <c r="BX169" s="585"/>
      <c r="BY169" s="585"/>
      <c r="BZ169" s="585"/>
      <c r="CA169" s="585"/>
      <c r="CB169" s="585"/>
      <c r="CC169" s="586"/>
    </row>
    <row r="170" spans="1:81" ht="18" x14ac:dyDescent="0.3">
      <c r="A170" s="578"/>
      <c r="B170" s="579"/>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79"/>
      <c r="AL170" s="580"/>
      <c r="AM170" s="105" t="s">
        <v>32</v>
      </c>
      <c r="AN170" s="109"/>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9"/>
    </row>
    <row r="171" spans="1:81" x14ac:dyDescent="0.3">
      <c r="A171" s="578"/>
      <c r="B171" s="579"/>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79"/>
      <c r="AL171" s="580"/>
      <c r="AM171" s="584" t="s">
        <v>1834</v>
      </c>
      <c r="AN171" s="585"/>
      <c r="AO171" s="585"/>
      <c r="AP171" s="585"/>
      <c r="AQ171" s="585"/>
      <c r="AR171" s="585"/>
      <c r="AS171" s="585"/>
      <c r="AT171" s="585"/>
      <c r="AU171" s="585"/>
      <c r="AV171" s="585"/>
      <c r="AW171" s="585"/>
      <c r="AX171" s="585"/>
      <c r="AY171" s="585"/>
      <c r="AZ171" s="585"/>
      <c r="BA171" s="585"/>
      <c r="BB171" s="585"/>
      <c r="BC171" s="585"/>
      <c r="BD171" s="585"/>
      <c r="BE171" s="585"/>
      <c r="BF171" s="585"/>
      <c r="BG171" s="585"/>
      <c r="BH171" s="585"/>
      <c r="BI171" s="585"/>
      <c r="BJ171" s="585"/>
      <c r="BK171" s="585"/>
      <c r="BL171" s="585"/>
      <c r="BM171" s="585"/>
      <c r="BN171" s="585"/>
      <c r="BO171" s="585"/>
      <c r="BP171" s="585"/>
      <c r="BQ171" s="585"/>
      <c r="BR171" s="585"/>
      <c r="BS171" s="585"/>
      <c r="BT171" s="585"/>
      <c r="BU171" s="585"/>
      <c r="BV171" s="585"/>
      <c r="BW171" s="585"/>
      <c r="BX171" s="585"/>
      <c r="BY171" s="585"/>
      <c r="BZ171" s="585"/>
      <c r="CA171" s="585"/>
      <c r="CB171" s="585"/>
      <c r="CC171" s="586"/>
    </row>
    <row r="172" spans="1:81" x14ac:dyDescent="0.3">
      <c r="A172" s="581"/>
      <c r="B172" s="582"/>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2"/>
      <c r="AL172" s="583"/>
      <c r="AM172" s="587"/>
      <c r="AN172" s="588"/>
      <c r="AO172" s="588"/>
      <c r="AP172" s="588"/>
      <c r="AQ172" s="588"/>
      <c r="AR172" s="588"/>
      <c r="AS172" s="588"/>
      <c r="AT172" s="588"/>
      <c r="AU172" s="588"/>
      <c r="AV172" s="588"/>
      <c r="AW172" s="588"/>
      <c r="AX172" s="588"/>
      <c r="AY172" s="588"/>
      <c r="AZ172" s="588"/>
      <c r="BA172" s="588"/>
      <c r="BB172" s="588"/>
      <c r="BC172" s="588"/>
      <c r="BD172" s="588"/>
      <c r="BE172" s="588"/>
      <c r="BF172" s="588"/>
      <c r="BG172" s="588"/>
      <c r="BH172" s="588"/>
      <c r="BI172" s="588"/>
      <c r="BJ172" s="588"/>
      <c r="BK172" s="588"/>
      <c r="BL172" s="588"/>
      <c r="BM172" s="588"/>
      <c r="BN172" s="588"/>
      <c r="BO172" s="588"/>
      <c r="BP172" s="588"/>
      <c r="BQ172" s="588"/>
      <c r="BR172" s="588"/>
      <c r="BS172" s="588"/>
      <c r="BT172" s="588"/>
      <c r="BU172" s="588"/>
      <c r="BV172" s="588"/>
      <c r="BW172" s="588"/>
      <c r="BX172" s="588"/>
      <c r="BY172" s="588"/>
      <c r="BZ172" s="588"/>
      <c r="CA172" s="588"/>
      <c r="CB172" s="588"/>
      <c r="CC172" s="589"/>
    </row>
    <row r="173" spans="1:81" x14ac:dyDescent="0.3">
      <c r="A173" s="80"/>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129"/>
      <c r="CA173" s="129"/>
      <c r="CB173" s="129"/>
      <c r="CC173" s="81"/>
    </row>
    <row r="174" spans="1:81" ht="18" x14ac:dyDescent="0.3">
      <c r="A174" s="116" t="s">
        <v>33</v>
      </c>
      <c r="B174" s="90"/>
      <c r="C174" s="90"/>
      <c r="D174" s="90"/>
      <c r="E174" s="90"/>
      <c r="F174" s="90"/>
      <c r="G174" s="90"/>
      <c r="H174" s="90"/>
      <c r="I174" s="90"/>
      <c r="J174" s="90"/>
      <c r="K174" s="90"/>
      <c r="L174" s="90"/>
      <c r="M174" s="90"/>
      <c r="N174" s="561" t="s">
        <v>1851</v>
      </c>
      <c r="O174" s="561"/>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1"/>
      <c r="AL174" s="561"/>
      <c r="AM174" s="561"/>
      <c r="AN174" s="561"/>
      <c r="AO174" s="561"/>
      <c r="AP174" s="561"/>
      <c r="AQ174" s="561"/>
      <c r="AR174" s="561"/>
      <c r="AS174" s="561"/>
      <c r="AT174" s="561"/>
      <c r="AU174" s="561"/>
      <c r="AV174" s="561"/>
      <c r="AW174" s="561"/>
      <c r="AX174" s="561"/>
      <c r="AY174" s="561"/>
      <c r="AZ174" s="561"/>
      <c r="BA174" s="561"/>
      <c r="BB174" s="561"/>
      <c r="BC174" s="561"/>
      <c r="BD174" s="561"/>
      <c r="BE174" s="561"/>
      <c r="BF174" s="561"/>
      <c r="BG174" s="561"/>
      <c r="BH174" s="561"/>
      <c r="BI174" s="561"/>
      <c r="BJ174" s="562"/>
      <c r="BK174" s="101" t="s">
        <v>34</v>
      </c>
      <c r="BL174" s="103"/>
      <c r="BM174" s="99"/>
      <c r="BN174" s="99"/>
      <c r="BO174" s="99"/>
      <c r="BP174" s="99"/>
      <c r="BQ174" s="99"/>
      <c r="BR174" s="99"/>
      <c r="BS174" s="99"/>
      <c r="BT174" s="99"/>
      <c r="BU174" s="99"/>
      <c r="BV174" s="99"/>
      <c r="BW174" s="99"/>
      <c r="BX174" s="99"/>
      <c r="BY174" s="99"/>
      <c r="BZ174" s="99"/>
      <c r="CA174" s="99"/>
      <c r="CB174" s="99"/>
      <c r="CC174" s="117"/>
    </row>
    <row r="175" spans="1:81" ht="18" x14ac:dyDescent="0.3">
      <c r="A175" s="118"/>
      <c r="B175" s="92"/>
      <c r="C175" s="92"/>
      <c r="D175" s="92"/>
      <c r="E175" s="92"/>
      <c r="F175" s="92"/>
      <c r="G175" s="92"/>
      <c r="H175" s="92"/>
      <c r="I175" s="92"/>
      <c r="J175" s="92"/>
      <c r="K175" s="92"/>
      <c r="L175" s="92"/>
      <c r="M175" s="92"/>
      <c r="N175" s="563"/>
      <c r="O175" s="563"/>
      <c r="P175" s="563"/>
      <c r="Q175" s="563"/>
      <c r="R175" s="563"/>
      <c r="S175" s="563"/>
      <c r="T175" s="563"/>
      <c r="U175" s="563"/>
      <c r="V175" s="563"/>
      <c r="W175" s="563"/>
      <c r="X175" s="563"/>
      <c r="Y175" s="563"/>
      <c r="Z175" s="563"/>
      <c r="AA175" s="563"/>
      <c r="AB175" s="563"/>
      <c r="AC175" s="563"/>
      <c r="AD175" s="563"/>
      <c r="AE175" s="563"/>
      <c r="AF175" s="563"/>
      <c r="AG175" s="563"/>
      <c r="AH175" s="563"/>
      <c r="AI175" s="563"/>
      <c r="AJ175" s="563"/>
      <c r="AK175" s="563"/>
      <c r="AL175" s="563"/>
      <c r="AM175" s="563"/>
      <c r="AN175" s="563"/>
      <c r="AO175" s="563"/>
      <c r="AP175" s="563"/>
      <c r="AQ175" s="563"/>
      <c r="AR175" s="563"/>
      <c r="AS175" s="563"/>
      <c r="AT175" s="563"/>
      <c r="AU175" s="563"/>
      <c r="AV175" s="563"/>
      <c r="AW175" s="563"/>
      <c r="AX175" s="563"/>
      <c r="AY175" s="563"/>
      <c r="AZ175" s="563"/>
      <c r="BA175" s="563"/>
      <c r="BB175" s="563"/>
      <c r="BC175" s="563"/>
      <c r="BD175" s="563"/>
      <c r="BE175" s="563"/>
      <c r="BF175" s="563"/>
      <c r="BG175" s="563"/>
      <c r="BH175" s="563"/>
      <c r="BI175" s="563"/>
      <c r="BJ175" s="564"/>
      <c r="BK175" s="100"/>
      <c r="BL175" s="565"/>
      <c r="BM175" s="565"/>
      <c r="BN175" s="565"/>
      <c r="BO175" s="565"/>
      <c r="BP175" s="565"/>
      <c r="BQ175" s="565"/>
      <c r="BR175" s="565"/>
      <c r="BS175" s="565"/>
      <c r="BT175" s="565"/>
      <c r="BU175" s="565"/>
      <c r="BV175" s="565"/>
      <c r="BW175" s="565"/>
      <c r="BX175" s="565"/>
      <c r="BY175" s="565"/>
      <c r="BZ175" s="565"/>
      <c r="CA175" s="565"/>
      <c r="CB175" s="565"/>
      <c r="CC175" s="566"/>
    </row>
    <row r="176" spans="1:81" x14ac:dyDescent="0.3">
      <c r="A176" s="567"/>
      <c r="B176" s="568"/>
      <c r="C176" s="568"/>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9"/>
    </row>
    <row r="177" spans="1:81" ht="18" x14ac:dyDescent="0.3">
      <c r="A177" s="116" t="s">
        <v>35</v>
      </c>
      <c r="B177" s="90"/>
      <c r="C177" s="90"/>
      <c r="D177" s="90"/>
      <c r="E177" s="90"/>
      <c r="F177" s="90"/>
      <c r="G177" s="90"/>
      <c r="H177" s="90"/>
      <c r="I177" s="90"/>
      <c r="J177" s="90"/>
      <c r="K177" s="90"/>
      <c r="L177" s="90"/>
      <c r="M177" s="570"/>
      <c r="N177" s="570"/>
      <c r="O177" s="570"/>
      <c r="P177" s="570"/>
      <c r="Q177" s="570"/>
      <c r="R177" s="570"/>
      <c r="S177" s="570"/>
      <c r="T177" s="570"/>
      <c r="U177" s="570"/>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1"/>
      <c r="AX177" s="110" t="s">
        <v>36</v>
      </c>
      <c r="AY177" s="106"/>
      <c r="AZ177" s="106"/>
      <c r="BA177" s="106"/>
      <c r="BB177" s="106"/>
      <c r="BC177" s="106"/>
      <c r="BD177" s="106"/>
      <c r="BE177" s="106"/>
      <c r="BF177" s="106"/>
      <c r="BG177" s="106"/>
      <c r="BH177" s="106"/>
      <c r="BI177" s="106"/>
      <c r="BJ177" s="107"/>
      <c r="BK177" s="108" t="s">
        <v>37</v>
      </c>
      <c r="BL177" s="103"/>
      <c r="BM177" s="99"/>
      <c r="BN177" s="99"/>
      <c r="BO177" s="99"/>
      <c r="BP177" s="99"/>
      <c r="BQ177" s="99"/>
      <c r="BR177" s="99"/>
      <c r="BS177" s="99"/>
      <c r="BT177" s="99"/>
      <c r="BU177" s="99"/>
      <c r="BV177" s="99"/>
      <c r="BW177" s="99"/>
      <c r="BX177" s="99"/>
      <c r="BY177" s="99"/>
      <c r="BZ177" s="99"/>
      <c r="CA177" s="99"/>
      <c r="CB177" s="99"/>
      <c r="CC177" s="117"/>
    </row>
    <row r="178" spans="1:81" x14ac:dyDescent="0.3">
      <c r="A178" s="590" t="s">
        <v>1817</v>
      </c>
      <c r="B178" s="591"/>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1"/>
      <c r="AL178" s="591"/>
      <c r="AM178" s="591"/>
      <c r="AN178" s="591"/>
      <c r="AO178" s="591"/>
      <c r="AP178" s="591"/>
      <c r="AQ178" s="591"/>
      <c r="AR178" s="591"/>
      <c r="AS178" s="591"/>
      <c r="AT178" s="591"/>
      <c r="AU178" s="591"/>
      <c r="AV178" s="591"/>
      <c r="AW178" s="592"/>
      <c r="AX178" s="596" t="s">
        <v>1301</v>
      </c>
      <c r="AY178" s="596"/>
      <c r="AZ178" s="596"/>
      <c r="BA178" s="596"/>
      <c r="BB178" s="596"/>
      <c r="BC178" s="596"/>
      <c r="BD178" s="596"/>
      <c r="BE178" s="596"/>
      <c r="BF178" s="596"/>
      <c r="BG178" s="596"/>
      <c r="BH178" s="596"/>
      <c r="BI178" s="596"/>
      <c r="BJ178" s="597"/>
      <c r="BK178" s="600" t="s">
        <v>1102</v>
      </c>
      <c r="BL178" s="601"/>
      <c r="BM178" s="601"/>
      <c r="BN178" s="601"/>
      <c r="BO178" s="601"/>
      <c r="BP178" s="601"/>
      <c r="BQ178" s="601"/>
      <c r="BR178" s="601"/>
      <c r="BS178" s="601"/>
      <c r="BT178" s="601"/>
      <c r="BU178" s="601"/>
      <c r="BV178" s="601"/>
      <c r="BW178" s="601"/>
      <c r="BX178" s="601"/>
      <c r="BY178" s="601"/>
      <c r="BZ178" s="601"/>
      <c r="CA178" s="601"/>
      <c r="CB178" s="601"/>
      <c r="CC178" s="602"/>
    </row>
    <row r="179" spans="1:81" x14ac:dyDescent="0.3">
      <c r="A179" s="593"/>
      <c r="B179" s="594"/>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4"/>
      <c r="AL179" s="594"/>
      <c r="AM179" s="594"/>
      <c r="AN179" s="594"/>
      <c r="AO179" s="594"/>
      <c r="AP179" s="594"/>
      <c r="AQ179" s="594"/>
      <c r="AR179" s="594"/>
      <c r="AS179" s="594"/>
      <c r="AT179" s="594"/>
      <c r="AU179" s="594"/>
      <c r="AV179" s="594"/>
      <c r="AW179" s="595"/>
      <c r="AX179" s="598"/>
      <c r="AY179" s="598"/>
      <c r="AZ179" s="598"/>
      <c r="BA179" s="598"/>
      <c r="BB179" s="598"/>
      <c r="BC179" s="598"/>
      <c r="BD179" s="598"/>
      <c r="BE179" s="598"/>
      <c r="BF179" s="598"/>
      <c r="BG179" s="598"/>
      <c r="BH179" s="598"/>
      <c r="BI179" s="598"/>
      <c r="BJ179" s="599"/>
      <c r="BK179" s="603"/>
      <c r="BL179" s="604"/>
      <c r="BM179" s="604"/>
      <c r="BN179" s="604"/>
      <c r="BO179" s="604"/>
      <c r="BP179" s="604"/>
      <c r="BQ179" s="604"/>
      <c r="BR179" s="604"/>
      <c r="BS179" s="604"/>
      <c r="BT179" s="604"/>
      <c r="BU179" s="604"/>
      <c r="BV179" s="604"/>
      <c r="BW179" s="604"/>
      <c r="BX179" s="604"/>
      <c r="BY179" s="604"/>
      <c r="BZ179" s="604"/>
      <c r="CA179" s="604"/>
      <c r="CB179" s="604"/>
      <c r="CC179" s="605"/>
    </row>
    <row r="180" spans="1:81" x14ac:dyDescent="0.3">
      <c r="A180" s="95"/>
      <c r="B180" s="96"/>
      <c r="C180" s="96"/>
      <c r="D180" s="96"/>
      <c r="E180" s="96"/>
      <c r="F180" s="96"/>
      <c r="G180" s="96"/>
      <c r="H180" s="96"/>
      <c r="I180" s="96"/>
      <c r="J180" s="96"/>
      <c r="K180" s="96"/>
      <c r="L180" s="96"/>
      <c r="M180" s="96"/>
      <c r="N180" s="96"/>
      <c r="O180" s="96"/>
      <c r="P180" s="96"/>
      <c r="Q180" s="96"/>
      <c r="R180" s="96"/>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c r="BN180" s="93"/>
      <c r="BO180" s="93"/>
      <c r="BP180" s="93"/>
      <c r="BQ180" s="93"/>
      <c r="BR180" s="93"/>
      <c r="BS180" s="93"/>
      <c r="BT180" s="93"/>
      <c r="BU180" s="93"/>
      <c r="BV180" s="93"/>
      <c r="BW180" s="93"/>
      <c r="BX180" s="93"/>
      <c r="BY180" s="93"/>
      <c r="BZ180" s="93"/>
      <c r="CA180" s="93"/>
      <c r="CB180" s="93"/>
      <c r="CC180" s="94"/>
    </row>
    <row r="181" spans="1:81" ht="18" x14ac:dyDescent="0.35">
      <c r="A181" s="572" t="s">
        <v>38</v>
      </c>
      <c r="B181" s="573"/>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4"/>
      <c r="AG181" s="93"/>
      <c r="AH181" s="575" t="s">
        <v>39</v>
      </c>
      <c r="AI181" s="576"/>
      <c r="AJ181" s="576"/>
      <c r="AK181" s="576"/>
      <c r="AL181" s="576"/>
      <c r="AM181" s="576"/>
      <c r="AN181" s="576"/>
      <c r="AO181" s="576"/>
      <c r="AP181" s="576"/>
      <c r="AQ181" s="576"/>
      <c r="AR181" s="576"/>
      <c r="AS181" s="576"/>
      <c r="AT181" s="576"/>
      <c r="AU181" s="576"/>
      <c r="AV181" s="576"/>
      <c r="AW181" s="576"/>
      <c r="AX181" s="576"/>
      <c r="AY181" s="576"/>
      <c r="AZ181" s="576"/>
      <c r="BA181" s="576"/>
      <c r="BB181" s="576"/>
      <c r="BC181" s="576"/>
      <c r="BD181" s="576"/>
      <c r="BE181" s="576"/>
      <c r="BF181" s="576"/>
      <c r="BG181" s="576"/>
      <c r="BH181" s="576"/>
      <c r="BI181" s="576"/>
      <c r="BJ181" s="576"/>
      <c r="BK181" s="576"/>
      <c r="BL181" s="576"/>
      <c r="BM181" s="576"/>
      <c r="BN181" s="576"/>
      <c r="BO181" s="576"/>
      <c r="BP181" s="576"/>
      <c r="BQ181" s="576"/>
      <c r="BR181" s="576"/>
      <c r="BS181" s="576"/>
      <c r="BT181" s="576"/>
      <c r="BU181" s="576"/>
      <c r="BV181" s="576"/>
      <c r="BW181" s="576"/>
      <c r="BX181" s="576"/>
      <c r="BY181" s="576"/>
      <c r="BZ181" s="576"/>
      <c r="CA181" s="576"/>
      <c r="CB181" s="576"/>
      <c r="CC181" s="577"/>
    </row>
    <row r="182" spans="1:81" ht="18" x14ac:dyDescent="0.3">
      <c r="A182" s="119">
        <v>1</v>
      </c>
      <c r="B182" s="542" t="s">
        <v>1824</v>
      </c>
      <c r="C182" s="542"/>
      <c r="D182" s="542"/>
      <c r="E182" s="542"/>
      <c r="F182" s="542"/>
      <c r="G182" s="542"/>
      <c r="H182" s="542"/>
      <c r="I182" s="542"/>
      <c r="J182" s="542"/>
      <c r="K182" s="542"/>
      <c r="L182" s="542"/>
      <c r="M182" s="542"/>
      <c r="N182" s="542"/>
      <c r="O182" s="542"/>
      <c r="P182" s="542"/>
      <c r="Q182" s="542"/>
      <c r="R182" s="542"/>
      <c r="S182" s="542"/>
      <c r="T182" s="542"/>
      <c r="U182" s="542"/>
      <c r="V182" s="542"/>
      <c r="W182" s="542"/>
      <c r="X182" s="542"/>
      <c r="Y182" s="542"/>
      <c r="Z182" s="542"/>
      <c r="AA182" s="542"/>
      <c r="AB182" s="542"/>
      <c r="AC182" s="542"/>
      <c r="AD182" s="542"/>
      <c r="AE182" s="542"/>
      <c r="AF182" s="542"/>
      <c r="AG182" s="93"/>
      <c r="AH182" s="111" t="s">
        <v>40</v>
      </c>
      <c r="AI182" s="93"/>
      <c r="AJ182" s="93"/>
      <c r="AK182" s="93"/>
      <c r="AL182" s="93"/>
      <c r="AM182" s="93"/>
      <c r="AN182" s="93"/>
      <c r="AO182" s="93"/>
      <c r="AP182" s="93"/>
      <c r="AQ182" s="93"/>
      <c r="AR182" s="93"/>
      <c r="AS182" s="93"/>
      <c r="AT182" s="93"/>
      <c r="AU182" s="93"/>
      <c r="AV182" s="93"/>
      <c r="AW182" s="93"/>
      <c r="AX182" s="93"/>
      <c r="AY182" s="93"/>
      <c r="AZ182" s="93"/>
      <c r="BA182" s="93"/>
      <c r="BB182" s="93"/>
      <c r="BC182" s="93"/>
      <c r="BD182" s="93"/>
      <c r="BE182" s="93"/>
      <c r="BF182" s="93"/>
      <c r="BG182" s="93"/>
      <c r="BH182" s="93"/>
      <c r="BI182" s="93"/>
      <c r="BJ182" s="93"/>
      <c r="BK182" s="93"/>
      <c r="BL182" s="93"/>
      <c r="BM182" s="93"/>
      <c r="BN182" s="93"/>
      <c r="BO182" s="93"/>
      <c r="BP182" s="537">
        <v>126979</v>
      </c>
      <c r="BQ182" s="537"/>
      <c r="BR182" s="537"/>
      <c r="BS182" s="537"/>
      <c r="BT182" s="537"/>
      <c r="BU182" s="537"/>
      <c r="BV182" s="537"/>
      <c r="BW182" s="537"/>
      <c r="BX182" s="537"/>
      <c r="BY182" s="537"/>
      <c r="BZ182" s="537"/>
      <c r="CA182" s="537"/>
      <c r="CB182" s="537"/>
      <c r="CC182" s="538"/>
    </row>
    <row r="183" spans="1:81" ht="18" x14ac:dyDescent="0.3">
      <c r="A183" s="120">
        <v>2</v>
      </c>
      <c r="B183" s="532"/>
      <c r="C183" s="533"/>
      <c r="D183" s="533"/>
      <c r="E183" s="533"/>
      <c r="F183" s="533"/>
      <c r="G183" s="533"/>
      <c r="H183" s="533"/>
      <c r="I183" s="533"/>
      <c r="J183" s="533"/>
      <c r="K183" s="533"/>
      <c r="L183" s="533"/>
      <c r="M183" s="533"/>
      <c r="N183" s="533"/>
      <c r="O183" s="533"/>
      <c r="P183" s="533"/>
      <c r="Q183" s="533"/>
      <c r="R183" s="533"/>
      <c r="S183" s="533"/>
      <c r="T183" s="533"/>
      <c r="U183" s="533"/>
      <c r="V183" s="533"/>
      <c r="W183" s="533"/>
      <c r="X183" s="533"/>
      <c r="Y183" s="533"/>
      <c r="Z183" s="533"/>
      <c r="AA183" s="533"/>
      <c r="AB183" s="533"/>
      <c r="AC183" s="533"/>
      <c r="AD183" s="533"/>
      <c r="AE183" s="533"/>
      <c r="AF183" s="534"/>
      <c r="AG183" s="93"/>
      <c r="AH183" s="111" t="s">
        <v>41</v>
      </c>
      <c r="AI183" s="93"/>
      <c r="AJ183" s="93"/>
      <c r="AK183" s="93"/>
      <c r="AL183" s="93"/>
      <c r="AM183" s="93"/>
      <c r="AN183" s="93"/>
      <c r="AO183" s="93"/>
      <c r="AP183" s="93"/>
      <c r="AQ183" s="93"/>
      <c r="AR183" s="93"/>
      <c r="AS183" s="93"/>
      <c r="AT183" s="93"/>
      <c r="AU183" s="93"/>
      <c r="AV183" s="93"/>
      <c r="AW183" s="93"/>
      <c r="AX183" s="93"/>
      <c r="AY183" s="93"/>
      <c r="AZ183" s="93"/>
      <c r="BA183" s="93"/>
      <c r="BB183" s="93"/>
      <c r="BC183" s="93"/>
      <c r="BD183" s="93"/>
      <c r="BE183" s="93"/>
      <c r="BF183" s="93"/>
      <c r="BG183" s="93"/>
      <c r="BH183" s="93"/>
      <c r="BI183" s="93"/>
      <c r="BJ183" s="93"/>
      <c r="BK183" s="93"/>
      <c r="BL183" s="93"/>
      <c r="BM183" s="93"/>
      <c r="BN183" s="93"/>
      <c r="BO183" s="93"/>
      <c r="BP183" s="537">
        <v>30214</v>
      </c>
      <c r="BQ183" s="537"/>
      <c r="BR183" s="537"/>
      <c r="BS183" s="537"/>
      <c r="BT183" s="537"/>
      <c r="BU183" s="537"/>
      <c r="BV183" s="537"/>
      <c r="BW183" s="537"/>
      <c r="BX183" s="537"/>
      <c r="BY183" s="537"/>
      <c r="BZ183" s="537"/>
      <c r="CA183" s="537"/>
      <c r="CB183" s="537"/>
      <c r="CC183" s="538"/>
    </row>
    <row r="184" spans="1:81" ht="18" x14ac:dyDescent="0.3">
      <c r="A184" s="120">
        <v>3</v>
      </c>
      <c r="B184" s="532"/>
      <c r="C184" s="533"/>
      <c r="D184" s="533"/>
      <c r="E184" s="533"/>
      <c r="F184" s="533"/>
      <c r="G184" s="533"/>
      <c r="H184" s="533"/>
      <c r="I184" s="533"/>
      <c r="J184" s="533"/>
      <c r="K184" s="533"/>
      <c r="L184" s="533"/>
      <c r="M184" s="533"/>
      <c r="N184" s="533"/>
      <c r="O184" s="533"/>
      <c r="P184" s="533"/>
      <c r="Q184" s="533"/>
      <c r="R184" s="533"/>
      <c r="S184" s="533"/>
      <c r="T184" s="533"/>
      <c r="U184" s="533"/>
      <c r="V184" s="533"/>
      <c r="W184" s="533"/>
      <c r="X184" s="533"/>
      <c r="Y184" s="533"/>
      <c r="Z184" s="533"/>
      <c r="AA184" s="533"/>
      <c r="AB184" s="533"/>
      <c r="AC184" s="533"/>
      <c r="AD184" s="533"/>
      <c r="AE184" s="533"/>
      <c r="AF184" s="534"/>
      <c r="AG184" s="93"/>
      <c r="AH184" s="111" t="s">
        <v>42</v>
      </c>
      <c r="AI184" s="93"/>
      <c r="AJ184" s="93"/>
      <c r="AK184" s="93"/>
      <c r="AL184" s="93"/>
      <c r="AM184" s="93"/>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537">
        <v>32190</v>
      </c>
      <c r="BQ184" s="537"/>
      <c r="BR184" s="537"/>
      <c r="BS184" s="537"/>
      <c r="BT184" s="537"/>
      <c r="BU184" s="537"/>
      <c r="BV184" s="537"/>
      <c r="BW184" s="537"/>
      <c r="BX184" s="537"/>
      <c r="BY184" s="537"/>
      <c r="BZ184" s="537"/>
      <c r="CA184" s="537"/>
      <c r="CB184" s="537"/>
      <c r="CC184" s="538"/>
    </row>
    <row r="185" spans="1:81" ht="18" x14ac:dyDescent="0.35">
      <c r="A185" s="120">
        <v>4</v>
      </c>
      <c r="B185" s="532"/>
      <c r="C185" s="533"/>
      <c r="D185" s="533"/>
      <c r="E185" s="533"/>
      <c r="F185" s="533"/>
      <c r="G185" s="533"/>
      <c r="H185" s="533"/>
      <c r="I185" s="533"/>
      <c r="J185" s="533"/>
      <c r="K185" s="533"/>
      <c r="L185" s="533"/>
      <c r="M185" s="533"/>
      <c r="N185" s="533"/>
      <c r="O185" s="533"/>
      <c r="P185" s="533"/>
      <c r="Q185" s="533"/>
      <c r="R185" s="533"/>
      <c r="S185" s="533"/>
      <c r="T185" s="533"/>
      <c r="U185" s="533"/>
      <c r="V185" s="533"/>
      <c r="W185" s="533"/>
      <c r="X185" s="533"/>
      <c r="Y185" s="533"/>
      <c r="Z185" s="533"/>
      <c r="AA185" s="533"/>
      <c r="AB185" s="533"/>
      <c r="AC185" s="533"/>
      <c r="AD185" s="533"/>
      <c r="AE185" s="533"/>
      <c r="AF185" s="534"/>
      <c r="AG185" s="93"/>
      <c r="AH185" s="535" t="s">
        <v>43</v>
      </c>
      <c r="AI185" s="536"/>
      <c r="AJ185" s="536"/>
      <c r="AK185" s="536"/>
      <c r="AL185" s="536"/>
      <c r="AM185" s="536"/>
      <c r="AN185" s="536"/>
      <c r="AO185" s="536"/>
      <c r="AP185" s="536"/>
      <c r="AQ185" s="536"/>
      <c r="AR185" s="536"/>
      <c r="AS185" s="536"/>
      <c r="AT185" s="536"/>
      <c r="AU185" s="536"/>
      <c r="AV185" s="536"/>
      <c r="AW185" s="536"/>
      <c r="AX185" s="536"/>
      <c r="AY185" s="536"/>
      <c r="AZ185" s="536"/>
      <c r="BA185" s="536"/>
      <c r="BB185" s="536"/>
      <c r="BC185" s="536"/>
      <c r="BD185" s="536"/>
      <c r="BE185" s="536"/>
      <c r="BF185" s="536"/>
      <c r="BG185" s="536"/>
      <c r="BH185" s="536"/>
      <c r="BI185" s="536"/>
      <c r="BJ185" s="536"/>
      <c r="BK185" s="536"/>
      <c r="BL185" s="536"/>
      <c r="BM185" s="536"/>
      <c r="BN185" s="536"/>
      <c r="BO185" s="536"/>
      <c r="BP185" s="537">
        <v>70000</v>
      </c>
      <c r="BQ185" s="537"/>
      <c r="BR185" s="537"/>
      <c r="BS185" s="537"/>
      <c r="BT185" s="537"/>
      <c r="BU185" s="537"/>
      <c r="BV185" s="537"/>
      <c r="BW185" s="537"/>
      <c r="BX185" s="537"/>
      <c r="BY185" s="537"/>
      <c r="BZ185" s="537"/>
      <c r="CA185" s="537"/>
      <c r="CB185" s="537"/>
      <c r="CC185" s="538"/>
    </row>
    <row r="186" spans="1:81" ht="18" x14ac:dyDescent="0.3">
      <c r="A186" s="120">
        <v>5</v>
      </c>
      <c r="B186" s="532"/>
      <c r="C186" s="533"/>
      <c r="D186" s="533"/>
      <c r="E186" s="533"/>
      <c r="F186" s="533"/>
      <c r="G186" s="533"/>
      <c r="H186" s="533"/>
      <c r="I186" s="533"/>
      <c r="J186" s="533"/>
      <c r="K186" s="533"/>
      <c r="L186" s="533"/>
      <c r="M186" s="533"/>
      <c r="N186" s="533"/>
      <c r="O186" s="533"/>
      <c r="P186" s="533"/>
      <c r="Q186" s="533"/>
      <c r="R186" s="533"/>
      <c r="S186" s="533"/>
      <c r="T186" s="533"/>
      <c r="U186" s="533"/>
      <c r="V186" s="533"/>
      <c r="W186" s="533"/>
      <c r="X186" s="533"/>
      <c r="Y186" s="533"/>
      <c r="Z186" s="533"/>
      <c r="AA186" s="533"/>
      <c r="AB186" s="533"/>
      <c r="AC186" s="533"/>
      <c r="AD186" s="533"/>
      <c r="AE186" s="533"/>
      <c r="AF186" s="534"/>
      <c r="AG186" s="93"/>
      <c r="AH186" s="111" t="s">
        <v>44</v>
      </c>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537">
        <v>0</v>
      </c>
      <c r="BQ186" s="537"/>
      <c r="BR186" s="537"/>
      <c r="BS186" s="537"/>
      <c r="BT186" s="537"/>
      <c r="BU186" s="537"/>
      <c r="BV186" s="537"/>
      <c r="BW186" s="537"/>
      <c r="BX186" s="537"/>
      <c r="BY186" s="537"/>
      <c r="BZ186" s="537"/>
      <c r="CA186" s="537"/>
      <c r="CB186" s="537"/>
      <c r="CC186" s="538"/>
    </row>
    <row r="187" spans="1:81" ht="18" x14ac:dyDescent="0.3">
      <c r="A187" s="120">
        <v>6</v>
      </c>
      <c r="B187" s="532"/>
      <c r="C187" s="533"/>
      <c r="D187" s="533"/>
      <c r="E187" s="533"/>
      <c r="F187" s="533"/>
      <c r="G187" s="533"/>
      <c r="H187" s="533"/>
      <c r="I187" s="533"/>
      <c r="J187" s="533"/>
      <c r="K187" s="533"/>
      <c r="L187" s="533"/>
      <c r="M187" s="533"/>
      <c r="N187" s="533"/>
      <c r="O187" s="533"/>
      <c r="P187" s="533"/>
      <c r="Q187" s="533"/>
      <c r="R187" s="533"/>
      <c r="S187" s="533"/>
      <c r="T187" s="533"/>
      <c r="U187" s="533"/>
      <c r="V187" s="533"/>
      <c r="W187" s="533"/>
      <c r="X187" s="533"/>
      <c r="Y187" s="533"/>
      <c r="Z187" s="533"/>
      <c r="AA187" s="533"/>
      <c r="AB187" s="533"/>
      <c r="AC187" s="533"/>
      <c r="AD187" s="533"/>
      <c r="AE187" s="533"/>
      <c r="AF187" s="534"/>
      <c r="AG187" s="93"/>
      <c r="AH187" s="111" t="s">
        <v>45</v>
      </c>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3"/>
      <c r="BP187" s="537">
        <v>0</v>
      </c>
      <c r="BQ187" s="537"/>
      <c r="BR187" s="537"/>
      <c r="BS187" s="537"/>
      <c r="BT187" s="537"/>
      <c r="BU187" s="537"/>
      <c r="BV187" s="537"/>
      <c r="BW187" s="537"/>
      <c r="BX187" s="537"/>
      <c r="BY187" s="537"/>
      <c r="BZ187" s="537"/>
      <c r="CA187" s="537"/>
      <c r="CB187" s="537"/>
      <c r="CC187" s="538"/>
    </row>
    <row r="188" spans="1:81" ht="18" x14ac:dyDescent="0.3">
      <c r="A188" s="120">
        <v>7</v>
      </c>
      <c r="B188" s="542"/>
      <c r="C188" s="542"/>
      <c r="D188" s="542"/>
      <c r="E188" s="542"/>
      <c r="F188" s="542"/>
      <c r="G188" s="542"/>
      <c r="H188" s="542"/>
      <c r="I188" s="542"/>
      <c r="J188" s="542"/>
      <c r="K188" s="542"/>
      <c r="L188" s="542"/>
      <c r="M188" s="542"/>
      <c r="N188" s="542"/>
      <c r="O188" s="542"/>
      <c r="P188" s="542"/>
      <c r="Q188" s="542"/>
      <c r="R188" s="542"/>
      <c r="S188" s="542"/>
      <c r="T188" s="542"/>
      <c r="U188" s="542"/>
      <c r="V188" s="542"/>
      <c r="W188" s="542"/>
      <c r="X188" s="542"/>
      <c r="Y188" s="542"/>
      <c r="Z188" s="542"/>
      <c r="AA188" s="542"/>
      <c r="AB188" s="542"/>
      <c r="AC188" s="542"/>
      <c r="AD188" s="542"/>
      <c r="AE188" s="542"/>
      <c r="AF188" s="542"/>
      <c r="AG188" s="93"/>
      <c r="AH188" s="111" t="s">
        <v>46</v>
      </c>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3"/>
      <c r="BP188" s="537">
        <v>0</v>
      </c>
      <c r="BQ188" s="537"/>
      <c r="BR188" s="537"/>
      <c r="BS188" s="537"/>
      <c r="BT188" s="537"/>
      <c r="BU188" s="537"/>
      <c r="BV188" s="537"/>
      <c r="BW188" s="537"/>
      <c r="BX188" s="537"/>
      <c r="BY188" s="537"/>
      <c r="BZ188" s="537"/>
      <c r="CA188" s="537"/>
      <c r="CB188" s="537"/>
      <c r="CC188" s="538"/>
    </row>
    <row r="189" spans="1:81" ht="18" x14ac:dyDescent="0.3">
      <c r="A189" s="120">
        <v>8</v>
      </c>
      <c r="B189" s="542"/>
      <c r="C189" s="542"/>
      <c r="D189" s="542"/>
      <c r="E189" s="542"/>
      <c r="F189" s="542"/>
      <c r="G189" s="542"/>
      <c r="H189" s="542"/>
      <c r="I189" s="542"/>
      <c r="J189" s="542"/>
      <c r="K189" s="542"/>
      <c r="L189" s="542"/>
      <c r="M189" s="542"/>
      <c r="N189" s="542"/>
      <c r="O189" s="542"/>
      <c r="P189" s="542"/>
      <c r="Q189" s="542"/>
      <c r="R189" s="542"/>
      <c r="S189" s="542"/>
      <c r="T189" s="542"/>
      <c r="U189" s="542"/>
      <c r="V189" s="542"/>
      <c r="W189" s="542"/>
      <c r="X189" s="542"/>
      <c r="Y189" s="542"/>
      <c r="Z189" s="542"/>
      <c r="AA189" s="542"/>
      <c r="AB189" s="542"/>
      <c r="AC189" s="542"/>
      <c r="AD189" s="542"/>
      <c r="AE189" s="542"/>
      <c r="AF189" s="542"/>
      <c r="AG189" s="93"/>
      <c r="AH189" s="111" t="s">
        <v>47</v>
      </c>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3"/>
      <c r="BP189" s="537">
        <v>0</v>
      </c>
      <c r="BQ189" s="537"/>
      <c r="BR189" s="537"/>
      <c r="BS189" s="537"/>
      <c r="BT189" s="537"/>
      <c r="BU189" s="537"/>
      <c r="BV189" s="537"/>
      <c r="BW189" s="537"/>
      <c r="BX189" s="537"/>
      <c r="BY189" s="537"/>
      <c r="BZ189" s="537"/>
      <c r="CA189" s="537"/>
      <c r="CB189" s="537"/>
      <c r="CC189" s="538"/>
    </row>
    <row r="190" spans="1:81" ht="18" x14ac:dyDescent="0.3">
      <c r="A190" s="120">
        <v>9</v>
      </c>
      <c r="B190" s="542"/>
      <c r="C190" s="542"/>
      <c r="D190" s="542"/>
      <c r="E190" s="542"/>
      <c r="F190" s="542"/>
      <c r="G190" s="542"/>
      <c r="H190" s="542"/>
      <c r="I190" s="542"/>
      <c r="J190" s="542"/>
      <c r="K190" s="542"/>
      <c r="L190" s="542"/>
      <c r="M190" s="542"/>
      <c r="N190" s="542"/>
      <c r="O190" s="542"/>
      <c r="P190" s="542"/>
      <c r="Q190" s="542"/>
      <c r="R190" s="542"/>
      <c r="S190" s="542"/>
      <c r="T190" s="542"/>
      <c r="U190" s="542"/>
      <c r="V190" s="542"/>
      <c r="W190" s="542"/>
      <c r="X190" s="542"/>
      <c r="Y190" s="542"/>
      <c r="Z190" s="542"/>
      <c r="AA190" s="542"/>
      <c r="AB190" s="542"/>
      <c r="AC190" s="542"/>
      <c r="AD190" s="542"/>
      <c r="AE190" s="542"/>
      <c r="AF190" s="542"/>
      <c r="AG190" s="93"/>
      <c r="AH190" s="111" t="s">
        <v>48</v>
      </c>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537">
        <v>0</v>
      </c>
      <c r="BQ190" s="537"/>
      <c r="BR190" s="537"/>
      <c r="BS190" s="537"/>
      <c r="BT190" s="537"/>
      <c r="BU190" s="537"/>
      <c r="BV190" s="537"/>
      <c r="BW190" s="537"/>
      <c r="BX190" s="537"/>
      <c r="BY190" s="537"/>
      <c r="BZ190" s="537"/>
      <c r="CA190" s="537"/>
      <c r="CB190" s="537"/>
      <c r="CC190" s="538"/>
    </row>
    <row r="191" spans="1:81" ht="18" x14ac:dyDescent="0.35">
      <c r="A191" s="121">
        <v>10</v>
      </c>
      <c r="B191" s="542"/>
      <c r="C191" s="542"/>
      <c r="D191" s="542"/>
      <c r="E191" s="542"/>
      <c r="F191" s="542"/>
      <c r="G191" s="542"/>
      <c r="H191" s="542"/>
      <c r="I191" s="542"/>
      <c r="J191" s="542"/>
      <c r="K191" s="542"/>
      <c r="L191" s="542"/>
      <c r="M191" s="542"/>
      <c r="N191" s="542"/>
      <c r="O191" s="542"/>
      <c r="P191" s="542"/>
      <c r="Q191" s="542"/>
      <c r="R191" s="542"/>
      <c r="S191" s="542"/>
      <c r="T191" s="542"/>
      <c r="U191" s="542"/>
      <c r="V191" s="542"/>
      <c r="W191" s="542"/>
      <c r="X191" s="542"/>
      <c r="Y191" s="542"/>
      <c r="Z191" s="542"/>
      <c r="AA191" s="542"/>
      <c r="AB191" s="542"/>
      <c r="AC191" s="542"/>
      <c r="AD191" s="542"/>
      <c r="AE191" s="542"/>
      <c r="AF191" s="542"/>
      <c r="AG191" s="112"/>
      <c r="AH191" s="543" t="s">
        <v>49</v>
      </c>
      <c r="AI191" s="544"/>
      <c r="AJ191" s="544"/>
      <c r="AK191" s="544"/>
      <c r="AL191" s="544"/>
      <c r="AM191" s="544"/>
      <c r="AN191" s="544"/>
      <c r="AO191" s="544"/>
      <c r="AP191" s="544"/>
      <c r="AQ191" s="544"/>
      <c r="AR191" s="544"/>
      <c r="AS191" s="544"/>
      <c r="AT191" s="544"/>
      <c r="AU191" s="544"/>
      <c r="AV191" s="544"/>
      <c r="AW191" s="544"/>
      <c r="AX191" s="544"/>
      <c r="AY191" s="544"/>
      <c r="AZ191" s="544"/>
      <c r="BA191" s="544"/>
      <c r="BB191" s="544"/>
      <c r="BC191" s="544"/>
      <c r="BD191" s="544"/>
      <c r="BE191" s="544"/>
      <c r="BF191" s="544"/>
      <c r="BG191" s="544"/>
      <c r="BH191" s="544"/>
      <c r="BI191" s="544"/>
      <c r="BJ191" s="544"/>
      <c r="BK191" s="544"/>
      <c r="BL191" s="544"/>
      <c r="BM191" s="544"/>
      <c r="BN191" s="544"/>
      <c r="BO191" s="544"/>
      <c r="BP191" s="545">
        <f>SUM(BP182:CC190)</f>
        <v>259383</v>
      </c>
      <c r="BQ191" s="545"/>
      <c r="BR191" s="545"/>
      <c r="BS191" s="545"/>
      <c r="BT191" s="545"/>
      <c r="BU191" s="545"/>
      <c r="BV191" s="545"/>
      <c r="BW191" s="545"/>
      <c r="BX191" s="545"/>
      <c r="BY191" s="545"/>
      <c r="BZ191" s="545"/>
      <c r="CA191" s="545"/>
      <c r="CB191" s="545"/>
      <c r="CC191" s="546"/>
    </row>
    <row r="192" spans="1:81" ht="15" thickBot="1" x14ac:dyDescent="0.35">
      <c r="A192" s="122">
        <v>11</v>
      </c>
      <c r="B192" s="539"/>
      <c r="C192" s="540"/>
      <c r="D192" s="540"/>
      <c r="E192" s="540"/>
      <c r="F192" s="540"/>
      <c r="G192" s="540"/>
      <c r="H192" s="540"/>
      <c r="I192" s="540"/>
      <c r="J192" s="540"/>
      <c r="K192" s="540"/>
      <c r="L192" s="540"/>
      <c r="M192" s="540"/>
      <c r="N192" s="540"/>
      <c r="O192" s="540"/>
      <c r="P192" s="540"/>
      <c r="Q192" s="540"/>
      <c r="R192" s="540"/>
      <c r="S192" s="540"/>
      <c r="T192" s="540"/>
      <c r="U192" s="540"/>
      <c r="V192" s="540"/>
      <c r="W192" s="540"/>
      <c r="X192" s="540"/>
      <c r="Y192" s="540"/>
      <c r="Z192" s="540"/>
      <c r="AA192" s="540"/>
      <c r="AB192" s="540"/>
      <c r="AC192" s="540"/>
      <c r="AD192" s="540"/>
      <c r="AE192" s="540"/>
      <c r="AF192" s="541"/>
      <c r="AG192" s="123"/>
      <c r="AH192" s="124"/>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5"/>
    </row>
    <row r="193" spans="1:81" ht="15" thickTop="1" x14ac:dyDescent="0.3"/>
    <row r="194" spans="1:81" ht="18" x14ac:dyDescent="0.35">
      <c r="A194" s="113" t="s">
        <v>26</v>
      </c>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8"/>
      <c r="AL194" s="82"/>
      <c r="AM194" s="102" t="s">
        <v>27</v>
      </c>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114"/>
    </row>
    <row r="195" spans="1:81" ht="21" x14ac:dyDescent="0.3">
      <c r="A195" s="553" t="s">
        <v>28</v>
      </c>
      <c r="B195" s="554"/>
      <c r="C195" s="554"/>
      <c r="D195" s="554"/>
      <c r="E195" s="554"/>
      <c r="F195" s="554"/>
      <c r="G195" s="554"/>
      <c r="H195" s="554"/>
      <c r="I195" s="554"/>
      <c r="J195" s="554"/>
      <c r="K195" s="554"/>
      <c r="L195" s="554"/>
      <c r="M195" s="554"/>
      <c r="N195" s="554"/>
      <c r="O195" s="554"/>
      <c r="P195" s="554"/>
      <c r="Q195" s="554"/>
      <c r="R195" s="554"/>
      <c r="S195" s="554"/>
      <c r="T195" s="554"/>
      <c r="U195" s="554"/>
      <c r="V195" s="554"/>
      <c r="W195" s="554"/>
      <c r="X195" s="554"/>
      <c r="Y195" s="554"/>
      <c r="Z195" s="554"/>
      <c r="AA195" s="554"/>
      <c r="AB195" s="554"/>
      <c r="AC195" s="554"/>
      <c r="AD195" s="554"/>
      <c r="AE195" s="554"/>
      <c r="AF195" s="554"/>
      <c r="AG195" s="554"/>
      <c r="AH195" s="554"/>
      <c r="AI195" s="554"/>
      <c r="AJ195" s="554"/>
      <c r="AK195" s="555"/>
      <c r="AL195" s="82"/>
      <c r="AM195" s="556" t="s">
        <v>1307</v>
      </c>
      <c r="AN195" s="557"/>
      <c r="AO195" s="557"/>
      <c r="AP195" s="557"/>
      <c r="AQ195" s="557"/>
      <c r="AR195" s="557"/>
      <c r="AS195" s="557"/>
      <c r="AT195" s="557"/>
      <c r="AU195" s="557"/>
      <c r="AV195" s="557"/>
      <c r="AW195" s="557"/>
      <c r="AX195" s="557"/>
      <c r="AY195" s="557"/>
      <c r="AZ195" s="557"/>
      <c r="BA195" s="557"/>
      <c r="BB195" s="557"/>
      <c r="BC195" s="557"/>
      <c r="BD195" s="557"/>
      <c r="BE195" s="557"/>
      <c r="BF195" s="557"/>
      <c r="BG195" s="557"/>
      <c r="BH195" s="557"/>
      <c r="BI195" s="557"/>
      <c r="BJ195" s="557"/>
      <c r="BK195" s="557"/>
      <c r="BL195" s="557"/>
      <c r="BM195" s="557"/>
      <c r="BN195" s="557"/>
      <c r="BO195" s="557"/>
      <c r="BP195" s="557"/>
      <c r="BQ195" s="557"/>
      <c r="BR195" s="557"/>
      <c r="BS195" s="557"/>
      <c r="BT195" s="557"/>
      <c r="BU195" s="557"/>
      <c r="BV195" s="557"/>
      <c r="BW195" s="557"/>
      <c r="BX195" s="557"/>
      <c r="BY195" s="557"/>
      <c r="BZ195" s="557"/>
      <c r="CA195" s="557"/>
      <c r="CB195" s="557"/>
      <c r="CC195" s="558"/>
    </row>
    <row r="196" spans="1:81" x14ac:dyDescent="0.3">
      <c r="A196" s="80"/>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83"/>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129"/>
      <c r="CA196" s="129"/>
      <c r="CB196" s="129"/>
      <c r="CC196" s="81"/>
    </row>
    <row r="197" spans="1:81" ht="18" x14ac:dyDescent="0.35">
      <c r="A197" s="115" t="s">
        <v>29</v>
      </c>
      <c r="B197" s="91"/>
      <c r="C197" s="91"/>
      <c r="D197" s="91"/>
      <c r="E197" s="91"/>
      <c r="F197" s="91"/>
      <c r="G197" s="91"/>
      <c r="H197" s="91"/>
      <c r="I197" s="91"/>
      <c r="J197" s="91"/>
      <c r="K197" s="559" t="s">
        <v>1852</v>
      </c>
      <c r="L197" s="559"/>
      <c r="M197" s="559"/>
      <c r="N197" s="559"/>
      <c r="O197" s="559"/>
      <c r="P197" s="559"/>
      <c r="Q197" s="559"/>
      <c r="R197" s="559"/>
      <c r="S197" s="559"/>
      <c r="T197" s="559"/>
      <c r="U197" s="559"/>
      <c r="V197" s="559"/>
      <c r="W197" s="559"/>
      <c r="X197" s="559"/>
      <c r="Y197" s="559"/>
      <c r="Z197" s="559"/>
      <c r="AA197" s="559"/>
      <c r="AB197" s="559"/>
      <c r="AC197" s="559"/>
      <c r="AD197" s="559"/>
      <c r="AE197" s="559"/>
      <c r="AF197" s="559"/>
      <c r="AG197" s="559"/>
      <c r="AH197" s="559"/>
      <c r="AI197" s="559"/>
      <c r="AJ197" s="559"/>
      <c r="AK197" s="559"/>
      <c r="AL197" s="559"/>
      <c r="AM197" s="559"/>
      <c r="AN197" s="559"/>
      <c r="AO197" s="559"/>
      <c r="AP197" s="559"/>
      <c r="AQ197" s="559"/>
      <c r="AR197" s="559"/>
      <c r="AS197" s="559"/>
      <c r="AT197" s="559"/>
      <c r="AU197" s="559"/>
      <c r="AV197" s="559"/>
      <c r="AW197" s="559"/>
      <c r="AX197" s="559"/>
      <c r="AY197" s="559"/>
      <c r="AZ197" s="559"/>
      <c r="BA197" s="559"/>
      <c r="BB197" s="559"/>
      <c r="BC197" s="559"/>
      <c r="BD197" s="559"/>
      <c r="BE197" s="559"/>
      <c r="BF197" s="559"/>
      <c r="BG197" s="559"/>
      <c r="BH197" s="559"/>
      <c r="BI197" s="559"/>
      <c r="BJ197" s="559"/>
      <c r="BK197" s="559"/>
      <c r="BL197" s="559"/>
      <c r="BM197" s="559"/>
      <c r="BN197" s="559"/>
      <c r="BO197" s="559"/>
      <c r="BP197" s="559"/>
      <c r="BQ197" s="559"/>
      <c r="BR197" s="559"/>
      <c r="BS197" s="559"/>
      <c r="BT197" s="559"/>
      <c r="BU197" s="559"/>
      <c r="BV197" s="559"/>
      <c r="BW197" s="559"/>
      <c r="BX197" s="559"/>
      <c r="BY197" s="559"/>
      <c r="BZ197" s="559"/>
      <c r="CA197" s="559"/>
      <c r="CB197" s="559"/>
      <c r="CC197" s="560"/>
    </row>
    <row r="198" spans="1:81" ht="18" x14ac:dyDescent="0.3">
      <c r="A198" s="104" t="s">
        <v>30</v>
      </c>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6"/>
      <c r="AM198" s="104" t="s">
        <v>31</v>
      </c>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8"/>
    </row>
    <row r="199" spans="1:81" x14ac:dyDescent="0.3">
      <c r="A199" s="578" t="s">
        <v>1853</v>
      </c>
      <c r="B199" s="579"/>
      <c r="C199" s="579"/>
      <c r="D199" s="579"/>
      <c r="E199" s="579"/>
      <c r="F199" s="579"/>
      <c r="G199" s="579"/>
      <c r="H199" s="579"/>
      <c r="I199" s="579"/>
      <c r="J199" s="579"/>
      <c r="K199" s="579"/>
      <c r="L199" s="579"/>
      <c r="M199" s="579"/>
      <c r="N199" s="579"/>
      <c r="O199" s="579"/>
      <c r="P199" s="579"/>
      <c r="Q199" s="579"/>
      <c r="R199" s="579"/>
      <c r="S199" s="579"/>
      <c r="T199" s="579"/>
      <c r="U199" s="579"/>
      <c r="V199" s="579"/>
      <c r="W199" s="579"/>
      <c r="X199" s="579"/>
      <c r="Y199" s="579"/>
      <c r="Z199" s="579"/>
      <c r="AA199" s="579"/>
      <c r="AB199" s="579"/>
      <c r="AC199" s="579"/>
      <c r="AD199" s="579"/>
      <c r="AE199" s="579"/>
      <c r="AF199" s="579"/>
      <c r="AG199" s="579"/>
      <c r="AH199" s="579"/>
      <c r="AI199" s="579"/>
      <c r="AJ199" s="579"/>
      <c r="AK199" s="579"/>
      <c r="AL199" s="580"/>
      <c r="AM199" s="584" t="s">
        <v>1821</v>
      </c>
      <c r="AN199" s="585"/>
      <c r="AO199" s="585"/>
      <c r="AP199" s="585"/>
      <c r="AQ199" s="585"/>
      <c r="AR199" s="585"/>
      <c r="AS199" s="585"/>
      <c r="AT199" s="585"/>
      <c r="AU199" s="585"/>
      <c r="AV199" s="585"/>
      <c r="AW199" s="585"/>
      <c r="AX199" s="585"/>
      <c r="AY199" s="585"/>
      <c r="AZ199" s="585"/>
      <c r="BA199" s="585"/>
      <c r="BB199" s="585"/>
      <c r="BC199" s="585"/>
      <c r="BD199" s="585"/>
      <c r="BE199" s="585"/>
      <c r="BF199" s="585"/>
      <c r="BG199" s="585"/>
      <c r="BH199" s="585"/>
      <c r="BI199" s="585"/>
      <c r="BJ199" s="585"/>
      <c r="BK199" s="585"/>
      <c r="BL199" s="585"/>
      <c r="BM199" s="585"/>
      <c r="BN199" s="585"/>
      <c r="BO199" s="585"/>
      <c r="BP199" s="585"/>
      <c r="BQ199" s="585"/>
      <c r="BR199" s="585"/>
      <c r="BS199" s="585"/>
      <c r="BT199" s="585"/>
      <c r="BU199" s="585"/>
      <c r="BV199" s="585"/>
      <c r="BW199" s="585"/>
      <c r="BX199" s="585"/>
      <c r="BY199" s="585"/>
      <c r="BZ199" s="585"/>
      <c r="CA199" s="585"/>
      <c r="CB199" s="585"/>
      <c r="CC199" s="586"/>
    </row>
    <row r="200" spans="1:81" x14ac:dyDescent="0.3">
      <c r="A200" s="578"/>
      <c r="B200" s="579"/>
      <c r="C200" s="579"/>
      <c r="D200" s="579"/>
      <c r="E200" s="579"/>
      <c r="F200" s="579"/>
      <c r="G200" s="579"/>
      <c r="H200" s="579"/>
      <c r="I200" s="579"/>
      <c r="J200" s="579"/>
      <c r="K200" s="579"/>
      <c r="L200" s="579"/>
      <c r="M200" s="579"/>
      <c r="N200" s="579"/>
      <c r="O200" s="579"/>
      <c r="P200" s="579"/>
      <c r="Q200" s="579"/>
      <c r="R200" s="579"/>
      <c r="S200" s="579"/>
      <c r="T200" s="579"/>
      <c r="U200" s="579"/>
      <c r="V200" s="579"/>
      <c r="W200" s="579"/>
      <c r="X200" s="579"/>
      <c r="Y200" s="579"/>
      <c r="Z200" s="579"/>
      <c r="AA200" s="579"/>
      <c r="AB200" s="579"/>
      <c r="AC200" s="579"/>
      <c r="AD200" s="579"/>
      <c r="AE200" s="579"/>
      <c r="AF200" s="579"/>
      <c r="AG200" s="579"/>
      <c r="AH200" s="579"/>
      <c r="AI200" s="579"/>
      <c r="AJ200" s="579"/>
      <c r="AK200" s="579"/>
      <c r="AL200" s="580"/>
      <c r="AM200" s="584"/>
      <c r="AN200" s="585"/>
      <c r="AO200" s="585"/>
      <c r="AP200" s="585"/>
      <c r="AQ200" s="585"/>
      <c r="AR200" s="585"/>
      <c r="AS200" s="585"/>
      <c r="AT200" s="585"/>
      <c r="AU200" s="585"/>
      <c r="AV200" s="585"/>
      <c r="AW200" s="585"/>
      <c r="AX200" s="585"/>
      <c r="AY200" s="585"/>
      <c r="AZ200" s="585"/>
      <c r="BA200" s="585"/>
      <c r="BB200" s="585"/>
      <c r="BC200" s="585"/>
      <c r="BD200" s="585"/>
      <c r="BE200" s="585"/>
      <c r="BF200" s="585"/>
      <c r="BG200" s="585"/>
      <c r="BH200" s="585"/>
      <c r="BI200" s="585"/>
      <c r="BJ200" s="585"/>
      <c r="BK200" s="585"/>
      <c r="BL200" s="585"/>
      <c r="BM200" s="585"/>
      <c r="BN200" s="585"/>
      <c r="BO200" s="585"/>
      <c r="BP200" s="585"/>
      <c r="BQ200" s="585"/>
      <c r="BR200" s="585"/>
      <c r="BS200" s="585"/>
      <c r="BT200" s="585"/>
      <c r="BU200" s="585"/>
      <c r="BV200" s="585"/>
      <c r="BW200" s="585"/>
      <c r="BX200" s="585"/>
      <c r="BY200" s="585"/>
      <c r="BZ200" s="585"/>
      <c r="CA200" s="585"/>
      <c r="CB200" s="585"/>
      <c r="CC200" s="586"/>
    </row>
    <row r="201" spans="1:81" x14ac:dyDescent="0.3">
      <c r="A201" s="578"/>
      <c r="B201" s="579"/>
      <c r="C201" s="579"/>
      <c r="D201" s="579"/>
      <c r="E201" s="579"/>
      <c r="F201" s="579"/>
      <c r="G201" s="579"/>
      <c r="H201" s="579"/>
      <c r="I201" s="579"/>
      <c r="J201" s="579"/>
      <c r="K201" s="579"/>
      <c r="L201" s="579"/>
      <c r="M201" s="579"/>
      <c r="N201" s="579"/>
      <c r="O201" s="579"/>
      <c r="P201" s="579"/>
      <c r="Q201" s="579"/>
      <c r="R201" s="579"/>
      <c r="S201" s="579"/>
      <c r="T201" s="579"/>
      <c r="U201" s="579"/>
      <c r="V201" s="579"/>
      <c r="W201" s="579"/>
      <c r="X201" s="579"/>
      <c r="Y201" s="579"/>
      <c r="Z201" s="579"/>
      <c r="AA201" s="579"/>
      <c r="AB201" s="579"/>
      <c r="AC201" s="579"/>
      <c r="AD201" s="579"/>
      <c r="AE201" s="579"/>
      <c r="AF201" s="579"/>
      <c r="AG201" s="579"/>
      <c r="AH201" s="579"/>
      <c r="AI201" s="579"/>
      <c r="AJ201" s="579"/>
      <c r="AK201" s="579"/>
      <c r="AL201" s="580"/>
      <c r="AM201" s="584"/>
      <c r="AN201" s="585"/>
      <c r="AO201" s="585"/>
      <c r="AP201" s="585"/>
      <c r="AQ201" s="585"/>
      <c r="AR201" s="585"/>
      <c r="AS201" s="585"/>
      <c r="AT201" s="585"/>
      <c r="AU201" s="585"/>
      <c r="AV201" s="585"/>
      <c r="AW201" s="585"/>
      <c r="AX201" s="585"/>
      <c r="AY201" s="585"/>
      <c r="AZ201" s="585"/>
      <c r="BA201" s="585"/>
      <c r="BB201" s="585"/>
      <c r="BC201" s="585"/>
      <c r="BD201" s="585"/>
      <c r="BE201" s="585"/>
      <c r="BF201" s="585"/>
      <c r="BG201" s="585"/>
      <c r="BH201" s="585"/>
      <c r="BI201" s="585"/>
      <c r="BJ201" s="585"/>
      <c r="BK201" s="585"/>
      <c r="BL201" s="585"/>
      <c r="BM201" s="585"/>
      <c r="BN201" s="585"/>
      <c r="BO201" s="585"/>
      <c r="BP201" s="585"/>
      <c r="BQ201" s="585"/>
      <c r="BR201" s="585"/>
      <c r="BS201" s="585"/>
      <c r="BT201" s="585"/>
      <c r="BU201" s="585"/>
      <c r="BV201" s="585"/>
      <c r="BW201" s="585"/>
      <c r="BX201" s="585"/>
      <c r="BY201" s="585"/>
      <c r="BZ201" s="585"/>
      <c r="CA201" s="585"/>
      <c r="CB201" s="585"/>
      <c r="CC201" s="586"/>
    </row>
    <row r="202" spans="1:81" ht="18" x14ac:dyDescent="0.3">
      <c r="A202" s="578"/>
      <c r="B202" s="579"/>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79"/>
      <c r="AL202" s="580"/>
      <c r="AM202" s="105" t="s">
        <v>32</v>
      </c>
      <c r="AN202" s="109"/>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9"/>
    </row>
    <row r="203" spans="1:81" x14ac:dyDescent="0.3">
      <c r="A203" s="578"/>
      <c r="B203" s="579"/>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79"/>
      <c r="AL203" s="580"/>
      <c r="AM203" s="584" t="s">
        <v>1854</v>
      </c>
      <c r="AN203" s="585"/>
      <c r="AO203" s="585"/>
      <c r="AP203" s="585"/>
      <c r="AQ203" s="585"/>
      <c r="AR203" s="585"/>
      <c r="AS203" s="585"/>
      <c r="AT203" s="585"/>
      <c r="AU203" s="585"/>
      <c r="AV203" s="585"/>
      <c r="AW203" s="585"/>
      <c r="AX203" s="585"/>
      <c r="AY203" s="585"/>
      <c r="AZ203" s="585"/>
      <c r="BA203" s="585"/>
      <c r="BB203" s="585"/>
      <c r="BC203" s="585"/>
      <c r="BD203" s="585"/>
      <c r="BE203" s="585"/>
      <c r="BF203" s="585"/>
      <c r="BG203" s="585"/>
      <c r="BH203" s="585"/>
      <c r="BI203" s="585"/>
      <c r="BJ203" s="585"/>
      <c r="BK203" s="585"/>
      <c r="BL203" s="585"/>
      <c r="BM203" s="585"/>
      <c r="BN203" s="585"/>
      <c r="BO203" s="585"/>
      <c r="BP203" s="585"/>
      <c r="BQ203" s="585"/>
      <c r="BR203" s="585"/>
      <c r="BS203" s="585"/>
      <c r="BT203" s="585"/>
      <c r="BU203" s="585"/>
      <c r="BV203" s="585"/>
      <c r="BW203" s="585"/>
      <c r="BX203" s="585"/>
      <c r="BY203" s="585"/>
      <c r="BZ203" s="585"/>
      <c r="CA203" s="585"/>
      <c r="CB203" s="585"/>
      <c r="CC203" s="586"/>
    </row>
    <row r="204" spans="1:81" x14ac:dyDescent="0.3">
      <c r="A204" s="581"/>
      <c r="B204" s="582"/>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2"/>
      <c r="AL204" s="583"/>
      <c r="AM204" s="587"/>
      <c r="AN204" s="588"/>
      <c r="AO204" s="588"/>
      <c r="AP204" s="588"/>
      <c r="AQ204" s="588"/>
      <c r="AR204" s="588"/>
      <c r="AS204" s="588"/>
      <c r="AT204" s="588"/>
      <c r="AU204" s="588"/>
      <c r="AV204" s="588"/>
      <c r="AW204" s="588"/>
      <c r="AX204" s="588"/>
      <c r="AY204" s="588"/>
      <c r="AZ204" s="588"/>
      <c r="BA204" s="588"/>
      <c r="BB204" s="588"/>
      <c r="BC204" s="588"/>
      <c r="BD204" s="588"/>
      <c r="BE204" s="588"/>
      <c r="BF204" s="588"/>
      <c r="BG204" s="588"/>
      <c r="BH204" s="588"/>
      <c r="BI204" s="588"/>
      <c r="BJ204" s="588"/>
      <c r="BK204" s="588"/>
      <c r="BL204" s="588"/>
      <c r="BM204" s="588"/>
      <c r="BN204" s="588"/>
      <c r="BO204" s="588"/>
      <c r="BP204" s="588"/>
      <c r="BQ204" s="588"/>
      <c r="BR204" s="588"/>
      <c r="BS204" s="588"/>
      <c r="BT204" s="588"/>
      <c r="BU204" s="588"/>
      <c r="BV204" s="588"/>
      <c r="BW204" s="588"/>
      <c r="BX204" s="588"/>
      <c r="BY204" s="588"/>
      <c r="BZ204" s="588"/>
      <c r="CA204" s="588"/>
      <c r="CB204" s="588"/>
      <c r="CC204" s="589"/>
    </row>
    <row r="205" spans="1:81" x14ac:dyDescent="0.3">
      <c r="A205" s="80"/>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129"/>
      <c r="CA205" s="129"/>
      <c r="CB205" s="129"/>
      <c r="CC205" s="81"/>
    </row>
    <row r="206" spans="1:81" ht="18" x14ac:dyDescent="0.3">
      <c r="A206" s="116" t="s">
        <v>33</v>
      </c>
      <c r="B206" s="90"/>
      <c r="C206" s="90"/>
      <c r="D206" s="90"/>
      <c r="E206" s="90"/>
      <c r="F206" s="90"/>
      <c r="G206" s="90"/>
      <c r="H206" s="90"/>
      <c r="I206" s="90"/>
      <c r="J206" s="90"/>
      <c r="K206" s="90"/>
      <c r="L206" s="90"/>
      <c r="M206" s="90"/>
      <c r="N206" s="561" t="s">
        <v>1855</v>
      </c>
      <c r="O206" s="561"/>
      <c r="P206" s="561"/>
      <c r="Q206" s="561"/>
      <c r="R206" s="561"/>
      <c r="S206" s="561"/>
      <c r="T206" s="561"/>
      <c r="U206" s="561"/>
      <c r="V206" s="561"/>
      <c r="W206" s="561"/>
      <c r="X206" s="561"/>
      <c r="Y206" s="561"/>
      <c r="Z206" s="561"/>
      <c r="AA206" s="561"/>
      <c r="AB206" s="561"/>
      <c r="AC206" s="561"/>
      <c r="AD206" s="561"/>
      <c r="AE206" s="561"/>
      <c r="AF206" s="561"/>
      <c r="AG206" s="561"/>
      <c r="AH206" s="561"/>
      <c r="AI206" s="561"/>
      <c r="AJ206" s="561"/>
      <c r="AK206" s="561"/>
      <c r="AL206" s="561"/>
      <c r="AM206" s="561"/>
      <c r="AN206" s="561"/>
      <c r="AO206" s="561"/>
      <c r="AP206" s="561"/>
      <c r="AQ206" s="561"/>
      <c r="AR206" s="561"/>
      <c r="AS206" s="561"/>
      <c r="AT206" s="561"/>
      <c r="AU206" s="561"/>
      <c r="AV206" s="561"/>
      <c r="AW206" s="561"/>
      <c r="AX206" s="561"/>
      <c r="AY206" s="561"/>
      <c r="AZ206" s="561"/>
      <c r="BA206" s="561"/>
      <c r="BB206" s="561"/>
      <c r="BC206" s="561"/>
      <c r="BD206" s="561"/>
      <c r="BE206" s="561"/>
      <c r="BF206" s="561"/>
      <c r="BG206" s="561"/>
      <c r="BH206" s="561"/>
      <c r="BI206" s="561"/>
      <c r="BJ206" s="562"/>
      <c r="BK206" s="101" t="s">
        <v>34</v>
      </c>
      <c r="BL206" s="103"/>
      <c r="BM206" s="99"/>
      <c r="BN206" s="99"/>
      <c r="BO206" s="99"/>
      <c r="BP206" s="99"/>
      <c r="BQ206" s="99"/>
      <c r="BR206" s="99"/>
      <c r="BS206" s="99"/>
      <c r="BT206" s="99"/>
      <c r="BU206" s="99"/>
      <c r="BV206" s="99"/>
      <c r="BW206" s="99"/>
      <c r="BX206" s="99"/>
      <c r="BY206" s="99"/>
      <c r="BZ206" s="99"/>
      <c r="CA206" s="99"/>
      <c r="CB206" s="99"/>
      <c r="CC206" s="117"/>
    </row>
    <row r="207" spans="1:81" ht="18" x14ac:dyDescent="0.3">
      <c r="A207" s="118"/>
      <c r="B207" s="92"/>
      <c r="C207" s="92"/>
      <c r="D207" s="92"/>
      <c r="E207" s="92"/>
      <c r="F207" s="92"/>
      <c r="G207" s="92"/>
      <c r="H207" s="92"/>
      <c r="I207" s="92"/>
      <c r="J207" s="92"/>
      <c r="K207" s="92"/>
      <c r="L207" s="92"/>
      <c r="M207" s="92"/>
      <c r="N207" s="563"/>
      <c r="O207" s="563"/>
      <c r="P207" s="563"/>
      <c r="Q207" s="563"/>
      <c r="R207" s="563"/>
      <c r="S207" s="563"/>
      <c r="T207" s="563"/>
      <c r="U207" s="563"/>
      <c r="V207" s="563"/>
      <c r="W207" s="563"/>
      <c r="X207" s="563"/>
      <c r="Y207" s="563"/>
      <c r="Z207" s="563"/>
      <c r="AA207" s="563"/>
      <c r="AB207" s="563"/>
      <c r="AC207" s="563"/>
      <c r="AD207" s="563"/>
      <c r="AE207" s="563"/>
      <c r="AF207" s="563"/>
      <c r="AG207" s="563"/>
      <c r="AH207" s="563"/>
      <c r="AI207" s="563"/>
      <c r="AJ207" s="563"/>
      <c r="AK207" s="563"/>
      <c r="AL207" s="563"/>
      <c r="AM207" s="563"/>
      <c r="AN207" s="563"/>
      <c r="AO207" s="563"/>
      <c r="AP207" s="563"/>
      <c r="AQ207" s="563"/>
      <c r="AR207" s="563"/>
      <c r="AS207" s="563"/>
      <c r="AT207" s="563"/>
      <c r="AU207" s="563"/>
      <c r="AV207" s="563"/>
      <c r="AW207" s="563"/>
      <c r="AX207" s="563"/>
      <c r="AY207" s="563"/>
      <c r="AZ207" s="563"/>
      <c r="BA207" s="563"/>
      <c r="BB207" s="563"/>
      <c r="BC207" s="563"/>
      <c r="BD207" s="563"/>
      <c r="BE207" s="563"/>
      <c r="BF207" s="563"/>
      <c r="BG207" s="563"/>
      <c r="BH207" s="563"/>
      <c r="BI207" s="563"/>
      <c r="BJ207" s="564"/>
      <c r="BK207" s="100"/>
      <c r="BL207" s="565"/>
      <c r="BM207" s="565"/>
      <c r="BN207" s="565"/>
      <c r="BO207" s="565"/>
      <c r="BP207" s="565"/>
      <c r="BQ207" s="565"/>
      <c r="BR207" s="565"/>
      <c r="BS207" s="565"/>
      <c r="BT207" s="565"/>
      <c r="BU207" s="565"/>
      <c r="BV207" s="565"/>
      <c r="BW207" s="565"/>
      <c r="BX207" s="565"/>
      <c r="BY207" s="565"/>
      <c r="BZ207" s="565"/>
      <c r="CA207" s="565"/>
      <c r="CB207" s="565"/>
      <c r="CC207" s="566"/>
    </row>
    <row r="208" spans="1:81" x14ac:dyDescent="0.3">
      <c r="A208" s="567"/>
      <c r="B208" s="568"/>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568"/>
      <c r="AM208" s="568"/>
      <c r="AN208" s="568"/>
      <c r="AO208" s="568"/>
      <c r="AP208" s="568"/>
      <c r="AQ208" s="568"/>
      <c r="AR208" s="568"/>
      <c r="AS208" s="568"/>
      <c r="AT208" s="568"/>
      <c r="AU208" s="568"/>
      <c r="AV208" s="568"/>
      <c r="AW208" s="568"/>
      <c r="AX208" s="568"/>
      <c r="AY208" s="568"/>
      <c r="AZ208" s="568"/>
      <c r="BA208" s="568"/>
      <c r="BB208" s="568"/>
      <c r="BC208" s="568"/>
      <c r="BD208" s="568"/>
      <c r="BE208" s="568"/>
      <c r="BF208" s="568"/>
      <c r="BG208" s="568"/>
      <c r="BH208" s="568"/>
      <c r="BI208" s="568"/>
      <c r="BJ208" s="568"/>
      <c r="BK208" s="568"/>
      <c r="BL208" s="568"/>
      <c r="BM208" s="568"/>
      <c r="BN208" s="568"/>
      <c r="BO208" s="568"/>
      <c r="BP208" s="568"/>
      <c r="BQ208" s="568"/>
      <c r="BR208" s="568"/>
      <c r="BS208" s="568"/>
      <c r="BT208" s="568"/>
      <c r="BU208" s="568"/>
      <c r="BV208" s="568"/>
      <c r="BW208" s="568"/>
      <c r="BX208" s="568"/>
      <c r="BY208" s="568"/>
      <c r="BZ208" s="568"/>
      <c r="CA208" s="568"/>
      <c r="CB208" s="568"/>
      <c r="CC208" s="569"/>
    </row>
    <row r="209" spans="1:81" ht="18" x14ac:dyDescent="0.3">
      <c r="A209" s="116" t="s">
        <v>35</v>
      </c>
      <c r="B209" s="90"/>
      <c r="C209" s="90"/>
      <c r="D209" s="90"/>
      <c r="E209" s="90"/>
      <c r="F209" s="90"/>
      <c r="G209" s="90"/>
      <c r="H209" s="90"/>
      <c r="I209" s="90"/>
      <c r="J209" s="90"/>
      <c r="K209" s="90"/>
      <c r="L209" s="9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570"/>
      <c r="AM209" s="570"/>
      <c r="AN209" s="570"/>
      <c r="AO209" s="570"/>
      <c r="AP209" s="570"/>
      <c r="AQ209" s="570"/>
      <c r="AR209" s="570"/>
      <c r="AS209" s="570"/>
      <c r="AT209" s="570"/>
      <c r="AU209" s="570"/>
      <c r="AV209" s="570"/>
      <c r="AW209" s="571"/>
      <c r="AX209" s="110" t="s">
        <v>36</v>
      </c>
      <c r="AY209" s="106"/>
      <c r="AZ209" s="106"/>
      <c r="BA209" s="106"/>
      <c r="BB209" s="106"/>
      <c r="BC209" s="106"/>
      <c r="BD209" s="106"/>
      <c r="BE209" s="106"/>
      <c r="BF209" s="106"/>
      <c r="BG209" s="106"/>
      <c r="BH209" s="106"/>
      <c r="BI209" s="106"/>
      <c r="BJ209" s="107"/>
      <c r="BK209" s="108" t="s">
        <v>37</v>
      </c>
      <c r="BL209" s="103"/>
      <c r="BM209" s="99"/>
      <c r="BN209" s="99"/>
      <c r="BO209" s="99"/>
      <c r="BP209" s="99"/>
      <c r="BQ209" s="99"/>
      <c r="BR209" s="99"/>
      <c r="BS209" s="99"/>
      <c r="BT209" s="99"/>
      <c r="BU209" s="99"/>
      <c r="BV209" s="99"/>
      <c r="BW209" s="99"/>
      <c r="BX209" s="99"/>
      <c r="BY209" s="99"/>
      <c r="BZ209" s="99"/>
      <c r="CA209" s="99"/>
      <c r="CB209" s="99"/>
      <c r="CC209" s="117"/>
    </row>
    <row r="210" spans="1:81" x14ac:dyDescent="0.3">
      <c r="A210" s="590" t="s">
        <v>1818</v>
      </c>
      <c r="B210" s="591"/>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1"/>
      <c r="AL210" s="591"/>
      <c r="AM210" s="591"/>
      <c r="AN210" s="591"/>
      <c r="AO210" s="591"/>
      <c r="AP210" s="591"/>
      <c r="AQ210" s="591"/>
      <c r="AR210" s="591"/>
      <c r="AS210" s="591"/>
      <c r="AT210" s="591"/>
      <c r="AU210" s="591"/>
      <c r="AV210" s="591"/>
      <c r="AW210" s="592"/>
      <c r="AX210" s="596" t="s">
        <v>1301</v>
      </c>
      <c r="AY210" s="596"/>
      <c r="AZ210" s="596"/>
      <c r="BA210" s="596"/>
      <c r="BB210" s="596"/>
      <c r="BC210" s="596"/>
      <c r="BD210" s="596"/>
      <c r="BE210" s="596"/>
      <c r="BF210" s="596"/>
      <c r="BG210" s="596"/>
      <c r="BH210" s="596"/>
      <c r="BI210" s="596"/>
      <c r="BJ210" s="597"/>
      <c r="BK210" s="600" t="s">
        <v>1819</v>
      </c>
      <c r="BL210" s="601"/>
      <c r="BM210" s="601"/>
      <c r="BN210" s="601"/>
      <c r="BO210" s="601"/>
      <c r="BP210" s="601"/>
      <c r="BQ210" s="601"/>
      <c r="BR210" s="601"/>
      <c r="BS210" s="601"/>
      <c r="BT210" s="601"/>
      <c r="BU210" s="601"/>
      <c r="BV210" s="601"/>
      <c r="BW210" s="601"/>
      <c r="BX210" s="601"/>
      <c r="BY210" s="601"/>
      <c r="BZ210" s="601"/>
      <c r="CA210" s="601"/>
      <c r="CB210" s="601"/>
      <c r="CC210" s="602"/>
    </row>
    <row r="211" spans="1:81" x14ac:dyDescent="0.3">
      <c r="A211" s="593"/>
      <c r="B211" s="594"/>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594"/>
      <c r="AL211" s="594"/>
      <c r="AM211" s="594"/>
      <c r="AN211" s="594"/>
      <c r="AO211" s="594"/>
      <c r="AP211" s="594"/>
      <c r="AQ211" s="594"/>
      <c r="AR211" s="594"/>
      <c r="AS211" s="594"/>
      <c r="AT211" s="594"/>
      <c r="AU211" s="594"/>
      <c r="AV211" s="594"/>
      <c r="AW211" s="595"/>
      <c r="AX211" s="598"/>
      <c r="AY211" s="598"/>
      <c r="AZ211" s="598"/>
      <c r="BA211" s="598"/>
      <c r="BB211" s="598"/>
      <c r="BC211" s="598"/>
      <c r="BD211" s="598"/>
      <c r="BE211" s="598"/>
      <c r="BF211" s="598"/>
      <c r="BG211" s="598"/>
      <c r="BH211" s="598"/>
      <c r="BI211" s="598"/>
      <c r="BJ211" s="599"/>
      <c r="BK211" s="603"/>
      <c r="BL211" s="604"/>
      <c r="BM211" s="604"/>
      <c r="BN211" s="604"/>
      <c r="BO211" s="604"/>
      <c r="BP211" s="604"/>
      <c r="BQ211" s="604"/>
      <c r="BR211" s="604"/>
      <c r="BS211" s="604"/>
      <c r="BT211" s="604"/>
      <c r="BU211" s="604"/>
      <c r="BV211" s="604"/>
      <c r="BW211" s="604"/>
      <c r="BX211" s="604"/>
      <c r="BY211" s="604"/>
      <c r="BZ211" s="604"/>
      <c r="CA211" s="604"/>
      <c r="CB211" s="604"/>
      <c r="CC211" s="605"/>
    </row>
    <row r="212" spans="1:81" x14ac:dyDescent="0.3">
      <c r="A212" s="95"/>
      <c r="B212" s="96"/>
      <c r="C212" s="96"/>
      <c r="D212" s="96"/>
      <c r="E212" s="96"/>
      <c r="F212" s="96"/>
      <c r="G212" s="96"/>
      <c r="H212" s="96"/>
      <c r="I212" s="96"/>
      <c r="J212" s="96"/>
      <c r="K212" s="96"/>
      <c r="L212" s="96"/>
      <c r="M212" s="96"/>
      <c r="N212" s="96"/>
      <c r="O212" s="96"/>
      <c r="P212" s="96"/>
      <c r="Q212" s="96"/>
      <c r="R212" s="96"/>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4"/>
    </row>
    <row r="213" spans="1:81" ht="18" x14ac:dyDescent="0.35">
      <c r="A213" s="572" t="s">
        <v>38</v>
      </c>
      <c r="B213" s="573"/>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4"/>
      <c r="AG213" s="93"/>
      <c r="AH213" s="575" t="s">
        <v>39</v>
      </c>
      <c r="AI213" s="576"/>
      <c r="AJ213" s="576"/>
      <c r="AK213" s="576"/>
      <c r="AL213" s="576"/>
      <c r="AM213" s="576"/>
      <c r="AN213" s="576"/>
      <c r="AO213" s="576"/>
      <c r="AP213" s="576"/>
      <c r="AQ213" s="576"/>
      <c r="AR213" s="576"/>
      <c r="AS213" s="576"/>
      <c r="AT213" s="576"/>
      <c r="AU213" s="576"/>
      <c r="AV213" s="576"/>
      <c r="AW213" s="576"/>
      <c r="AX213" s="576"/>
      <c r="AY213" s="576"/>
      <c r="AZ213" s="576"/>
      <c r="BA213" s="576"/>
      <c r="BB213" s="576"/>
      <c r="BC213" s="576"/>
      <c r="BD213" s="576"/>
      <c r="BE213" s="576"/>
      <c r="BF213" s="576"/>
      <c r="BG213" s="576"/>
      <c r="BH213" s="576"/>
      <c r="BI213" s="576"/>
      <c r="BJ213" s="576"/>
      <c r="BK213" s="576"/>
      <c r="BL213" s="576"/>
      <c r="BM213" s="576"/>
      <c r="BN213" s="576"/>
      <c r="BO213" s="576"/>
      <c r="BP213" s="576"/>
      <c r="BQ213" s="576"/>
      <c r="BR213" s="576"/>
      <c r="BS213" s="576"/>
      <c r="BT213" s="576"/>
      <c r="BU213" s="576"/>
      <c r="BV213" s="576"/>
      <c r="BW213" s="576"/>
      <c r="BX213" s="576"/>
      <c r="BY213" s="576"/>
      <c r="BZ213" s="576"/>
      <c r="CA213" s="576"/>
      <c r="CB213" s="576"/>
      <c r="CC213" s="577"/>
    </row>
    <row r="214" spans="1:81" ht="18" x14ac:dyDescent="0.3">
      <c r="A214" s="119">
        <v>1</v>
      </c>
      <c r="B214" s="542" t="s">
        <v>1824</v>
      </c>
      <c r="C214" s="542"/>
      <c r="D214" s="542"/>
      <c r="E214" s="542"/>
      <c r="F214" s="542"/>
      <c r="G214" s="542"/>
      <c r="H214" s="542"/>
      <c r="I214" s="542"/>
      <c r="J214" s="542"/>
      <c r="K214" s="542"/>
      <c r="L214" s="542"/>
      <c r="M214" s="542"/>
      <c r="N214" s="542"/>
      <c r="O214" s="542"/>
      <c r="P214" s="542"/>
      <c r="Q214" s="542"/>
      <c r="R214" s="542"/>
      <c r="S214" s="542"/>
      <c r="T214" s="542"/>
      <c r="U214" s="542"/>
      <c r="V214" s="542"/>
      <c r="W214" s="542"/>
      <c r="X214" s="542"/>
      <c r="Y214" s="542"/>
      <c r="Z214" s="542"/>
      <c r="AA214" s="542"/>
      <c r="AB214" s="542"/>
      <c r="AC214" s="542"/>
      <c r="AD214" s="542"/>
      <c r="AE214" s="542"/>
      <c r="AF214" s="542"/>
      <c r="AG214" s="93"/>
      <c r="AH214" s="111" t="s">
        <v>40</v>
      </c>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537">
        <v>147336</v>
      </c>
      <c r="BQ214" s="537"/>
      <c r="BR214" s="537"/>
      <c r="BS214" s="537"/>
      <c r="BT214" s="537"/>
      <c r="BU214" s="537"/>
      <c r="BV214" s="537"/>
      <c r="BW214" s="537"/>
      <c r="BX214" s="537"/>
      <c r="BY214" s="537"/>
      <c r="BZ214" s="537"/>
      <c r="CA214" s="537"/>
      <c r="CB214" s="537"/>
      <c r="CC214" s="538"/>
    </row>
    <row r="215" spans="1:81" ht="18" x14ac:dyDescent="0.3">
      <c r="A215" s="120">
        <v>2</v>
      </c>
      <c r="B215" s="532"/>
      <c r="C215" s="533"/>
      <c r="D215" s="533"/>
      <c r="E215" s="533"/>
      <c r="F215" s="533"/>
      <c r="G215" s="533"/>
      <c r="H215" s="533"/>
      <c r="I215" s="533"/>
      <c r="J215" s="533"/>
      <c r="K215" s="533"/>
      <c r="L215" s="533"/>
      <c r="M215" s="533"/>
      <c r="N215" s="533"/>
      <c r="O215" s="533"/>
      <c r="P215" s="533"/>
      <c r="Q215" s="533"/>
      <c r="R215" s="533"/>
      <c r="S215" s="533"/>
      <c r="T215" s="533"/>
      <c r="U215" s="533"/>
      <c r="V215" s="533"/>
      <c r="W215" s="533"/>
      <c r="X215" s="533"/>
      <c r="Y215" s="533"/>
      <c r="Z215" s="533"/>
      <c r="AA215" s="533"/>
      <c r="AB215" s="533"/>
      <c r="AC215" s="533"/>
      <c r="AD215" s="533"/>
      <c r="AE215" s="533"/>
      <c r="AF215" s="534"/>
      <c r="AG215" s="93"/>
      <c r="AH215" s="111" t="s">
        <v>41</v>
      </c>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537">
        <v>30214</v>
      </c>
      <c r="BQ215" s="537"/>
      <c r="BR215" s="537"/>
      <c r="BS215" s="537"/>
      <c r="BT215" s="537"/>
      <c r="BU215" s="537"/>
      <c r="BV215" s="537"/>
      <c r="BW215" s="537"/>
      <c r="BX215" s="537"/>
      <c r="BY215" s="537"/>
      <c r="BZ215" s="537"/>
      <c r="CA215" s="537"/>
      <c r="CB215" s="537"/>
      <c r="CC215" s="538"/>
    </row>
    <row r="216" spans="1:81" ht="18" x14ac:dyDescent="0.3">
      <c r="A216" s="120">
        <v>3</v>
      </c>
      <c r="B216" s="532"/>
      <c r="C216" s="533"/>
      <c r="D216" s="533"/>
      <c r="E216" s="533"/>
      <c r="F216" s="533"/>
      <c r="G216" s="533"/>
      <c r="H216" s="533"/>
      <c r="I216" s="533"/>
      <c r="J216" s="533"/>
      <c r="K216" s="533"/>
      <c r="L216" s="533"/>
      <c r="M216" s="533"/>
      <c r="N216" s="533"/>
      <c r="O216" s="533"/>
      <c r="P216" s="533"/>
      <c r="Q216" s="533"/>
      <c r="R216" s="533"/>
      <c r="S216" s="533"/>
      <c r="T216" s="533"/>
      <c r="U216" s="533"/>
      <c r="V216" s="533"/>
      <c r="W216" s="533"/>
      <c r="X216" s="533"/>
      <c r="Y216" s="533"/>
      <c r="Z216" s="533"/>
      <c r="AA216" s="533"/>
      <c r="AB216" s="533"/>
      <c r="AC216" s="533"/>
      <c r="AD216" s="533"/>
      <c r="AE216" s="533"/>
      <c r="AF216" s="534"/>
      <c r="AG216" s="93"/>
      <c r="AH216" s="111" t="s">
        <v>42</v>
      </c>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537">
        <v>24016</v>
      </c>
      <c r="BQ216" s="537"/>
      <c r="BR216" s="537"/>
      <c r="BS216" s="537"/>
      <c r="BT216" s="537"/>
      <c r="BU216" s="537"/>
      <c r="BV216" s="537"/>
      <c r="BW216" s="537"/>
      <c r="BX216" s="537"/>
      <c r="BY216" s="537"/>
      <c r="BZ216" s="537"/>
      <c r="CA216" s="537"/>
      <c r="CB216" s="537"/>
      <c r="CC216" s="538"/>
    </row>
    <row r="217" spans="1:81" ht="18" x14ac:dyDescent="0.35">
      <c r="A217" s="120">
        <v>4</v>
      </c>
      <c r="B217" s="532"/>
      <c r="C217" s="533"/>
      <c r="D217" s="533"/>
      <c r="E217" s="533"/>
      <c r="F217" s="533"/>
      <c r="G217" s="533"/>
      <c r="H217" s="533"/>
      <c r="I217" s="533"/>
      <c r="J217" s="533"/>
      <c r="K217" s="533"/>
      <c r="L217" s="533"/>
      <c r="M217" s="533"/>
      <c r="N217" s="533"/>
      <c r="O217" s="533"/>
      <c r="P217" s="533"/>
      <c r="Q217" s="533"/>
      <c r="R217" s="533"/>
      <c r="S217" s="533"/>
      <c r="T217" s="533"/>
      <c r="U217" s="533"/>
      <c r="V217" s="533"/>
      <c r="W217" s="533"/>
      <c r="X217" s="533"/>
      <c r="Y217" s="533"/>
      <c r="Z217" s="533"/>
      <c r="AA217" s="533"/>
      <c r="AB217" s="533"/>
      <c r="AC217" s="533"/>
      <c r="AD217" s="533"/>
      <c r="AE217" s="533"/>
      <c r="AF217" s="534"/>
      <c r="AG217" s="93"/>
      <c r="AH217" s="535" t="s">
        <v>43</v>
      </c>
      <c r="AI217" s="536"/>
      <c r="AJ217" s="536"/>
      <c r="AK217" s="536"/>
      <c r="AL217" s="536"/>
      <c r="AM217" s="536"/>
      <c r="AN217" s="536"/>
      <c r="AO217" s="536"/>
      <c r="AP217" s="536"/>
      <c r="AQ217" s="536"/>
      <c r="AR217" s="536"/>
      <c r="AS217" s="536"/>
      <c r="AT217" s="536"/>
      <c r="AU217" s="536"/>
      <c r="AV217" s="536"/>
      <c r="AW217" s="536"/>
      <c r="AX217" s="536"/>
      <c r="AY217" s="536"/>
      <c r="AZ217" s="536"/>
      <c r="BA217" s="536"/>
      <c r="BB217" s="536"/>
      <c r="BC217" s="536"/>
      <c r="BD217" s="536"/>
      <c r="BE217" s="536"/>
      <c r="BF217" s="536"/>
      <c r="BG217" s="536"/>
      <c r="BH217" s="536"/>
      <c r="BI217" s="536"/>
      <c r="BJ217" s="536"/>
      <c r="BK217" s="536"/>
      <c r="BL217" s="536"/>
      <c r="BM217" s="536"/>
      <c r="BN217" s="536"/>
      <c r="BO217" s="536"/>
      <c r="BP217" s="537">
        <v>4396</v>
      </c>
      <c r="BQ217" s="537"/>
      <c r="BR217" s="537"/>
      <c r="BS217" s="537"/>
      <c r="BT217" s="537"/>
      <c r="BU217" s="537"/>
      <c r="BV217" s="537"/>
      <c r="BW217" s="537"/>
      <c r="BX217" s="537"/>
      <c r="BY217" s="537"/>
      <c r="BZ217" s="537"/>
      <c r="CA217" s="537"/>
      <c r="CB217" s="537"/>
      <c r="CC217" s="538"/>
    </row>
    <row r="218" spans="1:81" ht="18" x14ac:dyDescent="0.3">
      <c r="A218" s="120">
        <v>5</v>
      </c>
      <c r="B218" s="532"/>
      <c r="C218" s="533"/>
      <c r="D218" s="533"/>
      <c r="E218" s="533"/>
      <c r="F218" s="533"/>
      <c r="G218" s="533"/>
      <c r="H218" s="533"/>
      <c r="I218" s="533"/>
      <c r="J218" s="533"/>
      <c r="K218" s="533"/>
      <c r="L218" s="533"/>
      <c r="M218" s="533"/>
      <c r="N218" s="533"/>
      <c r="O218" s="533"/>
      <c r="P218" s="533"/>
      <c r="Q218" s="533"/>
      <c r="R218" s="533"/>
      <c r="S218" s="533"/>
      <c r="T218" s="533"/>
      <c r="U218" s="533"/>
      <c r="V218" s="533"/>
      <c r="W218" s="533"/>
      <c r="X218" s="533"/>
      <c r="Y218" s="533"/>
      <c r="Z218" s="533"/>
      <c r="AA218" s="533"/>
      <c r="AB218" s="533"/>
      <c r="AC218" s="533"/>
      <c r="AD218" s="533"/>
      <c r="AE218" s="533"/>
      <c r="AF218" s="534"/>
      <c r="AG218" s="93"/>
      <c r="AH218" s="111" t="s">
        <v>44</v>
      </c>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537">
        <v>20000</v>
      </c>
      <c r="BQ218" s="537"/>
      <c r="BR218" s="537"/>
      <c r="BS218" s="537"/>
      <c r="BT218" s="537"/>
      <c r="BU218" s="537"/>
      <c r="BV218" s="537"/>
      <c r="BW218" s="537"/>
      <c r="BX218" s="537"/>
      <c r="BY218" s="537"/>
      <c r="BZ218" s="537"/>
      <c r="CA218" s="537"/>
      <c r="CB218" s="537"/>
      <c r="CC218" s="538"/>
    </row>
    <row r="219" spans="1:81" ht="18" x14ac:dyDescent="0.3">
      <c r="A219" s="120">
        <v>6</v>
      </c>
      <c r="B219" s="532"/>
      <c r="C219" s="533"/>
      <c r="D219" s="533"/>
      <c r="E219" s="533"/>
      <c r="F219" s="533"/>
      <c r="G219" s="533"/>
      <c r="H219" s="533"/>
      <c r="I219" s="533"/>
      <c r="J219" s="533"/>
      <c r="K219" s="533"/>
      <c r="L219" s="533"/>
      <c r="M219" s="533"/>
      <c r="N219" s="533"/>
      <c r="O219" s="533"/>
      <c r="P219" s="533"/>
      <c r="Q219" s="533"/>
      <c r="R219" s="533"/>
      <c r="S219" s="533"/>
      <c r="T219" s="533"/>
      <c r="U219" s="533"/>
      <c r="V219" s="533"/>
      <c r="W219" s="533"/>
      <c r="X219" s="533"/>
      <c r="Y219" s="533"/>
      <c r="Z219" s="533"/>
      <c r="AA219" s="533"/>
      <c r="AB219" s="533"/>
      <c r="AC219" s="533"/>
      <c r="AD219" s="533"/>
      <c r="AE219" s="533"/>
      <c r="AF219" s="534"/>
      <c r="AG219" s="93"/>
      <c r="AH219" s="111" t="s">
        <v>45</v>
      </c>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537">
        <v>0</v>
      </c>
      <c r="BQ219" s="537"/>
      <c r="BR219" s="537"/>
      <c r="BS219" s="537"/>
      <c r="BT219" s="537"/>
      <c r="BU219" s="537"/>
      <c r="BV219" s="537"/>
      <c r="BW219" s="537"/>
      <c r="BX219" s="537"/>
      <c r="BY219" s="537"/>
      <c r="BZ219" s="537"/>
      <c r="CA219" s="537"/>
      <c r="CB219" s="537"/>
      <c r="CC219" s="538"/>
    </row>
    <row r="220" spans="1:81" ht="18" x14ac:dyDescent="0.3">
      <c r="A220" s="120">
        <v>7</v>
      </c>
      <c r="B220" s="542"/>
      <c r="C220" s="542"/>
      <c r="D220" s="542"/>
      <c r="E220" s="542"/>
      <c r="F220" s="542"/>
      <c r="G220" s="542"/>
      <c r="H220" s="542"/>
      <c r="I220" s="542"/>
      <c r="J220" s="542"/>
      <c r="K220" s="542"/>
      <c r="L220" s="542"/>
      <c r="M220" s="542"/>
      <c r="N220" s="542"/>
      <c r="O220" s="542"/>
      <c r="P220" s="542"/>
      <c r="Q220" s="542"/>
      <c r="R220" s="542"/>
      <c r="S220" s="542"/>
      <c r="T220" s="542"/>
      <c r="U220" s="542"/>
      <c r="V220" s="542"/>
      <c r="W220" s="542"/>
      <c r="X220" s="542"/>
      <c r="Y220" s="542"/>
      <c r="Z220" s="542"/>
      <c r="AA220" s="542"/>
      <c r="AB220" s="542"/>
      <c r="AC220" s="542"/>
      <c r="AD220" s="542"/>
      <c r="AE220" s="542"/>
      <c r="AF220" s="542"/>
      <c r="AG220" s="93"/>
      <c r="AH220" s="111" t="s">
        <v>46</v>
      </c>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537">
        <v>0</v>
      </c>
      <c r="BQ220" s="537"/>
      <c r="BR220" s="537"/>
      <c r="BS220" s="537"/>
      <c r="BT220" s="537"/>
      <c r="BU220" s="537"/>
      <c r="BV220" s="537"/>
      <c r="BW220" s="537"/>
      <c r="BX220" s="537"/>
      <c r="BY220" s="537"/>
      <c r="BZ220" s="537"/>
      <c r="CA220" s="537"/>
      <c r="CB220" s="537"/>
      <c r="CC220" s="538"/>
    </row>
    <row r="221" spans="1:81" ht="18" x14ac:dyDescent="0.3">
      <c r="A221" s="120">
        <v>8</v>
      </c>
      <c r="B221" s="542"/>
      <c r="C221" s="542"/>
      <c r="D221" s="542"/>
      <c r="E221" s="542"/>
      <c r="F221" s="542"/>
      <c r="G221" s="542"/>
      <c r="H221" s="542"/>
      <c r="I221" s="542"/>
      <c r="J221" s="542"/>
      <c r="K221" s="542"/>
      <c r="L221" s="542"/>
      <c r="M221" s="542"/>
      <c r="N221" s="542"/>
      <c r="O221" s="542"/>
      <c r="P221" s="542"/>
      <c r="Q221" s="542"/>
      <c r="R221" s="542"/>
      <c r="S221" s="542"/>
      <c r="T221" s="542"/>
      <c r="U221" s="542"/>
      <c r="V221" s="542"/>
      <c r="W221" s="542"/>
      <c r="X221" s="542"/>
      <c r="Y221" s="542"/>
      <c r="Z221" s="542"/>
      <c r="AA221" s="542"/>
      <c r="AB221" s="542"/>
      <c r="AC221" s="542"/>
      <c r="AD221" s="542"/>
      <c r="AE221" s="542"/>
      <c r="AF221" s="542"/>
      <c r="AG221" s="93"/>
      <c r="AH221" s="111" t="s">
        <v>47</v>
      </c>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537">
        <v>0</v>
      </c>
      <c r="BQ221" s="537"/>
      <c r="BR221" s="537"/>
      <c r="BS221" s="537"/>
      <c r="BT221" s="537"/>
      <c r="BU221" s="537"/>
      <c r="BV221" s="537"/>
      <c r="BW221" s="537"/>
      <c r="BX221" s="537"/>
      <c r="BY221" s="537"/>
      <c r="BZ221" s="537"/>
      <c r="CA221" s="537"/>
      <c r="CB221" s="537"/>
      <c r="CC221" s="538"/>
    </row>
    <row r="222" spans="1:81" ht="18" x14ac:dyDescent="0.3">
      <c r="A222" s="120">
        <v>9</v>
      </c>
      <c r="B222" s="542"/>
      <c r="C222" s="542"/>
      <c r="D222" s="542"/>
      <c r="E222" s="542"/>
      <c r="F222" s="542"/>
      <c r="G222" s="542"/>
      <c r="H222" s="542"/>
      <c r="I222" s="542"/>
      <c r="J222" s="542"/>
      <c r="K222" s="542"/>
      <c r="L222" s="542"/>
      <c r="M222" s="542"/>
      <c r="N222" s="542"/>
      <c r="O222" s="542"/>
      <c r="P222" s="542"/>
      <c r="Q222" s="542"/>
      <c r="R222" s="542"/>
      <c r="S222" s="542"/>
      <c r="T222" s="542"/>
      <c r="U222" s="542"/>
      <c r="V222" s="542"/>
      <c r="W222" s="542"/>
      <c r="X222" s="542"/>
      <c r="Y222" s="542"/>
      <c r="Z222" s="542"/>
      <c r="AA222" s="542"/>
      <c r="AB222" s="542"/>
      <c r="AC222" s="542"/>
      <c r="AD222" s="542"/>
      <c r="AE222" s="542"/>
      <c r="AF222" s="542"/>
      <c r="AG222" s="93"/>
      <c r="AH222" s="111" t="s">
        <v>48</v>
      </c>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537">
        <v>0</v>
      </c>
      <c r="BQ222" s="537"/>
      <c r="BR222" s="537"/>
      <c r="BS222" s="537"/>
      <c r="BT222" s="537"/>
      <c r="BU222" s="537"/>
      <c r="BV222" s="537"/>
      <c r="BW222" s="537"/>
      <c r="BX222" s="537"/>
      <c r="BY222" s="537"/>
      <c r="BZ222" s="537"/>
      <c r="CA222" s="537"/>
      <c r="CB222" s="537"/>
      <c r="CC222" s="538"/>
    </row>
    <row r="223" spans="1:81" ht="18" x14ac:dyDescent="0.35">
      <c r="A223" s="121">
        <v>10</v>
      </c>
      <c r="B223" s="542"/>
      <c r="C223" s="542"/>
      <c r="D223" s="542"/>
      <c r="E223" s="542"/>
      <c r="F223" s="542"/>
      <c r="G223" s="542"/>
      <c r="H223" s="542"/>
      <c r="I223" s="542"/>
      <c r="J223" s="542"/>
      <c r="K223" s="542"/>
      <c r="L223" s="542"/>
      <c r="M223" s="542"/>
      <c r="N223" s="542"/>
      <c r="O223" s="542"/>
      <c r="P223" s="542"/>
      <c r="Q223" s="542"/>
      <c r="R223" s="542"/>
      <c r="S223" s="542"/>
      <c r="T223" s="542"/>
      <c r="U223" s="542"/>
      <c r="V223" s="542"/>
      <c r="W223" s="542"/>
      <c r="X223" s="542"/>
      <c r="Y223" s="542"/>
      <c r="Z223" s="542"/>
      <c r="AA223" s="542"/>
      <c r="AB223" s="542"/>
      <c r="AC223" s="542"/>
      <c r="AD223" s="542"/>
      <c r="AE223" s="542"/>
      <c r="AF223" s="542"/>
      <c r="AG223" s="112"/>
      <c r="AH223" s="543" t="s">
        <v>49</v>
      </c>
      <c r="AI223" s="544"/>
      <c r="AJ223" s="544"/>
      <c r="AK223" s="544"/>
      <c r="AL223" s="544"/>
      <c r="AM223" s="544"/>
      <c r="AN223" s="544"/>
      <c r="AO223" s="544"/>
      <c r="AP223" s="544"/>
      <c r="AQ223" s="544"/>
      <c r="AR223" s="544"/>
      <c r="AS223" s="544"/>
      <c r="AT223" s="544"/>
      <c r="AU223" s="544"/>
      <c r="AV223" s="544"/>
      <c r="AW223" s="544"/>
      <c r="AX223" s="544"/>
      <c r="AY223" s="544"/>
      <c r="AZ223" s="544"/>
      <c r="BA223" s="544"/>
      <c r="BB223" s="544"/>
      <c r="BC223" s="544"/>
      <c r="BD223" s="544"/>
      <c r="BE223" s="544"/>
      <c r="BF223" s="544"/>
      <c r="BG223" s="544"/>
      <c r="BH223" s="544"/>
      <c r="BI223" s="544"/>
      <c r="BJ223" s="544"/>
      <c r="BK223" s="544"/>
      <c r="BL223" s="544"/>
      <c r="BM223" s="544"/>
      <c r="BN223" s="544"/>
      <c r="BO223" s="544"/>
      <c r="BP223" s="545">
        <f>SUM(BP214:CC222)</f>
        <v>225962</v>
      </c>
      <c r="BQ223" s="545"/>
      <c r="BR223" s="545"/>
      <c r="BS223" s="545"/>
      <c r="BT223" s="545"/>
      <c r="BU223" s="545"/>
      <c r="BV223" s="545"/>
      <c r="BW223" s="545"/>
      <c r="BX223" s="545"/>
      <c r="BY223" s="545"/>
      <c r="BZ223" s="545"/>
      <c r="CA223" s="545"/>
      <c r="CB223" s="545"/>
      <c r="CC223" s="546"/>
    </row>
    <row r="224" spans="1:81" ht="15" thickBot="1" x14ac:dyDescent="0.35">
      <c r="A224" s="122">
        <v>11</v>
      </c>
      <c r="B224" s="539"/>
      <c r="C224" s="540"/>
      <c r="D224" s="540"/>
      <c r="E224" s="540"/>
      <c r="F224" s="540"/>
      <c r="G224" s="540"/>
      <c r="H224" s="540"/>
      <c r="I224" s="540"/>
      <c r="J224" s="540"/>
      <c r="K224" s="540"/>
      <c r="L224" s="540"/>
      <c r="M224" s="540"/>
      <c r="N224" s="540"/>
      <c r="O224" s="540"/>
      <c r="P224" s="540"/>
      <c r="Q224" s="540"/>
      <c r="R224" s="540"/>
      <c r="S224" s="540"/>
      <c r="T224" s="540"/>
      <c r="U224" s="540"/>
      <c r="V224" s="540"/>
      <c r="W224" s="540"/>
      <c r="X224" s="540"/>
      <c r="Y224" s="540"/>
      <c r="Z224" s="540"/>
      <c r="AA224" s="540"/>
      <c r="AB224" s="540"/>
      <c r="AC224" s="540"/>
      <c r="AD224" s="540"/>
      <c r="AE224" s="540"/>
      <c r="AF224" s="541"/>
      <c r="AG224" s="123"/>
      <c r="AH224" s="124"/>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c r="BU224" s="123"/>
      <c r="BV224" s="123"/>
      <c r="BW224" s="123"/>
      <c r="BX224" s="123"/>
      <c r="BY224" s="123"/>
      <c r="BZ224" s="123"/>
      <c r="CA224" s="123"/>
      <c r="CB224" s="123"/>
      <c r="CC224" s="125"/>
    </row>
    <row r="225" ht="15" thickTop="1" x14ac:dyDescent="0.3"/>
  </sheetData>
  <mergeCells count="268">
    <mergeCell ref="B224:AF224"/>
    <mergeCell ref="B221:AF221"/>
    <mergeCell ref="BP221:CC221"/>
    <mergeCell ref="B222:AF222"/>
    <mergeCell ref="BP222:CC222"/>
    <mergeCell ref="B223:AF223"/>
    <mergeCell ref="AH223:BO223"/>
    <mergeCell ref="BP223:CC223"/>
    <mergeCell ref="B218:AF218"/>
    <mergeCell ref="BP218:CC218"/>
    <mergeCell ref="B219:AF219"/>
    <mergeCell ref="BP219:CC219"/>
    <mergeCell ref="B220:AF220"/>
    <mergeCell ref="BP220:CC220"/>
    <mergeCell ref="B216:AF216"/>
    <mergeCell ref="BP216:CC216"/>
    <mergeCell ref="B217:AF217"/>
    <mergeCell ref="AH217:BO217"/>
    <mergeCell ref="BP217:CC217"/>
    <mergeCell ref="A213:AF213"/>
    <mergeCell ref="AH213:CC213"/>
    <mergeCell ref="B214:AF214"/>
    <mergeCell ref="BP214:CC214"/>
    <mergeCell ref="B215:AF215"/>
    <mergeCell ref="BP215:CC215"/>
    <mergeCell ref="A208:CC208"/>
    <mergeCell ref="M209:AW209"/>
    <mergeCell ref="A210:AW211"/>
    <mergeCell ref="AX210:BJ211"/>
    <mergeCell ref="BK210:CC211"/>
    <mergeCell ref="K197:CC197"/>
    <mergeCell ref="A199:AL204"/>
    <mergeCell ref="AM199:CC201"/>
    <mergeCell ref="AM203:CC204"/>
    <mergeCell ref="N206:BJ207"/>
    <mergeCell ref="BL207:CC207"/>
    <mergeCell ref="B192:AF192"/>
    <mergeCell ref="A195:AK195"/>
    <mergeCell ref="AM195:CC195"/>
    <mergeCell ref="B189:AF189"/>
    <mergeCell ref="BP189:CC189"/>
    <mergeCell ref="B190:AF190"/>
    <mergeCell ref="BP190:CC190"/>
    <mergeCell ref="B191:AF191"/>
    <mergeCell ref="AH191:BO191"/>
    <mergeCell ref="BP191:CC191"/>
    <mergeCell ref="B186:AF186"/>
    <mergeCell ref="BP186:CC186"/>
    <mergeCell ref="B187:AF187"/>
    <mergeCell ref="BP187:CC187"/>
    <mergeCell ref="B188:AF188"/>
    <mergeCell ref="BP188:CC188"/>
    <mergeCell ref="B184:AF184"/>
    <mergeCell ref="BP184:CC184"/>
    <mergeCell ref="B185:AF185"/>
    <mergeCell ref="AH185:BO185"/>
    <mergeCell ref="BP185:CC185"/>
    <mergeCell ref="A181:AF181"/>
    <mergeCell ref="AH181:CC181"/>
    <mergeCell ref="B182:AF182"/>
    <mergeCell ref="BP182:CC182"/>
    <mergeCell ref="B183:AF183"/>
    <mergeCell ref="BP183:CC183"/>
    <mergeCell ref="A176:CC176"/>
    <mergeCell ref="M177:AW177"/>
    <mergeCell ref="A178:AW179"/>
    <mergeCell ref="AX178:BJ179"/>
    <mergeCell ref="BK178:CC179"/>
    <mergeCell ref="K165:CC165"/>
    <mergeCell ref="A167:AL172"/>
    <mergeCell ref="AM167:CC169"/>
    <mergeCell ref="AM171:CC172"/>
    <mergeCell ref="N174:BJ175"/>
    <mergeCell ref="BL175:CC175"/>
    <mergeCell ref="B161:AF161"/>
    <mergeCell ref="A163:AK163"/>
    <mergeCell ref="AM163:CC163"/>
    <mergeCell ref="B158:AF158"/>
    <mergeCell ref="BP158:CC158"/>
    <mergeCell ref="B159:AF159"/>
    <mergeCell ref="BP159:CC159"/>
    <mergeCell ref="B160:AF160"/>
    <mergeCell ref="AH160:BO160"/>
    <mergeCell ref="BP160:CC160"/>
    <mergeCell ref="B155:AF155"/>
    <mergeCell ref="BP155:CC155"/>
    <mergeCell ref="B156:AF156"/>
    <mergeCell ref="BP156:CC156"/>
    <mergeCell ref="B157:AF157"/>
    <mergeCell ref="BP157:CC157"/>
    <mergeCell ref="B153:AF153"/>
    <mergeCell ref="BP153:CC153"/>
    <mergeCell ref="B154:AF154"/>
    <mergeCell ref="AH154:BO154"/>
    <mergeCell ref="BP154:CC154"/>
    <mergeCell ref="A150:AF150"/>
    <mergeCell ref="AH150:CC150"/>
    <mergeCell ref="B151:AF151"/>
    <mergeCell ref="BP151:CC151"/>
    <mergeCell ref="B152:AF152"/>
    <mergeCell ref="BP152:CC152"/>
    <mergeCell ref="A145:CC145"/>
    <mergeCell ref="M146:AW146"/>
    <mergeCell ref="A147:AW148"/>
    <mergeCell ref="AX147:BJ148"/>
    <mergeCell ref="BK147:CC148"/>
    <mergeCell ref="K134:CC134"/>
    <mergeCell ref="A136:AL141"/>
    <mergeCell ref="AM136:CC138"/>
    <mergeCell ref="AM140:CC141"/>
    <mergeCell ref="N143:BJ144"/>
    <mergeCell ref="BL144:CC144"/>
    <mergeCell ref="B130:AF130"/>
    <mergeCell ref="A132:AK132"/>
    <mergeCell ref="AM132:CC132"/>
    <mergeCell ref="B127:AF127"/>
    <mergeCell ref="BP127:CC127"/>
    <mergeCell ref="B128:AF128"/>
    <mergeCell ref="BP128:CC128"/>
    <mergeCell ref="B129:AF129"/>
    <mergeCell ref="AH129:BO129"/>
    <mergeCell ref="BP129:CC129"/>
    <mergeCell ref="B124:AF124"/>
    <mergeCell ref="BP124:CC124"/>
    <mergeCell ref="B125:AF125"/>
    <mergeCell ref="BP125:CC125"/>
    <mergeCell ref="B126:AF126"/>
    <mergeCell ref="BP126:CC126"/>
    <mergeCell ref="B122:AF122"/>
    <mergeCell ref="BP122:CC122"/>
    <mergeCell ref="B123:AF123"/>
    <mergeCell ref="AH123:BO123"/>
    <mergeCell ref="BP123:CC123"/>
    <mergeCell ref="A119:AF119"/>
    <mergeCell ref="AH119:CC119"/>
    <mergeCell ref="B120:AF120"/>
    <mergeCell ref="BP120:CC120"/>
    <mergeCell ref="B121:AF121"/>
    <mergeCell ref="BP121:CC121"/>
    <mergeCell ref="A114:CC114"/>
    <mergeCell ref="M115:AW115"/>
    <mergeCell ref="A116:AW117"/>
    <mergeCell ref="AX116:BJ117"/>
    <mergeCell ref="BK116:CC117"/>
    <mergeCell ref="K103:CC103"/>
    <mergeCell ref="A105:AL110"/>
    <mergeCell ref="AM105:CC107"/>
    <mergeCell ref="AM109:CC110"/>
    <mergeCell ref="N112:BJ113"/>
    <mergeCell ref="BL113:CC113"/>
    <mergeCell ref="B98:AF98"/>
    <mergeCell ref="A101:AK101"/>
    <mergeCell ref="AM101:CC101"/>
    <mergeCell ref="B95:AF95"/>
    <mergeCell ref="BP95:CC95"/>
    <mergeCell ref="B96:AF96"/>
    <mergeCell ref="BP96:CC96"/>
    <mergeCell ref="B97:AF97"/>
    <mergeCell ref="AH97:BO97"/>
    <mergeCell ref="BP97:CC97"/>
    <mergeCell ref="B92:AF92"/>
    <mergeCell ref="BP92:CC92"/>
    <mergeCell ref="B93:AF93"/>
    <mergeCell ref="BP93:CC93"/>
    <mergeCell ref="B94:AF94"/>
    <mergeCell ref="BP94:CC94"/>
    <mergeCell ref="B90:AF90"/>
    <mergeCell ref="BP90:CC90"/>
    <mergeCell ref="B91:AF91"/>
    <mergeCell ref="AH91:BO91"/>
    <mergeCell ref="BP91:CC91"/>
    <mergeCell ref="A87:AF87"/>
    <mergeCell ref="AH87:CC87"/>
    <mergeCell ref="B88:AF88"/>
    <mergeCell ref="BP88:CC88"/>
    <mergeCell ref="B89:AF89"/>
    <mergeCell ref="BP89:CC89"/>
    <mergeCell ref="N80:BJ81"/>
    <mergeCell ref="BL81:CC81"/>
    <mergeCell ref="A82:CC82"/>
    <mergeCell ref="M83:AW83"/>
    <mergeCell ref="A84:AW85"/>
    <mergeCell ref="AX84:BJ85"/>
    <mergeCell ref="BK84:CC85"/>
    <mergeCell ref="A69:AK69"/>
    <mergeCell ref="AM69:CC69"/>
    <mergeCell ref="K71:CC71"/>
    <mergeCell ref="A73:AL78"/>
    <mergeCell ref="AM73:CC75"/>
    <mergeCell ref="AM77:CC78"/>
    <mergeCell ref="AH66:BO66"/>
    <mergeCell ref="BP66:CC66"/>
    <mergeCell ref="B67:AF67"/>
    <mergeCell ref="B66:AF66"/>
    <mergeCell ref="A38:AK38"/>
    <mergeCell ref="AM38:CC38"/>
    <mergeCell ref="K40:CC40"/>
    <mergeCell ref="A42:AL47"/>
    <mergeCell ref="AM42:CC44"/>
    <mergeCell ref="AM46:CC47"/>
    <mergeCell ref="N49:BJ50"/>
    <mergeCell ref="BL50:CC50"/>
    <mergeCell ref="A51:CC51"/>
    <mergeCell ref="M52:AW52"/>
    <mergeCell ref="A53:AW54"/>
    <mergeCell ref="AX53:BJ54"/>
    <mergeCell ref="BK53:CC54"/>
    <mergeCell ref="B63:AF63"/>
    <mergeCell ref="BP63:CC63"/>
    <mergeCell ref="B64:AF64"/>
    <mergeCell ref="BP64:CC64"/>
    <mergeCell ref="B65:AF65"/>
    <mergeCell ref="BP65:CC65"/>
    <mergeCell ref="B60:AF60"/>
    <mergeCell ref="BP60:CC60"/>
    <mergeCell ref="B61:AF61"/>
    <mergeCell ref="BP61:CC61"/>
    <mergeCell ref="B62:AF62"/>
    <mergeCell ref="BP62:CC62"/>
    <mergeCell ref="AH60:BO60"/>
    <mergeCell ref="B58:AF58"/>
    <mergeCell ref="BP58:CC58"/>
    <mergeCell ref="B59:AF59"/>
    <mergeCell ref="BP59:CC59"/>
    <mergeCell ref="B57:AF57"/>
    <mergeCell ref="BP57:CC57"/>
    <mergeCell ref="A56:AF56"/>
    <mergeCell ref="AH56:CC56"/>
    <mergeCell ref="A10:AL15"/>
    <mergeCell ref="AM10:CC12"/>
    <mergeCell ref="AM14:CC15"/>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A1:CC2"/>
    <mergeCell ref="A3:AU3"/>
    <mergeCell ref="A6:AK6"/>
    <mergeCell ref="AM6:CC6"/>
    <mergeCell ref="K8:CC8"/>
    <mergeCell ref="N17:BJ18"/>
    <mergeCell ref="BL18:CC18"/>
    <mergeCell ref="A19:CC19"/>
    <mergeCell ref="M20:AW20"/>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&amp;L&amp;"-,Cursiva"Ejercicio Fiscal 2017&amp;R&amp;10Página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25" zoomScale="75" zoomScaleNormal="75" workbookViewId="0">
      <selection activeCell="F37" sqref="F37"/>
    </sheetView>
  </sheetViews>
  <sheetFormatPr baseColWidth="10" defaultColWidth="11.44140625" defaultRowHeight="12.75" customHeight="1" x14ac:dyDescent="0.3"/>
  <cols>
    <col min="1" max="1" width="4.88671875" style="8" customWidth="1"/>
    <col min="2" max="2" width="32.88671875" style="4" customWidth="1"/>
    <col min="3" max="3" width="14.33203125" style="15" customWidth="1"/>
    <col min="4" max="4" width="25" style="16" customWidth="1"/>
    <col min="5" max="6" width="17.88671875" style="4" customWidth="1"/>
    <col min="7" max="7" width="13" style="4" customWidth="1"/>
    <col min="8" max="8" width="11.44140625" style="76" customWidth="1"/>
    <col min="9" max="16384" width="11.44140625" style="76"/>
  </cols>
  <sheetData>
    <row r="1" spans="1:7" ht="30" customHeight="1" x14ac:dyDescent="0.3">
      <c r="A1" s="608" t="s">
        <v>50</v>
      </c>
      <c r="B1" s="608"/>
      <c r="C1" s="608"/>
      <c r="D1" s="608"/>
      <c r="E1" s="608"/>
      <c r="F1" s="608"/>
      <c r="G1" s="608"/>
    </row>
    <row r="2" spans="1:7" ht="27.75" customHeight="1" thickBot="1" x14ac:dyDescent="0.35">
      <c r="A2" s="616" t="str">
        <f>'Objetivos PMD'!$B$3</f>
        <v>Municipio:  DIF Totatiche, Jalisco</v>
      </c>
      <c r="B2" s="616"/>
      <c r="C2" s="616"/>
      <c r="D2" s="616"/>
      <c r="E2" s="616"/>
      <c r="F2" s="616"/>
      <c r="G2" s="616"/>
    </row>
    <row r="3" spans="1:7" ht="21" customHeight="1" x14ac:dyDescent="0.3">
      <c r="A3" s="626" t="s">
        <v>51</v>
      </c>
      <c r="B3" s="627"/>
      <c r="C3" s="627"/>
      <c r="D3" s="627"/>
      <c r="E3" s="630" t="s">
        <v>52</v>
      </c>
      <c r="F3" s="630" t="s">
        <v>53</v>
      </c>
      <c r="G3" s="617" t="s">
        <v>54</v>
      </c>
    </row>
    <row r="4" spans="1:7" ht="24.75" customHeight="1" x14ac:dyDescent="0.3">
      <c r="A4" s="628"/>
      <c r="B4" s="629"/>
      <c r="C4" s="629"/>
      <c r="D4" s="629"/>
      <c r="E4" s="631"/>
      <c r="F4" s="631"/>
      <c r="G4" s="618"/>
    </row>
    <row r="5" spans="1:7" ht="21.75" customHeight="1" x14ac:dyDescent="0.3">
      <c r="A5" s="619" t="s">
        <v>55</v>
      </c>
      <c r="B5" s="620"/>
      <c r="C5" s="620"/>
      <c r="D5" s="620"/>
      <c r="E5" s="620"/>
      <c r="F5" s="620"/>
      <c r="G5" s="621"/>
    </row>
    <row r="6" spans="1:7" ht="15" customHeight="1" x14ac:dyDescent="0.3">
      <c r="A6" s="168">
        <v>1</v>
      </c>
      <c r="B6" s="622" t="s">
        <v>56</v>
      </c>
      <c r="C6" s="622"/>
      <c r="D6" s="622"/>
      <c r="E6" s="169">
        <f>SUM(E7:E14)</f>
        <v>0</v>
      </c>
      <c r="F6" s="169">
        <f>SUM(F7:F14)</f>
        <v>0</v>
      </c>
      <c r="G6" s="170" t="e">
        <f>F6/E6-1</f>
        <v>#DIV/0!</v>
      </c>
    </row>
    <row r="7" spans="1:7" ht="15" customHeight="1" x14ac:dyDescent="0.3">
      <c r="A7" s="78">
        <v>1.1000000000000001</v>
      </c>
      <c r="B7" s="632" t="s">
        <v>57</v>
      </c>
      <c r="C7" s="632"/>
      <c r="D7" s="632"/>
      <c r="E7" s="5">
        <v>0</v>
      </c>
      <c r="F7" s="194">
        <f>'ESTIMACION DE INGRESOS'!$C$6</f>
        <v>0</v>
      </c>
      <c r="G7" s="195" t="e">
        <f>F7/E7-1</f>
        <v>#DIV/0!</v>
      </c>
    </row>
    <row r="8" spans="1:7" ht="15" customHeight="1" x14ac:dyDescent="0.3">
      <c r="A8" s="78">
        <v>1.2</v>
      </c>
      <c r="B8" s="632" t="s">
        <v>58</v>
      </c>
      <c r="C8" s="632"/>
      <c r="D8" s="632"/>
      <c r="E8" s="5">
        <v>0</v>
      </c>
      <c r="F8" s="194">
        <f>'ESTIMACION DE INGRESOS'!$C$15</f>
        <v>0</v>
      </c>
      <c r="G8" s="195" t="e">
        <f t="shared" ref="G8:G26" si="0">F8/E8-1</f>
        <v>#DIV/0!</v>
      </c>
    </row>
    <row r="9" spans="1:7" ht="15" customHeight="1" x14ac:dyDescent="0.3">
      <c r="A9" s="78">
        <v>1.3</v>
      </c>
      <c r="B9" s="632" t="s">
        <v>59</v>
      </c>
      <c r="C9" s="632"/>
      <c r="D9" s="632"/>
      <c r="E9" s="6">
        <v>0</v>
      </c>
      <c r="F9" s="194">
        <f>'ESTIMACION DE INGRESOS'!$C$26</f>
        <v>0</v>
      </c>
      <c r="G9" s="195" t="e">
        <f t="shared" si="0"/>
        <v>#DIV/0!</v>
      </c>
    </row>
    <row r="10" spans="1:7" ht="15" customHeight="1" x14ac:dyDescent="0.3">
      <c r="A10" s="78">
        <v>1.4</v>
      </c>
      <c r="B10" s="632" t="s">
        <v>60</v>
      </c>
      <c r="C10" s="632"/>
      <c r="D10" s="632"/>
      <c r="E10" s="6">
        <v>0</v>
      </c>
      <c r="F10" s="194">
        <f>'ESTIMACION DE INGRESOS'!$C$27</f>
        <v>0</v>
      </c>
      <c r="G10" s="195" t="e">
        <f t="shared" si="0"/>
        <v>#DIV/0!</v>
      </c>
    </row>
    <row r="11" spans="1:7" ht="15" customHeight="1" x14ac:dyDescent="0.3">
      <c r="A11" s="78">
        <v>1.5</v>
      </c>
      <c r="B11" s="632" t="s">
        <v>61</v>
      </c>
      <c r="C11" s="632"/>
      <c r="D11" s="632"/>
      <c r="E11" s="6">
        <v>0</v>
      </c>
      <c r="F11" s="194">
        <f>'ESTIMACION DE INGRESOS'!$C$28</f>
        <v>0</v>
      </c>
      <c r="G11" s="195" t="e">
        <f t="shared" si="0"/>
        <v>#DIV/0!</v>
      </c>
    </row>
    <row r="12" spans="1:7" ht="15" customHeight="1" x14ac:dyDescent="0.3">
      <c r="A12" s="78">
        <v>1.6</v>
      </c>
      <c r="B12" s="632" t="s">
        <v>62</v>
      </c>
      <c r="C12" s="632"/>
      <c r="D12" s="632"/>
      <c r="E12" s="6">
        <v>0</v>
      </c>
      <c r="F12" s="194">
        <f>'ESTIMACION DE INGRESOS'!$C$29</f>
        <v>0</v>
      </c>
      <c r="G12" s="195" t="e">
        <f t="shared" si="0"/>
        <v>#DIV/0!</v>
      </c>
    </row>
    <row r="13" spans="1:7" ht="15" customHeight="1" x14ac:dyDescent="0.3">
      <c r="A13" s="78">
        <v>1.7</v>
      </c>
      <c r="B13" s="609" t="s">
        <v>63</v>
      </c>
      <c r="C13" s="610"/>
      <c r="D13" s="611"/>
      <c r="E13" s="5">
        <v>0</v>
      </c>
      <c r="F13" s="194">
        <f>'ESTIMACION DE INGRESOS'!$C$30</f>
        <v>0</v>
      </c>
      <c r="G13" s="195" t="e">
        <f t="shared" si="0"/>
        <v>#DIV/0!</v>
      </c>
    </row>
    <row r="14" spans="1:7" ht="15" customHeight="1" x14ac:dyDescent="0.3">
      <c r="A14" s="78">
        <v>1.8</v>
      </c>
      <c r="B14" s="609" t="s">
        <v>64</v>
      </c>
      <c r="C14" s="610"/>
      <c r="D14" s="611"/>
      <c r="E14" s="5">
        <v>0</v>
      </c>
      <c r="F14" s="194">
        <f>'ESTIMACION DE INGRESOS'!$C$43</f>
        <v>0</v>
      </c>
      <c r="G14" s="196" t="e">
        <f t="shared" si="0"/>
        <v>#DIV/0!</v>
      </c>
    </row>
    <row r="15" spans="1:7" ht="15" customHeight="1" x14ac:dyDescent="0.3">
      <c r="A15" s="171">
        <v>2</v>
      </c>
      <c r="B15" s="613" t="s">
        <v>65</v>
      </c>
      <c r="C15" s="613"/>
      <c r="D15" s="613"/>
      <c r="E15" s="172">
        <f>SUM(E16:E20)</f>
        <v>0</v>
      </c>
      <c r="F15" s="172">
        <f>SUM(F16:F20)</f>
        <v>0</v>
      </c>
      <c r="G15" s="173" t="e">
        <f t="shared" si="0"/>
        <v>#DIV/0!</v>
      </c>
    </row>
    <row r="16" spans="1:7" ht="13.8" x14ac:dyDescent="0.3">
      <c r="A16" s="78">
        <v>2.1</v>
      </c>
      <c r="B16" s="609" t="s">
        <v>66</v>
      </c>
      <c r="C16" s="610"/>
      <c r="D16" s="611"/>
      <c r="E16" s="5">
        <v>0</v>
      </c>
      <c r="F16" s="194">
        <f>'ESTIMACION DE INGRESOS'!C48</f>
        <v>0</v>
      </c>
      <c r="G16" s="195" t="e">
        <f>F16/E16-1</f>
        <v>#DIV/0!</v>
      </c>
    </row>
    <row r="17" spans="1:7" ht="15" customHeight="1" x14ac:dyDescent="0.3">
      <c r="A17" s="78">
        <v>2.2000000000000002</v>
      </c>
      <c r="B17" s="609" t="s">
        <v>67</v>
      </c>
      <c r="C17" s="610"/>
      <c r="D17" s="611"/>
      <c r="E17" s="6">
        <v>0</v>
      </c>
      <c r="F17" s="194">
        <f>'ESTIMACION DE INGRESOS'!C49</f>
        <v>0</v>
      </c>
      <c r="G17" s="195" t="e">
        <f>F17/E17-1</f>
        <v>#DIV/0!</v>
      </c>
    </row>
    <row r="18" spans="1:7" ht="15" customHeight="1" x14ac:dyDescent="0.3">
      <c r="A18" s="78">
        <v>2.2999999999999998</v>
      </c>
      <c r="B18" s="609" t="s">
        <v>68</v>
      </c>
      <c r="C18" s="610"/>
      <c r="D18" s="611"/>
      <c r="E18" s="6">
        <v>0</v>
      </c>
      <c r="F18" s="194">
        <f>'ESTIMACION DE INGRESOS'!C50</f>
        <v>0</v>
      </c>
      <c r="G18" s="195" t="e">
        <f>F18/E18-1</f>
        <v>#DIV/0!</v>
      </c>
    </row>
    <row r="19" spans="1:7" ht="15" customHeight="1" x14ac:dyDescent="0.3">
      <c r="A19" s="78">
        <v>2.4</v>
      </c>
      <c r="B19" s="609" t="s">
        <v>69</v>
      </c>
      <c r="C19" s="610"/>
      <c r="D19" s="611"/>
      <c r="E19" s="5">
        <v>0</v>
      </c>
      <c r="F19" s="194">
        <f>'ESTIMACION DE INGRESOS'!C51</f>
        <v>0</v>
      </c>
      <c r="G19" s="195" t="e">
        <f>F19/E19-1</f>
        <v>#DIV/0!</v>
      </c>
    </row>
    <row r="20" spans="1:7" ht="15" customHeight="1" x14ac:dyDescent="0.3">
      <c r="A20" s="78">
        <v>2.5</v>
      </c>
      <c r="B20" s="609" t="s">
        <v>63</v>
      </c>
      <c r="C20" s="610"/>
      <c r="D20" s="611"/>
      <c r="E20" s="5">
        <v>0</v>
      </c>
      <c r="F20" s="194">
        <f>'ESTIMACION DE INGRESOS'!C52</f>
        <v>0</v>
      </c>
      <c r="G20" s="195" t="e">
        <f>F20/E20-1</f>
        <v>#DIV/0!</v>
      </c>
    </row>
    <row r="21" spans="1:7" ht="15" customHeight="1" x14ac:dyDescent="0.3">
      <c r="A21" s="171">
        <v>3</v>
      </c>
      <c r="B21" s="613" t="s">
        <v>70</v>
      </c>
      <c r="C21" s="613"/>
      <c r="D21" s="613"/>
      <c r="E21" s="172">
        <f>SUM(E22)</f>
        <v>0</v>
      </c>
      <c r="F21" s="172">
        <f>SUM(F22)</f>
        <v>0</v>
      </c>
      <c r="G21" s="174" t="e">
        <f t="shared" si="0"/>
        <v>#DIV/0!</v>
      </c>
    </row>
    <row r="22" spans="1:7" ht="15" customHeight="1" x14ac:dyDescent="0.3">
      <c r="A22" s="78">
        <v>3.1</v>
      </c>
      <c r="B22" s="632" t="s">
        <v>71</v>
      </c>
      <c r="C22" s="632"/>
      <c r="D22" s="632"/>
      <c r="E22" s="6">
        <v>0</v>
      </c>
      <c r="F22" s="194">
        <f>'ESTIMACION DE INGRESOS'!C54</f>
        <v>0</v>
      </c>
      <c r="G22" s="196" t="e">
        <f t="shared" si="0"/>
        <v>#DIV/0!</v>
      </c>
    </row>
    <row r="23" spans="1:7" ht="15" customHeight="1" x14ac:dyDescent="0.3">
      <c r="A23" s="171">
        <v>4</v>
      </c>
      <c r="B23" s="613" t="s">
        <v>72</v>
      </c>
      <c r="C23" s="613"/>
      <c r="D23" s="613"/>
      <c r="E23" s="172">
        <f>SUM(E24:E28)</f>
        <v>0</v>
      </c>
      <c r="F23" s="172">
        <f>SUM(F24:F28)</f>
        <v>0</v>
      </c>
      <c r="G23" s="174" t="e">
        <f t="shared" si="0"/>
        <v>#DIV/0!</v>
      </c>
    </row>
    <row r="24" spans="1:7" ht="13.8" x14ac:dyDescent="0.3">
      <c r="A24" s="78">
        <v>4.0999999999999996</v>
      </c>
      <c r="B24" s="612" t="s">
        <v>73</v>
      </c>
      <c r="C24" s="612"/>
      <c r="D24" s="612"/>
      <c r="E24" s="5">
        <v>0</v>
      </c>
      <c r="F24" s="194">
        <f>'ESTIMACION DE INGRESOS'!C58</f>
        <v>0</v>
      </c>
      <c r="G24" s="195" t="e">
        <f t="shared" si="0"/>
        <v>#DIV/0!</v>
      </c>
    </row>
    <row r="25" spans="1:7" ht="15" customHeight="1" x14ac:dyDescent="0.3">
      <c r="A25" s="78">
        <v>4.2</v>
      </c>
      <c r="B25" s="612" t="s">
        <v>74</v>
      </c>
      <c r="C25" s="612"/>
      <c r="D25" s="612"/>
      <c r="E25" s="6">
        <v>0</v>
      </c>
      <c r="F25" s="194">
        <f>'ESTIMACION DE INGRESOS'!$C$78</f>
        <v>0</v>
      </c>
      <c r="G25" s="195" t="e">
        <f t="shared" si="0"/>
        <v>#DIV/0!</v>
      </c>
    </row>
    <row r="26" spans="1:7" ht="15" customHeight="1" x14ac:dyDescent="0.3">
      <c r="A26" s="78">
        <v>4.3</v>
      </c>
      <c r="B26" s="623" t="s">
        <v>75</v>
      </c>
      <c r="C26" s="624"/>
      <c r="D26" s="625"/>
      <c r="E26" s="6">
        <v>0</v>
      </c>
      <c r="F26" s="194">
        <f>'ESTIMACION DE INGRESOS'!$C$79</f>
        <v>0</v>
      </c>
      <c r="G26" s="195" t="e">
        <f t="shared" si="0"/>
        <v>#DIV/0!</v>
      </c>
    </row>
    <row r="27" spans="1:7" ht="15" customHeight="1" x14ac:dyDescent="0.3">
      <c r="A27" s="78">
        <v>4.4000000000000004</v>
      </c>
      <c r="B27" s="612" t="s">
        <v>76</v>
      </c>
      <c r="C27" s="612"/>
      <c r="D27" s="612"/>
      <c r="E27" s="5">
        <v>0</v>
      </c>
      <c r="F27" s="194">
        <f>'ESTIMACION DE INGRESOS'!$C$159</f>
        <v>0</v>
      </c>
      <c r="G27" s="195" t="e">
        <f t="shared" ref="G27:G58" si="1">F27/E27-1</f>
        <v>#DIV/0!</v>
      </c>
    </row>
    <row r="28" spans="1:7" ht="15" customHeight="1" x14ac:dyDescent="0.3">
      <c r="A28" s="78">
        <v>4.5</v>
      </c>
      <c r="B28" s="612" t="s">
        <v>63</v>
      </c>
      <c r="C28" s="612"/>
      <c r="D28" s="612"/>
      <c r="E28" s="5">
        <v>0</v>
      </c>
      <c r="F28" s="194">
        <f>'ESTIMACION DE INGRESOS'!$C$166</f>
        <v>0</v>
      </c>
      <c r="G28" s="195" t="e">
        <f t="shared" si="1"/>
        <v>#DIV/0!</v>
      </c>
    </row>
    <row r="29" spans="1:7" ht="15" customHeight="1" x14ac:dyDescent="0.3">
      <c r="A29" s="171">
        <v>5</v>
      </c>
      <c r="B29" s="613" t="s">
        <v>77</v>
      </c>
      <c r="C29" s="613"/>
      <c r="D29" s="613"/>
      <c r="E29" s="172">
        <f>SUM(E30:E32)</f>
        <v>0</v>
      </c>
      <c r="F29" s="172">
        <f>SUM(F30:F32)</f>
        <v>0</v>
      </c>
      <c r="G29" s="174" t="e">
        <f t="shared" si="1"/>
        <v>#DIV/0!</v>
      </c>
    </row>
    <row r="30" spans="1:7" ht="15" customHeight="1" x14ac:dyDescent="0.3">
      <c r="A30" s="78">
        <v>5.0999999999999996</v>
      </c>
      <c r="B30" s="612" t="s">
        <v>78</v>
      </c>
      <c r="C30" s="612"/>
      <c r="D30" s="612"/>
      <c r="E30" s="5">
        <v>0</v>
      </c>
      <c r="F30" s="194">
        <f>'ESTIMACION DE INGRESOS'!C180</f>
        <v>0</v>
      </c>
      <c r="G30" s="195" t="e">
        <f t="shared" si="1"/>
        <v>#DIV/0!</v>
      </c>
    </row>
    <row r="31" spans="1:7" ht="15" customHeight="1" x14ac:dyDescent="0.3">
      <c r="A31" s="78">
        <v>5.2</v>
      </c>
      <c r="B31" s="612" t="s">
        <v>79</v>
      </c>
      <c r="C31" s="612"/>
      <c r="D31" s="612"/>
      <c r="E31" s="5">
        <v>0</v>
      </c>
      <c r="F31" s="194">
        <f>'ESTIMACION DE INGRESOS'!$C$202</f>
        <v>0</v>
      </c>
      <c r="G31" s="195" t="e">
        <f t="shared" si="1"/>
        <v>#DIV/0!</v>
      </c>
    </row>
    <row r="32" spans="1:7" ht="15" customHeight="1" x14ac:dyDescent="0.3">
      <c r="A32" s="78">
        <v>5.3</v>
      </c>
      <c r="B32" s="612" t="s">
        <v>63</v>
      </c>
      <c r="C32" s="612"/>
      <c r="D32" s="612"/>
      <c r="E32" s="5">
        <v>0</v>
      </c>
      <c r="F32" s="194">
        <f>'ESTIMACION DE INGRESOS'!$C$205</f>
        <v>0</v>
      </c>
      <c r="G32" s="195" t="e">
        <f t="shared" si="1"/>
        <v>#DIV/0!</v>
      </c>
    </row>
    <row r="33" spans="1:8" ht="15" customHeight="1" x14ac:dyDescent="0.3">
      <c r="A33" s="171">
        <v>6</v>
      </c>
      <c r="B33" s="613" t="s">
        <v>80</v>
      </c>
      <c r="C33" s="613"/>
      <c r="D33" s="613"/>
      <c r="E33" s="172">
        <f>SUM(E34:E37)</f>
        <v>142000</v>
      </c>
      <c r="F33" s="172">
        <f>SUM(F34:F37)</f>
        <v>0</v>
      </c>
      <c r="G33" s="174">
        <f t="shared" si="1"/>
        <v>-1</v>
      </c>
    </row>
    <row r="34" spans="1:8" ht="15" customHeight="1" x14ac:dyDescent="0.3">
      <c r="A34" s="78">
        <v>6.1</v>
      </c>
      <c r="B34" s="612" t="s">
        <v>81</v>
      </c>
      <c r="C34" s="612"/>
      <c r="D34" s="612"/>
      <c r="E34" s="5">
        <v>0</v>
      </c>
      <c r="F34" s="194">
        <f>'ESTIMACION DE INGRESOS'!C209</f>
        <v>0</v>
      </c>
      <c r="G34" s="195" t="e">
        <f t="shared" si="1"/>
        <v>#DIV/0!</v>
      </c>
    </row>
    <row r="35" spans="1:8" ht="15" customHeight="1" x14ac:dyDescent="0.3">
      <c r="A35" s="78">
        <v>6.2</v>
      </c>
      <c r="B35" s="612" t="s">
        <v>82</v>
      </c>
      <c r="C35" s="612"/>
      <c r="D35" s="612"/>
      <c r="E35" s="5">
        <v>0</v>
      </c>
      <c r="F35" s="194">
        <f>'ESTIMACION DE INGRESOS'!$C$224</f>
        <v>0</v>
      </c>
      <c r="G35" s="195" t="e">
        <f t="shared" si="1"/>
        <v>#DIV/0!</v>
      </c>
    </row>
    <row r="36" spans="1:8" ht="15" customHeight="1" x14ac:dyDescent="0.3">
      <c r="A36" s="78">
        <v>6.3</v>
      </c>
      <c r="B36" s="612" t="s">
        <v>83</v>
      </c>
      <c r="C36" s="612"/>
      <c r="D36" s="612"/>
      <c r="E36" s="5">
        <v>142000</v>
      </c>
      <c r="F36" s="194">
        <v>0</v>
      </c>
      <c r="G36" s="195">
        <f t="shared" si="1"/>
        <v>-1</v>
      </c>
    </row>
    <row r="37" spans="1:8" ht="15" customHeight="1" x14ac:dyDescent="0.3">
      <c r="A37" s="78">
        <v>6.4</v>
      </c>
      <c r="B37" s="612" t="s">
        <v>63</v>
      </c>
      <c r="C37" s="612"/>
      <c r="D37" s="612"/>
      <c r="E37" s="5">
        <v>0</v>
      </c>
      <c r="F37" s="194">
        <f>'ESTIMACION DE INGRESOS'!$C$228</f>
        <v>0</v>
      </c>
      <c r="G37" s="195" t="e">
        <f t="shared" si="1"/>
        <v>#DIV/0!</v>
      </c>
    </row>
    <row r="38" spans="1:8" ht="13.8" x14ac:dyDescent="0.3">
      <c r="A38" s="171">
        <v>7</v>
      </c>
      <c r="B38" s="613" t="s">
        <v>84</v>
      </c>
      <c r="C38" s="613"/>
      <c r="D38" s="613"/>
      <c r="E38" s="172">
        <f>SUM(E39:E42)</f>
        <v>0</v>
      </c>
      <c r="F38" s="172">
        <f>SUM(F39:F43)</f>
        <v>50000</v>
      </c>
      <c r="G38" s="174" t="e">
        <f t="shared" si="1"/>
        <v>#DIV/0!</v>
      </c>
    </row>
    <row r="39" spans="1:8" ht="13.8" x14ac:dyDescent="0.3">
      <c r="A39" s="78">
        <v>7.1</v>
      </c>
      <c r="B39" s="612" t="s">
        <v>85</v>
      </c>
      <c r="C39" s="612"/>
      <c r="D39" s="612"/>
      <c r="E39" s="61">
        <v>0</v>
      </c>
      <c r="F39" s="194">
        <f>'ESTIMACION DE INGRESOS'!C232</f>
        <v>0</v>
      </c>
      <c r="G39" s="195" t="e">
        <f t="shared" si="1"/>
        <v>#DIV/0!</v>
      </c>
      <c r="H39" s="77"/>
    </row>
    <row r="40" spans="1:8" ht="13.8" x14ac:dyDescent="0.3">
      <c r="A40" s="78">
        <v>7.2</v>
      </c>
      <c r="B40" s="612" t="s">
        <v>86</v>
      </c>
      <c r="C40" s="612"/>
      <c r="D40" s="612"/>
      <c r="E40" s="61">
        <v>0</v>
      </c>
      <c r="F40" s="194">
        <f>'ESTIMACION DE INGRESOS'!$C$233</f>
        <v>0</v>
      </c>
      <c r="G40" s="195" t="e">
        <f t="shared" si="1"/>
        <v>#DIV/0!</v>
      </c>
      <c r="H40" s="77"/>
    </row>
    <row r="41" spans="1:8" ht="13.8" x14ac:dyDescent="0.3">
      <c r="A41" s="78">
        <v>7.3</v>
      </c>
      <c r="B41" s="612" t="s">
        <v>87</v>
      </c>
      <c r="C41" s="612"/>
      <c r="D41" s="612"/>
      <c r="E41" s="61">
        <v>0</v>
      </c>
      <c r="F41" s="194">
        <v>50000</v>
      </c>
      <c r="G41" s="195" t="e">
        <f t="shared" si="1"/>
        <v>#DIV/0!</v>
      </c>
      <c r="H41" s="77"/>
    </row>
    <row r="42" spans="1:8" ht="13.8" x14ac:dyDescent="0.3">
      <c r="A42" s="78">
        <v>7.4</v>
      </c>
      <c r="B42" s="612" t="s">
        <v>88</v>
      </c>
      <c r="C42" s="612"/>
      <c r="D42" s="612"/>
      <c r="E42" s="61">
        <v>0</v>
      </c>
      <c r="F42" s="194">
        <f>'ESTIMACION DE INGRESOS'!$C$237</f>
        <v>0</v>
      </c>
      <c r="G42" s="195" t="e">
        <f t="shared" si="1"/>
        <v>#DIV/0!</v>
      </c>
      <c r="H42" s="77"/>
    </row>
    <row r="43" spans="1:8" ht="30" customHeight="1" x14ac:dyDescent="0.3">
      <c r="A43" s="78">
        <v>7.9</v>
      </c>
      <c r="B43" s="623" t="s">
        <v>89</v>
      </c>
      <c r="C43" s="624"/>
      <c r="D43" s="625"/>
      <c r="E43" s="61">
        <v>0</v>
      </c>
      <c r="F43" s="194">
        <f>'ESTIMACION DE INGRESOS'!$C$239</f>
        <v>0</v>
      </c>
      <c r="G43" s="195" t="e">
        <f t="shared" si="1"/>
        <v>#DIV/0!</v>
      </c>
      <c r="H43" s="77"/>
    </row>
    <row r="44" spans="1:8" ht="13.8" x14ac:dyDescent="0.3">
      <c r="A44" s="171">
        <v>8</v>
      </c>
      <c r="B44" s="613" t="s">
        <v>90</v>
      </c>
      <c r="C44" s="613"/>
      <c r="D44" s="613"/>
      <c r="E44" s="172">
        <f>SUM(E45:E47)</f>
        <v>0</v>
      </c>
      <c r="F44" s="172">
        <f>SUM(F45:F47)</f>
        <v>308140</v>
      </c>
      <c r="G44" s="174" t="e">
        <f t="shared" si="1"/>
        <v>#DIV/0!</v>
      </c>
    </row>
    <row r="45" spans="1:8" ht="13.8" x14ac:dyDescent="0.3">
      <c r="A45" s="78">
        <v>8.1</v>
      </c>
      <c r="B45" s="612" t="s">
        <v>91</v>
      </c>
      <c r="C45" s="612"/>
      <c r="D45" s="612"/>
      <c r="E45" s="5">
        <v>0</v>
      </c>
      <c r="F45" s="194">
        <f>'ESTIMACION DE INGRESOS'!C243</f>
        <v>0</v>
      </c>
      <c r="G45" s="195" t="e">
        <f t="shared" si="1"/>
        <v>#DIV/0!</v>
      </c>
    </row>
    <row r="46" spans="1:8" ht="13.8" x14ac:dyDescent="0.3">
      <c r="A46" s="78">
        <v>8.1999999999999993</v>
      </c>
      <c r="B46" s="612" t="s">
        <v>92</v>
      </c>
      <c r="C46" s="612"/>
      <c r="D46" s="612"/>
      <c r="E46" s="5">
        <v>0</v>
      </c>
      <c r="F46" s="194">
        <v>0</v>
      </c>
      <c r="G46" s="195" t="e">
        <f t="shared" si="1"/>
        <v>#DIV/0!</v>
      </c>
    </row>
    <row r="47" spans="1:8" ht="13.8" x14ac:dyDescent="0.3">
      <c r="A47" s="78">
        <v>8.3000000000000007</v>
      </c>
      <c r="B47" s="612" t="s">
        <v>93</v>
      </c>
      <c r="C47" s="612"/>
      <c r="D47" s="612"/>
      <c r="E47" s="5">
        <v>0</v>
      </c>
      <c r="F47" s="194">
        <v>308140</v>
      </c>
      <c r="G47" s="195" t="e">
        <f t="shared" si="1"/>
        <v>#DIV/0!</v>
      </c>
    </row>
    <row r="48" spans="1:8" ht="12.75" customHeight="1" x14ac:dyDescent="0.3">
      <c r="A48" s="171">
        <v>9</v>
      </c>
      <c r="B48" s="613" t="s">
        <v>94</v>
      </c>
      <c r="C48" s="613"/>
      <c r="D48" s="613"/>
      <c r="E48" s="172">
        <f>SUM(E49:E54)</f>
        <v>1531404</v>
      </c>
      <c r="F48" s="172">
        <f>SUM(F49:F54)</f>
        <v>1608000</v>
      </c>
      <c r="G48" s="174">
        <f t="shared" si="1"/>
        <v>5.0016847285236254E-2</v>
      </c>
    </row>
    <row r="49" spans="1:7" ht="13.8" x14ac:dyDescent="0.3">
      <c r="A49" s="78">
        <v>9.1</v>
      </c>
      <c r="B49" s="612" t="s">
        <v>95</v>
      </c>
      <c r="C49" s="612"/>
      <c r="D49" s="612"/>
      <c r="E49" s="5">
        <v>0</v>
      </c>
      <c r="F49" s="194">
        <v>1608000</v>
      </c>
      <c r="G49" s="195" t="e">
        <f t="shared" si="1"/>
        <v>#DIV/0!</v>
      </c>
    </row>
    <row r="50" spans="1:7" ht="13.8" x14ac:dyDescent="0.3">
      <c r="A50" s="78">
        <v>9.1999999999999993</v>
      </c>
      <c r="B50" s="612" t="s">
        <v>96</v>
      </c>
      <c r="C50" s="612"/>
      <c r="D50" s="612"/>
      <c r="E50" s="6">
        <v>0</v>
      </c>
      <c r="F50" s="194">
        <f>'ESTIMACION DE INGRESOS'!$C$262</f>
        <v>0</v>
      </c>
      <c r="G50" s="195" t="e">
        <f t="shared" si="1"/>
        <v>#DIV/0!</v>
      </c>
    </row>
    <row r="51" spans="1:7" ht="13.8" x14ac:dyDescent="0.3">
      <c r="A51" s="78">
        <v>9.3000000000000007</v>
      </c>
      <c r="B51" s="612" t="s">
        <v>97</v>
      </c>
      <c r="C51" s="612"/>
      <c r="D51" s="612"/>
      <c r="E51" s="6">
        <v>1531404</v>
      </c>
      <c r="F51" s="194">
        <v>0</v>
      </c>
      <c r="G51" s="195">
        <f t="shared" si="1"/>
        <v>-1</v>
      </c>
    </row>
    <row r="52" spans="1:7" ht="13.8" x14ac:dyDescent="0.3">
      <c r="A52" s="78">
        <v>9.4</v>
      </c>
      <c r="B52" s="612" t="s">
        <v>98</v>
      </c>
      <c r="C52" s="612"/>
      <c r="D52" s="612"/>
      <c r="E52" s="6">
        <v>0</v>
      </c>
      <c r="F52" s="194">
        <v>0</v>
      </c>
      <c r="G52" s="195" t="e">
        <f t="shared" si="1"/>
        <v>#DIV/0!</v>
      </c>
    </row>
    <row r="53" spans="1:7" ht="13.8" x14ac:dyDescent="0.3">
      <c r="A53" s="78">
        <v>9.5</v>
      </c>
      <c r="B53" s="612" t="s">
        <v>99</v>
      </c>
      <c r="C53" s="612"/>
      <c r="D53" s="612"/>
      <c r="E53" s="6">
        <v>0</v>
      </c>
      <c r="F53" s="194">
        <f>'ESTIMACION DE INGRESOS'!$C$272</f>
        <v>0</v>
      </c>
      <c r="G53" s="195" t="e">
        <f t="shared" si="1"/>
        <v>#DIV/0!</v>
      </c>
    </row>
    <row r="54" spans="1:7" ht="13.8" x14ac:dyDescent="0.3">
      <c r="A54" s="78">
        <v>9.6</v>
      </c>
      <c r="B54" s="612" t="s">
        <v>100</v>
      </c>
      <c r="C54" s="612"/>
      <c r="D54" s="612"/>
      <c r="E54" s="6">
        <v>0</v>
      </c>
      <c r="F54" s="194">
        <f>'ESTIMACION DE INGRESOS'!$C$273</f>
        <v>0</v>
      </c>
      <c r="G54" s="197" t="e">
        <f t="shared" si="1"/>
        <v>#DIV/0!</v>
      </c>
    </row>
    <row r="55" spans="1:7" ht="13.8" x14ac:dyDescent="0.3">
      <c r="A55" s="171" t="s">
        <v>101</v>
      </c>
      <c r="B55" s="613" t="s">
        <v>102</v>
      </c>
      <c r="C55" s="613"/>
      <c r="D55" s="613"/>
      <c r="E55" s="172">
        <f>SUM(E56:E58)</f>
        <v>0</v>
      </c>
      <c r="F55" s="172">
        <f>SUM(F56:F58)</f>
        <v>0</v>
      </c>
      <c r="G55" s="174" t="e">
        <f>F55/E55-1</f>
        <v>#DIV/0!</v>
      </c>
    </row>
    <row r="56" spans="1:7" ht="12.75" customHeight="1" x14ac:dyDescent="0.3">
      <c r="A56" s="78">
        <v>10.1</v>
      </c>
      <c r="B56" s="623" t="s">
        <v>103</v>
      </c>
      <c r="C56" s="624"/>
      <c r="D56" s="625"/>
      <c r="E56" s="185">
        <v>0</v>
      </c>
      <c r="F56" s="198">
        <f>'ESTIMACION DE INGRESOS'!C279</f>
        <v>0</v>
      </c>
      <c r="G56" s="197" t="e">
        <f t="shared" si="1"/>
        <v>#DIV/0!</v>
      </c>
    </row>
    <row r="57" spans="1:7" ht="13.8" x14ac:dyDescent="0.3">
      <c r="A57" s="78">
        <v>10.199999999999999</v>
      </c>
      <c r="B57" s="623" t="s">
        <v>104</v>
      </c>
      <c r="C57" s="624"/>
      <c r="D57" s="625"/>
      <c r="E57" s="185">
        <v>0</v>
      </c>
      <c r="F57" s="198">
        <f>'ESTIMACION DE INGRESOS'!C282</f>
        <v>0</v>
      </c>
      <c r="G57" s="197" t="e">
        <f t="shared" si="1"/>
        <v>#DIV/0!</v>
      </c>
    </row>
    <row r="58" spans="1:7" ht="13.8" x14ac:dyDescent="0.3">
      <c r="A58" s="78">
        <v>10.3</v>
      </c>
      <c r="B58" s="435" t="s">
        <v>105</v>
      </c>
      <c r="C58" s="436"/>
      <c r="D58" s="437"/>
      <c r="E58" s="185">
        <v>0</v>
      </c>
      <c r="F58" s="198">
        <f>'ESTIMACION DE INGRESOS'!C284</f>
        <v>0</v>
      </c>
      <c r="G58" s="197" t="e">
        <f t="shared" si="1"/>
        <v>#DIV/0!</v>
      </c>
    </row>
    <row r="59" spans="1:7" ht="13.8" x14ac:dyDescent="0.3">
      <c r="A59" s="175" t="s">
        <v>106</v>
      </c>
      <c r="B59" s="613" t="s">
        <v>107</v>
      </c>
      <c r="C59" s="613"/>
      <c r="D59" s="613"/>
      <c r="E59" s="176">
        <f>SUM(E60)</f>
        <v>0</v>
      </c>
      <c r="F59" s="176">
        <f>SUM(F60)</f>
        <v>0</v>
      </c>
      <c r="G59" s="177" t="e">
        <f>F59/E59-1</f>
        <v>#DIV/0!</v>
      </c>
    </row>
    <row r="60" spans="1:7" ht="13.8" x14ac:dyDescent="0.3">
      <c r="A60" s="78">
        <v>11.1</v>
      </c>
      <c r="B60" s="623" t="s">
        <v>108</v>
      </c>
      <c r="C60" s="624"/>
      <c r="D60" s="625"/>
      <c r="E60" s="7">
        <v>0</v>
      </c>
      <c r="F60" s="194">
        <f>'ESTIMACION DE INGRESOS'!C287</f>
        <v>0</v>
      </c>
      <c r="G60" s="199" t="e">
        <f>F60/E60-1</f>
        <v>#DIV/0!</v>
      </c>
    </row>
    <row r="61" spans="1:7" ht="14.4" thickBot="1" x14ac:dyDescent="0.35">
      <c r="A61" s="614" t="s">
        <v>109</v>
      </c>
      <c r="B61" s="615"/>
      <c r="C61" s="615"/>
      <c r="D61" s="615"/>
      <c r="E61" s="178">
        <f>E6+E15+E21+E23+E29+E33+E38+E44+E48+E55+E59</f>
        <v>1673404</v>
      </c>
      <c r="F61" s="178">
        <f>F6+F15+F21+F23+F29+F33+F38+F44+F48+F55+F59</f>
        <v>1966140</v>
      </c>
      <c r="G61" s="179">
        <f>F61/E61-1</f>
        <v>0.17493444499953381</v>
      </c>
    </row>
    <row r="62" spans="1:7" ht="12" customHeight="1" x14ac:dyDescent="0.3">
      <c r="A62" s="608"/>
      <c r="B62" s="608"/>
      <c r="C62" s="608"/>
      <c r="D62" s="608"/>
      <c r="E62" s="608"/>
      <c r="F62" s="608"/>
      <c r="G62" s="608"/>
    </row>
    <row r="63" spans="1:7" ht="12" customHeight="1" x14ac:dyDescent="0.3">
      <c r="A63" s="438"/>
      <c r="B63" s="438"/>
      <c r="C63" s="438"/>
      <c r="D63" s="438"/>
      <c r="E63" s="438"/>
      <c r="F63" s="438"/>
      <c r="G63" s="438"/>
    </row>
    <row r="64" spans="1:7" ht="15" customHeight="1" x14ac:dyDescent="0.3">
      <c r="A64" s="438"/>
      <c r="B64" s="438"/>
      <c r="C64" s="438"/>
      <c r="D64" s="438"/>
      <c r="E64" s="438"/>
      <c r="F64" s="438"/>
      <c r="G64" s="438"/>
    </row>
    <row r="65" spans="1:7" ht="46.5" customHeight="1" x14ac:dyDescent="0.3">
      <c r="A65" s="607" t="s">
        <v>110</v>
      </c>
      <c r="B65" s="607"/>
      <c r="C65" s="607"/>
      <c r="D65" s="607"/>
      <c r="E65" s="184"/>
      <c r="F65" s="184"/>
      <c r="G65" s="184"/>
    </row>
    <row r="66" spans="1:7" ht="13.8" x14ac:dyDescent="0.3">
      <c r="A66" s="148" t="s">
        <v>111</v>
      </c>
      <c r="B66" s="149" t="s">
        <v>2</v>
      </c>
      <c r="C66" s="150" t="s">
        <v>112</v>
      </c>
      <c r="D66" s="151" t="s">
        <v>113</v>
      </c>
      <c r="E66" s="8"/>
      <c r="F66" s="8"/>
      <c r="G66" s="8"/>
    </row>
    <row r="67" spans="1:7" ht="18.75" customHeight="1" x14ac:dyDescent="0.3">
      <c r="A67" s="9">
        <v>1</v>
      </c>
      <c r="B67" s="10" t="s">
        <v>114</v>
      </c>
      <c r="C67" s="11">
        <f>F6+F15+F21+F23+F29+F33+F38</f>
        <v>50000</v>
      </c>
      <c r="D67" s="12">
        <f>C67/C70</f>
        <v>2.543053902570519E-2</v>
      </c>
    </row>
    <row r="68" spans="1:7" ht="41.4" x14ac:dyDescent="0.3">
      <c r="A68" s="9">
        <v>2</v>
      </c>
      <c r="B68" s="10" t="s">
        <v>115</v>
      </c>
      <c r="C68" s="11">
        <f>F44+F48</f>
        <v>1916140</v>
      </c>
      <c r="D68" s="12">
        <f>C68/C70</f>
        <v>0.97456946097429487</v>
      </c>
    </row>
    <row r="69" spans="1:7" ht="13.8" x14ac:dyDescent="0.3">
      <c r="A69" s="9">
        <v>3</v>
      </c>
      <c r="B69" s="10" t="s">
        <v>116</v>
      </c>
      <c r="C69" s="11">
        <f>F55+F59</f>
        <v>0</v>
      </c>
      <c r="D69" s="12">
        <f>C69/C70</f>
        <v>0</v>
      </c>
    </row>
    <row r="70" spans="1:7" ht="13.8" x14ac:dyDescent="0.3">
      <c r="A70" s="152"/>
      <c r="B70" s="153" t="s">
        <v>117</v>
      </c>
      <c r="C70" s="154">
        <f>SUM(C67:C69)</f>
        <v>1966140</v>
      </c>
      <c r="D70" s="155">
        <f>SUM(D67:D69)</f>
        <v>1</v>
      </c>
    </row>
    <row r="71" spans="1:7" ht="33" customHeight="1" x14ac:dyDescent="0.3">
      <c r="A71" s="606" t="s">
        <v>118</v>
      </c>
      <c r="B71" s="606"/>
      <c r="C71" s="606"/>
      <c r="D71" s="606"/>
      <c r="E71" s="184"/>
      <c r="F71" s="184"/>
      <c r="G71" s="184"/>
    </row>
    <row r="72" spans="1:7" ht="13.8" x14ac:dyDescent="0.3">
      <c r="A72" s="156" t="s">
        <v>119</v>
      </c>
      <c r="B72" s="156" t="s">
        <v>2</v>
      </c>
      <c r="C72" s="157" t="s">
        <v>112</v>
      </c>
      <c r="D72" s="158" t="s">
        <v>113</v>
      </c>
      <c r="E72" s="8"/>
      <c r="F72" s="8"/>
      <c r="G72" s="8"/>
    </row>
    <row r="73" spans="1:7" ht="13.8" x14ac:dyDescent="0.3">
      <c r="A73" s="9">
        <v>100</v>
      </c>
      <c r="B73" s="205" t="s">
        <v>120</v>
      </c>
      <c r="C73" s="14">
        <f>F6+F15+F21+F23+F29+F33+F48</f>
        <v>1608000</v>
      </c>
      <c r="D73" s="12">
        <f>C73/C79</f>
        <v>0.81784613506667891</v>
      </c>
    </row>
    <row r="74" spans="1:7" ht="13.8" x14ac:dyDescent="0.3">
      <c r="A74" s="9">
        <v>200</v>
      </c>
      <c r="B74" s="13" t="s">
        <v>121</v>
      </c>
      <c r="C74" s="14">
        <f>F59</f>
        <v>0</v>
      </c>
      <c r="D74" s="12">
        <f>C74/C79</f>
        <v>0</v>
      </c>
    </row>
    <row r="75" spans="1:7" ht="13.8" x14ac:dyDescent="0.3">
      <c r="A75" s="9">
        <v>400</v>
      </c>
      <c r="B75" s="13" t="s">
        <v>122</v>
      </c>
      <c r="C75" s="14">
        <f>F38</f>
        <v>50000</v>
      </c>
      <c r="D75" s="12">
        <f>C75/C79</f>
        <v>2.543053902570519E-2</v>
      </c>
    </row>
    <row r="76" spans="1:7" ht="13.8" x14ac:dyDescent="0.3">
      <c r="A76" s="9">
        <v>500</v>
      </c>
      <c r="B76" s="13" t="s">
        <v>123</v>
      </c>
      <c r="C76" s="14">
        <f>'ESTIMACION DE INGRESOS'!C245+'ESTIMACION DE INGRESOS'!C247+'ESTIMACION DE INGRESOS'!C255</f>
        <v>0</v>
      </c>
      <c r="D76" s="12">
        <f>C76/C79</f>
        <v>0</v>
      </c>
    </row>
    <row r="77" spans="1:7" ht="13.8" x14ac:dyDescent="0.3">
      <c r="A77" s="9">
        <v>600</v>
      </c>
      <c r="B77" s="13" t="s">
        <v>124</v>
      </c>
      <c r="C77" s="14">
        <f>'ESTIMACION DE INGRESOS'!C246+'ESTIMACION DE INGRESOS'!C256</f>
        <v>308140</v>
      </c>
      <c r="D77" s="12">
        <f>C77/C79</f>
        <v>0.15672332590761595</v>
      </c>
    </row>
    <row r="78" spans="1:7" ht="13.8" x14ac:dyDescent="0.3">
      <c r="A78" s="9">
        <v>700</v>
      </c>
      <c r="B78" s="13" t="s">
        <v>125</v>
      </c>
      <c r="C78" s="14">
        <f>'ESTIMACION DE INGRESOS'!C257+'S.H-INGRESOS'!F55</f>
        <v>0</v>
      </c>
      <c r="D78" s="12">
        <f>C78/C79</f>
        <v>0</v>
      </c>
    </row>
    <row r="79" spans="1:7" ht="13.8" x14ac:dyDescent="0.3">
      <c r="A79" s="152"/>
      <c r="B79" s="153" t="s">
        <v>117</v>
      </c>
      <c r="C79" s="154">
        <f>SUM(C73:C78)</f>
        <v>1966140</v>
      </c>
      <c r="D79" s="159">
        <f>SUM(D73:D78)</f>
        <v>1</v>
      </c>
    </row>
  </sheetData>
  <mergeCells count="65">
    <mergeCell ref="B25:D25"/>
    <mergeCell ref="B7:D7"/>
    <mergeCell ref="B8:D8"/>
    <mergeCell ref="B9:D9"/>
    <mergeCell ref="B10:D10"/>
    <mergeCell ref="B11:D11"/>
    <mergeCell ref="B12:D12"/>
    <mergeCell ref="B15:D15"/>
    <mergeCell ref="B21:D21"/>
    <mergeCell ref="B22:D22"/>
    <mergeCell ref="B23:D23"/>
    <mergeCell ref="B24:D24"/>
    <mergeCell ref="B56:D56"/>
    <mergeCell ref="B54:D54"/>
    <mergeCell ref="B49:D49"/>
    <mergeCell ref="B50:D50"/>
    <mergeCell ref="B51:D51"/>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34" bottom="0.51" header="0.23" footer="0.33"/>
  <pageSetup scale="75" orientation="portrait" horizontalDpi="4294967295" verticalDpi="4294967295" r:id="rId1"/>
  <headerFooter>
    <oddFooter xml:space="preserve">&amp;L&amp;"-,Cursiva"&amp;10       Ejercicio Fiscal 2017&amp;R&amp;10Página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zoomScale="75" zoomScaleNormal="75" workbookViewId="0">
      <selection activeCell="E30" sqref="E30"/>
    </sheetView>
  </sheetViews>
  <sheetFormatPr baseColWidth="10" defaultColWidth="0" defaultRowHeight="15" customHeight="1" zeroHeight="1" x14ac:dyDescent="0.3"/>
  <cols>
    <col min="1" max="1" width="8.44140625" style="25" customWidth="1"/>
    <col min="2" max="2" width="32.88671875" style="23" customWidth="1"/>
    <col min="3" max="3" width="17.109375" style="30" customWidth="1"/>
    <col min="4" max="4" width="15.44140625" style="31" customWidth="1"/>
    <col min="5" max="5" width="21.44140625" style="23" customWidth="1"/>
    <col min="6" max="6" width="20.6640625" style="23" customWidth="1"/>
    <col min="7" max="7" width="25.6640625" style="23" customWidth="1"/>
    <col min="8" max="8" width="0.6640625" style="23" customWidth="1"/>
    <col min="9" max="16" width="0" style="23" hidden="1" customWidth="1"/>
    <col min="17" max="17" width="11.44140625" style="23" hidden="1" customWidth="1"/>
    <col min="18" max="18" width="0" style="23" hidden="1" customWidth="1"/>
    <col min="19" max="16384" width="11.44140625" style="23" hidden="1"/>
  </cols>
  <sheetData>
    <row r="1" spans="1:7" ht="33" customHeight="1" x14ac:dyDescent="0.3">
      <c r="A1" s="608" t="s">
        <v>126</v>
      </c>
      <c r="B1" s="608"/>
      <c r="C1" s="608"/>
      <c r="D1" s="608"/>
      <c r="E1" s="608"/>
      <c r="F1" s="608"/>
      <c r="G1" s="608"/>
    </row>
    <row r="2" spans="1:7" ht="21" customHeight="1" x14ac:dyDescent="0.3">
      <c r="A2" s="633" t="str">
        <f>'Objetivos PMD'!$B$3</f>
        <v>Municipio:  DIF Totatiche, Jalisco</v>
      </c>
      <c r="B2" s="633"/>
      <c r="C2" s="633"/>
      <c r="D2" s="633"/>
      <c r="E2" s="633"/>
      <c r="F2" s="633"/>
      <c r="G2" s="633"/>
    </row>
    <row r="3" spans="1:7" s="17" customFormat="1" ht="9.75" customHeight="1" x14ac:dyDescent="0.3">
      <c r="A3" s="652" t="s">
        <v>51</v>
      </c>
      <c r="B3" s="652"/>
      <c r="C3" s="652"/>
      <c r="D3" s="652"/>
      <c r="E3" s="653" t="s">
        <v>127</v>
      </c>
      <c r="F3" s="653" t="s">
        <v>128</v>
      </c>
      <c r="G3" s="654" t="s">
        <v>129</v>
      </c>
    </row>
    <row r="4" spans="1:7" s="17" customFormat="1" ht="11.25" customHeight="1" x14ac:dyDescent="0.3">
      <c r="A4" s="652"/>
      <c r="B4" s="652"/>
      <c r="C4" s="652"/>
      <c r="D4" s="652"/>
      <c r="E4" s="653"/>
      <c r="F4" s="653"/>
      <c r="G4" s="654"/>
    </row>
    <row r="5" spans="1:7" s="17" customFormat="1" ht="15.6" x14ac:dyDescent="0.3">
      <c r="A5" s="655" t="s">
        <v>130</v>
      </c>
      <c r="B5" s="655"/>
      <c r="C5" s="655"/>
      <c r="D5" s="655"/>
      <c r="E5" s="655"/>
      <c r="F5" s="655"/>
      <c r="G5" s="655"/>
    </row>
    <row r="6" spans="1:7" s="17" customFormat="1" ht="15" customHeight="1" x14ac:dyDescent="0.3">
      <c r="A6" s="186">
        <v>1000</v>
      </c>
      <c r="B6" s="656" t="s">
        <v>131</v>
      </c>
      <c r="C6" s="656"/>
      <c r="D6" s="656"/>
      <c r="E6" s="180">
        <f>SUM(E7:E13)</f>
        <v>498200</v>
      </c>
      <c r="F6" s="180">
        <f>SUM(F7:F13)</f>
        <v>1065899.28</v>
      </c>
      <c r="G6" s="187">
        <f>F6/E6-1</f>
        <v>1.1395007627458851</v>
      </c>
    </row>
    <row r="7" spans="1:7" s="17" customFormat="1" ht="15" customHeight="1" x14ac:dyDescent="0.3">
      <c r="A7" s="128">
        <v>1100</v>
      </c>
      <c r="B7" s="643" t="s">
        <v>132</v>
      </c>
      <c r="C7" s="643"/>
      <c r="D7" s="643"/>
      <c r="E7" s="18">
        <v>310200</v>
      </c>
      <c r="F7" s="200">
        <v>651419.28</v>
      </c>
      <c r="G7" s="201">
        <f>F7/E7-1</f>
        <v>1.0999976789168278</v>
      </c>
    </row>
    <row r="8" spans="1:7" s="17" customFormat="1" ht="15" customHeight="1" x14ac:dyDescent="0.3">
      <c r="A8" s="128">
        <v>1200</v>
      </c>
      <c r="B8" s="643" t="s">
        <v>133</v>
      </c>
      <c r="C8" s="643"/>
      <c r="D8" s="643"/>
      <c r="E8" s="18">
        <v>91000</v>
      </c>
      <c r="F8" s="200">
        <v>291480</v>
      </c>
      <c r="G8" s="201">
        <f t="shared" ref="G8:G13" si="0">F8/E8-1</f>
        <v>2.2030769230769232</v>
      </c>
    </row>
    <row r="9" spans="1:7" s="17" customFormat="1" ht="15" customHeight="1" x14ac:dyDescent="0.3">
      <c r="A9" s="128">
        <v>1300</v>
      </c>
      <c r="B9" s="643" t="s">
        <v>134</v>
      </c>
      <c r="C9" s="643"/>
      <c r="D9" s="643"/>
      <c r="E9" s="19">
        <v>97000</v>
      </c>
      <c r="F9" s="200">
        <v>123000</v>
      </c>
      <c r="G9" s="201">
        <f t="shared" si="0"/>
        <v>0.268041237113402</v>
      </c>
    </row>
    <row r="10" spans="1:7" s="17" customFormat="1" ht="15" customHeight="1" x14ac:dyDescent="0.3">
      <c r="A10" s="128">
        <v>1400</v>
      </c>
      <c r="B10" s="643" t="s">
        <v>135</v>
      </c>
      <c r="C10" s="643"/>
      <c r="D10" s="643"/>
      <c r="E10" s="19">
        <v>0</v>
      </c>
      <c r="F10" s="200">
        <f>'PRESUP.EGRESOS FUENTE FINANCIAM'!M25</f>
        <v>0</v>
      </c>
      <c r="G10" s="201" t="e">
        <f t="shared" si="0"/>
        <v>#DIV/0!</v>
      </c>
    </row>
    <row r="11" spans="1:7" s="17" customFormat="1" ht="15" customHeight="1" x14ac:dyDescent="0.3">
      <c r="A11" s="128">
        <v>1500</v>
      </c>
      <c r="B11" s="643" t="s">
        <v>136</v>
      </c>
      <c r="C11" s="643"/>
      <c r="D11" s="643"/>
      <c r="E11" s="19">
        <v>0</v>
      </c>
      <c r="F11" s="200">
        <f>'PRESUP.EGRESOS FUENTE FINANCIAM'!M30</f>
        <v>0</v>
      </c>
      <c r="G11" s="201" t="e">
        <f t="shared" si="0"/>
        <v>#DIV/0!</v>
      </c>
    </row>
    <row r="12" spans="1:7" s="17" customFormat="1" ht="15" customHeight="1" x14ac:dyDescent="0.3">
      <c r="A12" s="128">
        <v>1600</v>
      </c>
      <c r="B12" s="643" t="s">
        <v>137</v>
      </c>
      <c r="C12" s="643"/>
      <c r="D12" s="643"/>
      <c r="E12" s="19">
        <v>0</v>
      </c>
      <c r="F12" s="200">
        <f>'PRESUP.EGRESOS FUENTE FINANCIAM'!M37</f>
        <v>0</v>
      </c>
      <c r="G12" s="201" t="e">
        <f t="shared" si="0"/>
        <v>#DIV/0!</v>
      </c>
    </row>
    <row r="13" spans="1:7" s="17" customFormat="1" ht="15" customHeight="1" x14ac:dyDescent="0.3">
      <c r="A13" s="128">
        <v>1700</v>
      </c>
      <c r="B13" s="644" t="s">
        <v>138</v>
      </c>
      <c r="C13" s="645"/>
      <c r="D13" s="646"/>
      <c r="E13" s="18">
        <v>0</v>
      </c>
      <c r="F13" s="200">
        <f>'PRESUP.EGRESOS FUENTE FINANCIAM'!M39</f>
        <v>0</v>
      </c>
      <c r="G13" s="201" t="e">
        <f t="shared" si="0"/>
        <v>#DIV/0!</v>
      </c>
    </row>
    <row r="14" spans="1:7" s="17" customFormat="1" ht="15" customHeight="1" x14ac:dyDescent="0.3">
      <c r="A14" s="188">
        <v>2000</v>
      </c>
      <c r="B14" s="638" t="s">
        <v>139</v>
      </c>
      <c r="C14" s="638"/>
      <c r="D14" s="638"/>
      <c r="E14" s="181">
        <f>SUM(E15:E23)</f>
        <v>337100</v>
      </c>
      <c r="F14" s="181">
        <f>SUM(F15:F23)</f>
        <v>208000</v>
      </c>
      <c r="G14" s="189">
        <f>F14/E14-1</f>
        <v>-0.38297241174725605</v>
      </c>
    </row>
    <row r="15" spans="1:7" s="17" customFormat="1" ht="15" customHeight="1" x14ac:dyDescent="0.3">
      <c r="A15" s="128">
        <v>2100</v>
      </c>
      <c r="B15" s="643" t="s">
        <v>140</v>
      </c>
      <c r="C15" s="643"/>
      <c r="D15" s="643"/>
      <c r="E15" s="18">
        <v>65700</v>
      </c>
      <c r="F15" s="200">
        <v>36000</v>
      </c>
      <c r="G15" s="201">
        <f>F15/E15-1</f>
        <v>-0.45205479452054798</v>
      </c>
    </row>
    <row r="16" spans="1:7" s="17" customFormat="1" ht="15" customHeight="1" x14ac:dyDescent="0.3">
      <c r="A16" s="128">
        <v>2200</v>
      </c>
      <c r="B16" s="643" t="s">
        <v>141</v>
      </c>
      <c r="C16" s="643"/>
      <c r="D16" s="643"/>
      <c r="E16" s="18">
        <v>112800</v>
      </c>
      <c r="F16" s="200">
        <v>15000</v>
      </c>
      <c r="G16" s="201">
        <f t="shared" ref="G16:G23" si="1">F16/E16-1</f>
        <v>-0.86702127659574468</v>
      </c>
    </row>
    <row r="17" spans="1:7" s="17" customFormat="1" ht="15" customHeight="1" x14ac:dyDescent="0.3">
      <c r="A17" s="128">
        <v>2300</v>
      </c>
      <c r="B17" s="643" t="s">
        <v>142</v>
      </c>
      <c r="C17" s="643"/>
      <c r="D17" s="643"/>
      <c r="E17" s="19">
        <v>0</v>
      </c>
      <c r="F17" s="200">
        <f>'PRESUP.EGRESOS FUENTE FINANCIAM'!M56</f>
        <v>0</v>
      </c>
      <c r="G17" s="201" t="e">
        <f t="shared" si="1"/>
        <v>#DIV/0!</v>
      </c>
    </row>
    <row r="18" spans="1:7" s="17" customFormat="1" ht="15" customHeight="1" x14ac:dyDescent="0.3">
      <c r="A18" s="128">
        <v>2400</v>
      </c>
      <c r="B18" s="643" t="s">
        <v>143</v>
      </c>
      <c r="C18" s="643"/>
      <c r="D18" s="643"/>
      <c r="E18" s="19">
        <v>28200</v>
      </c>
      <c r="F18" s="200">
        <f>'PRESUP.EGRESOS FUENTE FINANCIAM'!M66</f>
        <v>0</v>
      </c>
      <c r="G18" s="201">
        <f t="shared" si="1"/>
        <v>-1</v>
      </c>
    </row>
    <row r="19" spans="1:7" s="17" customFormat="1" ht="15" customHeight="1" x14ac:dyDescent="0.3">
      <c r="A19" s="128">
        <v>2500</v>
      </c>
      <c r="B19" s="643" t="s">
        <v>144</v>
      </c>
      <c r="C19" s="643"/>
      <c r="D19" s="643"/>
      <c r="E19" s="19">
        <v>12000</v>
      </c>
      <c r="F19" s="200">
        <v>40000</v>
      </c>
      <c r="G19" s="201">
        <f t="shared" si="1"/>
        <v>2.3333333333333335</v>
      </c>
    </row>
    <row r="20" spans="1:7" s="17" customFormat="1" ht="15" customHeight="1" x14ac:dyDescent="0.3">
      <c r="A20" s="128">
        <v>2600</v>
      </c>
      <c r="B20" s="643" t="s">
        <v>145</v>
      </c>
      <c r="C20" s="643"/>
      <c r="D20" s="643"/>
      <c r="E20" s="19">
        <v>90000</v>
      </c>
      <c r="F20" s="200">
        <v>112000</v>
      </c>
      <c r="G20" s="201">
        <f t="shared" si="1"/>
        <v>0.24444444444444446</v>
      </c>
    </row>
    <row r="21" spans="1:7" s="17" customFormat="1" ht="15" customHeight="1" x14ac:dyDescent="0.3">
      <c r="A21" s="128">
        <v>2700</v>
      </c>
      <c r="B21" s="644" t="s">
        <v>146</v>
      </c>
      <c r="C21" s="645"/>
      <c r="D21" s="646"/>
      <c r="E21" s="19">
        <v>11600</v>
      </c>
      <c r="F21" s="200">
        <v>5000</v>
      </c>
      <c r="G21" s="201">
        <f t="shared" si="1"/>
        <v>-0.56896551724137934</v>
      </c>
    </row>
    <row r="22" spans="1:7" s="17" customFormat="1" ht="15" customHeight="1" x14ac:dyDescent="0.3">
      <c r="A22" s="128">
        <v>2800</v>
      </c>
      <c r="B22" s="644" t="s">
        <v>147</v>
      </c>
      <c r="C22" s="645"/>
      <c r="D22" s="646"/>
      <c r="E22" s="19">
        <v>0</v>
      </c>
      <c r="F22" s="200">
        <f>'PRESUP.EGRESOS FUENTE FINANCIAM'!M93</f>
        <v>0</v>
      </c>
      <c r="G22" s="201" t="e">
        <f t="shared" si="1"/>
        <v>#DIV/0!</v>
      </c>
    </row>
    <row r="23" spans="1:7" s="17" customFormat="1" ht="15" customHeight="1" x14ac:dyDescent="0.3">
      <c r="A23" s="128">
        <v>2900</v>
      </c>
      <c r="B23" s="643" t="s">
        <v>148</v>
      </c>
      <c r="C23" s="643"/>
      <c r="D23" s="643"/>
      <c r="E23" s="19">
        <v>16800</v>
      </c>
      <c r="F23" s="200">
        <f>'PRESUP.EGRESOS FUENTE FINANCIAM'!M97</f>
        <v>0</v>
      </c>
      <c r="G23" s="201">
        <f t="shared" si="1"/>
        <v>-1</v>
      </c>
    </row>
    <row r="24" spans="1:7" s="17" customFormat="1" ht="15" customHeight="1" x14ac:dyDescent="0.3">
      <c r="A24" s="188">
        <v>3000</v>
      </c>
      <c r="B24" s="638" t="s">
        <v>149</v>
      </c>
      <c r="C24" s="638"/>
      <c r="D24" s="638"/>
      <c r="E24" s="181">
        <f>SUM(E25:E33)</f>
        <v>382100</v>
      </c>
      <c r="F24" s="181">
        <f>SUM(F25:F33)</f>
        <v>227845.12</v>
      </c>
      <c r="G24" s="189">
        <f>F24/E24-1</f>
        <v>-0.40370290499869144</v>
      </c>
    </row>
    <row r="25" spans="1:7" s="17" customFormat="1" ht="15" customHeight="1" x14ac:dyDescent="0.3">
      <c r="A25" s="128">
        <v>3100</v>
      </c>
      <c r="B25" s="643" t="s">
        <v>150</v>
      </c>
      <c r="C25" s="643"/>
      <c r="D25" s="643"/>
      <c r="E25" s="18">
        <v>60000</v>
      </c>
      <c r="F25" s="200">
        <v>71412</v>
      </c>
      <c r="G25" s="201">
        <f>F25/E25-1</f>
        <v>0.19019999999999992</v>
      </c>
    </row>
    <row r="26" spans="1:7" s="17" customFormat="1" ht="15" customHeight="1" x14ac:dyDescent="0.3">
      <c r="A26" s="128">
        <v>3200</v>
      </c>
      <c r="B26" s="643" t="s">
        <v>151</v>
      </c>
      <c r="C26" s="643"/>
      <c r="D26" s="643"/>
      <c r="E26" s="18">
        <v>12500</v>
      </c>
      <c r="F26" s="200">
        <v>0</v>
      </c>
      <c r="G26" s="201">
        <f t="shared" ref="G26:G32" si="2">F26/E26-1</f>
        <v>-1</v>
      </c>
    </row>
    <row r="27" spans="1:7" s="17" customFormat="1" ht="15" customHeight="1" x14ac:dyDescent="0.3">
      <c r="A27" s="128">
        <v>3300</v>
      </c>
      <c r="B27" s="643" t="s">
        <v>152</v>
      </c>
      <c r="C27" s="643"/>
      <c r="D27" s="643"/>
      <c r="E27" s="19">
        <v>0</v>
      </c>
      <c r="F27" s="200">
        <f>'PRESUP.EGRESOS FUENTE FINANCIAM'!M128</f>
        <v>0</v>
      </c>
      <c r="G27" s="201" t="e">
        <f t="shared" si="2"/>
        <v>#DIV/0!</v>
      </c>
    </row>
    <row r="28" spans="1:7" s="17" customFormat="1" ht="15" customHeight="1" x14ac:dyDescent="0.3">
      <c r="A28" s="128">
        <v>3400</v>
      </c>
      <c r="B28" s="643" t="s">
        <v>153</v>
      </c>
      <c r="C28" s="643"/>
      <c r="D28" s="643"/>
      <c r="E28" s="19">
        <v>6000</v>
      </c>
      <c r="F28" s="200">
        <v>7800</v>
      </c>
      <c r="G28" s="201">
        <f t="shared" si="2"/>
        <v>0.30000000000000004</v>
      </c>
    </row>
    <row r="29" spans="1:7" s="17" customFormat="1" ht="15" customHeight="1" x14ac:dyDescent="0.3">
      <c r="A29" s="128">
        <v>3500</v>
      </c>
      <c r="B29" s="643" t="s">
        <v>154</v>
      </c>
      <c r="C29" s="643"/>
      <c r="D29" s="643"/>
      <c r="E29" s="19">
        <v>12000</v>
      </c>
      <c r="F29" s="200">
        <v>5000</v>
      </c>
      <c r="G29" s="201">
        <f t="shared" si="2"/>
        <v>-0.58333333333333326</v>
      </c>
    </row>
    <row r="30" spans="1:7" s="17" customFormat="1" ht="15" customHeight="1" x14ac:dyDescent="0.3">
      <c r="A30" s="128">
        <v>3600</v>
      </c>
      <c r="B30" s="643" t="s">
        <v>155</v>
      </c>
      <c r="C30" s="643"/>
      <c r="D30" s="643"/>
      <c r="E30" s="19">
        <v>3600</v>
      </c>
      <c r="F30" s="200">
        <f>'PRESUP.EGRESOS FUENTE FINANCIAM'!M158</f>
        <v>0</v>
      </c>
      <c r="G30" s="201">
        <f t="shared" si="2"/>
        <v>-1</v>
      </c>
    </row>
    <row r="31" spans="1:7" s="17" customFormat="1" ht="15" customHeight="1" x14ac:dyDescent="0.3">
      <c r="A31" s="128">
        <v>3700</v>
      </c>
      <c r="B31" s="644" t="s">
        <v>156</v>
      </c>
      <c r="C31" s="645"/>
      <c r="D31" s="646"/>
      <c r="E31" s="19">
        <v>30000</v>
      </c>
      <c r="F31" s="200">
        <v>60000</v>
      </c>
      <c r="G31" s="201">
        <f t="shared" si="2"/>
        <v>1</v>
      </c>
    </row>
    <row r="32" spans="1:7" s="17" customFormat="1" ht="15" customHeight="1" x14ac:dyDescent="0.3">
      <c r="A32" s="128">
        <v>3800</v>
      </c>
      <c r="B32" s="644" t="s">
        <v>157</v>
      </c>
      <c r="C32" s="645"/>
      <c r="D32" s="646"/>
      <c r="E32" s="19">
        <v>240000</v>
      </c>
      <c r="F32" s="200">
        <v>65000</v>
      </c>
      <c r="G32" s="201">
        <f t="shared" si="2"/>
        <v>-0.72916666666666674</v>
      </c>
    </row>
    <row r="33" spans="1:7" s="17" customFormat="1" ht="15" customHeight="1" x14ac:dyDescent="0.3">
      <c r="A33" s="128">
        <v>3900</v>
      </c>
      <c r="B33" s="643" t="s">
        <v>158</v>
      </c>
      <c r="C33" s="643"/>
      <c r="D33" s="643"/>
      <c r="E33" s="19">
        <v>18000</v>
      </c>
      <c r="F33" s="200">
        <v>18633.12</v>
      </c>
      <c r="G33" s="201">
        <f>F33/E33-1</f>
        <v>3.5173333333333279E-2</v>
      </c>
    </row>
    <row r="34" spans="1:7" s="17" customFormat="1" ht="15" customHeight="1" x14ac:dyDescent="0.3">
      <c r="A34" s="188">
        <v>4000</v>
      </c>
      <c r="B34" s="638" t="s">
        <v>94</v>
      </c>
      <c r="C34" s="638"/>
      <c r="D34" s="638"/>
      <c r="E34" s="181">
        <f>SUM(E35:E43)</f>
        <v>360000</v>
      </c>
      <c r="F34" s="181">
        <f>SUM(F35:F43)</f>
        <v>444396</v>
      </c>
      <c r="G34" s="189">
        <f>F34/E34-1</f>
        <v>0.23443333333333327</v>
      </c>
    </row>
    <row r="35" spans="1:7" s="17" customFormat="1" ht="15.6" x14ac:dyDescent="0.3">
      <c r="A35" s="62">
        <v>4100</v>
      </c>
      <c r="B35" s="637" t="s">
        <v>159</v>
      </c>
      <c r="C35" s="637"/>
      <c r="D35" s="637"/>
      <c r="E35" s="18">
        <v>0</v>
      </c>
      <c r="F35" s="200">
        <f>'PRESUP.EGRESOS FUENTE FINANCIAM'!M193</f>
        <v>0</v>
      </c>
      <c r="G35" s="201" t="e">
        <f t="shared" ref="G35:G74" si="3">F35/E35-1</f>
        <v>#DIV/0!</v>
      </c>
    </row>
    <row r="36" spans="1:7" s="17" customFormat="1" ht="15" customHeight="1" x14ac:dyDescent="0.3">
      <c r="A36" s="62">
        <v>4200</v>
      </c>
      <c r="B36" s="637" t="s">
        <v>96</v>
      </c>
      <c r="C36" s="637"/>
      <c r="D36" s="637"/>
      <c r="E36" s="19">
        <v>0</v>
      </c>
      <c r="F36" s="200">
        <f>'PRESUP.EGRESOS FUENTE FINANCIAM'!M203</f>
        <v>0</v>
      </c>
      <c r="G36" s="201" t="e">
        <f t="shared" si="3"/>
        <v>#DIV/0!</v>
      </c>
    </row>
    <row r="37" spans="1:7" s="17" customFormat="1" ht="15" customHeight="1" x14ac:dyDescent="0.3">
      <c r="A37" s="62">
        <v>4300</v>
      </c>
      <c r="B37" s="640" t="s">
        <v>160</v>
      </c>
      <c r="C37" s="641"/>
      <c r="D37" s="642"/>
      <c r="E37" s="19">
        <v>0</v>
      </c>
      <c r="F37" s="200">
        <f>'PRESUP.EGRESOS FUENTE FINANCIAM'!M209</f>
        <v>0</v>
      </c>
      <c r="G37" s="201" t="e">
        <f t="shared" si="3"/>
        <v>#DIV/0!</v>
      </c>
    </row>
    <row r="38" spans="1:7" s="17" customFormat="1" ht="15" customHeight="1" x14ac:dyDescent="0.3">
      <c r="A38" s="62">
        <v>4400</v>
      </c>
      <c r="B38" s="637" t="s">
        <v>98</v>
      </c>
      <c r="C38" s="637"/>
      <c r="D38" s="637"/>
      <c r="E38" s="18">
        <v>360000</v>
      </c>
      <c r="F38" s="200">
        <v>444396</v>
      </c>
      <c r="G38" s="201">
        <f>F38/E38-1</f>
        <v>0.23443333333333327</v>
      </c>
    </row>
    <row r="39" spans="1:7" s="17" customFormat="1" ht="15" customHeight="1" x14ac:dyDescent="0.3">
      <c r="A39" s="62">
        <v>4500</v>
      </c>
      <c r="B39" s="643" t="s">
        <v>99</v>
      </c>
      <c r="C39" s="643"/>
      <c r="D39" s="643"/>
      <c r="E39" s="19">
        <v>0</v>
      </c>
      <c r="F39" s="200">
        <f>'PRESUP.EGRESOS FUENTE FINANCIAM'!M228</f>
        <v>0</v>
      </c>
      <c r="G39" s="201" t="e">
        <f>F39/E39-1</f>
        <v>#DIV/0!</v>
      </c>
    </row>
    <row r="40" spans="1:7" s="17" customFormat="1" ht="15" customHeight="1" x14ac:dyDescent="0.3">
      <c r="A40" s="62">
        <v>4600</v>
      </c>
      <c r="B40" s="644" t="s">
        <v>100</v>
      </c>
      <c r="C40" s="645"/>
      <c r="D40" s="646"/>
      <c r="E40" s="19">
        <v>0</v>
      </c>
      <c r="F40" s="200">
        <f>'PRESUP.EGRESOS FUENTE FINANCIAM'!M232</f>
        <v>0</v>
      </c>
      <c r="G40" s="201" t="e">
        <f>F40/E40-1</f>
        <v>#DIV/0!</v>
      </c>
    </row>
    <row r="41" spans="1:7" s="17" customFormat="1" ht="15" customHeight="1" x14ac:dyDescent="0.3">
      <c r="A41" s="62">
        <v>4700</v>
      </c>
      <c r="B41" s="644" t="s">
        <v>161</v>
      </c>
      <c r="C41" s="645"/>
      <c r="D41" s="646"/>
      <c r="E41" s="19">
        <v>0</v>
      </c>
      <c r="F41" s="200">
        <f>'PRESUP.EGRESOS FUENTE FINANCIAM'!M239</f>
        <v>0</v>
      </c>
      <c r="G41" s="201" t="e">
        <f>F41/E41-1</f>
        <v>#DIV/0!</v>
      </c>
    </row>
    <row r="42" spans="1:7" s="17" customFormat="1" ht="15" customHeight="1" x14ac:dyDescent="0.3">
      <c r="A42" s="62">
        <v>4800</v>
      </c>
      <c r="B42" s="643" t="s">
        <v>162</v>
      </c>
      <c r="C42" s="643"/>
      <c r="D42" s="643"/>
      <c r="E42" s="19">
        <v>0</v>
      </c>
      <c r="F42" s="200">
        <f>'PRESUP.EGRESOS FUENTE FINANCIAM'!M241</f>
        <v>0</v>
      </c>
      <c r="G42" s="201" t="e">
        <f>F42/E42-1</f>
        <v>#DIV/0!</v>
      </c>
    </row>
    <row r="43" spans="1:7" s="17" customFormat="1" ht="15" customHeight="1" x14ac:dyDescent="0.3">
      <c r="A43" s="62">
        <v>4900</v>
      </c>
      <c r="B43" s="637" t="s">
        <v>163</v>
      </c>
      <c r="C43" s="637"/>
      <c r="D43" s="637"/>
      <c r="E43" s="18">
        <v>0</v>
      </c>
      <c r="F43" s="200">
        <f>'PRESUP.EGRESOS FUENTE FINANCIAM'!M247</f>
        <v>0</v>
      </c>
      <c r="G43" s="201" t="e">
        <f t="shared" si="3"/>
        <v>#DIV/0!</v>
      </c>
    </row>
    <row r="44" spans="1:7" s="17" customFormat="1" ht="15" customHeight="1" x14ac:dyDescent="0.3">
      <c r="A44" s="188">
        <v>5000</v>
      </c>
      <c r="B44" s="638" t="s">
        <v>164</v>
      </c>
      <c r="C44" s="638"/>
      <c r="D44" s="638"/>
      <c r="E44" s="181">
        <f>SUM(E45:E53)</f>
        <v>12004</v>
      </c>
      <c r="F44" s="181">
        <f>SUM(F45:F53)</f>
        <v>20000</v>
      </c>
      <c r="G44" s="189">
        <f t="shared" si="3"/>
        <v>0.66611129623458853</v>
      </c>
    </row>
    <row r="45" spans="1:7" s="17" customFormat="1" ht="15" customHeight="1" x14ac:dyDescent="0.3">
      <c r="A45" s="62">
        <v>5100</v>
      </c>
      <c r="B45" s="637" t="s">
        <v>165</v>
      </c>
      <c r="C45" s="637"/>
      <c r="D45" s="637"/>
      <c r="E45" s="18">
        <v>12004</v>
      </c>
      <c r="F45" s="200">
        <v>20000</v>
      </c>
      <c r="G45" s="201">
        <f t="shared" si="3"/>
        <v>0.66611129623458853</v>
      </c>
    </row>
    <row r="46" spans="1:7" s="17" customFormat="1" ht="15" customHeight="1" x14ac:dyDescent="0.3">
      <c r="A46" s="62">
        <v>5200</v>
      </c>
      <c r="B46" s="637" t="s">
        <v>166</v>
      </c>
      <c r="C46" s="637"/>
      <c r="D46" s="637"/>
      <c r="E46" s="18">
        <v>0</v>
      </c>
      <c r="F46" s="200">
        <f>'PRESUP.EGRESOS FUENTE FINANCIAM'!M259</f>
        <v>0</v>
      </c>
      <c r="G46" s="201" t="e">
        <f t="shared" si="3"/>
        <v>#DIV/0!</v>
      </c>
    </row>
    <row r="47" spans="1:7" s="17" customFormat="1" ht="15" customHeight="1" x14ac:dyDescent="0.3">
      <c r="A47" s="62">
        <v>5300</v>
      </c>
      <c r="B47" s="637" t="s">
        <v>167</v>
      </c>
      <c r="C47" s="637"/>
      <c r="D47" s="637"/>
      <c r="E47" s="18">
        <v>0</v>
      </c>
      <c r="F47" s="200">
        <f>'PRESUP.EGRESOS FUENTE FINANCIAM'!M264</f>
        <v>0</v>
      </c>
      <c r="G47" s="201" t="e">
        <f t="shared" si="3"/>
        <v>#DIV/0!</v>
      </c>
    </row>
    <row r="48" spans="1:7" s="17" customFormat="1" ht="15" customHeight="1" x14ac:dyDescent="0.3">
      <c r="A48" s="62">
        <v>5400</v>
      </c>
      <c r="B48" s="637" t="s">
        <v>168</v>
      </c>
      <c r="C48" s="637"/>
      <c r="D48" s="637"/>
      <c r="E48" s="18">
        <v>0</v>
      </c>
      <c r="F48" s="200">
        <f>'PRESUP.EGRESOS FUENTE FINANCIAM'!M267</f>
        <v>0</v>
      </c>
      <c r="G48" s="201" t="e">
        <f t="shared" ref="G48:G53" si="4">F48/E48-1</f>
        <v>#DIV/0!</v>
      </c>
    </row>
    <row r="49" spans="1:256" s="17" customFormat="1" ht="15" customHeight="1" x14ac:dyDescent="0.3">
      <c r="A49" s="62">
        <v>5500</v>
      </c>
      <c r="B49" s="643" t="s">
        <v>169</v>
      </c>
      <c r="C49" s="643"/>
      <c r="D49" s="643"/>
      <c r="E49" s="19">
        <v>0</v>
      </c>
      <c r="F49" s="200">
        <f>'PRESUP.EGRESOS FUENTE FINANCIAM'!M274</f>
        <v>0</v>
      </c>
      <c r="G49" s="201" t="e">
        <f t="shared" si="4"/>
        <v>#DIV/0!</v>
      </c>
    </row>
    <row r="50" spans="1:256" s="17" customFormat="1" ht="15" customHeight="1" x14ac:dyDescent="0.3">
      <c r="A50" s="62">
        <v>5600</v>
      </c>
      <c r="B50" s="644" t="s">
        <v>170</v>
      </c>
      <c r="C50" s="645"/>
      <c r="D50" s="646"/>
      <c r="E50" s="19">
        <v>0</v>
      </c>
      <c r="F50" s="200">
        <f>'PRESUP.EGRESOS FUENTE FINANCIAM'!M276</f>
        <v>0</v>
      </c>
      <c r="G50" s="201" t="e">
        <f t="shared" si="4"/>
        <v>#DIV/0!</v>
      </c>
    </row>
    <row r="51" spans="1:256" s="17" customFormat="1" ht="15" customHeight="1" x14ac:dyDescent="0.3">
      <c r="A51" s="62">
        <v>5700</v>
      </c>
      <c r="B51" s="644" t="s">
        <v>171</v>
      </c>
      <c r="C51" s="645"/>
      <c r="D51" s="646"/>
      <c r="E51" s="19">
        <v>0</v>
      </c>
      <c r="F51" s="200">
        <f>'PRESUP.EGRESOS FUENTE FINANCIAM'!M285</f>
        <v>0</v>
      </c>
      <c r="G51" s="201" t="e">
        <f t="shared" si="4"/>
        <v>#DIV/0!</v>
      </c>
    </row>
    <row r="52" spans="1:256" s="17" customFormat="1" ht="15" customHeight="1" x14ac:dyDescent="0.3">
      <c r="A52" s="62">
        <v>5800</v>
      </c>
      <c r="B52" s="643" t="s">
        <v>172</v>
      </c>
      <c r="C52" s="643"/>
      <c r="D52" s="643"/>
      <c r="E52" s="19">
        <v>0</v>
      </c>
      <c r="F52" s="200">
        <f>'PRESUP.EGRESOS FUENTE FINANCIAM'!M295</f>
        <v>0</v>
      </c>
      <c r="G52" s="201" t="e">
        <f t="shared" si="4"/>
        <v>#DIV/0!</v>
      </c>
    </row>
    <row r="53" spans="1:256" s="17" customFormat="1" ht="15" customHeight="1" x14ac:dyDescent="0.3">
      <c r="A53" s="62">
        <v>5900</v>
      </c>
      <c r="B53" s="637" t="s">
        <v>173</v>
      </c>
      <c r="C53" s="637"/>
      <c r="D53" s="637"/>
      <c r="E53" s="18">
        <v>0</v>
      </c>
      <c r="F53" s="200">
        <f>'PRESUP.EGRESOS FUENTE FINANCIAM'!M300</f>
        <v>0</v>
      </c>
      <c r="G53" s="201" t="e">
        <f t="shared" si="4"/>
        <v>#DIV/0!</v>
      </c>
    </row>
    <row r="54" spans="1:256" s="17" customFormat="1" ht="15" customHeight="1" x14ac:dyDescent="0.3">
      <c r="A54" s="188">
        <v>6000</v>
      </c>
      <c r="B54" s="638" t="s">
        <v>174</v>
      </c>
      <c r="C54" s="638"/>
      <c r="D54" s="638"/>
      <c r="E54" s="181">
        <f>SUM(E55:E57)</f>
        <v>0</v>
      </c>
      <c r="F54" s="181">
        <f>SUM(F55:F57)</f>
        <v>0</v>
      </c>
      <c r="G54" s="189" t="e">
        <f t="shared" si="3"/>
        <v>#DIV/0!</v>
      </c>
    </row>
    <row r="55" spans="1:256" s="17" customFormat="1" ht="15" customHeight="1" x14ac:dyDescent="0.3">
      <c r="A55" s="130">
        <v>6100</v>
      </c>
      <c r="B55" s="639" t="s">
        <v>175</v>
      </c>
      <c r="C55" s="639"/>
      <c r="D55" s="639"/>
      <c r="E55" s="131">
        <v>0</v>
      </c>
      <c r="F55" s="200">
        <f>'PRESUP.EGRESOS FUENTE FINANCIAM'!M311</f>
        <v>0</v>
      </c>
      <c r="G55" s="201" t="e">
        <f t="shared" si="3"/>
        <v>#DIV/0!</v>
      </c>
    </row>
    <row r="56" spans="1:256" s="17" customFormat="1" ht="15" customHeight="1" x14ac:dyDescent="0.3">
      <c r="A56" s="62">
        <v>6200</v>
      </c>
      <c r="B56" s="637" t="s">
        <v>176</v>
      </c>
      <c r="C56" s="637"/>
      <c r="D56" s="637"/>
      <c r="E56" s="18">
        <v>0</v>
      </c>
      <c r="F56" s="200">
        <f>'PRESUP.EGRESOS FUENTE FINANCIAM'!M320</f>
        <v>0</v>
      </c>
      <c r="G56" s="201" t="e">
        <f t="shared" si="3"/>
        <v>#DIV/0!</v>
      </c>
    </row>
    <row r="57" spans="1:256" s="17" customFormat="1" ht="15" customHeight="1" x14ac:dyDescent="0.3">
      <c r="A57" s="62">
        <v>6300</v>
      </c>
      <c r="B57" s="637" t="s">
        <v>177</v>
      </c>
      <c r="C57" s="637"/>
      <c r="D57" s="637"/>
      <c r="E57" s="18">
        <v>0</v>
      </c>
      <c r="F57" s="200">
        <f>'PRESUP.EGRESOS FUENTE FINANCIAM'!M329</f>
        <v>0</v>
      </c>
      <c r="G57" s="201" t="e">
        <f t="shared" si="3"/>
        <v>#DIV/0!</v>
      </c>
    </row>
    <row r="58" spans="1:256" s="17" customFormat="1" ht="15.75" customHeight="1" x14ac:dyDescent="0.3">
      <c r="A58" s="188">
        <v>7000</v>
      </c>
      <c r="B58" s="638" t="s">
        <v>178</v>
      </c>
      <c r="C58" s="638"/>
      <c r="D58" s="638"/>
      <c r="E58" s="181">
        <f>SUM(E59:E65)</f>
        <v>0</v>
      </c>
      <c r="F58" s="181">
        <f>SUM(F59:F65)</f>
        <v>0</v>
      </c>
      <c r="G58" s="189" t="e">
        <f t="shared" si="3"/>
        <v>#DIV/0!</v>
      </c>
    </row>
    <row r="59" spans="1:256" s="17" customFormat="1" ht="15.6" x14ac:dyDescent="0.3">
      <c r="A59" s="62">
        <v>7100</v>
      </c>
      <c r="B59" s="637" t="s">
        <v>179</v>
      </c>
      <c r="C59" s="637"/>
      <c r="D59" s="637"/>
      <c r="E59" s="63">
        <v>0</v>
      </c>
      <c r="F59" s="200">
        <f>'PRESUP.EGRESOS FUENTE FINANCIAM'!M333</f>
        <v>0</v>
      </c>
      <c r="G59" s="201" t="e">
        <f t="shared" si="3"/>
        <v>#DIV/0!</v>
      </c>
      <c r="H59" s="20"/>
      <c r="I59" s="21">
        <v>61</v>
      </c>
      <c r="J59" s="650"/>
      <c r="K59" s="650"/>
      <c r="L59" s="651"/>
      <c r="M59" s="22">
        <v>61</v>
      </c>
      <c r="N59" s="650"/>
      <c r="O59" s="650"/>
      <c r="P59" s="651"/>
      <c r="Q59" s="22">
        <v>61</v>
      </c>
      <c r="R59" s="650"/>
      <c r="S59" s="650"/>
      <c r="T59" s="651"/>
      <c r="U59" s="22">
        <v>61</v>
      </c>
      <c r="V59" s="650"/>
      <c r="W59" s="650"/>
      <c r="X59" s="651"/>
      <c r="Y59" s="22">
        <v>61</v>
      </c>
      <c r="Z59" s="650"/>
      <c r="AA59" s="650"/>
      <c r="AB59" s="651"/>
      <c r="AC59" s="22">
        <v>61</v>
      </c>
      <c r="AD59" s="650"/>
      <c r="AE59" s="650"/>
      <c r="AF59" s="651"/>
      <c r="AG59" s="22">
        <v>61</v>
      </c>
      <c r="AH59" s="650"/>
      <c r="AI59" s="650"/>
      <c r="AJ59" s="651"/>
      <c r="AK59" s="22">
        <v>61</v>
      </c>
      <c r="AL59" s="650"/>
      <c r="AM59" s="650"/>
      <c r="AN59" s="651"/>
      <c r="AO59" s="22">
        <v>61</v>
      </c>
      <c r="AP59" s="650"/>
      <c r="AQ59" s="650"/>
      <c r="AR59" s="651"/>
      <c r="AS59" s="22">
        <v>61</v>
      </c>
      <c r="AT59" s="650"/>
      <c r="AU59" s="650"/>
      <c r="AV59" s="651"/>
      <c r="AW59" s="22">
        <v>61</v>
      </c>
      <c r="AX59" s="650"/>
      <c r="AY59" s="650"/>
      <c r="AZ59" s="651"/>
      <c r="BA59" s="22">
        <v>61</v>
      </c>
      <c r="BB59" s="650"/>
      <c r="BC59" s="650"/>
      <c r="BD59" s="651"/>
      <c r="BE59" s="22">
        <v>61</v>
      </c>
      <c r="BF59" s="650"/>
      <c r="BG59" s="650"/>
      <c r="BH59" s="651"/>
      <c r="BI59" s="22">
        <v>61</v>
      </c>
      <c r="BJ59" s="650"/>
      <c r="BK59" s="650"/>
      <c r="BL59" s="651"/>
      <c r="BM59" s="22">
        <v>61</v>
      </c>
      <c r="BN59" s="650"/>
      <c r="BO59" s="650"/>
      <c r="BP59" s="651"/>
      <c r="BQ59" s="22">
        <v>61</v>
      </c>
      <c r="BR59" s="650"/>
      <c r="BS59" s="650"/>
      <c r="BT59" s="651"/>
      <c r="BU59" s="22">
        <v>61</v>
      </c>
      <c r="BV59" s="650"/>
      <c r="BW59" s="650"/>
      <c r="BX59" s="651"/>
      <c r="BY59" s="22">
        <v>61</v>
      </c>
      <c r="BZ59" s="650"/>
      <c r="CA59" s="650"/>
      <c r="CB59" s="651"/>
      <c r="CC59" s="22">
        <v>61</v>
      </c>
      <c r="CD59" s="650"/>
      <c r="CE59" s="650"/>
      <c r="CF59" s="651"/>
      <c r="CG59" s="22">
        <v>61</v>
      </c>
      <c r="CH59" s="650"/>
      <c r="CI59" s="650"/>
      <c r="CJ59" s="651"/>
      <c r="CK59" s="22">
        <v>61</v>
      </c>
      <c r="CL59" s="650"/>
      <c r="CM59" s="650"/>
      <c r="CN59" s="651"/>
      <c r="CO59" s="22">
        <v>61</v>
      </c>
      <c r="CP59" s="650"/>
      <c r="CQ59" s="650"/>
      <c r="CR59" s="651"/>
      <c r="CS59" s="22">
        <v>61</v>
      </c>
      <c r="CT59" s="650"/>
      <c r="CU59" s="650"/>
      <c r="CV59" s="651"/>
      <c r="CW59" s="22">
        <v>61</v>
      </c>
      <c r="CX59" s="650"/>
      <c r="CY59" s="650"/>
      <c r="CZ59" s="651"/>
      <c r="DA59" s="22">
        <v>61</v>
      </c>
      <c r="DB59" s="650"/>
      <c r="DC59" s="650"/>
      <c r="DD59" s="651"/>
      <c r="DE59" s="22">
        <v>61</v>
      </c>
      <c r="DF59" s="650"/>
      <c r="DG59" s="650"/>
      <c r="DH59" s="651"/>
      <c r="DI59" s="22">
        <v>61</v>
      </c>
      <c r="DJ59" s="650"/>
      <c r="DK59" s="650"/>
      <c r="DL59" s="651"/>
      <c r="DM59" s="22">
        <v>61</v>
      </c>
      <c r="DN59" s="650"/>
      <c r="DO59" s="650"/>
      <c r="DP59" s="651"/>
      <c r="DQ59" s="22">
        <v>61</v>
      </c>
      <c r="DR59" s="650"/>
      <c r="DS59" s="650"/>
      <c r="DT59" s="651"/>
      <c r="DU59" s="22">
        <v>61</v>
      </c>
      <c r="DV59" s="650"/>
      <c r="DW59" s="650"/>
      <c r="DX59" s="651"/>
      <c r="DY59" s="22">
        <v>61</v>
      </c>
      <c r="DZ59" s="650"/>
      <c r="EA59" s="650"/>
      <c r="EB59" s="651"/>
      <c r="EC59" s="22">
        <v>61</v>
      </c>
      <c r="ED59" s="650"/>
      <c r="EE59" s="650"/>
      <c r="EF59" s="651"/>
      <c r="EG59" s="22">
        <v>61</v>
      </c>
      <c r="EH59" s="650"/>
      <c r="EI59" s="650"/>
      <c r="EJ59" s="651"/>
      <c r="EK59" s="22">
        <v>61</v>
      </c>
      <c r="EL59" s="650"/>
      <c r="EM59" s="650"/>
      <c r="EN59" s="651"/>
      <c r="EO59" s="22">
        <v>61</v>
      </c>
      <c r="EP59" s="650"/>
      <c r="EQ59" s="650"/>
      <c r="ER59" s="651"/>
      <c r="ES59" s="22">
        <v>61</v>
      </c>
      <c r="ET59" s="650"/>
      <c r="EU59" s="650"/>
      <c r="EV59" s="651"/>
      <c r="EW59" s="22">
        <v>61</v>
      </c>
      <c r="EX59" s="650"/>
      <c r="EY59" s="650"/>
      <c r="EZ59" s="651"/>
      <c r="FA59" s="22">
        <v>61</v>
      </c>
      <c r="FB59" s="650"/>
      <c r="FC59" s="650"/>
      <c r="FD59" s="651"/>
      <c r="FE59" s="22">
        <v>61</v>
      </c>
      <c r="FF59" s="650"/>
      <c r="FG59" s="650"/>
      <c r="FH59" s="651"/>
      <c r="FI59" s="22">
        <v>61</v>
      </c>
      <c r="FJ59" s="650"/>
      <c r="FK59" s="650"/>
      <c r="FL59" s="651"/>
      <c r="FM59" s="22">
        <v>61</v>
      </c>
      <c r="FN59" s="650"/>
      <c r="FO59" s="650"/>
      <c r="FP59" s="651"/>
      <c r="FQ59" s="22">
        <v>61</v>
      </c>
      <c r="FR59" s="650"/>
      <c r="FS59" s="650"/>
      <c r="FT59" s="651"/>
      <c r="FU59" s="22">
        <v>61</v>
      </c>
      <c r="FV59" s="650"/>
      <c r="FW59" s="650"/>
      <c r="FX59" s="651"/>
      <c r="FY59" s="22">
        <v>61</v>
      </c>
      <c r="FZ59" s="650"/>
      <c r="GA59" s="650"/>
      <c r="GB59" s="651"/>
      <c r="GC59" s="22">
        <v>61</v>
      </c>
      <c r="GD59" s="650"/>
      <c r="GE59" s="650"/>
      <c r="GF59" s="651"/>
      <c r="GG59" s="22">
        <v>61</v>
      </c>
      <c r="GH59" s="650"/>
      <c r="GI59" s="650"/>
      <c r="GJ59" s="651"/>
      <c r="GK59" s="22">
        <v>61</v>
      </c>
      <c r="GL59" s="650"/>
      <c r="GM59" s="650"/>
      <c r="GN59" s="651"/>
      <c r="GO59" s="22">
        <v>61</v>
      </c>
      <c r="GP59" s="650"/>
      <c r="GQ59" s="650"/>
      <c r="GR59" s="651"/>
      <c r="GS59" s="22">
        <v>61</v>
      </c>
      <c r="GT59" s="650"/>
      <c r="GU59" s="650"/>
      <c r="GV59" s="651"/>
      <c r="GW59" s="22">
        <v>61</v>
      </c>
      <c r="GX59" s="650"/>
      <c r="GY59" s="650"/>
      <c r="GZ59" s="651"/>
      <c r="HA59" s="22">
        <v>61</v>
      </c>
      <c r="HB59" s="650"/>
      <c r="HC59" s="650"/>
      <c r="HD59" s="651"/>
      <c r="HE59" s="22">
        <v>61</v>
      </c>
      <c r="HF59" s="650"/>
      <c r="HG59" s="650"/>
      <c r="HH59" s="651"/>
      <c r="HI59" s="22">
        <v>61</v>
      </c>
      <c r="HJ59" s="650"/>
      <c r="HK59" s="650"/>
      <c r="HL59" s="651"/>
      <c r="HM59" s="22">
        <v>61</v>
      </c>
      <c r="HN59" s="650"/>
      <c r="HO59" s="650"/>
      <c r="HP59" s="651"/>
      <c r="HQ59" s="22">
        <v>61</v>
      </c>
      <c r="HR59" s="650"/>
      <c r="HS59" s="650"/>
      <c r="HT59" s="651"/>
      <c r="HU59" s="22">
        <v>61</v>
      </c>
      <c r="HV59" s="650"/>
      <c r="HW59" s="650"/>
      <c r="HX59" s="651"/>
      <c r="HY59" s="22">
        <v>61</v>
      </c>
      <c r="HZ59" s="650"/>
      <c r="IA59" s="650"/>
      <c r="IB59" s="651"/>
      <c r="IC59" s="22">
        <v>61</v>
      </c>
      <c r="ID59" s="650"/>
      <c r="IE59" s="650"/>
      <c r="IF59" s="651"/>
      <c r="IG59" s="22">
        <v>61</v>
      </c>
      <c r="IH59" s="650"/>
      <c r="II59" s="650"/>
      <c r="IJ59" s="651"/>
      <c r="IK59" s="22">
        <v>61</v>
      </c>
      <c r="IL59" s="650"/>
      <c r="IM59" s="650"/>
      <c r="IN59" s="651"/>
      <c r="IO59" s="22">
        <v>61</v>
      </c>
      <c r="IP59" s="650"/>
      <c r="IQ59" s="650"/>
      <c r="IR59" s="651"/>
      <c r="IS59" s="22">
        <v>61</v>
      </c>
      <c r="IT59" s="650"/>
      <c r="IU59" s="650"/>
      <c r="IV59" s="651"/>
    </row>
    <row r="60" spans="1:256" s="17" customFormat="1" ht="15.6" x14ac:dyDescent="0.3">
      <c r="A60" s="62">
        <v>7200</v>
      </c>
      <c r="B60" s="637" t="s">
        <v>180</v>
      </c>
      <c r="C60" s="637"/>
      <c r="D60" s="637"/>
      <c r="E60" s="63">
        <v>0</v>
      </c>
      <c r="F60" s="200">
        <f>'PRESUP.EGRESOS FUENTE FINANCIAM'!M336</f>
        <v>0</v>
      </c>
      <c r="G60" s="201" t="e">
        <f t="shared" si="3"/>
        <v>#DIV/0!</v>
      </c>
      <c r="H60" s="20"/>
      <c r="I60" s="21"/>
      <c r="J60" s="439"/>
      <c r="K60" s="439"/>
      <c r="L60" s="440"/>
      <c r="M60" s="22"/>
      <c r="N60" s="439"/>
      <c r="O60" s="439"/>
      <c r="P60" s="440"/>
      <c r="Q60" s="22"/>
      <c r="R60" s="439"/>
      <c r="S60" s="439"/>
      <c r="T60" s="440"/>
      <c r="U60" s="22"/>
      <c r="V60" s="439"/>
      <c r="W60" s="439"/>
      <c r="X60" s="440"/>
      <c r="Y60" s="22"/>
      <c r="Z60" s="439"/>
      <c r="AA60" s="439"/>
      <c r="AB60" s="440"/>
      <c r="AC60" s="22"/>
      <c r="AD60" s="439"/>
      <c r="AE60" s="439"/>
      <c r="AF60" s="440"/>
      <c r="AG60" s="22"/>
      <c r="AH60" s="439"/>
      <c r="AI60" s="439"/>
      <c r="AJ60" s="440"/>
      <c r="AK60" s="22"/>
      <c r="AL60" s="439"/>
      <c r="AM60" s="439"/>
      <c r="AN60" s="440"/>
      <c r="AO60" s="22"/>
      <c r="AP60" s="439"/>
      <c r="AQ60" s="439"/>
      <c r="AR60" s="440"/>
      <c r="AS60" s="22"/>
      <c r="AT60" s="439"/>
      <c r="AU60" s="439"/>
      <c r="AV60" s="440"/>
      <c r="AW60" s="22"/>
      <c r="AX60" s="439"/>
      <c r="AY60" s="439"/>
      <c r="AZ60" s="440"/>
      <c r="BA60" s="22"/>
      <c r="BB60" s="439"/>
      <c r="BC60" s="439"/>
      <c r="BD60" s="440"/>
      <c r="BE60" s="22"/>
      <c r="BF60" s="439"/>
      <c r="BG60" s="439"/>
      <c r="BH60" s="440"/>
      <c r="BI60" s="22"/>
      <c r="BJ60" s="439"/>
      <c r="BK60" s="439"/>
      <c r="BL60" s="440"/>
      <c r="BM60" s="22"/>
      <c r="BN60" s="439"/>
      <c r="BO60" s="439"/>
      <c r="BP60" s="440"/>
      <c r="BQ60" s="22"/>
      <c r="BR60" s="439"/>
      <c r="BS60" s="439"/>
      <c r="BT60" s="440"/>
      <c r="BU60" s="22"/>
      <c r="BV60" s="439"/>
      <c r="BW60" s="439"/>
      <c r="BX60" s="440"/>
      <c r="BY60" s="22"/>
      <c r="BZ60" s="439"/>
      <c r="CA60" s="439"/>
      <c r="CB60" s="440"/>
      <c r="CC60" s="22"/>
      <c r="CD60" s="439"/>
      <c r="CE60" s="439"/>
      <c r="CF60" s="440"/>
      <c r="CG60" s="22"/>
      <c r="CH60" s="439"/>
      <c r="CI60" s="439"/>
      <c r="CJ60" s="440"/>
      <c r="CK60" s="22"/>
      <c r="CL60" s="439"/>
      <c r="CM60" s="439"/>
      <c r="CN60" s="440"/>
      <c r="CO60" s="22"/>
      <c r="CP60" s="439"/>
      <c r="CQ60" s="439"/>
      <c r="CR60" s="440"/>
      <c r="CS60" s="22"/>
      <c r="CT60" s="439"/>
      <c r="CU60" s="439"/>
      <c r="CV60" s="440"/>
      <c r="CW60" s="22"/>
      <c r="CX60" s="439"/>
      <c r="CY60" s="439"/>
      <c r="CZ60" s="440"/>
      <c r="DA60" s="22"/>
      <c r="DB60" s="439"/>
      <c r="DC60" s="439"/>
      <c r="DD60" s="440"/>
      <c r="DE60" s="22"/>
      <c r="DF60" s="439"/>
      <c r="DG60" s="439"/>
      <c r="DH60" s="440"/>
      <c r="DI60" s="22"/>
      <c r="DJ60" s="439"/>
      <c r="DK60" s="439"/>
      <c r="DL60" s="440"/>
      <c r="DM60" s="22"/>
      <c r="DN60" s="439"/>
      <c r="DO60" s="439"/>
      <c r="DP60" s="440"/>
      <c r="DQ60" s="22"/>
      <c r="DR60" s="439"/>
      <c r="DS60" s="439"/>
      <c r="DT60" s="440"/>
      <c r="DU60" s="22"/>
      <c r="DV60" s="439"/>
      <c r="DW60" s="439"/>
      <c r="DX60" s="440"/>
      <c r="DY60" s="22"/>
      <c r="DZ60" s="439"/>
      <c r="EA60" s="439"/>
      <c r="EB60" s="440"/>
      <c r="EC60" s="22"/>
      <c r="ED60" s="439"/>
      <c r="EE60" s="439"/>
      <c r="EF60" s="440"/>
      <c r="EG60" s="22"/>
      <c r="EH60" s="439"/>
      <c r="EI60" s="439"/>
      <c r="EJ60" s="440"/>
      <c r="EK60" s="22"/>
      <c r="EL60" s="439"/>
      <c r="EM60" s="439"/>
      <c r="EN60" s="440"/>
      <c r="EO60" s="22"/>
      <c r="EP60" s="439"/>
      <c r="EQ60" s="439"/>
      <c r="ER60" s="440"/>
      <c r="ES60" s="22"/>
      <c r="ET60" s="439"/>
      <c r="EU60" s="439"/>
      <c r="EV60" s="440"/>
      <c r="EW60" s="22"/>
      <c r="EX60" s="439"/>
      <c r="EY60" s="439"/>
      <c r="EZ60" s="440"/>
      <c r="FA60" s="22"/>
      <c r="FB60" s="439"/>
      <c r="FC60" s="439"/>
      <c r="FD60" s="440"/>
      <c r="FE60" s="22"/>
      <c r="FF60" s="439"/>
      <c r="FG60" s="439"/>
      <c r="FH60" s="440"/>
      <c r="FI60" s="22"/>
      <c r="FJ60" s="439"/>
      <c r="FK60" s="439"/>
      <c r="FL60" s="440"/>
      <c r="FM60" s="22"/>
      <c r="FN60" s="439"/>
      <c r="FO60" s="439"/>
      <c r="FP60" s="440"/>
      <c r="FQ60" s="22"/>
      <c r="FR60" s="439"/>
      <c r="FS60" s="439"/>
      <c r="FT60" s="440"/>
      <c r="FU60" s="22"/>
      <c r="FV60" s="439"/>
      <c r="FW60" s="439"/>
      <c r="FX60" s="440"/>
      <c r="FY60" s="22"/>
      <c r="FZ60" s="439"/>
      <c r="GA60" s="439"/>
      <c r="GB60" s="440"/>
      <c r="GC60" s="22"/>
      <c r="GD60" s="439"/>
      <c r="GE60" s="439"/>
      <c r="GF60" s="440"/>
      <c r="GG60" s="22"/>
      <c r="GH60" s="439"/>
      <c r="GI60" s="439"/>
      <c r="GJ60" s="440"/>
      <c r="GK60" s="22"/>
      <c r="GL60" s="439"/>
      <c r="GM60" s="439"/>
      <c r="GN60" s="440"/>
      <c r="GO60" s="22"/>
      <c r="GP60" s="439"/>
      <c r="GQ60" s="439"/>
      <c r="GR60" s="440"/>
      <c r="GS60" s="22"/>
      <c r="GT60" s="439"/>
      <c r="GU60" s="439"/>
      <c r="GV60" s="440"/>
      <c r="GW60" s="22"/>
      <c r="GX60" s="439"/>
      <c r="GY60" s="439"/>
      <c r="GZ60" s="440"/>
      <c r="HA60" s="22"/>
      <c r="HB60" s="439"/>
      <c r="HC60" s="439"/>
      <c r="HD60" s="440"/>
      <c r="HE60" s="22"/>
      <c r="HF60" s="439"/>
      <c r="HG60" s="439"/>
      <c r="HH60" s="440"/>
      <c r="HI60" s="22"/>
      <c r="HJ60" s="439"/>
      <c r="HK60" s="439"/>
      <c r="HL60" s="440"/>
      <c r="HM60" s="22"/>
      <c r="HN60" s="439"/>
      <c r="HO60" s="439"/>
      <c r="HP60" s="440"/>
      <c r="HQ60" s="22"/>
      <c r="HR60" s="439"/>
      <c r="HS60" s="439"/>
      <c r="HT60" s="440"/>
      <c r="HU60" s="22"/>
      <c r="HV60" s="439"/>
      <c r="HW60" s="439"/>
      <c r="HX60" s="440"/>
      <c r="HY60" s="22"/>
      <c r="HZ60" s="439"/>
      <c r="IA60" s="439"/>
      <c r="IB60" s="440"/>
      <c r="IC60" s="22"/>
      <c r="ID60" s="439"/>
      <c r="IE60" s="439"/>
      <c r="IF60" s="440"/>
      <c r="IG60" s="22"/>
      <c r="IH60" s="439"/>
      <c r="II60" s="439"/>
      <c r="IJ60" s="440"/>
      <c r="IK60" s="22"/>
      <c r="IL60" s="439"/>
      <c r="IM60" s="439"/>
      <c r="IN60" s="440"/>
      <c r="IO60" s="22"/>
      <c r="IP60" s="439"/>
      <c r="IQ60" s="439"/>
      <c r="IR60" s="440"/>
      <c r="IS60" s="22"/>
      <c r="IT60" s="439"/>
      <c r="IU60" s="439"/>
      <c r="IV60" s="440"/>
    </row>
    <row r="61" spans="1:256" s="17" customFormat="1" ht="15.6" x14ac:dyDescent="0.3">
      <c r="A61" s="62">
        <v>7300</v>
      </c>
      <c r="B61" s="637" t="s">
        <v>181</v>
      </c>
      <c r="C61" s="637"/>
      <c r="D61" s="637"/>
      <c r="E61" s="63">
        <v>0</v>
      </c>
      <c r="F61" s="200">
        <f>'PRESUP.EGRESOS FUENTE FINANCIAM'!M346</f>
        <v>0</v>
      </c>
      <c r="G61" s="201" t="e">
        <f t="shared" si="3"/>
        <v>#DIV/0!</v>
      </c>
      <c r="H61" s="20"/>
      <c r="I61" s="21"/>
      <c r="J61" s="439"/>
      <c r="K61" s="439"/>
      <c r="L61" s="440"/>
      <c r="M61" s="22"/>
      <c r="N61" s="439"/>
      <c r="O61" s="439"/>
      <c r="P61" s="440"/>
      <c r="Q61" s="22"/>
      <c r="R61" s="439"/>
      <c r="S61" s="439"/>
      <c r="T61" s="440"/>
      <c r="U61" s="22"/>
      <c r="V61" s="439"/>
      <c r="W61" s="439"/>
      <c r="X61" s="440"/>
      <c r="Y61" s="22"/>
      <c r="Z61" s="439"/>
      <c r="AA61" s="439"/>
      <c r="AB61" s="440"/>
      <c r="AC61" s="22"/>
      <c r="AD61" s="439"/>
      <c r="AE61" s="439"/>
      <c r="AF61" s="440"/>
      <c r="AG61" s="22"/>
      <c r="AH61" s="439"/>
      <c r="AI61" s="439"/>
      <c r="AJ61" s="440"/>
      <c r="AK61" s="22"/>
      <c r="AL61" s="439"/>
      <c r="AM61" s="439"/>
      <c r="AN61" s="440"/>
      <c r="AO61" s="22"/>
      <c r="AP61" s="439"/>
      <c r="AQ61" s="439"/>
      <c r="AR61" s="440"/>
      <c r="AS61" s="22"/>
      <c r="AT61" s="439"/>
      <c r="AU61" s="439"/>
      <c r="AV61" s="440"/>
      <c r="AW61" s="22"/>
      <c r="AX61" s="439"/>
      <c r="AY61" s="439"/>
      <c r="AZ61" s="440"/>
      <c r="BA61" s="22"/>
      <c r="BB61" s="439"/>
      <c r="BC61" s="439"/>
      <c r="BD61" s="440"/>
      <c r="BE61" s="22"/>
      <c r="BF61" s="439"/>
      <c r="BG61" s="439"/>
      <c r="BH61" s="440"/>
      <c r="BI61" s="22"/>
      <c r="BJ61" s="439"/>
      <c r="BK61" s="439"/>
      <c r="BL61" s="440"/>
      <c r="BM61" s="22"/>
      <c r="BN61" s="439"/>
      <c r="BO61" s="439"/>
      <c r="BP61" s="440"/>
      <c r="BQ61" s="22"/>
      <c r="BR61" s="439"/>
      <c r="BS61" s="439"/>
      <c r="BT61" s="440"/>
      <c r="BU61" s="22"/>
      <c r="BV61" s="439"/>
      <c r="BW61" s="439"/>
      <c r="BX61" s="440"/>
      <c r="BY61" s="22"/>
      <c r="BZ61" s="439"/>
      <c r="CA61" s="439"/>
      <c r="CB61" s="440"/>
      <c r="CC61" s="22"/>
      <c r="CD61" s="439"/>
      <c r="CE61" s="439"/>
      <c r="CF61" s="440"/>
      <c r="CG61" s="22"/>
      <c r="CH61" s="439"/>
      <c r="CI61" s="439"/>
      <c r="CJ61" s="440"/>
      <c r="CK61" s="22"/>
      <c r="CL61" s="439"/>
      <c r="CM61" s="439"/>
      <c r="CN61" s="440"/>
      <c r="CO61" s="22"/>
      <c r="CP61" s="439"/>
      <c r="CQ61" s="439"/>
      <c r="CR61" s="440"/>
      <c r="CS61" s="22"/>
      <c r="CT61" s="439"/>
      <c r="CU61" s="439"/>
      <c r="CV61" s="440"/>
      <c r="CW61" s="22"/>
      <c r="CX61" s="439"/>
      <c r="CY61" s="439"/>
      <c r="CZ61" s="440"/>
      <c r="DA61" s="22"/>
      <c r="DB61" s="439"/>
      <c r="DC61" s="439"/>
      <c r="DD61" s="440"/>
      <c r="DE61" s="22"/>
      <c r="DF61" s="439"/>
      <c r="DG61" s="439"/>
      <c r="DH61" s="440"/>
      <c r="DI61" s="22"/>
      <c r="DJ61" s="439"/>
      <c r="DK61" s="439"/>
      <c r="DL61" s="440"/>
      <c r="DM61" s="22"/>
      <c r="DN61" s="439"/>
      <c r="DO61" s="439"/>
      <c r="DP61" s="440"/>
      <c r="DQ61" s="22"/>
      <c r="DR61" s="439"/>
      <c r="DS61" s="439"/>
      <c r="DT61" s="440"/>
      <c r="DU61" s="22"/>
      <c r="DV61" s="439"/>
      <c r="DW61" s="439"/>
      <c r="DX61" s="440"/>
      <c r="DY61" s="22"/>
      <c r="DZ61" s="439"/>
      <c r="EA61" s="439"/>
      <c r="EB61" s="440"/>
      <c r="EC61" s="22"/>
      <c r="ED61" s="439"/>
      <c r="EE61" s="439"/>
      <c r="EF61" s="440"/>
      <c r="EG61" s="22"/>
      <c r="EH61" s="439"/>
      <c r="EI61" s="439"/>
      <c r="EJ61" s="440"/>
      <c r="EK61" s="22"/>
      <c r="EL61" s="439"/>
      <c r="EM61" s="439"/>
      <c r="EN61" s="440"/>
      <c r="EO61" s="22"/>
      <c r="EP61" s="439"/>
      <c r="EQ61" s="439"/>
      <c r="ER61" s="440"/>
      <c r="ES61" s="22"/>
      <c r="ET61" s="439"/>
      <c r="EU61" s="439"/>
      <c r="EV61" s="440"/>
      <c r="EW61" s="22"/>
      <c r="EX61" s="439"/>
      <c r="EY61" s="439"/>
      <c r="EZ61" s="440"/>
      <c r="FA61" s="22"/>
      <c r="FB61" s="439"/>
      <c r="FC61" s="439"/>
      <c r="FD61" s="440"/>
      <c r="FE61" s="22"/>
      <c r="FF61" s="439"/>
      <c r="FG61" s="439"/>
      <c r="FH61" s="440"/>
      <c r="FI61" s="22"/>
      <c r="FJ61" s="439"/>
      <c r="FK61" s="439"/>
      <c r="FL61" s="440"/>
      <c r="FM61" s="22"/>
      <c r="FN61" s="439"/>
      <c r="FO61" s="439"/>
      <c r="FP61" s="440"/>
      <c r="FQ61" s="22"/>
      <c r="FR61" s="439"/>
      <c r="FS61" s="439"/>
      <c r="FT61" s="440"/>
      <c r="FU61" s="22"/>
      <c r="FV61" s="439"/>
      <c r="FW61" s="439"/>
      <c r="FX61" s="440"/>
      <c r="FY61" s="22"/>
      <c r="FZ61" s="439"/>
      <c r="GA61" s="439"/>
      <c r="GB61" s="440"/>
      <c r="GC61" s="22"/>
      <c r="GD61" s="439"/>
      <c r="GE61" s="439"/>
      <c r="GF61" s="440"/>
      <c r="GG61" s="22"/>
      <c r="GH61" s="439"/>
      <c r="GI61" s="439"/>
      <c r="GJ61" s="440"/>
      <c r="GK61" s="22"/>
      <c r="GL61" s="439"/>
      <c r="GM61" s="439"/>
      <c r="GN61" s="440"/>
      <c r="GO61" s="22"/>
      <c r="GP61" s="439"/>
      <c r="GQ61" s="439"/>
      <c r="GR61" s="440"/>
      <c r="GS61" s="22"/>
      <c r="GT61" s="439"/>
      <c r="GU61" s="439"/>
      <c r="GV61" s="440"/>
      <c r="GW61" s="22"/>
      <c r="GX61" s="439"/>
      <c r="GY61" s="439"/>
      <c r="GZ61" s="440"/>
      <c r="HA61" s="22"/>
      <c r="HB61" s="439"/>
      <c r="HC61" s="439"/>
      <c r="HD61" s="440"/>
      <c r="HE61" s="22"/>
      <c r="HF61" s="439"/>
      <c r="HG61" s="439"/>
      <c r="HH61" s="440"/>
      <c r="HI61" s="22"/>
      <c r="HJ61" s="439"/>
      <c r="HK61" s="439"/>
      <c r="HL61" s="440"/>
      <c r="HM61" s="22"/>
      <c r="HN61" s="439"/>
      <c r="HO61" s="439"/>
      <c r="HP61" s="440"/>
      <c r="HQ61" s="22"/>
      <c r="HR61" s="439"/>
      <c r="HS61" s="439"/>
      <c r="HT61" s="440"/>
      <c r="HU61" s="22"/>
      <c r="HV61" s="439"/>
      <c r="HW61" s="439"/>
      <c r="HX61" s="440"/>
      <c r="HY61" s="22"/>
      <c r="HZ61" s="439"/>
      <c r="IA61" s="439"/>
      <c r="IB61" s="440"/>
      <c r="IC61" s="22"/>
      <c r="ID61" s="439"/>
      <c r="IE61" s="439"/>
      <c r="IF61" s="440"/>
      <c r="IG61" s="22"/>
      <c r="IH61" s="439"/>
      <c r="II61" s="439"/>
      <c r="IJ61" s="440"/>
      <c r="IK61" s="22"/>
      <c r="IL61" s="439"/>
      <c r="IM61" s="439"/>
      <c r="IN61" s="440"/>
      <c r="IO61" s="22"/>
      <c r="IP61" s="439"/>
      <c r="IQ61" s="439"/>
      <c r="IR61" s="440"/>
      <c r="IS61" s="22"/>
      <c r="IT61" s="439"/>
      <c r="IU61" s="439"/>
      <c r="IV61" s="440"/>
    </row>
    <row r="62" spans="1:256" s="17" customFormat="1" ht="15.6" x14ac:dyDescent="0.3">
      <c r="A62" s="62">
        <v>7400</v>
      </c>
      <c r="B62" s="637" t="s">
        <v>182</v>
      </c>
      <c r="C62" s="637"/>
      <c r="D62" s="637"/>
      <c r="E62" s="63">
        <v>0</v>
      </c>
      <c r="F62" s="200">
        <f>'PRESUP.EGRESOS FUENTE FINANCIAM'!M353</f>
        <v>0</v>
      </c>
      <c r="G62" s="201" t="e">
        <f t="shared" si="3"/>
        <v>#DIV/0!</v>
      </c>
      <c r="H62" s="20"/>
      <c r="I62" s="21">
        <v>62</v>
      </c>
      <c r="J62" s="650"/>
      <c r="K62" s="650"/>
      <c r="L62" s="651"/>
      <c r="M62" s="22">
        <v>62</v>
      </c>
      <c r="N62" s="650"/>
      <c r="O62" s="650"/>
      <c r="P62" s="651"/>
      <c r="Q62" s="22">
        <v>62</v>
      </c>
      <c r="R62" s="650"/>
      <c r="S62" s="650"/>
      <c r="T62" s="651"/>
      <c r="U62" s="22">
        <v>62</v>
      </c>
      <c r="V62" s="650"/>
      <c r="W62" s="650"/>
      <c r="X62" s="651"/>
      <c r="Y62" s="22">
        <v>62</v>
      </c>
      <c r="Z62" s="650"/>
      <c r="AA62" s="650"/>
      <c r="AB62" s="651"/>
      <c r="AC62" s="22">
        <v>62</v>
      </c>
      <c r="AD62" s="650"/>
      <c r="AE62" s="650"/>
      <c r="AF62" s="651"/>
      <c r="AG62" s="22">
        <v>62</v>
      </c>
      <c r="AH62" s="650"/>
      <c r="AI62" s="650"/>
      <c r="AJ62" s="651"/>
      <c r="AK62" s="22">
        <v>62</v>
      </c>
      <c r="AL62" s="650"/>
      <c r="AM62" s="650"/>
      <c r="AN62" s="651"/>
      <c r="AO62" s="22">
        <v>62</v>
      </c>
      <c r="AP62" s="650"/>
      <c r="AQ62" s="650"/>
      <c r="AR62" s="651"/>
      <c r="AS62" s="22">
        <v>62</v>
      </c>
      <c r="AT62" s="650"/>
      <c r="AU62" s="650"/>
      <c r="AV62" s="651"/>
      <c r="AW62" s="22">
        <v>62</v>
      </c>
      <c r="AX62" s="650"/>
      <c r="AY62" s="650"/>
      <c r="AZ62" s="651"/>
      <c r="BA62" s="22">
        <v>62</v>
      </c>
      <c r="BB62" s="650"/>
      <c r="BC62" s="650"/>
      <c r="BD62" s="651"/>
      <c r="BE62" s="22">
        <v>62</v>
      </c>
      <c r="BF62" s="650"/>
      <c r="BG62" s="650"/>
      <c r="BH62" s="651"/>
      <c r="BI62" s="22">
        <v>62</v>
      </c>
      <c r="BJ62" s="650"/>
      <c r="BK62" s="650"/>
      <c r="BL62" s="651"/>
      <c r="BM62" s="22">
        <v>62</v>
      </c>
      <c r="BN62" s="650"/>
      <c r="BO62" s="650"/>
      <c r="BP62" s="651"/>
      <c r="BQ62" s="22">
        <v>62</v>
      </c>
      <c r="BR62" s="650"/>
      <c r="BS62" s="650"/>
      <c r="BT62" s="651"/>
      <c r="BU62" s="22">
        <v>62</v>
      </c>
      <c r="BV62" s="650"/>
      <c r="BW62" s="650"/>
      <c r="BX62" s="651"/>
      <c r="BY62" s="22">
        <v>62</v>
      </c>
      <c r="BZ62" s="650"/>
      <c r="CA62" s="650"/>
      <c r="CB62" s="651"/>
      <c r="CC62" s="22">
        <v>62</v>
      </c>
      <c r="CD62" s="650"/>
      <c r="CE62" s="650"/>
      <c r="CF62" s="651"/>
      <c r="CG62" s="22">
        <v>62</v>
      </c>
      <c r="CH62" s="650"/>
      <c r="CI62" s="650"/>
      <c r="CJ62" s="651"/>
      <c r="CK62" s="22">
        <v>62</v>
      </c>
      <c r="CL62" s="650"/>
      <c r="CM62" s="650"/>
      <c r="CN62" s="651"/>
      <c r="CO62" s="22">
        <v>62</v>
      </c>
      <c r="CP62" s="650"/>
      <c r="CQ62" s="650"/>
      <c r="CR62" s="651"/>
      <c r="CS62" s="22">
        <v>62</v>
      </c>
      <c r="CT62" s="650"/>
      <c r="CU62" s="650"/>
      <c r="CV62" s="651"/>
      <c r="CW62" s="22">
        <v>62</v>
      </c>
      <c r="CX62" s="650"/>
      <c r="CY62" s="650"/>
      <c r="CZ62" s="651"/>
      <c r="DA62" s="22">
        <v>62</v>
      </c>
      <c r="DB62" s="650"/>
      <c r="DC62" s="650"/>
      <c r="DD62" s="651"/>
      <c r="DE62" s="22">
        <v>62</v>
      </c>
      <c r="DF62" s="650"/>
      <c r="DG62" s="650"/>
      <c r="DH62" s="651"/>
      <c r="DI62" s="22">
        <v>62</v>
      </c>
      <c r="DJ62" s="650"/>
      <c r="DK62" s="650"/>
      <c r="DL62" s="651"/>
      <c r="DM62" s="22">
        <v>62</v>
      </c>
      <c r="DN62" s="650"/>
      <c r="DO62" s="650"/>
      <c r="DP62" s="651"/>
      <c r="DQ62" s="22">
        <v>62</v>
      </c>
      <c r="DR62" s="650"/>
      <c r="DS62" s="650"/>
      <c r="DT62" s="651"/>
      <c r="DU62" s="22">
        <v>62</v>
      </c>
      <c r="DV62" s="650"/>
      <c r="DW62" s="650"/>
      <c r="DX62" s="651"/>
      <c r="DY62" s="22">
        <v>62</v>
      </c>
      <c r="DZ62" s="650"/>
      <c r="EA62" s="650"/>
      <c r="EB62" s="651"/>
      <c r="EC62" s="22">
        <v>62</v>
      </c>
      <c r="ED62" s="650"/>
      <c r="EE62" s="650"/>
      <c r="EF62" s="651"/>
      <c r="EG62" s="22">
        <v>62</v>
      </c>
      <c r="EH62" s="650"/>
      <c r="EI62" s="650"/>
      <c r="EJ62" s="651"/>
      <c r="EK62" s="22">
        <v>62</v>
      </c>
      <c r="EL62" s="650"/>
      <c r="EM62" s="650"/>
      <c r="EN62" s="651"/>
      <c r="EO62" s="22">
        <v>62</v>
      </c>
      <c r="EP62" s="650"/>
      <c r="EQ62" s="650"/>
      <c r="ER62" s="651"/>
      <c r="ES62" s="22">
        <v>62</v>
      </c>
      <c r="ET62" s="650"/>
      <c r="EU62" s="650"/>
      <c r="EV62" s="651"/>
      <c r="EW62" s="22">
        <v>62</v>
      </c>
      <c r="EX62" s="650"/>
      <c r="EY62" s="650"/>
      <c r="EZ62" s="651"/>
      <c r="FA62" s="22">
        <v>62</v>
      </c>
      <c r="FB62" s="650"/>
      <c r="FC62" s="650"/>
      <c r="FD62" s="651"/>
      <c r="FE62" s="22">
        <v>62</v>
      </c>
      <c r="FF62" s="650"/>
      <c r="FG62" s="650"/>
      <c r="FH62" s="651"/>
      <c r="FI62" s="22">
        <v>62</v>
      </c>
      <c r="FJ62" s="650"/>
      <c r="FK62" s="650"/>
      <c r="FL62" s="651"/>
      <c r="FM62" s="22">
        <v>62</v>
      </c>
      <c r="FN62" s="650"/>
      <c r="FO62" s="650"/>
      <c r="FP62" s="651"/>
      <c r="FQ62" s="22">
        <v>62</v>
      </c>
      <c r="FR62" s="650"/>
      <c r="FS62" s="650"/>
      <c r="FT62" s="651"/>
      <c r="FU62" s="22">
        <v>62</v>
      </c>
      <c r="FV62" s="650"/>
      <c r="FW62" s="650"/>
      <c r="FX62" s="651"/>
      <c r="FY62" s="22">
        <v>62</v>
      </c>
      <c r="FZ62" s="650"/>
      <c r="GA62" s="650"/>
      <c r="GB62" s="651"/>
      <c r="GC62" s="22">
        <v>62</v>
      </c>
      <c r="GD62" s="650"/>
      <c r="GE62" s="650"/>
      <c r="GF62" s="651"/>
      <c r="GG62" s="22">
        <v>62</v>
      </c>
      <c r="GH62" s="650"/>
      <c r="GI62" s="650"/>
      <c r="GJ62" s="651"/>
      <c r="GK62" s="22">
        <v>62</v>
      </c>
      <c r="GL62" s="650"/>
      <c r="GM62" s="650"/>
      <c r="GN62" s="651"/>
      <c r="GO62" s="22">
        <v>62</v>
      </c>
      <c r="GP62" s="650"/>
      <c r="GQ62" s="650"/>
      <c r="GR62" s="651"/>
      <c r="GS62" s="22">
        <v>62</v>
      </c>
      <c r="GT62" s="650"/>
      <c r="GU62" s="650"/>
      <c r="GV62" s="651"/>
      <c r="GW62" s="22">
        <v>62</v>
      </c>
      <c r="GX62" s="650"/>
      <c r="GY62" s="650"/>
      <c r="GZ62" s="651"/>
      <c r="HA62" s="22">
        <v>62</v>
      </c>
      <c r="HB62" s="650"/>
      <c r="HC62" s="650"/>
      <c r="HD62" s="651"/>
      <c r="HE62" s="22">
        <v>62</v>
      </c>
      <c r="HF62" s="650"/>
      <c r="HG62" s="650"/>
      <c r="HH62" s="651"/>
      <c r="HI62" s="22">
        <v>62</v>
      </c>
      <c r="HJ62" s="650"/>
      <c r="HK62" s="650"/>
      <c r="HL62" s="651"/>
      <c r="HM62" s="22">
        <v>62</v>
      </c>
      <c r="HN62" s="650"/>
      <c r="HO62" s="650"/>
      <c r="HP62" s="651"/>
      <c r="HQ62" s="22">
        <v>62</v>
      </c>
      <c r="HR62" s="650"/>
      <c r="HS62" s="650"/>
      <c r="HT62" s="651"/>
      <c r="HU62" s="22">
        <v>62</v>
      </c>
      <c r="HV62" s="650"/>
      <c r="HW62" s="650"/>
      <c r="HX62" s="651"/>
      <c r="HY62" s="22">
        <v>62</v>
      </c>
      <c r="HZ62" s="650"/>
      <c r="IA62" s="650"/>
      <c r="IB62" s="651"/>
      <c r="IC62" s="22">
        <v>62</v>
      </c>
      <c r="ID62" s="650"/>
      <c r="IE62" s="650"/>
      <c r="IF62" s="651"/>
      <c r="IG62" s="22">
        <v>62</v>
      </c>
      <c r="IH62" s="650"/>
      <c r="II62" s="650"/>
      <c r="IJ62" s="651"/>
      <c r="IK62" s="22">
        <v>62</v>
      </c>
      <c r="IL62" s="650"/>
      <c r="IM62" s="650"/>
      <c r="IN62" s="651"/>
      <c r="IO62" s="22">
        <v>62</v>
      </c>
      <c r="IP62" s="650"/>
      <c r="IQ62" s="650"/>
      <c r="IR62" s="651"/>
      <c r="IS62" s="22">
        <v>62</v>
      </c>
      <c r="IT62" s="650"/>
      <c r="IU62" s="650"/>
      <c r="IV62" s="651"/>
    </row>
    <row r="63" spans="1:256" s="17" customFormat="1" ht="15" customHeight="1" x14ac:dyDescent="0.3">
      <c r="A63" s="62">
        <v>7500</v>
      </c>
      <c r="B63" s="637" t="s">
        <v>183</v>
      </c>
      <c r="C63" s="637"/>
      <c r="D63" s="637"/>
      <c r="E63" s="18">
        <v>0</v>
      </c>
      <c r="F63" s="200">
        <f>'PRESUP.EGRESOS FUENTE FINANCIAM'!M363</f>
        <v>0</v>
      </c>
      <c r="G63" s="201" t="e">
        <f t="shared" si="3"/>
        <v>#DIV/0!</v>
      </c>
    </row>
    <row r="64" spans="1:256" s="17" customFormat="1" ht="15" customHeight="1" x14ac:dyDescent="0.3">
      <c r="A64" s="62">
        <v>7600</v>
      </c>
      <c r="B64" s="637" t="s">
        <v>184</v>
      </c>
      <c r="C64" s="637"/>
      <c r="D64" s="637"/>
      <c r="E64" s="18">
        <v>0</v>
      </c>
      <c r="F64" s="200">
        <f>'PRESUP.EGRESOS FUENTE FINANCIAM'!M373</f>
        <v>0</v>
      </c>
      <c r="G64" s="201" t="e">
        <f t="shared" si="3"/>
        <v>#DIV/0!</v>
      </c>
    </row>
    <row r="65" spans="1:8" s="17" customFormat="1" ht="15" customHeight="1" x14ac:dyDescent="0.3">
      <c r="A65" s="62">
        <v>7900</v>
      </c>
      <c r="B65" s="637" t="s">
        <v>185</v>
      </c>
      <c r="C65" s="637"/>
      <c r="D65" s="637"/>
      <c r="E65" s="18">
        <v>0</v>
      </c>
      <c r="F65" s="200">
        <f>'PRESUP.EGRESOS FUENTE FINANCIAM'!M376</f>
        <v>0</v>
      </c>
      <c r="G65" s="201" t="e">
        <f t="shared" si="3"/>
        <v>#DIV/0!</v>
      </c>
    </row>
    <row r="66" spans="1:8" s="17" customFormat="1" ht="15.75" customHeight="1" x14ac:dyDescent="0.3">
      <c r="A66" s="188">
        <v>8000</v>
      </c>
      <c r="B66" s="638" t="s">
        <v>90</v>
      </c>
      <c r="C66" s="638"/>
      <c r="D66" s="638"/>
      <c r="E66" s="191">
        <v>0</v>
      </c>
      <c r="F66" s="181">
        <f>'PRESUP.EGRESOS FUENTE FINANCIAM'!M380</f>
        <v>0</v>
      </c>
      <c r="G66" s="189" t="e">
        <f t="shared" si="3"/>
        <v>#DIV/0!</v>
      </c>
    </row>
    <row r="67" spans="1:8" s="17" customFormat="1" ht="15.6" x14ac:dyDescent="0.3">
      <c r="A67" s="188">
        <v>9000</v>
      </c>
      <c r="B67" s="638" t="s">
        <v>186</v>
      </c>
      <c r="C67" s="638"/>
      <c r="D67" s="638"/>
      <c r="E67" s="181">
        <f>SUM(E68:E74)</f>
        <v>84000</v>
      </c>
      <c r="F67" s="181">
        <f>SUM(F68:F74)</f>
        <v>0</v>
      </c>
      <c r="G67" s="189">
        <f t="shared" si="3"/>
        <v>-1</v>
      </c>
    </row>
    <row r="68" spans="1:8" s="17" customFormat="1" ht="15.6" x14ac:dyDescent="0.3">
      <c r="A68" s="62">
        <v>9100</v>
      </c>
      <c r="B68" s="637" t="s">
        <v>187</v>
      </c>
      <c r="C68" s="637"/>
      <c r="D68" s="637"/>
      <c r="E68" s="18">
        <v>84000</v>
      </c>
      <c r="F68" s="200">
        <f>'PRESUP.EGRESOS FUENTE FINANCIAM'!M399</f>
        <v>0</v>
      </c>
      <c r="G68" s="201">
        <f t="shared" si="3"/>
        <v>-1</v>
      </c>
    </row>
    <row r="69" spans="1:8" s="17" customFormat="1" ht="15.6" x14ac:dyDescent="0.3">
      <c r="A69" s="62">
        <v>9200</v>
      </c>
      <c r="B69" s="637" t="s">
        <v>188</v>
      </c>
      <c r="C69" s="637"/>
      <c r="D69" s="637"/>
      <c r="E69" s="19">
        <v>0</v>
      </c>
      <c r="F69" s="200">
        <f>'PRESUP.EGRESOS FUENTE FINANCIAM'!M408</f>
        <v>0</v>
      </c>
      <c r="G69" s="201" t="e">
        <f t="shared" si="3"/>
        <v>#DIV/0!</v>
      </c>
    </row>
    <row r="70" spans="1:8" s="17" customFormat="1" ht="15.6" x14ac:dyDescent="0.3">
      <c r="A70" s="62">
        <v>9300</v>
      </c>
      <c r="B70" s="637" t="s">
        <v>189</v>
      </c>
      <c r="C70" s="637"/>
      <c r="D70" s="637"/>
      <c r="E70" s="19">
        <v>0</v>
      </c>
      <c r="F70" s="200">
        <f>'PRESUP.EGRESOS FUENTE FINANCIAM'!M417</f>
        <v>0</v>
      </c>
      <c r="G70" s="201" t="e">
        <f t="shared" si="3"/>
        <v>#DIV/0!</v>
      </c>
    </row>
    <row r="71" spans="1:8" s="17" customFormat="1" ht="15.6" x14ac:dyDescent="0.3">
      <c r="A71" s="62">
        <v>9400</v>
      </c>
      <c r="B71" s="637" t="s">
        <v>190</v>
      </c>
      <c r="C71" s="637"/>
      <c r="D71" s="637"/>
      <c r="E71" s="19">
        <v>0</v>
      </c>
      <c r="F71" s="200">
        <f>'PRESUP.EGRESOS FUENTE FINANCIAM'!M420</f>
        <v>0</v>
      </c>
      <c r="G71" s="201" t="e">
        <f t="shared" si="3"/>
        <v>#DIV/0!</v>
      </c>
    </row>
    <row r="72" spans="1:8" s="17" customFormat="1" ht="15.6" x14ac:dyDescent="0.3">
      <c r="A72" s="62">
        <v>9500</v>
      </c>
      <c r="B72" s="637" t="s">
        <v>191</v>
      </c>
      <c r="C72" s="637"/>
      <c r="D72" s="637"/>
      <c r="E72" s="19">
        <v>0</v>
      </c>
      <c r="F72" s="200">
        <f>'PRESUP.EGRESOS FUENTE FINANCIAM'!M423</f>
        <v>0</v>
      </c>
      <c r="G72" s="201" t="e">
        <f t="shared" si="3"/>
        <v>#DIV/0!</v>
      </c>
    </row>
    <row r="73" spans="1:8" s="17" customFormat="1" ht="15.6" x14ac:dyDescent="0.3">
      <c r="A73" s="62">
        <v>9600</v>
      </c>
      <c r="B73" s="637" t="s">
        <v>192</v>
      </c>
      <c r="C73" s="637"/>
      <c r="D73" s="637"/>
      <c r="E73" s="19">
        <v>0</v>
      </c>
      <c r="F73" s="200">
        <f>'PRESUP.EGRESOS FUENTE FINANCIAM'!M425</f>
        <v>0</v>
      </c>
      <c r="G73" s="201" t="e">
        <f>F73/E73-1</f>
        <v>#DIV/0!</v>
      </c>
    </row>
    <row r="74" spans="1:8" s="17" customFormat="1" ht="15.6" x14ac:dyDescent="0.3">
      <c r="A74" s="132">
        <v>9900</v>
      </c>
      <c r="B74" s="634" t="s">
        <v>193</v>
      </c>
      <c r="C74" s="634"/>
      <c r="D74" s="634"/>
      <c r="E74" s="133">
        <v>0</v>
      </c>
      <c r="F74" s="200">
        <f>'PRESUP.EGRESOS FUENTE FINANCIAM'!M428</f>
        <v>0</v>
      </c>
      <c r="G74" s="201" t="e">
        <f t="shared" si="3"/>
        <v>#DIV/0!</v>
      </c>
    </row>
    <row r="75" spans="1:8" s="17" customFormat="1" ht="15.6" x14ac:dyDescent="0.3">
      <c r="A75" s="635" t="s">
        <v>194</v>
      </c>
      <c r="B75" s="636"/>
      <c r="C75" s="636"/>
      <c r="D75" s="636"/>
      <c r="E75" s="182">
        <f>E6+E14+E24+E34+E44+E54+E58+E66+E67</f>
        <v>1673404</v>
      </c>
      <c r="F75" s="182">
        <f>F6+F14+F24+F34+F44+F54+F58+F66+F67</f>
        <v>1966140.4</v>
      </c>
      <c r="G75" s="190">
        <f>F75/E75-1</f>
        <v>0.17493468403326395</v>
      </c>
    </row>
    <row r="76" spans="1:8" ht="30.75" customHeight="1" x14ac:dyDescent="0.3">
      <c r="A76" s="648" t="s">
        <v>195</v>
      </c>
      <c r="B76" s="648"/>
      <c r="C76" s="648"/>
      <c r="D76" s="648"/>
    </row>
    <row r="77" spans="1:8" ht="18" customHeight="1" x14ac:dyDescent="0.3">
      <c r="A77" s="649"/>
      <c r="B77" s="649"/>
      <c r="C77" s="649"/>
      <c r="D77" s="649"/>
      <c r="E77" s="24"/>
      <c r="F77" s="24"/>
      <c r="G77" s="24"/>
      <c r="H77" s="24"/>
    </row>
    <row r="78" spans="1:8" ht="32.1" customHeight="1" x14ac:dyDescent="0.3">
      <c r="A78" s="136" t="s">
        <v>196</v>
      </c>
      <c r="B78" s="137" t="s">
        <v>2</v>
      </c>
      <c r="C78" s="138" t="s">
        <v>112</v>
      </c>
      <c r="D78" s="139" t="s">
        <v>113</v>
      </c>
      <c r="E78" s="25"/>
      <c r="F78" s="25"/>
      <c r="G78" s="25"/>
      <c r="H78" s="25"/>
    </row>
    <row r="79" spans="1:8" ht="32.1" customHeight="1" x14ac:dyDescent="0.3">
      <c r="A79" s="9">
        <v>1</v>
      </c>
      <c r="B79" s="10" t="s">
        <v>197</v>
      </c>
      <c r="C79" s="26">
        <f>(F6+F14+F24+F34)-F39</f>
        <v>1946140.4</v>
      </c>
      <c r="D79" s="27">
        <f>C79/C84</f>
        <v>0.98982778645919689</v>
      </c>
    </row>
    <row r="80" spans="1:8" ht="32.1" customHeight="1" x14ac:dyDescent="0.3">
      <c r="A80" s="9">
        <v>2</v>
      </c>
      <c r="B80" s="10" t="s">
        <v>198</v>
      </c>
      <c r="C80" s="26">
        <f>F44+F54+F58</f>
        <v>20000</v>
      </c>
      <c r="D80" s="27">
        <f>C80/C84</f>
        <v>1.0172213540803089E-2</v>
      </c>
    </row>
    <row r="81" spans="1:256" ht="32.1" customHeight="1" x14ac:dyDescent="0.3">
      <c r="A81" s="9">
        <v>3</v>
      </c>
      <c r="B81" s="10" t="s">
        <v>199</v>
      </c>
      <c r="C81" s="26">
        <f>F67</f>
        <v>0</v>
      </c>
      <c r="D81" s="27">
        <f>C81/C84</f>
        <v>0</v>
      </c>
    </row>
    <row r="82" spans="1:256" ht="32.1" customHeight="1" x14ac:dyDescent="0.3">
      <c r="A82" s="9">
        <v>4</v>
      </c>
      <c r="B82" s="10" t="s">
        <v>200</v>
      </c>
      <c r="C82" s="26">
        <f>F39</f>
        <v>0</v>
      </c>
      <c r="D82" s="327">
        <f>C82/C84</f>
        <v>0</v>
      </c>
    </row>
    <row r="83" spans="1:256" ht="32.1" customHeight="1" x14ac:dyDescent="0.3">
      <c r="A83" s="9">
        <v>5</v>
      </c>
      <c r="B83" s="10" t="s">
        <v>201</v>
      </c>
      <c r="C83" s="26">
        <f>F66</f>
        <v>0</v>
      </c>
      <c r="D83" s="327">
        <f>C83/C84</f>
        <v>0</v>
      </c>
    </row>
    <row r="84" spans="1:256" ht="32.1" customHeight="1" x14ac:dyDescent="0.3">
      <c r="A84" s="140"/>
      <c r="B84" s="141" t="s">
        <v>117</v>
      </c>
      <c r="C84" s="142">
        <f>SUM(C79:C83)</f>
        <v>1966140.4</v>
      </c>
      <c r="D84" s="143">
        <f>SUM(D79:D83)</f>
        <v>1</v>
      </c>
    </row>
    <row r="85" spans="1:256" ht="24.75" customHeight="1" x14ac:dyDescent="0.3">
      <c r="A85" s="647" t="s">
        <v>202</v>
      </c>
      <c r="B85" s="647"/>
      <c r="C85" s="647"/>
      <c r="D85" s="647"/>
      <c r="E85" s="24"/>
      <c r="F85" s="24"/>
      <c r="G85" s="24"/>
      <c r="H85" s="24"/>
    </row>
    <row r="86" spans="1:256" ht="12" customHeight="1" x14ac:dyDescent="0.3">
      <c r="A86" s="28"/>
      <c r="B86" s="28"/>
      <c r="C86" s="28"/>
      <c r="D86" s="28"/>
      <c r="E86" s="28"/>
      <c r="F86" s="28"/>
      <c r="G86" s="28"/>
      <c r="H86" s="28"/>
    </row>
    <row r="87" spans="1:256" ht="32.1" customHeight="1" x14ac:dyDescent="0.3">
      <c r="A87" s="144" t="s">
        <v>119</v>
      </c>
      <c r="B87" s="144" t="s">
        <v>2</v>
      </c>
      <c r="C87" s="145" t="s">
        <v>112</v>
      </c>
      <c r="D87" s="146" t="s">
        <v>113</v>
      </c>
      <c r="E87" s="25"/>
      <c r="F87" s="25"/>
      <c r="G87" s="25"/>
      <c r="H87" s="25"/>
    </row>
    <row r="88" spans="1:256" ht="32.1" customHeight="1" x14ac:dyDescent="0.3">
      <c r="A88" s="9">
        <v>100</v>
      </c>
      <c r="B88" s="13" t="s">
        <v>120</v>
      </c>
      <c r="C88" s="29">
        <f>'PRESUP.EGRESOS FUENTE FINANCIAM'!C430</f>
        <v>1658000</v>
      </c>
      <c r="D88" s="27">
        <f>C88/C94</f>
        <v>0.84327667409238405</v>
      </c>
    </row>
    <row r="89" spans="1:256" ht="32.1" customHeight="1" x14ac:dyDescent="0.3">
      <c r="A89" s="9">
        <v>200</v>
      </c>
      <c r="B89" s="13" t="s">
        <v>121</v>
      </c>
      <c r="C89" s="29">
        <f>'PRESUP.EGRESOS FUENTE FINANCIAM'!K430</f>
        <v>0</v>
      </c>
      <c r="D89" s="27">
        <f>C89/C94</f>
        <v>0</v>
      </c>
    </row>
    <row r="90" spans="1:256" ht="32.1" customHeight="1" x14ac:dyDescent="0.3">
      <c r="A90" s="9">
        <v>400</v>
      </c>
      <c r="B90" s="13" t="s">
        <v>122</v>
      </c>
      <c r="C90" s="29">
        <f>'PRESUP.EGRESOS FUENTE FINANCIAM'!D430</f>
        <v>0</v>
      </c>
      <c r="D90" s="27">
        <f>C90/C94</f>
        <v>0</v>
      </c>
    </row>
    <row r="91" spans="1:256" ht="32.1" customHeight="1" x14ac:dyDescent="0.3">
      <c r="A91" s="9">
        <v>500</v>
      </c>
      <c r="B91" s="13" t="s">
        <v>123</v>
      </c>
      <c r="C91" s="29">
        <f>'PRESUP.EGRESOS FUENTE FINANCIAM'!E430+'PRESUP.EGRESOS FUENTE FINANCIAM'!F430+'PRESUP.EGRESOS FUENTE FINANCIAM'!G430+'PRESUP.EGRESOS FUENTE FINANCIAM'!H430</f>
        <v>0</v>
      </c>
      <c r="D91" s="27">
        <f>C91/C94</f>
        <v>0</v>
      </c>
    </row>
    <row r="92" spans="1:256" ht="32.1" customHeight="1" x14ac:dyDescent="0.3">
      <c r="A92" s="9">
        <v>600</v>
      </c>
      <c r="B92" s="13" t="s">
        <v>124</v>
      </c>
      <c r="C92" s="29">
        <f>'PRESUP.EGRESOS FUENTE FINANCIAM'!I430+'PRESUP.EGRESOS FUENTE FINANCIAM'!J430</f>
        <v>308140</v>
      </c>
      <c r="D92" s="27">
        <f>C92/C94</f>
        <v>0.15672332590761595</v>
      </c>
    </row>
    <row r="93" spans="1:256" ht="32.1" customHeight="1" x14ac:dyDescent="0.3">
      <c r="A93" s="9">
        <v>700</v>
      </c>
      <c r="B93" s="13" t="s">
        <v>125</v>
      </c>
      <c r="C93" s="29">
        <f>'PRESUP.EGRESOS FUENTE FINANCIAM'!L430</f>
        <v>0</v>
      </c>
      <c r="D93" s="27">
        <f>C93/C94</f>
        <v>0</v>
      </c>
    </row>
    <row r="94" spans="1:256" ht="32.1" customHeight="1" x14ac:dyDescent="0.3">
      <c r="A94" s="140"/>
      <c r="B94" s="141" t="s">
        <v>117</v>
      </c>
      <c r="C94" s="142">
        <f>SUM(C88:C93)</f>
        <v>1966140</v>
      </c>
      <c r="D94" s="147">
        <f>SUM(D88:D92)</f>
        <v>1</v>
      </c>
    </row>
    <row r="95" spans="1:256" ht="18" customHeight="1" x14ac:dyDescent="0.3"/>
    <row r="96" spans="1:256" s="25" customFormat="1" ht="14.4" x14ac:dyDescent="0.3">
      <c r="B96" s="23"/>
      <c r="C96" s="30"/>
      <c r="D96" s="31"/>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row>
    <row r="97" spans="2:256" s="25" customFormat="1" ht="14.4" x14ac:dyDescent="0.3">
      <c r="B97" s="23"/>
      <c r="C97" s="30"/>
      <c r="D97" s="31"/>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row>
    <row r="98" spans="2:256" s="25" customFormat="1" ht="14.4" x14ac:dyDescent="0.3">
      <c r="B98" s="23"/>
      <c r="C98" s="30"/>
      <c r="D98" s="31"/>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c r="IQ98" s="23"/>
      <c r="IR98" s="23"/>
      <c r="IS98" s="23"/>
      <c r="IT98" s="23"/>
      <c r="IU98" s="23"/>
      <c r="IV98" s="23"/>
    </row>
    <row r="99" spans="2:256" s="25" customFormat="1" ht="14.4" x14ac:dyDescent="0.3">
      <c r="B99" s="23"/>
      <c r="C99" s="30"/>
      <c r="D99" s="31"/>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c r="GU99" s="23"/>
      <c r="GV99" s="23"/>
      <c r="GW99" s="23"/>
      <c r="GX99" s="23"/>
      <c r="GY99" s="23"/>
      <c r="GZ99" s="23"/>
      <c r="HA99" s="23"/>
      <c r="HB99" s="23"/>
      <c r="HC99" s="23"/>
      <c r="HD99" s="23"/>
      <c r="HE99" s="23"/>
      <c r="HF99" s="23"/>
      <c r="HG99" s="23"/>
      <c r="HH99" s="23"/>
      <c r="HI99" s="23"/>
      <c r="HJ99" s="23"/>
      <c r="HK99" s="23"/>
      <c r="HL99" s="23"/>
      <c r="HM99" s="23"/>
      <c r="HN99" s="23"/>
      <c r="HO99" s="23"/>
      <c r="HP99" s="23"/>
      <c r="HQ99" s="23"/>
      <c r="HR99" s="23"/>
      <c r="HS99" s="23"/>
      <c r="HT99" s="23"/>
      <c r="HU99" s="23"/>
      <c r="HV99" s="23"/>
      <c r="HW99" s="23"/>
      <c r="HX99" s="23"/>
      <c r="HY99" s="23"/>
      <c r="HZ99" s="23"/>
      <c r="IA99" s="23"/>
      <c r="IB99" s="23"/>
      <c r="IC99" s="23"/>
      <c r="ID99" s="23"/>
      <c r="IE99" s="23"/>
      <c r="IF99" s="23"/>
      <c r="IG99" s="23"/>
      <c r="IH99" s="23"/>
      <c r="II99" s="23"/>
      <c r="IJ99" s="23"/>
      <c r="IK99" s="23"/>
      <c r="IL99" s="23"/>
      <c r="IM99" s="23"/>
      <c r="IN99" s="23"/>
      <c r="IO99" s="23"/>
      <c r="IP99" s="23"/>
      <c r="IQ99" s="23"/>
      <c r="IR99" s="23"/>
      <c r="IS99" s="23"/>
      <c r="IT99" s="23"/>
      <c r="IU99" s="23"/>
      <c r="IV99" s="23"/>
    </row>
    <row r="100" spans="2:256" s="25" customFormat="1" ht="14.4" x14ac:dyDescent="0.3">
      <c r="B100" s="23"/>
      <c r="C100" s="30"/>
      <c r="D100" s="31"/>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3"/>
      <c r="IN100" s="23"/>
      <c r="IO100" s="23"/>
      <c r="IP100" s="23"/>
      <c r="IQ100" s="23"/>
      <c r="IR100" s="23"/>
      <c r="IS100" s="23"/>
      <c r="IT100" s="23"/>
      <c r="IU100" s="23"/>
      <c r="IV100" s="23"/>
    </row>
    <row r="101" spans="2:256" s="25" customFormat="1" ht="14.4" x14ac:dyDescent="0.3">
      <c r="B101" s="23"/>
      <c r="C101" s="30"/>
      <c r="D101" s="31"/>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c r="IV101" s="23"/>
    </row>
    <row r="102" spans="2:256" s="25" customFormat="1" ht="14.4" x14ac:dyDescent="0.3">
      <c r="B102" s="23"/>
      <c r="C102" s="30"/>
      <c r="D102" s="31"/>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c r="HM102" s="23"/>
      <c r="HN102" s="23"/>
      <c r="HO102" s="23"/>
      <c r="HP102" s="23"/>
      <c r="HQ102" s="23"/>
      <c r="HR102" s="23"/>
      <c r="HS102" s="23"/>
      <c r="HT102" s="23"/>
      <c r="HU102" s="23"/>
      <c r="HV102" s="23"/>
      <c r="HW102" s="23"/>
      <c r="HX102" s="23"/>
      <c r="HY102" s="23"/>
      <c r="HZ102" s="23"/>
      <c r="IA102" s="23"/>
      <c r="IB102" s="23"/>
      <c r="IC102" s="23"/>
      <c r="ID102" s="23"/>
      <c r="IE102" s="23"/>
      <c r="IF102" s="23"/>
      <c r="IG102" s="23"/>
      <c r="IH102" s="23"/>
      <c r="II102" s="23"/>
      <c r="IJ102" s="23"/>
      <c r="IK102" s="23"/>
      <c r="IL102" s="23"/>
      <c r="IM102" s="23"/>
      <c r="IN102" s="23"/>
      <c r="IO102" s="23"/>
      <c r="IP102" s="23"/>
      <c r="IQ102" s="23"/>
      <c r="IR102" s="23"/>
      <c r="IS102" s="23"/>
      <c r="IT102" s="23"/>
      <c r="IU102" s="23"/>
      <c r="IV102" s="23"/>
    </row>
    <row r="103" spans="2:256" s="25" customFormat="1" ht="14.4" x14ac:dyDescent="0.3">
      <c r="B103" s="23"/>
      <c r="C103" s="30"/>
      <c r="D103" s="31"/>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c r="HM103" s="23"/>
      <c r="HN103" s="23"/>
      <c r="HO103" s="23"/>
      <c r="HP103" s="23"/>
      <c r="HQ103" s="23"/>
      <c r="HR103" s="23"/>
      <c r="HS103" s="23"/>
      <c r="HT103" s="23"/>
      <c r="HU103" s="23"/>
      <c r="HV103" s="23"/>
      <c r="HW103" s="23"/>
      <c r="HX103" s="23"/>
      <c r="HY103" s="23"/>
      <c r="HZ103" s="23"/>
      <c r="IA103" s="23"/>
      <c r="IB103" s="23"/>
      <c r="IC103" s="23"/>
      <c r="ID103" s="23"/>
      <c r="IE103" s="23"/>
      <c r="IF103" s="23"/>
      <c r="IG103" s="23"/>
      <c r="IH103" s="23"/>
      <c r="II103" s="23"/>
      <c r="IJ103" s="23"/>
      <c r="IK103" s="23"/>
      <c r="IL103" s="23"/>
      <c r="IM103" s="23"/>
      <c r="IN103" s="23"/>
      <c r="IO103" s="23"/>
      <c r="IP103" s="23"/>
      <c r="IQ103" s="23"/>
      <c r="IR103" s="23"/>
      <c r="IS103" s="23"/>
      <c r="IT103" s="23"/>
      <c r="IU103" s="23"/>
      <c r="IV103" s="23"/>
    </row>
    <row r="104" spans="2:256" s="25" customFormat="1" ht="14.4" x14ac:dyDescent="0.3">
      <c r="B104" s="23"/>
      <c r="C104" s="30"/>
      <c r="D104" s="31"/>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row>
    <row r="105" spans="2:256" s="25" customFormat="1" ht="14.4" x14ac:dyDescent="0.3">
      <c r="B105" s="23"/>
      <c r="C105" s="30"/>
      <c r="D105" s="31"/>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c r="IF105" s="23"/>
      <c r="IG105" s="23"/>
      <c r="IH105" s="23"/>
      <c r="II105" s="23"/>
      <c r="IJ105" s="23"/>
      <c r="IK105" s="23"/>
      <c r="IL105" s="23"/>
      <c r="IM105" s="23"/>
      <c r="IN105" s="23"/>
      <c r="IO105" s="23"/>
      <c r="IP105" s="23"/>
      <c r="IQ105" s="23"/>
      <c r="IR105" s="23"/>
      <c r="IS105" s="23"/>
      <c r="IT105" s="23"/>
      <c r="IU105" s="23"/>
      <c r="IV105" s="23"/>
    </row>
    <row r="106" spans="2:256" s="25" customFormat="1" ht="14.4" x14ac:dyDescent="0.3">
      <c r="B106" s="23"/>
      <c r="C106" s="30"/>
      <c r="D106" s="31"/>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c r="IS106" s="23"/>
      <c r="IT106" s="23"/>
      <c r="IU106" s="23"/>
      <c r="IV106" s="23"/>
    </row>
    <row r="107" spans="2:256" s="25" customFormat="1" ht="14.4" x14ac:dyDescent="0.3">
      <c r="B107" s="23"/>
      <c r="C107" s="30"/>
      <c r="D107" s="31"/>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c r="IS107" s="23"/>
      <c r="IT107" s="23"/>
      <c r="IU107" s="23"/>
      <c r="IV107" s="23"/>
    </row>
    <row r="108" spans="2:256" s="25" customFormat="1" ht="14.4" x14ac:dyDescent="0.3">
      <c r="B108" s="23"/>
      <c r="C108" s="30"/>
      <c r="D108" s="31"/>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row>
    <row r="109" spans="2:256" s="25" customFormat="1" ht="14.4" x14ac:dyDescent="0.3">
      <c r="B109" s="23"/>
      <c r="C109" s="30"/>
      <c r="D109" s="31"/>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row>
    <row r="110" spans="2:256" s="25" customFormat="1" ht="14.4" x14ac:dyDescent="0.3">
      <c r="B110" s="23"/>
      <c r="C110" s="30"/>
      <c r="D110" s="31"/>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row>
    <row r="111" spans="2:256" s="25" customFormat="1" ht="14.4" x14ac:dyDescent="0.3">
      <c r="B111" s="23"/>
      <c r="C111" s="30"/>
      <c r="D111" s="31"/>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row>
    <row r="112" spans="2:256" s="25" customFormat="1" ht="14.4" x14ac:dyDescent="0.3">
      <c r="B112" s="23"/>
      <c r="C112" s="30"/>
      <c r="D112" s="31"/>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c r="IS112" s="23"/>
      <c r="IT112" s="23"/>
      <c r="IU112" s="23"/>
      <c r="IV112" s="23"/>
    </row>
    <row r="113" spans="2:256" s="25" customFormat="1" ht="14.4" x14ac:dyDescent="0.3">
      <c r="B113" s="23"/>
      <c r="C113" s="30"/>
      <c r="D113" s="31"/>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row>
    <row r="114" spans="2:256" s="25" customFormat="1" ht="14.4" x14ac:dyDescent="0.3">
      <c r="B114" s="23"/>
      <c r="C114" s="30"/>
      <c r="D114" s="31"/>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row>
    <row r="115" spans="2:256" s="25" customFormat="1" ht="14.4" x14ac:dyDescent="0.3">
      <c r="B115" s="23"/>
      <c r="C115" s="30"/>
      <c r="D115" s="31"/>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row>
    <row r="116" spans="2:256" s="25" customFormat="1" ht="14.4" x14ac:dyDescent="0.3">
      <c r="B116" s="23"/>
      <c r="C116" s="30"/>
      <c r="D116" s="31"/>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c r="IQ116" s="23"/>
      <c r="IR116" s="23"/>
      <c r="IS116" s="23"/>
      <c r="IT116" s="23"/>
      <c r="IU116" s="23"/>
      <c r="IV116" s="23"/>
    </row>
    <row r="117" spans="2:256" s="25" customFormat="1" ht="14.4" x14ac:dyDescent="0.3">
      <c r="B117" s="23"/>
      <c r="C117" s="30"/>
      <c r="D117" s="31"/>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row>
    <row r="118" spans="2:256" s="25" customFormat="1" ht="14.4" x14ac:dyDescent="0.3">
      <c r="B118" s="23"/>
      <c r="C118" s="30"/>
      <c r="D118" s="31"/>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c r="GU118" s="23"/>
      <c r="GV118" s="23"/>
      <c r="GW118" s="23"/>
      <c r="GX118" s="23"/>
      <c r="GY118" s="23"/>
      <c r="GZ118" s="23"/>
      <c r="HA118" s="23"/>
      <c r="HB118" s="23"/>
      <c r="HC118" s="23"/>
      <c r="HD118" s="23"/>
      <c r="HE118" s="23"/>
      <c r="HF118" s="23"/>
      <c r="HG118" s="23"/>
      <c r="HH118" s="23"/>
      <c r="HI118" s="23"/>
      <c r="HJ118" s="23"/>
      <c r="HK118" s="23"/>
      <c r="HL118" s="23"/>
      <c r="HM118" s="23"/>
      <c r="HN118" s="23"/>
      <c r="HO118" s="23"/>
      <c r="HP118" s="23"/>
      <c r="HQ118" s="23"/>
      <c r="HR118" s="23"/>
      <c r="HS118" s="23"/>
      <c r="HT118" s="23"/>
      <c r="HU118" s="23"/>
      <c r="HV118" s="23"/>
      <c r="HW118" s="23"/>
      <c r="HX118" s="23"/>
      <c r="HY118" s="23"/>
      <c r="HZ118" s="23"/>
      <c r="IA118" s="23"/>
      <c r="IB118" s="23"/>
      <c r="IC118" s="23"/>
      <c r="ID118" s="23"/>
      <c r="IE118" s="23"/>
      <c r="IF118" s="23"/>
      <c r="IG118" s="23"/>
      <c r="IH118" s="23"/>
      <c r="II118" s="23"/>
      <c r="IJ118" s="23"/>
      <c r="IK118" s="23"/>
      <c r="IL118" s="23"/>
      <c r="IM118" s="23"/>
      <c r="IN118" s="23"/>
      <c r="IO118" s="23"/>
      <c r="IP118" s="23"/>
      <c r="IQ118" s="23"/>
      <c r="IR118" s="23"/>
      <c r="IS118" s="23"/>
      <c r="IT118" s="23"/>
      <c r="IU118" s="23"/>
      <c r="IV118" s="23"/>
    </row>
    <row r="119" spans="2:256" s="25" customFormat="1" ht="14.4" x14ac:dyDescent="0.3">
      <c r="B119" s="23"/>
      <c r="C119" s="30"/>
      <c r="D119" s="31"/>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c r="ID119" s="23"/>
      <c r="IE119" s="23"/>
      <c r="IF119" s="23"/>
      <c r="IG119" s="23"/>
      <c r="IH119" s="23"/>
      <c r="II119" s="23"/>
      <c r="IJ119" s="23"/>
      <c r="IK119" s="23"/>
      <c r="IL119" s="23"/>
      <c r="IM119" s="23"/>
      <c r="IN119" s="23"/>
      <c r="IO119" s="23"/>
      <c r="IP119" s="23"/>
      <c r="IQ119" s="23"/>
      <c r="IR119" s="23"/>
      <c r="IS119" s="23"/>
      <c r="IT119" s="23"/>
      <c r="IU119" s="23"/>
      <c r="IV119" s="23"/>
    </row>
    <row r="120" spans="2:256" s="25" customFormat="1" ht="14.4" x14ac:dyDescent="0.3">
      <c r="B120" s="23"/>
      <c r="C120" s="30"/>
      <c r="D120" s="31"/>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c r="HL120" s="23"/>
      <c r="HM120" s="23"/>
      <c r="HN120" s="23"/>
      <c r="HO120" s="23"/>
      <c r="HP120" s="23"/>
      <c r="HQ120" s="23"/>
      <c r="HR120" s="23"/>
      <c r="HS120" s="23"/>
      <c r="HT120" s="23"/>
      <c r="HU120" s="23"/>
      <c r="HV120" s="23"/>
      <c r="HW120" s="23"/>
      <c r="HX120" s="23"/>
      <c r="HY120" s="23"/>
      <c r="HZ120" s="23"/>
      <c r="IA120" s="23"/>
      <c r="IB120" s="23"/>
      <c r="IC120" s="23"/>
      <c r="ID120" s="23"/>
      <c r="IE120" s="23"/>
      <c r="IF120" s="23"/>
      <c r="IG120" s="23"/>
      <c r="IH120" s="23"/>
      <c r="II120" s="23"/>
      <c r="IJ120" s="23"/>
      <c r="IK120" s="23"/>
      <c r="IL120" s="23"/>
      <c r="IM120" s="23"/>
      <c r="IN120" s="23"/>
      <c r="IO120" s="23"/>
      <c r="IP120" s="23"/>
      <c r="IQ120" s="23"/>
      <c r="IR120" s="23"/>
      <c r="IS120" s="23"/>
      <c r="IT120" s="23"/>
      <c r="IU120" s="23"/>
      <c r="IV120" s="23"/>
    </row>
    <row r="121" spans="2:256" s="25" customFormat="1" ht="14.4" x14ac:dyDescent="0.3">
      <c r="B121" s="23"/>
      <c r="C121" s="30"/>
      <c r="D121" s="31"/>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c r="IQ121" s="23"/>
      <c r="IR121" s="23"/>
      <c r="IS121" s="23"/>
      <c r="IT121" s="23"/>
      <c r="IU121" s="23"/>
      <c r="IV121" s="23"/>
    </row>
    <row r="122" spans="2:256" s="25" customFormat="1" ht="14.4" x14ac:dyDescent="0.3">
      <c r="B122" s="23"/>
      <c r="C122" s="30"/>
      <c r="D122" s="31"/>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c r="IQ122" s="23"/>
      <c r="IR122" s="23"/>
      <c r="IS122" s="23"/>
      <c r="IT122" s="23"/>
      <c r="IU122" s="23"/>
      <c r="IV122" s="23"/>
    </row>
    <row r="123" spans="2:256" s="25" customFormat="1" ht="14.4" x14ac:dyDescent="0.3">
      <c r="B123" s="23"/>
      <c r="C123" s="30"/>
      <c r="D123" s="31"/>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c r="HL123" s="23"/>
      <c r="HM123" s="23"/>
      <c r="HN123" s="23"/>
      <c r="HO123" s="23"/>
      <c r="HP123" s="23"/>
      <c r="HQ123" s="23"/>
      <c r="HR123" s="23"/>
      <c r="HS123" s="23"/>
      <c r="HT123" s="23"/>
      <c r="HU123" s="23"/>
      <c r="HV123" s="23"/>
      <c r="HW123" s="23"/>
      <c r="HX123" s="23"/>
      <c r="HY123" s="23"/>
      <c r="HZ123" s="23"/>
      <c r="IA123" s="23"/>
      <c r="IB123" s="23"/>
      <c r="IC123" s="23"/>
      <c r="ID123" s="23"/>
      <c r="IE123" s="23"/>
      <c r="IF123" s="23"/>
      <c r="IG123" s="23"/>
      <c r="IH123" s="23"/>
      <c r="II123" s="23"/>
      <c r="IJ123" s="23"/>
      <c r="IK123" s="23"/>
      <c r="IL123" s="23"/>
      <c r="IM123" s="23"/>
      <c r="IN123" s="23"/>
      <c r="IO123" s="23"/>
      <c r="IP123" s="23"/>
      <c r="IQ123" s="23"/>
      <c r="IR123" s="23"/>
      <c r="IS123" s="23"/>
      <c r="IT123" s="23"/>
      <c r="IU123" s="23"/>
      <c r="IV123" s="23"/>
    </row>
    <row r="124" spans="2:256" s="25" customFormat="1" ht="14.4" x14ac:dyDescent="0.3">
      <c r="B124" s="23"/>
      <c r="C124" s="30"/>
      <c r="D124" s="31"/>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c r="IQ124" s="23"/>
      <c r="IR124" s="23"/>
      <c r="IS124" s="23"/>
      <c r="IT124" s="23"/>
      <c r="IU124" s="23"/>
      <c r="IV124" s="23"/>
    </row>
    <row r="125" spans="2:256" s="25" customFormat="1" ht="14.4" x14ac:dyDescent="0.3">
      <c r="B125" s="23"/>
      <c r="C125" s="30"/>
      <c r="D125" s="31"/>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c r="IQ125" s="23"/>
      <c r="IR125" s="23"/>
      <c r="IS125" s="23"/>
      <c r="IT125" s="23"/>
      <c r="IU125" s="23"/>
      <c r="IV125" s="23"/>
    </row>
    <row r="126" spans="2:256" s="25" customFormat="1" ht="14.4" x14ac:dyDescent="0.3">
      <c r="B126" s="23"/>
      <c r="C126" s="30"/>
      <c r="D126" s="31"/>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c r="HL126" s="23"/>
      <c r="HM126" s="23"/>
      <c r="HN126" s="23"/>
      <c r="HO126" s="23"/>
      <c r="HP126" s="23"/>
      <c r="HQ126" s="23"/>
      <c r="HR126" s="23"/>
      <c r="HS126" s="23"/>
      <c r="HT126" s="23"/>
      <c r="HU126" s="23"/>
      <c r="HV126" s="23"/>
      <c r="HW126" s="23"/>
      <c r="HX126" s="23"/>
      <c r="HY126" s="23"/>
      <c r="HZ126" s="23"/>
      <c r="IA126" s="23"/>
      <c r="IB126" s="23"/>
      <c r="IC126" s="23"/>
      <c r="ID126" s="23"/>
      <c r="IE126" s="23"/>
      <c r="IF126" s="23"/>
      <c r="IG126" s="23"/>
      <c r="IH126" s="23"/>
      <c r="II126" s="23"/>
      <c r="IJ126" s="23"/>
      <c r="IK126" s="23"/>
      <c r="IL126" s="23"/>
      <c r="IM126" s="23"/>
      <c r="IN126" s="23"/>
      <c r="IO126" s="23"/>
      <c r="IP126" s="23"/>
      <c r="IQ126" s="23"/>
      <c r="IR126" s="23"/>
      <c r="IS126" s="23"/>
      <c r="IT126" s="23"/>
      <c r="IU126" s="23"/>
      <c r="IV126" s="23"/>
    </row>
    <row r="127" spans="2:256" s="25" customFormat="1" ht="14.4" x14ac:dyDescent="0.3">
      <c r="B127" s="23"/>
      <c r="C127" s="30"/>
      <c r="D127" s="31"/>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c r="HL127" s="23"/>
      <c r="HM127" s="23"/>
      <c r="HN127" s="23"/>
      <c r="HO127" s="23"/>
      <c r="HP127" s="23"/>
      <c r="HQ127" s="23"/>
      <c r="HR127" s="23"/>
      <c r="HS127" s="23"/>
      <c r="HT127" s="23"/>
      <c r="HU127" s="23"/>
      <c r="HV127" s="23"/>
      <c r="HW127" s="23"/>
      <c r="HX127" s="23"/>
      <c r="HY127" s="23"/>
      <c r="HZ127" s="23"/>
      <c r="IA127" s="23"/>
      <c r="IB127" s="23"/>
      <c r="IC127" s="23"/>
      <c r="ID127" s="23"/>
      <c r="IE127" s="23"/>
      <c r="IF127" s="23"/>
      <c r="IG127" s="23"/>
      <c r="IH127" s="23"/>
      <c r="II127" s="23"/>
      <c r="IJ127" s="23"/>
      <c r="IK127" s="23"/>
      <c r="IL127" s="23"/>
      <c r="IM127" s="23"/>
      <c r="IN127" s="23"/>
      <c r="IO127" s="23"/>
      <c r="IP127" s="23"/>
      <c r="IQ127" s="23"/>
      <c r="IR127" s="23"/>
      <c r="IS127" s="23"/>
      <c r="IT127" s="23"/>
      <c r="IU127" s="23"/>
      <c r="IV127" s="23"/>
    </row>
    <row r="128" spans="2:256" s="25" customFormat="1" ht="14.4" x14ac:dyDescent="0.3">
      <c r="B128" s="23"/>
      <c r="C128" s="30"/>
      <c r="D128" s="31"/>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c r="GU128" s="23"/>
      <c r="GV128" s="23"/>
      <c r="GW128" s="23"/>
      <c r="GX128" s="23"/>
      <c r="GY128" s="23"/>
      <c r="GZ128" s="23"/>
      <c r="HA128" s="23"/>
      <c r="HB128" s="23"/>
      <c r="HC128" s="23"/>
      <c r="HD128" s="23"/>
      <c r="HE128" s="23"/>
      <c r="HF128" s="23"/>
      <c r="HG128" s="23"/>
      <c r="HH128" s="23"/>
      <c r="HI128" s="23"/>
      <c r="HJ128" s="23"/>
      <c r="HK128" s="23"/>
      <c r="HL128" s="23"/>
      <c r="HM128" s="23"/>
      <c r="HN128" s="23"/>
      <c r="HO128" s="23"/>
      <c r="HP128" s="23"/>
      <c r="HQ128" s="23"/>
      <c r="HR128" s="23"/>
      <c r="HS128" s="23"/>
      <c r="HT128" s="23"/>
      <c r="HU128" s="23"/>
      <c r="HV128" s="23"/>
      <c r="HW128" s="23"/>
      <c r="HX128" s="23"/>
      <c r="HY128" s="23"/>
      <c r="HZ128" s="23"/>
      <c r="IA128" s="23"/>
      <c r="IB128" s="23"/>
      <c r="IC128" s="23"/>
      <c r="ID128" s="23"/>
      <c r="IE128" s="23"/>
      <c r="IF128" s="23"/>
      <c r="IG128" s="23"/>
      <c r="IH128" s="23"/>
      <c r="II128" s="23"/>
      <c r="IJ128" s="23"/>
      <c r="IK128" s="23"/>
      <c r="IL128" s="23"/>
      <c r="IM128" s="23"/>
      <c r="IN128" s="23"/>
      <c r="IO128" s="23"/>
      <c r="IP128" s="23"/>
      <c r="IQ128" s="23"/>
      <c r="IR128" s="23"/>
      <c r="IS128" s="23"/>
      <c r="IT128" s="23"/>
      <c r="IU128" s="23"/>
      <c r="IV128" s="23"/>
    </row>
    <row r="129" spans="2:256" s="25" customFormat="1" ht="14.4" x14ac:dyDescent="0.3">
      <c r="B129" s="23"/>
      <c r="C129" s="30"/>
      <c r="D129" s="31"/>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c r="IM129" s="23"/>
      <c r="IN129" s="23"/>
      <c r="IO129" s="23"/>
      <c r="IP129" s="23"/>
      <c r="IQ129" s="23"/>
      <c r="IR129" s="23"/>
      <c r="IS129" s="23"/>
      <c r="IT129" s="23"/>
      <c r="IU129" s="23"/>
      <c r="IV129" s="23"/>
    </row>
    <row r="130" spans="2:256" s="25" customFormat="1" ht="14.4" x14ac:dyDescent="0.3">
      <c r="B130" s="23"/>
      <c r="C130" s="30"/>
      <c r="D130" s="31"/>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c r="IQ130" s="23"/>
      <c r="IR130" s="23"/>
      <c r="IS130" s="23"/>
      <c r="IT130" s="23"/>
      <c r="IU130" s="23"/>
      <c r="IV130" s="23"/>
    </row>
    <row r="131" spans="2:256" s="25" customFormat="1" ht="14.4" x14ac:dyDescent="0.3">
      <c r="B131" s="23"/>
      <c r="C131" s="30"/>
      <c r="D131" s="31"/>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c r="ID131" s="23"/>
      <c r="IE131" s="23"/>
      <c r="IF131" s="23"/>
      <c r="IG131" s="23"/>
      <c r="IH131" s="23"/>
      <c r="II131" s="23"/>
      <c r="IJ131" s="23"/>
      <c r="IK131" s="23"/>
      <c r="IL131" s="23"/>
      <c r="IM131" s="23"/>
      <c r="IN131" s="23"/>
      <c r="IO131" s="23"/>
      <c r="IP131" s="23"/>
      <c r="IQ131" s="23"/>
      <c r="IR131" s="23"/>
      <c r="IS131" s="23"/>
      <c r="IT131" s="23"/>
      <c r="IU131" s="23"/>
      <c r="IV131" s="23"/>
    </row>
    <row r="132" spans="2:256" s="25" customFormat="1" ht="14.4" x14ac:dyDescent="0.3">
      <c r="B132" s="23"/>
      <c r="C132" s="30"/>
      <c r="D132" s="31"/>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c r="IQ132" s="23"/>
      <c r="IR132" s="23"/>
      <c r="IS132" s="23"/>
      <c r="IT132" s="23"/>
      <c r="IU132" s="23"/>
      <c r="IV132" s="23"/>
    </row>
    <row r="133" spans="2:256" s="25" customFormat="1" ht="14.4" x14ac:dyDescent="0.3">
      <c r="B133" s="23"/>
      <c r="C133" s="30"/>
      <c r="D133" s="31"/>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c r="GU133" s="23"/>
      <c r="GV133" s="23"/>
      <c r="GW133" s="23"/>
      <c r="GX133" s="23"/>
      <c r="GY133" s="23"/>
      <c r="GZ133" s="23"/>
      <c r="HA133" s="23"/>
      <c r="HB133" s="23"/>
      <c r="HC133" s="23"/>
      <c r="HD133" s="23"/>
      <c r="HE133" s="23"/>
      <c r="HF133" s="23"/>
      <c r="HG133" s="23"/>
      <c r="HH133" s="23"/>
      <c r="HI133" s="23"/>
      <c r="HJ133" s="23"/>
      <c r="HK133" s="23"/>
      <c r="HL133" s="23"/>
      <c r="HM133" s="23"/>
      <c r="HN133" s="23"/>
      <c r="HO133" s="23"/>
      <c r="HP133" s="23"/>
      <c r="HQ133" s="23"/>
      <c r="HR133" s="23"/>
      <c r="HS133" s="23"/>
      <c r="HT133" s="23"/>
      <c r="HU133" s="23"/>
      <c r="HV133" s="23"/>
      <c r="HW133" s="23"/>
      <c r="HX133" s="23"/>
      <c r="HY133" s="23"/>
      <c r="HZ133" s="23"/>
      <c r="IA133" s="23"/>
      <c r="IB133" s="23"/>
      <c r="IC133" s="23"/>
      <c r="ID133" s="23"/>
      <c r="IE133" s="23"/>
      <c r="IF133" s="23"/>
      <c r="IG133" s="23"/>
      <c r="IH133" s="23"/>
      <c r="II133" s="23"/>
      <c r="IJ133" s="23"/>
      <c r="IK133" s="23"/>
      <c r="IL133" s="23"/>
      <c r="IM133" s="23"/>
      <c r="IN133" s="23"/>
      <c r="IO133" s="23"/>
      <c r="IP133" s="23"/>
      <c r="IQ133" s="23"/>
      <c r="IR133" s="23"/>
      <c r="IS133" s="23"/>
      <c r="IT133" s="23"/>
      <c r="IU133" s="23"/>
      <c r="IV133" s="23"/>
    </row>
    <row r="134" spans="2:256" s="25" customFormat="1" ht="14.4" x14ac:dyDescent="0.3">
      <c r="B134" s="23"/>
      <c r="C134" s="30"/>
      <c r="D134" s="31"/>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c r="HL134" s="23"/>
      <c r="HM134" s="23"/>
      <c r="HN134" s="23"/>
      <c r="HO134" s="23"/>
      <c r="HP134" s="23"/>
      <c r="HQ134" s="23"/>
      <c r="HR134" s="23"/>
      <c r="HS134" s="23"/>
      <c r="HT134" s="23"/>
      <c r="HU134" s="23"/>
      <c r="HV134" s="23"/>
      <c r="HW134" s="23"/>
      <c r="HX134" s="23"/>
      <c r="HY134" s="23"/>
      <c r="HZ134" s="23"/>
      <c r="IA134" s="23"/>
      <c r="IB134" s="23"/>
      <c r="IC134" s="23"/>
      <c r="ID134" s="23"/>
      <c r="IE134" s="23"/>
      <c r="IF134" s="23"/>
      <c r="IG134" s="23"/>
      <c r="IH134" s="23"/>
      <c r="II134" s="23"/>
      <c r="IJ134" s="23"/>
      <c r="IK134" s="23"/>
      <c r="IL134" s="23"/>
      <c r="IM134" s="23"/>
      <c r="IN134" s="23"/>
      <c r="IO134" s="23"/>
      <c r="IP134" s="23"/>
      <c r="IQ134" s="23"/>
      <c r="IR134" s="23"/>
      <c r="IS134" s="23"/>
      <c r="IT134" s="23"/>
      <c r="IU134" s="23"/>
      <c r="IV134" s="23"/>
    </row>
    <row r="135" spans="2:256" s="25" customFormat="1" ht="14.4" x14ac:dyDescent="0.3">
      <c r="B135" s="23"/>
      <c r="C135" s="30"/>
      <c r="D135" s="31"/>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c r="HL135" s="23"/>
      <c r="HM135" s="23"/>
      <c r="HN135" s="23"/>
      <c r="HO135" s="23"/>
      <c r="HP135" s="23"/>
      <c r="HQ135" s="23"/>
      <c r="HR135" s="23"/>
      <c r="HS135" s="23"/>
      <c r="HT135" s="23"/>
      <c r="HU135" s="23"/>
      <c r="HV135" s="23"/>
      <c r="HW135" s="23"/>
      <c r="HX135" s="23"/>
      <c r="HY135" s="23"/>
      <c r="HZ135" s="23"/>
      <c r="IA135" s="23"/>
      <c r="IB135" s="23"/>
      <c r="IC135" s="23"/>
      <c r="ID135" s="23"/>
      <c r="IE135" s="23"/>
      <c r="IF135" s="23"/>
      <c r="IG135" s="23"/>
      <c r="IH135" s="23"/>
      <c r="II135" s="23"/>
      <c r="IJ135" s="23"/>
      <c r="IK135" s="23"/>
      <c r="IL135" s="23"/>
      <c r="IM135" s="23"/>
      <c r="IN135" s="23"/>
      <c r="IO135" s="23"/>
      <c r="IP135" s="23"/>
      <c r="IQ135" s="23"/>
      <c r="IR135" s="23"/>
      <c r="IS135" s="23"/>
      <c r="IT135" s="23"/>
      <c r="IU135" s="23"/>
      <c r="IV135" s="23"/>
    </row>
    <row r="136" spans="2:256" s="25" customFormat="1" ht="14.4" x14ac:dyDescent="0.3">
      <c r="B136" s="23"/>
      <c r="C136" s="30"/>
      <c r="D136" s="31"/>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c r="ID136" s="23"/>
      <c r="IE136" s="23"/>
      <c r="IF136" s="23"/>
      <c r="IG136" s="23"/>
      <c r="IH136" s="23"/>
      <c r="II136" s="23"/>
      <c r="IJ136" s="23"/>
      <c r="IK136" s="23"/>
      <c r="IL136" s="23"/>
      <c r="IM136" s="23"/>
      <c r="IN136" s="23"/>
      <c r="IO136" s="23"/>
      <c r="IP136" s="23"/>
      <c r="IQ136" s="23"/>
      <c r="IR136" s="23"/>
      <c r="IS136" s="23"/>
      <c r="IT136" s="23"/>
      <c r="IU136" s="23"/>
      <c r="IV136" s="23"/>
    </row>
    <row r="137" spans="2:256" s="25" customFormat="1" ht="14.4" x14ac:dyDescent="0.3">
      <c r="B137" s="23"/>
      <c r="C137" s="30"/>
      <c r="D137" s="31"/>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c r="HL137" s="23"/>
      <c r="HM137" s="23"/>
      <c r="HN137" s="23"/>
      <c r="HO137" s="23"/>
      <c r="HP137" s="23"/>
      <c r="HQ137" s="23"/>
      <c r="HR137" s="23"/>
      <c r="HS137" s="23"/>
      <c r="HT137" s="23"/>
      <c r="HU137" s="23"/>
      <c r="HV137" s="23"/>
      <c r="HW137" s="23"/>
      <c r="HX137" s="23"/>
      <c r="HY137" s="23"/>
      <c r="HZ137" s="23"/>
      <c r="IA137" s="23"/>
      <c r="IB137" s="23"/>
      <c r="IC137" s="23"/>
      <c r="ID137" s="23"/>
      <c r="IE137" s="23"/>
      <c r="IF137" s="23"/>
      <c r="IG137" s="23"/>
      <c r="IH137" s="23"/>
      <c r="II137" s="23"/>
      <c r="IJ137" s="23"/>
      <c r="IK137" s="23"/>
      <c r="IL137" s="23"/>
      <c r="IM137" s="23"/>
      <c r="IN137" s="23"/>
      <c r="IO137" s="23"/>
      <c r="IP137" s="23"/>
      <c r="IQ137" s="23"/>
      <c r="IR137" s="23"/>
      <c r="IS137" s="23"/>
      <c r="IT137" s="23"/>
      <c r="IU137" s="23"/>
      <c r="IV137" s="23"/>
    </row>
    <row r="138" spans="2:256" s="25" customFormat="1" ht="14.4" x14ac:dyDescent="0.3">
      <c r="B138" s="23"/>
      <c r="C138" s="30"/>
      <c r="D138" s="31"/>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c r="ID138" s="23"/>
      <c r="IE138" s="23"/>
      <c r="IF138" s="23"/>
      <c r="IG138" s="23"/>
      <c r="IH138" s="23"/>
      <c r="II138" s="23"/>
      <c r="IJ138" s="23"/>
      <c r="IK138" s="23"/>
      <c r="IL138" s="23"/>
      <c r="IM138" s="23"/>
      <c r="IN138" s="23"/>
      <c r="IO138" s="23"/>
      <c r="IP138" s="23"/>
      <c r="IQ138" s="23"/>
      <c r="IR138" s="23"/>
      <c r="IS138" s="23"/>
      <c r="IT138" s="23"/>
      <c r="IU138" s="23"/>
      <c r="IV138" s="23"/>
    </row>
    <row r="139" spans="2:256" s="25" customFormat="1" ht="14.4" x14ac:dyDescent="0.3">
      <c r="B139" s="23"/>
      <c r="C139" s="30"/>
      <c r="D139" s="31"/>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c r="HL139" s="23"/>
      <c r="HM139" s="23"/>
      <c r="HN139" s="23"/>
      <c r="HO139" s="23"/>
      <c r="HP139" s="23"/>
      <c r="HQ139" s="23"/>
      <c r="HR139" s="23"/>
      <c r="HS139" s="23"/>
      <c r="HT139" s="23"/>
      <c r="HU139" s="23"/>
      <c r="HV139" s="23"/>
      <c r="HW139" s="23"/>
      <c r="HX139" s="23"/>
      <c r="HY139" s="23"/>
      <c r="HZ139" s="23"/>
      <c r="IA139" s="23"/>
      <c r="IB139" s="23"/>
      <c r="IC139" s="23"/>
      <c r="ID139" s="23"/>
      <c r="IE139" s="23"/>
      <c r="IF139" s="23"/>
      <c r="IG139" s="23"/>
      <c r="IH139" s="23"/>
      <c r="II139" s="23"/>
      <c r="IJ139" s="23"/>
      <c r="IK139" s="23"/>
      <c r="IL139" s="23"/>
      <c r="IM139" s="23"/>
      <c r="IN139" s="23"/>
      <c r="IO139" s="23"/>
      <c r="IP139" s="23"/>
      <c r="IQ139" s="23"/>
      <c r="IR139" s="23"/>
      <c r="IS139" s="23"/>
      <c r="IT139" s="23"/>
      <c r="IU139" s="23"/>
      <c r="IV139" s="23"/>
    </row>
    <row r="140" spans="2:256" s="25" customFormat="1" ht="14.4" x14ac:dyDescent="0.3">
      <c r="B140" s="23"/>
      <c r="C140" s="30"/>
      <c r="D140" s="31"/>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c r="HM140" s="23"/>
      <c r="HN140" s="23"/>
      <c r="HO140" s="23"/>
      <c r="HP140" s="23"/>
      <c r="HQ140" s="23"/>
      <c r="HR140" s="23"/>
      <c r="HS140" s="23"/>
      <c r="HT140" s="23"/>
      <c r="HU140" s="23"/>
      <c r="HV140" s="23"/>
      <c r="HW140" s="23"/>
      <c r="HX140" s="23"/>
      <c r="HY140" s="23"/>
      <c r="HZ140" s="23"/>
      <c r="IA140" s="23"/>
      <c r="IB140" s="23"/>
      <c r="IC140" s="23"/>
      <c r="ID140" s="23"/>
      <c r="IE140" s="23"/>
      <c r="IF140" s="23"/>
      <c r="IG140" s="23"/>
      <c r="IH140" s="23"/>
      <c r="II140" s="23"/>
      <c r="IJ140" s="23"/>
      <c r="IK140" s="23"/>
      <c r="IL140" s="23"/>
      <c r="IM140" s="23"/>
      <c r="IN140" s="23"/>
      <c r="IO140" s="23"/>
      <c r="IP140" s="23"/>
      <c r="IQ140" s="23"/>
      <c r="IR140" s="23"/>
      <c r="IS140" s="23"/>
      <c r="IT140" s="23"/>
      <c r="IU140" s="23"/>
      <c r="IV140" s="23"/>
    </row>
    <row r="141" spans="2:256" s="25" customFormat="1" ht="14.4" x14ac:dyDescent="0.3">
      <c r="B141" s="23"/>
      <c r="C141" s="30"/>
      <c r="D141" s="31"/>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c r="IV141" s="23"/>
    </row>
    <row r="142" spans="2:256" s="25" customFormat="1" ht="14.4" x14ac:dyDescent="0.3">
      <c r="B142" s="23"/>
      <c r="C142" s="30"/>
      <c r="D142" s="31"/>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c r="ID142" s="23"/>
      <c r="IE142" s="23"/>
      <c r="IF142" s="23"/>
      <c r="IG142" s="23"/>
      <c r="IH142" s="23"/>
      <c r="II142" s="23"/>
      <c r="IJ142" s="23"/>
      <c r="IK142" s="23"/>
      <c r="IL142" s="23"/>
      <c r="IM142" s="23"/>
      <c r="IN142" s="23"/>
      <c r="IO142" s="23"/>
      <c r="IP142" s="23"/>
      <c r="IQ142" s="23"/>
      <c r="IR142" s="23"/>
      <c r="IS142" s="23"/>
      <c r="IT142" s="23"/>
      <c r="IU142" s="23"/>
      <c r="IV142" s="23"/>
    </row>
    <row r="143" spans="2:256" s="25" customFormat="1" ht="14.4" x14ac:dyDescent="0.3">
      <c r="B143" s="23"/>
      <c r="C143" s="30"/>
      <c r="D143" s="31"/>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c r="GU143" s="23"/>
      <c r="GV143" s="23"/>
      <c r="GW143" s="23"/>
      <c r="GX143" s="23"/>
      <c r="GY143" s="23"/>
      <c r="GZ143" s="23"/>
      <c r="HA143" s="23"/>
      <c r="HB143" s="23"/>
      <c r="HC143" s="23"/>
      <c r="HD143" s="23"/>
      <c r="HE143" s="23"/>
      <c r="HF143" s="23"/>
      <c r="HG143" s="23"/>
      <c r="HH143" s="23"/>
      <c r="HI143" s="23"/>
      <c r="HJ143" s="23"/>
      <c r="HK143" s="23"/>
      <c r="HL143" s="23"/>
      <c r="HM143" s="23"/>
      <c r="HN143" s="23"/>
      <c r="HO143" s="23"/>
      <c r="HP143" s="23"/>
      <c r="HQ143" s="23"/>
      <c r="HR143" s="23"/>
      <c r="HS143" s="23"/>
      <c r="HT143" s="23"/>
      <c r="HU143" s="23"/>
      <c r="HV143" s="23"/>
      <c r="HW143" s="23"/>
      <c r="HX143" s="23"/>
      <c r="HY143" s="23"/>
      <c r="HZ143" s="23"/>
      <c r="IA143" s="23"/>
      <c r="IB143" s="23"/>
      <c r="IC143" s="23"/>
      <c r="ID143" s="23"/>
      <c r="IE143" s="23"/>
      <c r="IF143" s="23"/>
      <c r="IG143" s="23"/>
      <c r="IH143" s="23"/>
      <c r="II143" s="23"/>
      <c r="IJ143" s="23"/>
      <c r="IK143" s="23"/>
      <c r="IL143" s="23"/>
      <c r="IM143" s="23"/>
      <c r="IN143" s="23"/>
      <c r="IO143" s="23"/>
      <c r="IP143" s="23"/>
      <c r="IQ143" s="23"/>
      <c r="IR143" s="23"/>
      <c r="IS143" s="23"/>
      <c r="IT143" s="23"/>
      <c r="IU143" s="23"/>
      <c r="IV143" s="23"/>
    </row>
    <row r="144" spans="2:256" s="25" customFormat="1" ht="14.4" x14ac:dyDescent="0.3">
      <c r="B144" s="23"/>
      <c r="C144" s="30"/>
      <c r="D144" s="31"/>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c r="GU144" s="23"/>
      <c r="GV144" s="23"/>
      <c r="GW144" s="23"/>
      <c r="GX144" s="23"/>
      <c r="GY144" s="23"/>
      <c r="GZ144" s="23"/>
      <c r="HA144" s="23"/>
      <c r="HB144" s="23"/>
      <c r="HC144" s="23"/>
      <c r="HD144" s="23"/>
      <c r="HE144" s="23"/>
      <c r="HF144" s="23"/>
      <c r="HG144" s="23"/>
      <c r="HH144" s="23"/>
      <c r="HI144" s="23"/>
      <c r="HJ144" s="23"/>
      <c r="HK144" s="23"/>
      <c r="HL144" s="23"/>
      <c r="HM144" s="23"/>
      <c r="HN144" s="23"/>
      <c r="HO144" s="23"/>
      <c r="HP144" s="23"/>
      <c r="HQ144" s="23"/>
      <c r="HR144" s="23"/>
      <c r="HS144" s="23"/>
      <c r="HT144" s="23"/>
      <c r="HU144" s="23"/>
      <c r="HV144" s="23"/>
      <c r="HW144" s="23"/>
      <c r="HX144" s="23"/>
      <c r="HY144" s="23"/>
      <c r="HZ144" s="23"/>
      <c r="IA144" s="23"/>
      <c r="IB144" s="23"/>
      <c r="IC144" s="23"/>
      <c r="ID144" s="23"/>
      <c r="IE144" s="23"/>
      <c r="IF144" s="23"/>
      <c r="IG144" s="23"/>
      <c r="IH144" s="23"/>
      <c r="II144" s="23"/>
      <c r="IJ144" s="23"/>
      <c r="IK144" s="23"/>
      <c r="IL144" s="23"/>
      <c r="IM144" s="23"/>
      <c r="IN144" s="23"/>
      <c r="IO144" s="23"/>
      <c r="IP144" s="23"/>
      <c r="IQ144" s="23"/>
      <c r="IR144" s="23"/>
      <c r="IS144" s="23"/>
      <c r="IT144" s="23"/>
      <c r="IU144" s="23"/>
      <c r="IV144" s="23"/>
    </row>
    <row r="145" spans="2:256" s="25" customFormat="1" ht="14.4" x14ac:dyDescent="0.3">
      <c r="B145" s="23"/>
      <c r="C145" s="30"/>
      <c r="D145" s="31"/>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c r="GU145" s="23"/>
      <c r="GV145" s="23"/>
      <c r="GW145" s="23"/>
      <c r="GX145" s="23"/>
      <c r="GY145" s="23"/>
      <c r="GZ145" s="23"/>
      <c r="HA145" s="23"/>
      <c r="HB145" s="23"/>
      <c r="HC145" s="23"/>
      <c r="HD145" s="23"/>
      <c r="HE145" s="23"/>
      <c r="HF145" s="23"/>
      <c r="HG145" s="23"/>
      <c r="HH145" s="23"/>
      <c r="HI145" s="23"/>
      <c r="HJ145" s="23"/>
      <c r="HK145" s="23"/>
      <c r="HL145" s="23"/>
      <c r="HM145" s="23"/>
      <c r="HN145" s="23"/>
      <c r="HO145" s="23"/>
      <c r="HP145" s="23"/>
      <c r="HQ145" s="23"/>
      <c r="HR145" s="23"/>
      <c r="HS145" s="23"/>
      <c r="HT145" s="23"/>
      <c r="HU145" s="23"/>
      <c r="HV145" s="23"/>
      <c r="HW145" s="23"/>
      <c r="HX145" s="23"/>
      <c r="HY145" s="23"/>
      <c r="HZ145" s="23"/>
      <c r="IA145" s="23"/>
      <c r="IB145" s="23"/>
      <c r="IC145" s="23"/>
      <c r="ID145" s="23"/>
      <c r="IE145" s="23"/>
      <c r="IF145" s="23"/>
      <c r="IG145" s="23"/>
      <c r="IH145" s="23"/>
      <c r="II145" s="23"/>
      <c r="IJ145" s="23"/>
      <c r="IK145" s="23"/>
      <c r="IL145" s="23"/>
      <c r="IM145" s="23"/>
      <c r="IN145" s="23"/>
      <c r="IO145" s="23"/>
      <c r="IP145" s="23"/>
      <c r="IQ145" s="23"/>
      <c r="IR145" s="23"/>
      <c r="IS145" s="23"/>
      <c r="IT145" s="23"/>
      <c r="IU145" s="23"/>
      <c r="IV145" s="23"/>
    </row>
    <row r="146" spans="2:256" s="25" customFormat="1" ht="14.4" x14ac:dyDescent="0.3">
      <c r="B146" s="23"/>
      <c r="C146" s="30"/>
      <c r="D146" s="31"/>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c r="ID146" s="23"/>
      <c r="IE146" s="23"/>
      <c r="IF146" s="23"/>
      <c r="IG146" s="23"/>
      <c r="IH146" s="23"/>
      <c r="II146" s="23"/>
      <c r="IJ146" s="23"/>
      <c r="IK146" s="23"/>
      <c r="IL146" s="23"/>
      <c r="IM146" s="23"/>
      <c r="IN146" s="23"/>
      <c r="IO146" s="23"/>
      <c r="IP146" s="23"/>
      <c r="IQ146" s="23"/>
      <c r="IR146" s="23"/>
      <c r="IS146" s="23"/>
      <c r="IT146" s="23"/>
      <c r="IU146" s="23"/>
      <c r="IV146" s="23"/>
    </row>
    <row r="147" spans="2:256" s="25" customFormat="1" ht="14.4" x14ac:dyDescent="0.3">
      <c r="B147" s="23"/>
      <c r="C147" s="30"/>
      <c r="D147" s="31"/>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c r="ID147" s="23"/>
      <c r="IE147" s="23"/>
      <c r="IF147" s="23"/>
      <c r="IG147" s="23"/>
      <c r="IH147" s="23"/>
      <c r="II147" s="23"/>
      <c r="IJ147" s="23"/>
      <c r="IK147" s="23"/>
      <c r="IL147" s="23"/>
      <c r="IM147" s="23"/>
      <c r="IN147" s="23"/>
      <c r="IO147" s="23"/>
      <c r="IP147" s="23"/>
      <c r="IQ147" s="23"/>
      <c r="IR147" s="23"/>
      <c r="IS147" s="23"/>
      <c r="IT147" s="23"/>
      <c r="IU147" s="23"/>
      <c r="IV147" s="23"/>
    </row>
    <row r="148" spans="2:256" s="25" customFormat="1" ht="14.4" x14ac:dyDescent="0.3">
      <c r="B148" s="23"/>
      <c r="C148" s="30"/>
      <c r="D148" s="31"/>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c r="IQ148" s="23"/>
      <c r="IR148" s="23"/>
      <c r="IS148" s="23"/>
      <c r="IT148" s="23"/>
      <c r="IU148" s="23"/>
      <c r="IV148" s="23"/>
    </row>
    <row r="149" spans="2:256" s="25" customFormat="1" ht="14.4" x14ac:dyDescent="0.3">
      <c r="B149" s="23"/>
      <c r="C149" s="30"/>
      <c r="D149" s="31"/>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c r="GU149" s="23"/>
      <c r="GV149" s="23"/>
      <c r="GW149" s="23"/>
      <c r="GX149" s="23"/>
      <c r="GY149" s="23"/>
      <c r="GZ149" s="23"/>
      <c r="HA149" s="23"/>
      <c r="HB149" s="23"/>
      <c r="HC149" s="23"/>
      <c r="HD149" s="23"/>
      <c r="HE149" s="23"/>
      <c r="HF149" s="23"/>
      <c r="HG149" s="23"/>
      <c r="HH149" s="23"/>
      <c r="HI149" s="23"/>
      <c r="HJ149" s="23"/>
      <c r="HK149" s="23"/>
      <c r="HL149" s="23"/>
      <c r="HM149" s="23"/>
      <c r="HN149" s="23"/>
      <c r="HO149" s="23"/>
      <c r="HP149" s="23"/>
      <c r="HQ149" s="23"/>
      <c r="HR149" s="23"/>
      <c r="HS149" s="23"/>
      <c r="HT149" s="23"/>
      <c r="HU149" s="23"/>
      <c r="HV149" s="23"/>
      <c r="HW149" s="23"/>
      <c r="HX149" s="23"/>
      <c r="HY149" s="23"/>
      <c r="HZ149" s="23"/>
      <c r="IA149" s="23"/>
      <c r="IB149" s="23"/>
      <c r="IC149" s="23"/>
      <c r="ID149" s="23"/>
      <c r="IE149" s="23"/>
      <c r="IF149" s="23"/>
      <c r="IG149" s="23"/>
      <c r="IH149" s="23"/>
      <c r="II149" s="23"/>
      <c r="IJ149" s="23"/>
      <c r="IK149" s="23"/>
      <c r="IL149" s="23"/>
      <c r="IM149" s="23"/>
      <c r="IN149" s="23"/>
      <c r="IO149" s="23"/>
      <c r="IP149" s="23"/>
      <c r="IQ149" s="23"/>
      <c r="IR149" s="23"/>
      <c r="IS149" s="23"/>
      <c r="IT149" s="23"/>
      <c r="IU149" s="23"/>
      <c r="IV149" s="23"/>
    </row>
    <row r="150" spans="2:256" s="25" customFormat="1" ht="14.4" x14ac:dyDescent="0.3">
      <c r="B150" s="23"/>
      <c r="C150" s="30"/>
      <c r="D150" s="31"/>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row>
    <row r="151" spans="2:256" s="25" customFormat="1" ht="14.4" x14ac:dyDescent="0.3">
      <c r="B151" s="23"/>
      <c r="C151" s="30"/>
      <c r="D151" s="31"/>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row>
    <row r="152" spans="2:256" s="25" customFormat="1" ht="14.4" x14ac:dyDescent="0.3">
      <c r="B152" s="23"/>
      <c r="C152" s="30"/>
      <c r="D152" s="31"/>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row>
    <row r="153" spans="2:256" s="25" customFormat="1" ht="14.4" x14ac:dyDescent="0.3">
      <c r="B153" s="23"/>
      <c r="C153" s="30"/>
      <c r="D153" s="31"/>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row>
    <row r="154" spans="2:256" s="25" customFormat="1" ht="14.4" x14ac:dyDescent="0.3">
      <c r="B154" s="23"/>
      <c r="C154" s="30"/>
      <c r="D154" s="31"/>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row>
    <row r="155" spans="2:256" s="25" customFormat="1" ht="14.4" x14ac:dyDescent="0.3">
      <c r="B155" s="23"/>
      <c r="C155" s="30"/>
      <c r="D155" s="31"/>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c r="ID155" s="23"/>
      <c r="IE155" s="23"/>
      <c r="IF155" s="23"/>
      <c r="IG155" s="23"/>
      <c r="IH155" s="23"/>
      <c r="II155" s="23"/>
      <c r="IJ155" s="23"/>
      <c r="IK155" s="23"/>
      <c r="IL155" s="23"/>
      <c r="IM155" s="23"/>
      <c r="IN155" s="23"/>
      <c r="IO155" s="23"/>
      <c r="IP155" s="23"/>
      <c r="IQ155" s="23"/>
      <c r="IR155" s="23"/>
      <c r="IS155" s="23"/>
      <c r="IT155" s="23"/>
      <c r="IU155" s="23"/>
      <c r="IV155" s="23"/>
    </row>
    <row r="156" spans="2:256" s="25" customFormat="1" ht="14.4" x14ac:dyDescent="0.3">
      <c r="B156" s="23"/>
      <c r="C156" s="30"/>
      <c r="D156" s="31"/>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c r="HL156" s="23"/>
      <c r="HM156" s="23"/>
      <c r="HN156" s="23"/>
      <c r="HO156" s="23"/>
      <c r="HP156" s="23"/>
      <c r="HQ156" s="23"/>
      <c r="HR156" s="23"/>
      <c r="HS156" s="23"/>
      <c r="HT156" s="23"/>
      <c r="HU156" s="23"/>
      <c r="HV156" s="23"/>
      <c r="HW156" s="23"/>
      <c r="HX156" s="23"/>
      <c r="HY156" s="23"/>
      <c r="HZ156" s="23"/>
      <c r="IA156" s="23"/>
      <c r="IB156" s="23"/>
      <c r="IC156" s="23"/>
      <c r="ID156" s="23"/>
      <c r="IE156" s="23"/>
      <c r="IF156" s="23"/>
      <c r="IG156" s="23"/>
      <c r="IH156" s="23"/>
      <c r="II156" s="23"/>
      <c r="IJ156" s="23"/>
      <c r="IK156" s="23"/>
      <c r="IL156" s="23"/>
      <c r="IM156" s="23"/>
      <c r="IN156" s="23"/>
      <c r="IO156" s="23"/>
      <c r="IP156" s="23"/>
      <c r="IQ156" s="23"/>
      <c r="IR156" s="23"/>
      <c r="IS156" s="23"/>
      <c r="IT156" s="23"/>
      <c r="IU156" s="23"/>
      <c r="IV156" s="23"/>
    </row>
    <row r="157" spans="2:256" s="25" customFormat="1" ht="14.4" x14ac:dyDescent="0.3">
      <c r="B157" s="23"/>
      <c r="C157" s="30"/>
      <c r="D157" s="31"/>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c r="IG157" s="23"/>
      <c r="IH157" s="23"/>
      <c r="II157" s="23"/>
      <c r="IJ157" s="23"/>
      <c r="IK157" s="23"/>
      <c r="IL157" s="23"/>
      <c r="IM157" s="23"/>
      <c r="IN157" s="23"/>
      <c r="IO157" s="23"/>
      <c r="IP157" s="23"/>
      <c r="IQ157" s="23"/>
      <c r="IR157" s="23"/>
      <c r="IS157" s="23"/>
      <c r="IT157" s="23"/>
      <c r="IU157" s="23"/>
      <c r="IV157" s="23"/>
    </row>
    <row r="158" spans="2:256" s="25" customFormat="1" ht="14.4" x14ac:dyDescent="0.3">
      <c r="B158" s="23"/>
      <c r="C158" s="30"/>
      <c r="D158" s="31"/>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row>
    <row r="159" spans="2:256" s="25" customFormat="1" ht="14.4" x14ac:dyDescent="0.3">
      <c r="B159" s="23"/>
      <c r="C159" s="30"/>
      <c r="D159" s="31"/>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row>
    <row r="160" spans="2:256" s="25" customFormat="1" ht="14.4" x14ac:dyDescent="0.3">
      <c r="B160" s="23"/>
      <c r="C160" s="30"/>
      <c r="D160" s="31"/>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c r="IG160" s="23"/>
      <c r="IH160" s="23"/>
      <c r="II160" s="23"/>
      <c r="IJ160" s="23"/>
      <c r="IK160" s="23"/>
      <c r="IL160" s="23"/>
      <c r="IM160" s="23"/>
      <c r="IN160" s="23"/>
      <c r="IO160" s="23"/>
      <c r="IP160" s="23"/>
      <c r="IQ160" s="23"/>
      <c r="IR160" s="23"/>
      <c r="IS160" s="23"/>
      <c r="IT160" s="23"/>
      <c r="IU160" s="23"/>
      <c r="IV160" s="23"/>
    </row>
    <row r="161" spans="2:256" s="25" customFormat="1" ht="14.4" x14ac:dyDescent="0.3">
      <c r="B161" s="23"/>
      <c r="C161" s="30"/>
      <c r="D161" s="31"/>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c r="IQ161" s="23"/>
      <c r="IR161" s="23"/>
      <c r="IS161" s="23"/>
      <c r="IT161" s="23"/>
      <c r="IU161" s="23"/>
      <c r="IV161" s="23"/>
    </row>
    <row r="162" spans="2:256" s="25" customFormat="1" ht="14.4" x14ac:dyDescent="0.3">
      <c r="B162" s="23"/>
      <c r="C162" s="30"/>
      <c r="D162" s="31"/>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c r="ID162" s="23"/>
      <c r="IE162" s="23"/>
      <c r="IF162" s="23"/>
      <c r="IG162" s="23"/>
      <c r="IH162" s="23"/>
      <c r="II162" s="23"/>
      <c r="IJ162" s="23"/>
      <c r="IK162" s="23"/>
      <c r="IL162" s="23"/>
      <c r="IM162" s="23"/>
      <c r="IN162" s="23"/>
      <c r="IO162" s="23"/>
      <c r="IP162" s="23"/>
      <c r="IQ162" s="23"/>
      <c r="IR162" s="23"/>
      <c r="IS162" s="23"/>
      <c r="IT162" s="23"/>
      <c r="IU162" s="23"/>
      <c r="IV162" s="23"/>
    </row>
    <row r="163" spans="2:256" s="25" customFormat="1" ht="14.4" x14ac:dyDescent="0.3">
      <c r="B163" s="23"/>
      <c r="C163" s="30"/>
      <c r="D163" s="31"/>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c r="HL163" s="23"/>
      <c r="HM163" s="23"/>
      <c r="HN163" s="23"/>
      <c r="HO163" s="23"/>
      <c r="HP163" s="23"/>
      <c r="HQ163" s="23"/>
      <c r="HR163" s="23"/>
      <c r="HS163" s="23"/>
      <c r="HT163" s="23"/>
      <c r="HU163" s="23"/>
      <c r="HV163" s="23"/>
      <c r="HW163" s="23"/>
      <c r="HX163" s="23"/>
      <c r="HY163" s="23"/>
      <c r="HZ163" s="23"/>
      <c r="IA163" s="23"/>
      <c r="IB163" s="23"/>
      <c r="IC163" s="23"/>
      <c r="ID163" s="23"/>
      <c r="IE163" s="23"/>
      <c r="IF163" s="23"/>
      <c r="IG163" s="23"/>
      <c r="IH163" s="23"/>
      <c r="II163" s="23"/>
      <c r="IJ163" s="23"/>
      <c r="IK163" s="23"/>
      <c r="IL163" s="23"/>
      <c r="IM163" s="23"/>
      <c r="IN163" s="23"/>
      <c r="IO163" s="23"/>
      <c r="IP163" s="23"/>
      <c r="IQ163" s="23"/>
      <c r="IR163" s="23"/>
      <c r="IS163" s="23"/>
      <c r="IT163" s="23"/>
      <c r="IU163" s="23"/>
      <c r="IV163" s="23"/>
    </row>
    <row r="164" spans="2:256" s="25" customFormat="1" ht="14.4" x14ac:dyDescent="0.3">
      <c r="B164" s="23"/>
      <c r="C164" s="30"/>
      <c r="D164" s="31"/>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c r="ID164" s="23"/>
      <c r="IE164" s="23"/>
      <c r="IF164" s="23"/>
      <c r="IG164" s="23"/>
      <c r="IH164" s="23"/>
      <c r="II164" s="23"/>
      <c r="IJ164" s="23"/>
      <c r="IK164" s="23"/>
      <c r="IL164" s="23"/>
      <c r="IM164" s="23"/>
      <c r="IN164" s="23"/>
      <c r="IO164" s="23"/>
      <c r="IP164" s="23"/>
      <c r="IQ164" s="23"/>
      <c r="IR164" s="23"/>
      <c r="IS164" s="23"/>
      <c r="IT164" s="23"/>
      <c r="IU164" s="23"/>
      <c r="IV164" s="23"/>
    </row>
    <row r="165" spans="2:256" s="25" customFormat="1" ht="14.4" x14ac:dyDescent="0.3">
      <c r="B165" s="23"/>
      <c r="C165" s="30"/>
      <c r="D165" s="31"/>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c r="IQ165" s="23"/>
      <c r="IR165" s="23"/>
      <c r="IS165" s="23"/>
      <c r="IT165" s="23"/>
      <c r="IU165" s="23"/>
      <c r="IV165" s="23"/>
    </row>
    <row r="166" spans="2:256" s="25" customFormat="1" ht="14.4" x14ac:dyDescent="0.3">
      <c r="B166" s="23"/>
      <c r="C166" s="30"/>
      <c r="D166" s="31"/>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c r="IJ166" s="23"/>
      <c r="IK166" s="23"/>
      <c r="IL166" s="23"/>
      <c r="IM166" s="23"/>
      <c r="IN166" s="23"/>
      <c r="IO166" s="23"/>
      <c r="IP166" s="23"/>
      <c r="IQ166" s="23"/>
      <c r="IR166" s="23"/>
      <c r="IS166" s="23"/>
      <c r="IT166" s="23"/>
      <c r="IU166" s="23"/>
      <c r="IV166" s="23"/>
    </row>
    <row r="167" spans="2:256" s="25" customFormat="1" ht="14.4" x14ac:dyDescent="0.3">
      <c r="B167" s="23"/>
      <c r="C167" s="30"/>
      <c r="D167" s="31"/>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c r="ID167" s="23"/>
      <c r="IE167" s="23"/>
      <c r="IF167" s="23"/>
      <c r="IG167" s="23"/>
      <c r="IH167" s="23"/>
      <c r="II167" s="23"/>
      <c r="IJ167" s="23"/>
      <c r="IK167" s="23"/>
      <c r="IL167" s="23"/>
      <c r="IM167" s="23"/>
      <c r="IN167" s="23"/>
      <c r="IO167" s="23"/>
      <c r="IP167" s="23"/>
      <c r="IQ167" s="23"/>
      <c r="IR167" s="23"/>
      <c r="IS167" s="23"/>
      <c r="IT167" s="23"/>
      <c r="IU167" s="23"/>
      <c r="IV167" s="23"/>
    </row>
    <row r="168" spans="2:256" s="25" customFormat="1" ht="14.4" x14ac:dyDescent="0.3">
      <c r="B168" s="23"/>
      <c r="C168" s="30"/>
      <c r="D168" s="31"/>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c r="IQ168" s="23"/>
      <c r="IR168" s="23"/>
      <c r="IS168" s="23"/>
      <c r="IT168" s="23"/>
      <c r="IU168" s="23"/>
      <c r="IV168" s="23"/>
    </row>
    <row r="169" spans="2:256" s="25" customFormat="1" ht="14.4" x14ac:dyDescent="0.3">
      <c r="B169" s="23"/>
      <c r="C169" s="30"/>
      <c r="D169" s="31"/>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c r="IQ169" s="23"/>
      <c r="IR169" s="23"/>
      <c r="IS169" s="23"/>
      <c r="IT169" s="23"/>
      <c r="IU169" s="23"/>
      <c r="IV169" s="23"/>
    </row>
    <row r="170" spans="2:256" s="25" customFormat="1" ht="14.4" x14ac:dyDescent="0.3">
      <c r="B170" s="23"/>
      <c r="C170" s="30"/>
      <c r="D170" s="31"/>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row>
    <row r="171" spans="2:256" s="25" customFormat="1" ht="14.4" x14ac:dyDescent="0.3">
      <c r="B171" s="23"/>
      <c r="C171" s="30"/>
      <c r="D171" s="31"/>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c r="IG171" s="23"/>
      <c r="IH171" s="23"/>
      <c r="II171" s="23"/>
      <c r="IJ171" s="23"/>
      <c r="IK171" s="23"/>
      <c r="IL171" s="23"/>
      <c r="IM171" s="23"/>
      <c r="IN171" s="23"/>
      <c r="IO171" s="23"/>
      <c r="IP171" s="23"/>
      <c r="IQ171" s="23"/>
      <c r="IR171" s="23"/>
      <c r="IS171" s="23"/>
      <c r="IT171" s="23"/>
      <c r="IU171" s="23"/>
      <c r="IV171" s="23"/>
    </row>
    <row r="172" spans="2:256" s="25" customFormat="1" ht="14.4" x14ac:dyDescent="0.3">
      <c r="B172" s="23"/>
      <c r="C172" s="30"/>
      <c r="D172" s="31"/>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row>
    <row r="173" spans="2:256" s="25" customFormat="1" ht="14.4" x14ac:dyDescent="0.3">
      <c r="B173" s="23"/>
      <c r="C173" s="30"/>
      <c r="D173" s="31"/>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c r="IQ173" s="23"/>
      <c r="IR173" s="23"/>
      <c r="IS173" s="23"/>
      <c r="IT173" s="23"/>
      <c r="IU173" s="23"/>
      <c r="IV173" s="23"/>
    </row>
    <row r="174" spans="2:256" s="25" customFormat="1" ht="14.4" x14ac:dyDescent="0.3">
      <c r="B174" s="23"/>
      <c r="C174" s="30"/>
      <c r="D174" s="31"/>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c r="IQ174" s="23"/>
      <c r="IR174" s="23"/>
      <c r="IS174" s="23"/>
      <c r="IT174" s="23"/>
      <c r="IU174" s="23"/>
      <c r="IV174" s="23"/>
    </row>
    <row r="175" spans="2:256" s="25" customFormat="1" ht="14.4" x14ac:dyDescent="0.3">
      <c r="B175" s="23"/>
      <c r="C175" s="30"/>
      <c r="D175" s="31"/>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c r="HH175" s="23"/>
      <c r="HI175" s="23"/>
      <c r="HJ175" s="23"/>
      <c r="HK175" s="23"/>
      <c r="HL175" s="23"/>
      <c r="HM175" s="23"/>
      <c r="HN175" s="23"/>
      <c r="HO175" s="23"/>
      <c r="HP175" s="23"/>
      <c r="HQ175" s="23"/>
      <c r="HR175" s="23"/>
      <c r="HS175" s="23"/>
      <c r="HT175" s="23"/>
      <c r="HU175" s="23"/>
      <c r="HV175" s="23"/>
      <c r="HW175" s="23"/>
      <c r="HX175" s="23"/>
      <c r="HY175" s="23"/>
      <c r="HZ175" s="23"/>
      <c r="IA175" s="23"/>
      <c r="IB175" s="23"/>
      <c r="IC175" s="23"/>
      <c r="ID175" s="23"/>
      <c r="IE175" s="23"/>
      <c r="IF175" s="23"/>
      <c r="IG175" s="23"/>
      <c r="IH175" s="23"/>
      <c r="II175" s="23"/>
      <c r="IJ175" s="23"/>
      <c r="IK175" s="23"/>
      <c r="IL175" s="23"/>
      <c r="IM175" s="23"/>
      <c r="IN175" s="23"/>
      <c r="IO175" s="23"/>
      <c r="IP175" s="23"/>
      <c r="IQ175" s="23"/>
      <c r="IR175" s="23"/>
      <c r="IS175" s="23"/>
      <c r="IT175" s="23"/>
      <c r="IU175" s="23"/>
      <c r="IV175" s="23"/>
    </row>
    <row r="176" spans="2:256" s="25" customFormat="1" ht="14.4" x14ac:dyDescent="0.3">
      <c r="B176" s="23"/>
      <c r="C176" s="30"/>
      <c r="D176" s="31"/>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c r="HH176" s="23"/>
      <c r="HI176" s="23"/>
      <c r="HJ176" s="23"/>
      <c r="HK176" s="23"/>
      <c r="HL176" s="23"/>
      <c r="HM176" s="23"/>
      <c r="HN176" s="23"/>
      <c r="HO176" s="23"/>
      <c r="HP176" s="23"/>
      <c r="HQ176" s="23"/>
      <c r="HR176" s="23"/>
      <c r="HS176" s="23"/>
      <c r="HT176" s="23"/>
      <c r="HU176" s="23"/>
      <c r="HV176" s="23"/>
      <c r="HW176" s="23"/>
      <c r="HX176" s="23"/>
      <c r="HY176" s="23"/>
      <c r="HZ176" s="23"/>
      <c r="IA176" s="23"/>
      <c r="IB176" s="23"/>
      <c r="IC176" s="23"/>
      <c r="ID176" s="23"/>
      <c r="IE176" s="23"/>
      <c r="IF176" s="23"/>
      <c r="IG176" s="23"/>
      <c r="IH176" s="23"/>
      <c r="II176" s="23"/>
      <c r="IJ176" s="23"/>
      <c r="IK176" s="23"/>
      <c r="IL176" s="23"/>
      <c r="IM176" s="23"/>
      <c r="IN176" s="23"/>
      <c r="IO176" s="23"/>
      <c r="IP176" s="23"/>
      <c r="IQ176" s="23"/>
      <c r="IR176" s="23"/>
      <c r="IS176" s="23"/>
      <c r="IT176" s="23"/>
      <c r="IU176" s="23"/>
      <c r="IV176" s="23"/>
    </row>
    <row r="177" spans="2:256" s="25" customFormat="1" ht="14.4" x14ac:dyDescent="0.3">
      <c r="B177" s="23"/>
      <c r="C177" s="30"/>
      <c r="D177" s="31"/>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c r="HH177" s="23"/>
      <c r="HI177" s="23"/>
      <c r="HJ177" s="23"/>
      <c r="HK177" s="23"/>
      <c r="HL177" s="23"/>
      <c r="HM177" s="23"/>
      <c r="HN177" s="23"/>
      <c r="HO177" s="23"/>
      <c r="HP177" s="23"/>
      <c r="HQ177" s="23"/>
      <c r="HR177" s="23"/>
      <c r="HS177" s="23"/>
      <c r="HT177" s="23"/>
      <c r="HU177" s="23"/>
      <c r="HV177" s="23"/>
      <c r="HW177" s="23"/>
      <c r="HX177" s="23"/>
      <c r="HY177" s="23"/>
      <c r="HZ177" s="23"/>
      <c r="IA177" s="23"/>
      <c r="IB177" s="23"/>
      <c r="IC177" s="23"/>
      <c r="ID177" s="23"/>
      <c r="IE177" s="23"/>
      <c r="IF177" s="23"/>
      <c r="IG177" s="23"/>
      <c r="IH177" s="23"/>
      <c r="II177" s="23"/>
      <c r="IJ177" s="23"/>
      <c r="IK177" s="23"/>
      <c r="IL177" s="23"/>
      <c r="IM177" s="23"/>
      <c r="IN177" s="23"/>
      <c r="IO177" s="23"/>
      <c r="IP177" s="23"/>
      <c r="IQ177" s="23"/>
      <c r="IR177" s="23"/>
      <c r="IS177" s="23"/>
      <c r="IT177" s="23"/>
      <c r="IU177" s="23"/>
      <c r="IV177" s="23"/>
    </row>
    <row r="178" spans="2:256" s="25" customFormat="1" ht="14.4" x14ac:dyDescent="0.3">
      <c r="B178" s="23"/>
      <c r="C178" s="30"/>
      <c r="D178" s="31"/>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c r="HL178" s="23"/>
      <c r="HM178" s="23"/>
      <c r="HN178" s="23"/>
      <c r="HO178" s="23"/>
      <c r="HP178" s="23"/>
      <c r="HQ178" s="23"/>
      <c r="HR178" s="23"/>
      <c r="HS178" s="23"/>
      <c r="HT178" s="23"/>
      <c r="HU178" s="23"/>
      <c r="HV178" s="23"/>
      <c r="HW178" s="23"/>
      <c r="HX178" s="23"/>
      <c r="HY178" s="23"/>
      <c r="HZ178" s="23"/>
      <c r="IA178" s="23"/>
      <c r="IB178" s="23"/>
      <c r="IC178" s="23"/>
      <c r="ID178" s="23"/>
      <c r="IE178" s="23"/>
      <c r="IF178" s="23"/>
      <c r="IG178" s="23"/>
      <c r="IH178" s="23"/>
      <c r="II178" s="23"/>
      <c r="IJ178" s="23"/>
      <c r="IK178" s="23"/>
      <c r="IL178" s="23"/>
      <c r="IM178" s="23"/>
      <c r="IN178" s="23"/>
      <c r="IO178" s="23"/>
      <c r="IP178" s="23"/>
      <c r="IQ178" s="23"/>
      <c r="IR178" s="23"/>
      <c r="IS178" s="23"/>
      <c r="IT178" s="23"/>
      <c r="IU178" s="23"/>
      <c r="IV178" s="23"/>
    </row>
    <row r="179" spans="2:256" s="25" customFormat="1" ht="14.4" x14ac:dyDescent="0.3">
      <c r="B179" s="23"/>
      <c r="C179" s="30"/>
      <c r="D179" s="31"/>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c r="HL179" s="23"/>
      <c r="HM179" s="23"/>
      <c r="HN179" s="23"/>
      <c r="HO179" s="23"/>
      <c r="HP179" s="23"/>
      <c r="HQ179" s="23"/>
      <c r="HR179" s="23"/>
      <c r="HS179" s="23"/>
      <c r="HT179" s="23"/>
      <c r="HU179" s="23"/>
      <c r="HV179" s="23"/>
      <c r="HW179" s="23"/>
      <c r="HX179" s="23"/>
      <c r="HY179" s="23"/>
      <c r="HZ179" s="23"/>
      <c r="IA179" s="23"/>
      <c r="IB179" s="23"/>
      <c r="IC179" s="23"/>
      <c r="ID179" s="23"/>
      <c r="IE179" s="23"/>
      <c r="IF179" s="23"/>
      <c r="IG179" s="23"/>
      <c r="IH179" s="23"/>
      <c r="II179" s="23"/>
      <c r="IJ179" s="23"/>
      <c r="IK179" s="23"/>
      <c r="IL179" s="23"/>
      <c r="IM179" s="23"/>
      <c r="IN179" s="23"/>
      <c r="IO179" s="23"/>
      <c r="IP179" s="23"/>
      <c r="IQ179" s="23"/>
      <c r="IR179" s="23"/>
      <c r="IS179" s="23"/>
      <c r="IT179" s="23"/>
      <c r="IU179" s="23"/>
      <c r="IV179" s="23"/>
    </row>
    <row r="180" spans="2:256" s="25" customFormat="1" ht="14.4" x14ac:dyDescent="0.3">
      <c r="B180" s="23"/>
      <c r="C180" s="30"/>
      <c r="D180" s="31"/>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c r="HL180" s="23"/>
      <c r="HM180" s="23"/>
      <c r="HN180" s="23"/>
      <c r="HO180" s="23"/>
      <c r="HP180" s="23"/>
      <c r="HQ180" s="23"/>
      <c r="HR180" s="23"/>
      <c r="HS180" s="23"/>
      <c r="HT180" s="23"/>
      <c r="HU180" s="23"/>
      <c r="HV180" s="23"/>
      <c r="HW180" s="23"/>
      <c r="HX180" s="23"/>
      <c r="HY180" s="23"/>
      <c r="HZ180" s="23"/>
      <c r="IA180" s="23"/>
      <c r="IB180" s="23"/>
      <c r="IC180" s="23"/>
      <c r="ID180" s="23"/>
      <c r="IE180" s="23"/>
      <c r="IF180" s="23"/>
      <c r="IG180" s="23"/>
      <c r="IH180" s="23"/>
      <c r="II180" s="23"/>
      <c r="IJ180" s="23"/>
      <c r="IK180" s="23"/>
      <c r="IL180" s="23"/>
      <c r="IM180" s="23"/>
      <c r="IN180" s="23"/>
      <c r="IO180" s="23"/>
      <c r="IP180" s="23"/>
      <c r="IQ180" s="23"/>
      <c r="IR180" s="23"/>
      <c r="IS180" s="23"/>
      <c r="IT180" s="23"/>
      <c r="IU180" s="23"/>
      <c r="IV180" s="23"/>
    </row>
    <row r="181" spans="2:256" s="25" customFormat="1" ht="14.4" x14ac:dyDescent="0.3">
      <c r="B181" s="23"/>
      <c r="C181" s="30"/>
      <c r="D181" s="31"/>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c r="GU181" s="23"/>
      <c r="GV181" s="23"/>
      <c r="GW181" s="23"/>
      <c r="GX181" s="23"/>
      <c r="GY181" s="23"/>
      <c r="GZ181" s="23"/>
      <c r="HA181" s="23"/>
      <c r="HB181" s="23"/>
      <c r="HC181" s="23"/>
      <c r="HD181" s="23"/>
      <c r="HE181" s="23"/>
      <c r="HF181" s="23"/>
      <c r="HG181" s="23"/>
      <c r="HH181" s="23"/>
      <c r="HI181" s="23"/>
      <c r="HJ181" s="23"/>
      <c r="HK181" s="23"/>
      <c r="HL181" s="23"/>
      <c r="HM181" s="23"/>
      <c r="HN181" s="23"/>
      <c r="HO181" s="23"/>
      <c r="HP181" s="23"/>
      <c r="HQ181" s="23"/>
      <c r="HR181" s="23"/>
      <c r="HS181" s="23"/>
      <c r="HT181" s="23"/>
      <c r="HU181" s="23"/>
      <c r="HV181" s="23"/>
      <c r="HW181" s="23"/>
      <c r="HX181" s="23"/>
      <c r="HY181" s="23"/>
      <c r="HZ181" s="23"/>
      <c r="IA181" s="23"/>
      <c r="IB181" s="23"/>
      <c r="IC181" s="23"/>
      <c r="ID181" s="23"/>
      <c r="IE181" s="23"/>
      <c r="IF181" s="23"/>
      <c r="IG181" s="23"/>
      <c r="IH181" s="23"/>
      <c r="II181" s="23"/>
      <c r="IJ181" s="23"/>
      <c r="IK181" s="23"/>
      <c r="IL181" s="23"/>
      <c r="IM181" s="23"/>
      <c r="IN181" s="23"/>
      <c r="IO181" s="23"/>
      <c r="IP181" s="23"/>
      <c r="IQ181" s="23"/>
      <c r="IR181" s="23"/>
      <c r="IS181" s="23"/>
      <c r="IT181" s="23"/>
      <c r="IU181" s="23"/>
      <c r="IV181" s="23"/>
    </row>
    <row r="182" spans="2:256" s="25" customFormat="1" ht="14.4" x14ac:dyDescent="0.3">
      <c r="B182" s="23"/>
      <c r="C182" s="30"/>
      <c r="D182" s="31"/>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c r="IQ182" s="23"/>
      <c r="IR182" s="23"/>
      <c r="IS182" s="23"/>
      <c r="IT182" s="23"/>
      <c r="IU182" s="23"/>
      <c r="IV182" s="23"/>
    </row>
    <row r="183" spans="2:256" s="25" customFormat="1" ht="14.4" x14ac:dyDescent="0.3">
      <c r="B183" s="23"/>
      <c r="C183" s="30"/>
      <c r="D183" s="31"/>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row>
    <row r="184" spans="2:256" s="25" customFormat="1" ht="14.4" x14ac:dyDescent="0.3">
      <c r="B184" s="23"/>
      <c r="C184" s="30"/>
      <c r="D184" s="31"/>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row>
    <row r="185" spans="2:256" s="25" customFormat="1" ht="14.4" x14ac:dyDescent="0.3">
      <c r="B185" s="23"/>
      <c r="C185" s="30"/>
      <c r="D185" s="31"/>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row>
    <row r="186" spans="2:256" s="25" customFormat="1" ht="14.4" x14ac:dyDescent="0.3">
      <c r="B186" s="23"/>
      <c r="C186" s="30"/>
      <c r="D186" s="31"/>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row>
    <row r="187" spans="2:256" s="25" customFormat="1" ht="14.4" x14ac:dyDescent="0.3">
      <c r="B187" s="23"/>
      <c r="C187" s="30"/>
      <c r="D187" s="31"/>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row>
    <row r="188" spans="2:256" s="25" customFormat="1" ht="14.4" x14ac:dyDescent="0.3">
      <c r="B188" s="23"/>
      <c r="C188" s="30"/>
      <c r="D188" s="31"/>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s="23"/>
      <c r="IR188" s="23"/>
      <c r="IS188" s="23"/>
      <c r="IT188" s="23"/>
      <c r="IU188" s="23"/>
      <c r="IV188" s="23"/>
    </row>
    <row r="189" spans="2:256" s="25" customFormat="1" ht="14.4" x14ac:dyDescent="0.3">
      <c r="B189" s="23"/>
      <c r="C189" s="30"/>
      <c r="D189" s="31"/>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c r="IK189" s="23"/>
      <c r="IL189" s="23"/>
      <c r="IM189" s="23"/>
      <c r="IN189" s="23"/>
      <c r="IO189" s="23"/>
      <c r="IP189" s="23"/>
      <c r="IQ189" s="23"/>
      <c r="IR189" s="23"/>
      <c r="IS189" s="23"/>
      <c r="IT189" s="23"/>
      <c r="IU189" s="23"/>
      <c r="IV189" s="23"/>
    </row>
    <row r="190" spans="2:256" s="25" customFormat="1" ht="14.4" x14ac:dyDescent="0.3">
      <c r="B190" s="23"/>
      <c r="C190" s="30"/>
      <c r="D190" s="31"/>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row>
    <row r="191" spans="2:256" s="25" customFormat="1" ht="14.4" x14ac:dyDescent="0.3">
      <c r="B191" s="23"/>
      <c r="C191" s="30"/>
      <c r="D191" s="31"/>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row>
    <row r="192" spans="2:256" s="25" customFormat="1" ht="14.4" x14ac:dyDescent="0.3">
      <c r="B192" s="23"/>
      <c r="C192" s="30"/>
      <c r="D192" s="31"/>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row>
    <row r="193" spans="2:256" s="25" customFormat="1" ht="14.4" x14ac:dyDescent="0.3">
      <c r="B193" s="23"/>
      <c r="C193" s="30"/>
      <c r="D193" s="31"/>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row>
    <row r="194" spans="2:256" s="25" customFormat="1" ht="14.4" x14ac:dyDescent="0.3">
      <c r="B194" s="23"/>
      <c r="C194" s="30"/>
      <c r="D194" s="31"/>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row>
    <row r="195" spans="2:256" s="25" customFormat="1" ht="14.4" x14ac:dyDescent="0.3">
      <c r="B195" s="23"/>
      <c r="C195" s="30"/>
      <c r="D195" s="31"/>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row>
    <row r="196" spans="2:256" s="25" customFormat="1" ht="14.4" x14ac:dyDescent="0.3">
      <c r="B196" s="23"/>
      <c r="C196" s="30"/>
      <c r="D196" s="31"/>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row>
    <row r="197" spans="2:256" s="25" customFormat="1" ht="14.4" x14ac:dyDescent="0.3">
      <c r="B197" s="23"/>
      <c r="C197" s="30"/>
      <c r="D197" s="31"/>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row>
    <row r="198" spans="2:256" s="25" customFormat="1" ht="14.4" x14ac:dyDescent="0.3">
      <c r="B198" s="23"/>
      <c r="C198" s="30"/>
      <c r="D198" s="31"/>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c r="GU198" s="23"/>
      <c r="GV198" s="23"/>
      <c r="GW198" s="23"/>
      <c r="GX198" s="23"/>
      <c r="GY198" s="23"/>
      <c r="GZ198" s="23"/>
      <c r="HA198" s="23"/>
      <c r="HB198" s="23"/>
      <c r="HC198" s="23"/>
      <c r="HD198" s="23"/>
      <c r="HE198" s="23"/>
      <c r="HF198" s="23"/>
      <c r="HG198" s="23"/>
      <c r="HH198" s="23"/>
      <c r="HI198" s="23"/>
      <c r="HJ198" s="23"/>
      <c r="HK198" s="23"/>
      <c r="HL198" s="23"/>
      <c r="HM198" s="23"/>
      <c r="HN198" s="23"/>
      <c r="HO198" s="23"/>
      <c r="HP198" s="23"/>
      <c r="HQ198" s="23"/>
      <c r="HR198" s="23"/>
      <c r="HS198" s="23"/>
      <c r="HT198" s="23"/>
      <c r="HU198" s="23"/>
      <c r="HV198" s="23"/>
      <c r="HW198" s="23"/>
      <c r="HX198" s="23"/>
      <c r="HY198" s="23"/>
      <c r="HZ198" s="23"/>
      <c r="IA198" s="23"/>
      <c r="IB198" s="23"/>
      <c r="IC198" s="23"/>
      <c r="ID198" s="23"/>
      <c r="IE198" s="23"/>
      <c r="IF198" s="23"/>
      <c r="IG198" s="23"/>
      <c r="IH198" s="23"/>
      <c r="II198" s="23"/>
      <c r="IJ198" s="23"/>
      <c r="IK198" s="23"/>
      <c r="IL198" s="23"/>
      <c r="IM198" s="23"/>
      <c r="IN198" s="23"/>
      <c r="IO198" s="23"/>
      <c r="IP198" s="23"/>
      <c r="IQ198" s="23"/>
      <c r="IR198" s="23"/>
      <c r="IS198" s="23"/>
      <c r="IT198" s="23"/>
      <c r="IU198" s="23"/>
      <c r="IV198" s="23"/>
    </row>
    <row r="199" spans="2:256" s="25" customFormat="1" ht="14.4" x14ac:dyDescent="0.3">
      <c r="B199" s="23"/>
      <c r="C199" s="30"/>
      <c r="D199" s="31"/>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row>
    <row r="200" spans="2:256" s="25" customFormat="1" ht="14.4" x14ac:dyDescent="0.3">
      <c r="B200" s="23"/>
      <c r="C200" s="30"/>
      <c r="D200" s="31"/>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row>
    <row r="201" spans="2:256" s="25" customFormat="1" ht="14.4" x14ac:dyDescent="0.3">
      <c r="B201" s="23"/>
      <c r="C201" s="30"/>
      <c r="D201" s="31"/>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row>
    <row r="202" spans="2:256" s="25" customFormat="1" ht="14.4" x14ac:dyDescent="0.3">
      <c r="B202" s="23"/>
      <c r="C202" s="30"/>
      <c r="D202" s="31"/>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row>
    <row r="203" spans="2:256" s="25" customFormat="1" ht="14.4" x14ac:dyDescent="0.3">
      <c r="B203" s="23"/>
      <c r="C203" s="30"/>
      <c r="D203" s="31"/>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row>
    <row r="204" spans="2:256" s="25" customFormat="1" ht="14.4" x14ac:dyDescent="0.3">
      <c r="B204" s="23"/>
      <c r="C204" s="30"/>
      <c r="D204" s="31"/>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row>
    <row r="205" spans="2:256" s="25" customFormat="1" ht="14.4" x14ac:dyDescent="0.3">
      <c r="B205" s="23"/>
      <c r="C205" s="30"/>
      <c r="D205" s="31"/>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row>
    <row r="206" spans="2:256" s="25" customFormat="1" ht="14.4" x14ac:dyDescent="0.3">
      <c r="B206" s="23"/>
      <c r="C206" s="30"/>
      <c r="D206" s="31"/>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row>
    <row r="207" spans="2:256" s="25" customFormat="1" ht="14.4" x14ac:dyDescent="0.3">
      <c r="B207" s="23"/>
      <c r="C207" s="30"/>
      <c r="D207" s="31"/>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s="23"/>
      <c r="IR207" s="23"/>
      <c r="IS207" s="23"/>
      <c r="IT207" s="23"/>
      <c r="IU207" s="23"/>
      <c r="IV207" s="23"/>
    </row>
    <row r="208" spans="2:256" s="25" customFormat="1" ht="14.4" x14ac:dyDescent="0.3">
      <c r="B208" s="23"/>
      <c r="C208" s="30"/>
      <c r="D208" s="31"/>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row>
    <row r="209" spans="2:256" s="25" customFormat="1" ht="14.4" x14ac:dyDescent="0.3">
      <c r="B209" s="23"/>
      <c r="C209" s="30"/>
      <c r="D209" s="31"/>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row>
    <row r="210" spans="2:256" s="25" customFormat="1" ht="14.4" x14ac:dyDescent="0.3">
      <c r="B210" s="23"/>
      <c r="C210" s="30"/>
      <c r="D210" s="31"/>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row>
    <row r="211" spans="2:256" s="25" customFormat="1" ht="14.4" x14ac:dyDescent="0.3">
      <c r="B211" s="23"/>
      <c r="C211" s="30"/>
      <c r="D211" s="31"/>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row>
    <row r="212" spans="2:256" ht="15" customHeight="1" x14ac:dyDescent="0.3"/>
    <row r="213" spans="2:256" ht="15" customHeight="1" x14ac:dyDescent="0.3"/>
    <row r="214" spans="2:256" ht="15" customHeight="1" x14ac:dyDescent="0.3"/>
    <row r="215" spans="2:256" ht="15" customHeight="1" x14ac:dyDescent="0.3"/>
    <row r="216" spans="2:256" ht="15" customHeight="1" x14ac:dyDescent="0.3"/>
    <row r="217" spans="2:256" ht="15" customHeight="1" x14ac:dyDescent="0.3"/>
    <row r="218" spans="2:256" ht="15" customHeight="1" x14ac:dyDescent="0.3"/>
    <row r="219" spans="2:256" ht="15" customHeight="1" x14ac:dyDescent="0.3"/>
  </sheetData>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41" bottom="0.59" header="0.15748031496062992" footer="0.33"/>
  <pageSetup scale="65" orientation="portrait" r:id="rId1"/>
  <headerFooter>
    <oddFooter xml:space="preserve">&amp;L&amp;"-,Cursiva"&amp;10       Ejercicio Fiscal 2017&amp;R&amp;10Página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C942"/>
  <sheetViews>
    <sheetView topLeftCell="A260" zoomScaleNormal="100" zoomScalePageLayoutView="90" workbookViewId="0">
      <selection activeCell="B266" sqref="B266"/>
    </sheetView>
  </sheetViews>
  <sheetFormatPr baseColWidth="10" defaultColWidth="0" defaultRowHeight="36.75" customHeight="1" x14ac:dyDescent="0.3"/>
  <cols>
    <col min="1" max="1" width="7.5546875" style="74" customWidth="1"/>
    <col min="2" max="2" width="78.33203125" style="75" customWidth="1"/>
    <col min="3" max="3" width="21.6640625" style="210" customWidth="1"/>
    <col min="4" max="16384" width="0" style="73" hidden="1"/>
  </cols>
  <sheetData>
    <row r="1" spans="1:3" ht="53.25" customHeight="1" x14ac:dyDescent="0.3">
      <c r="A1" s="665" t="s">
        <v>203</v>
      </c>
      <c r="B1" s="666"/>
      <c r="C1" s="666"/>
    </row>
    <row r="2" spans="1:3" s="228" customFormat="1" ht="28.5" customHeight="1" x14ac:dyDescent="0.3">
      <c r="A2" s="667" t="str">
        <f>'Objetivos PMD'!$B$3</f>
        <v>Municipio:  DIF Totatiche, Jalisco</v>
      </c>
      <c r="B2" s="668"/>
      <c r="C2" s="668"/>
    </row>
    <row r="3" spans="1:3" s="233" customFormat="1" ht="22.5" customHeight="1" x14ac:dyDescent="0.3">
      <c r="A3" s="659" t="s">
        <v>204</v>
      </c>
      <c r="B3" s="661" t="s">
        <v>2</v>
      </c>
      <c r="C3" s="663" t="s">
        <v>205</v>
      </c>
    </row>
    <row r="4" spans="1:3" s="233" customFormat="1" ht="24" customHeight="1" x14ac:dyDescent="0.3">
      <c r="A4" s="660"/>
      <c r="B4" s="662"/>
      <c r="C4" s="664"/>
    </row>
    <row r="5" spans="1:3" s="234" customFormat="1" ht="25.5" customHeight="1" x14ac:dyDescent="0.3">
      <c r="A5" s="273">
        <v>1</v>
      </c>
      <c r="B5" s="220" t="s">
        <v>56</v>
      </c>
      <c r="C5" s="221">
        <f>C6+C15+C26+C27+C28+C29+C30+C43</f>
        <v>0</v>
      </c>
    </row>
    <row r="6" spans="1:3" s="235" customFormat="1" ht="25.5" customHeight="1" x14ac:dyDescent="0.3">
      <c r="A6" s="284">
        <v>1.1000000000000001</v>
      </c>
      <c r="B6" s="222" t="s">
        <v>206</v>
      </c>
      <c r="C6" s="223">
        <f>SUM(C7)</f>
        <v>0</v>
      </c>
    </row>
    <row r="7" spans="1:3" s="235" customFormat="1" ht="25.5" customHeight="1" x14ac:dyDescent="0.3">
      <c r="A7" s="285" t="s">
        <v>207</v>
      </c>
      <c r="B7" s="245" t="s">
        <v>208</v>
      </c>
      <c r="C7" s="224">
        <f>SUM(C8:C14)</f>
        <v>0</v>
      </c>
    </row>
    <row r="8" spans="1:3" s="236" customFormat="1" ht="25.5" customHeight="1" x14ac:dyDescent="0.3">
      <c r="A8" s="274" t="s">
        <v>209</v>
      </c>
      <c r="B8" s="226" t="s">
        <v>210</v>
      </c>
      <c r="C8" s="237">
        <v>0</v>
      </c>
    </row>
    <row r="9" spans="1:3" s="236" customFormat="1" ht="42.75" customHeight="1" x14ac:dyDescent="0.3">
      <c r="A9" s="274" t="s">
        <v>211</v>
      </c>
      <c r="B9" s="226" t="s">
        <v>212</v>
      </c>
      <c r="C9" s="237">
        <v>0</v>
      </c>
    </row>
    <row r="10" spans="1:3" s="236" customFormat="1" ht="25.5" customHeight="1" x14ac:dyDescent="0.3">
      <c r="A10" s="274" t="s">
        <v>213</v>
      </c>
      <c r="B10" s="226" t="s">
        <v>214</v>
      </c>
      <c r="C10" s="237">
        <v>0</v>
      </c>
    </row>
    <row r="11" spans="1:3" s="236" customFormat="1" ht="25.5" customHeight="1" x14ac:dyDescent="0.3">
      <c r="A11" s="274" t="s">
        <v>215</v>
      </c>
      <c r="B11" s="226" t="s">
        <v>216</v>
      </c>
      <c r="C11" s="237">
        <v>0</v>
      </c>
    </row>
    <row r="12" spans="1:3" s="236" customFormat="1" ht="25.5" customHeight="1" x14ac:dyDescent="0.3">
      <c r="A12" s="274" t="s">
        <v>217</v>
      </c>
      <c r="B12" s="226" t="s">
        <v>218</v>
      </c>
      <c r="C12" s="237">
        <v>0</v>
      </c>
    </row>
    <row r="13" spans="1:3" s="236" customFormat="1" ht="25.5" customHeight="1" x14ac:dyDescent="0.3">
      <c r="A13" s="274" t="s">
        <v>219</v>
      </c>
      <c r="B13" s="226" t="s">
        <v>220</v>
      </c>
      <c r="C13" s="237">
        <v>0</v>
      </c>
    </row>
    <row r="14" spans="1:3" s="236" customFormat="1" ht="25.5" customHeight="1" x14ac:dyDescent="0.3">
      <c r="A14" s="274" t="s">
        <v>221</v>
      </c>
      <c r="B14" s="226" t="s">
        <v>222</v>
      </c>
      <c r="C14" s="237">
        <v>0</v>
      </c>
    </row>
    <row r="15" spans="1:3" s="227" customFormat="1" ht="25.5" customHeight="1" x14ac:dyDescent="0.3">
      <c r="A15" s="284">
        <v>1.2</v>
      </c>
      <c r="B15" s="222" t="s">
        <v>223</v>
      </c>
      <c r="C15" s="223">
        <f>C16+C19+C22</f>
        <v>0</v>
      </c>
    </row>
    <row r="16" spans="1:3" s="238" customFormat="1" ht="25.5" customHeight="1" x14ac:dyDescent="0.3">
      <c r="A16" s="285" t="s">
        <v>224</v>
      </c>
      <c r="B16" s="245" t="s">
        <v>225</v>
      </c>
      <c r="C16" s="224">
        <f>SUM(C17:C18)</f>
        <v>0</v>
      </c>
    </row>
    <row r="17" spans="1:3" s="236" customFormat="1" ht="25.5" customHeight="1" x14ac:dyDescent="0.3">
      <c r="A17" s="274" t="s">
        <v>226</v>
      </c>
      <c r="B17" s="226" t="s">
        <v>227</v>
      </c>
      <c r="C17" s="237">
        <v>0</v>
      </c>
    </row>
    <row r="18" spans="1:3" s="236" customFormat="1" ht="25.5" customHeight="1" x14ac:dyDescent="0.3">
      <c r="A18" s="274" t="s">
        <v>228</v>
      </c>
      <c r="B18" s="226" t="s">
        <v>229</v>
      </c>
      <c r="C18" s="237">
        <v>0</v>
      </c>
    </row>
    <row r="19" spans="1:3" s="235" customFormat="1" ht="25.5" customHeight="1" x14ac:dyDescent="0.3">
      <c r="A19" s="285" t="s">
        <v>230</v>
      </c>
      <c r="B19" s="245" t="s">
        <v>231</v>
      </c>
      <c r="C19" s="224">
        <f>SUM(C20:C21)</f>
        <v>0</v>
      </c>
    </row>
    <row r="20" spans="1:3" s="236" customFormat="1" ht="25.5" customHeight="1" x14ac:dyDescent="0.3">
      <c r="A20" s="274" t="s">
        <v>232</v>
      </c>
      <c r="B20" s="226" t="s">
        <v>233</v>
      </c>
      <c r="C20" s="237">
        <v>0</v>
      </c>
    </row>
    <row r="21" spans="1:3" s="236" customFormat="1" ht="25.5" customHeight="1" x14ac:dyDescent="0.3">
      <c r="A21" s="274" t="s">
        <v>234</v>
      </c>
      <c r="B21" s="226" t="s">
        <v>235</v>
      </c>
      <c r="C21" s="237">
        <v>0</v>
      </c>
    </row>
    <row r="22" spans="1:3" s="235" customFormat="1" ht="25.5" customHeight="1" x14ac:dyDescent="0.3">
      <c r="A22" s="285" t="s">
        <v>236</v>
      </c>
      <c r="B22" s="245" t="s">
        <v>237</v>
      </c>
      <c r="C22" s="224">
        <f>SUM(C23:C25)</f>
        <v>0</v>
      </c>
    </row>
    <row r="23" spans="1:3" s="236" customFormat="1" ht="25.5" customHeight="1" x14ac:dyDescent="0.3">
      <c r="A23" s="274" t="s">
        <v>238</v>
      </c>
      <c r="B23" s="226" t="s">
        <v>239</v>
      </c>
      <c r="C23" s="237">
        <v>0</v>
      </c>
    </row>
    <row r="24" spans="1:3" s="236" customFormat="1" ht="25.5" customHeight="1" x14ac:dyDescent="0.3">
      <c r="A24" s="274" t="s">
        <v>240</v>
      </c>
      <c r="B24" s="226" t="s">
        <v>241</v>
      </c>
      <c r="C24" s="237">
        <v>0</v>
      </c>
    </row>
    <row r="25" spans="1:3" s="236" customFormat="1" ht="25.5" customHeight="1" x14ac:dyDescent="0.3">
      <c r="A25" s="274" t="s">
        <v>242</v>
      </c>
      <c r="B25" s="226" t="s">
        <v>243</v>
      </c>
      <c r="C25" s="237">
        <v>0</v>
      </c>
    </row>
    <row r="26" spans="1:3" s="241" customFormat="1" ht="30" customHeight="1" x14ac:dyDescent="0.3">
      <c r="A26" s="284">
        <v>1.3</v>
      </c>
      <c r="B26" s="222" t="s">
        <v>244</v>
      </c>
      <c r="C26" s="223">
        <v>0</v>
      </c>
    </row>
    <row r="27" spans="1:3" s="241" customFormat="1" ht="25.5" customHeight="1" x14ac:dyDescent="0.3">
      <c r="A27" s="284">
        <v>1.4</v>
      </c>
      <c r="B27" s="222" t="s">
        <v>245</v>
      </c>
      <c r="C27" s="223">
        <v>0</v>
      </c>
    </row>
    <row r="28" spans="1:3" s="241" customFormat="1" ht="25.5" customHeight="1" x14ac:dyDescent="0.3">
      <c r="A28" s="284">
        <v>1.5</v>
      </c>
      <c r="B28" s="222" t="s">
        <v>246</v>
      </c>
      <c r="C28" s="223">
        <v>0</v>
      </c>
    </row>
    <row r="29" spans="1:3" s="241" customFormat="1" ht="25.5" customHeight="1" x14ac:dyDescent="0.3">
      <c r="A29" s="284">
        <v>1.6</v>
      </c>
      <c r="B29" s="222" t="s">
        <v>247</v>
      </c>
      <c r="C29" s="223">
        <v>0</v>
      </c>
    </row>
    <row r="30" spans="1:3" s="243" customFormat="1" ht="25.5" customHeight="1" x14ac:dyDescent="0.3">
      <c r="A30" s="284">
        <v>1.7</v>
      </c>
      <c r="B30" s="242" t="s">
        <v>248</v>
      </c>
      <c r="C30" s="223">
        <f>C31+C33+C35+C37+C41</f>
        <v>0</v>
      </c>
    </row>
    <row r="31" spans="1:3" s="235" customFormat="1" ht="25.5" customHeight="1" x14ac:dyDescent="0.3">
      <c r="A31" s="285" t="s">
        <v>249</v>
      </c>
      <c r="B31" s="245" t="s">
        <v>250</v>
      </c>
      <c r="C31" s="224">
        <f>SUM(C32)</f>
        <v>0</v>
      </c>
    </row>
    <row r="32" spans="1:3" s="239" customFormat="1" ht="25.5" customHeight="1" x14ac:dyDescent="0.3">
      <c r="A32" s="274" t="s">
        <v>251</v>
      </c>
      <c r="B32" s="226" t="s">
        <v>252</v>
      </c>
      <c r="C32" s="237">
        <v>0</v>
      </c>
    </row>
    <row r="33" spans="1:3" s="235" customFormat="1" ht="25.5" customHeight="1" x14ac:dyDescent="0.3">
      <c r="A33" s="285" t="s">
        <v>253</v>
      </c>
      <c r="B33" s="424" t="s">
        <v>254</v>
      </c>
      <c r="C33" s="425">
        <f>SUM(C34)</f>
        <v>0</v>
      </c>
    </row>
    <row r="34" spans="1:3" s="239" customFormat="1" ht="25.5" customHeight="1" x14ac:dyDescent="0.3">
      <c r="A34" s="274" t="s">
        <v>255</v>
      </c>
      <c r="B34" s="226" t="s">
        <v>256</v>
      </c>
      <c r="C34" s="237">
        <v>0</v>
      </c>
    </row>
    <row r="35" spans="1:3" s="235" customFormat="1" ht="25.5" customHeight="1" x14ac:dyDescent="0.3">
      <c r="A35" s="285" t="s">
        <v>257</v>
      </c>
      <c r="B35" s="245" t="s">
        <v>258</v>
      </c>
      <c r="C35" s="224">
        <f>SUM(C36)</f>
        <v>0</v>
      </c>
    </row>
    <row r="36" spans="1:3" s="239" customFormat="1" ht="25.5" customHeight="1" x14ac:dyDescent="0.3">
      <c r="A36" s="274" t="s">
        <v>259</v>
      </c>
      <c r="B36" s="226" t="s">
        <v>260</v>
      </c>
      <c r="C36" s="237">
        <v>0</v>
      </c>
    </row>
    <row r="37" spans="1:3" s="235" customFormat="1" ht="25.5" customHeight="1" x14ac:dyDescent="0.3">
      <c r="A37" s="285" t="s">
        <v>261</v>
      </c>
      <c r="B37" s="245" t="s">
        <v>262</v>
      </c>
      <c r="C37" s="224">
        <f>SUM(C38:C40)</f>
        <v>0</v>
      </c>
    </row>
    <row r="38" spans="1:3" s="239" customFormat="1" ht="25.5" customHeight="1" x14ac:dyDescent="0.3">
      <c r="A38" s="274" t="s">
        <v>263</v>
      </c>
      <c r="B38" s="226" t="s">
        <v>264</v>
      </c>
      <c r="C38" s="237">
        <v>0</v>
      </c>
    </row>
    <row r="39" spans="1:3" s="239" customFormat="1" ht="25.5" customHeight="1" x14ac:dyDescent="0.3">
      <c r="A39" s="274" t="s">
        <v>265</v>
      </c>
      <c r="B39" s="226" t="s">
        <v>266</v>
      </c>
      <c r="C39" s="237">
        <v>0</v>
      </c>
    </row>
    <row r="40" spans="1:3" s="239" customFormat="1" ht="25.5" customHeight="1" x14ac:dyDescent="0.3">
      <c r="A40" s="274" t="s">
        <v>267</v>
      </c>
      <c r="B40" s="226" t="s">
        <v>268</v>
      </c>
      <c r="C40" s="237">
        <v>0</v>
      </c>
    </row>
    <row r="41" spans="1:3" s="235" customFormat="1" ht="25.5" customHeight="1" x14ac:dyDescent="0.3">
      <c r="A41" s="285" t="s">
        <v>269</v>
      </c>
      <c r="B41" s="245" t="s">
        <v>270</v>
      </c>
      <c r="C41" s="224">
        <f>SUM(C42)</f>
        <v>0</v>
      </c>
    </row>
    <row r="42" spans="1:3" s="239" customFormat="1" ht="25.5" customHeight="1" x14ac:dyDescent="0.3">
      <c r="A42" s="274" t="s">
        <v>271</v>
      </c>
      <c r="B42" s="226" t="s">
        <v>272</v>
      </c>
      <c r="C42" s="237">
        <v>0</v>
      </c>
    </row>
    <row r="43" spans="1:3" s="235" customFormat="1" ht="25.5" customHeight="1" x14ac:dyDescent="0.3">
      <c r="A43" s="284">
        <v>1.8</v>
      </c>
      <c r="B43" s="222" t="s">
        <v>273</v>
      </c>
      <c r="C43" s="223">
        <f>C44</f>
        <v>0</v>
      </c>
    </row>
    <row r="44" spans="1:3" s="235" customFormat="1" ht="25.5" customHeight="1" x14ac:dyDescent="0.3">
      <c r="A44" s="285" t="s">
        <v>274</v>
      </c>
      <c r="B44" s="245" t="s">
        <v>275</v>
      </c>
      <c r="C44" s="224">
        <f>SUM(C45:C46)</f>
        <v>0</v>
      </c>
    </row>
    <row r="45" spans="1:3" s="239" customFormat="1" ht="25.5" customHeight="1" x14ac:dyDescent="0.3">
      <c r="A45" s="274" t="s">
        <v>276</v>
      </c>
      <c r="B45" s="226" t="s">
        <v>275</v>
      </c>
      <c r="C45" s="237">
        <v>0</v>
      </c>
    </row>
    <row r="46" spans="1:3" s="239" customFormat="1" ht="25.5" customHeight="1" x14ac:dyDescent="0.3">
      <c r="A46" s="274" t="s">
        <v>277</v>
      </c>
      <c r="B46" s="226" t="s">
        <v>64</v>
      </c>
      <c r="C46" s="237">
        <v>0</v>
      </c>
    </row>
    <row r="47" spans="1:3" s="248" customFormat="1" ht="25.5" customHeight="1" x14ac:dyDescent="0.3">
      <c r="A47" s="273">
        <v>2</v>
      </c>
      <c r="B47" s="246" t="s">
        <v>65</v>
      </c>
      <c r="C47" s="247">
        <f>SUM(C48+C49+C50+C51+C52)</f>
        <v>0</v>
      </c>
    </row>
    <row r="48" spans="1:3" s="227" customFormat="1" ht="25.5" customHeight="1" x14ac:dyDescent="0.3">
      <c r="A48" s="284">
        <v>2.1</v>
      </c>
      <c r="B48" s="222" t="s">
        <v>278</v>
      </c>
      <c r="C48" s="227">
        <v>0</v>
      </c>
    </row>
    <row r="49" spans="1:3" s="227" customFormat="1" ht="25.5" customHeight="1" x14ac:dyDescent="0.3">
      <c r="A49" s="284">
        <v>2.2000000000000002</v>
      </c>
      <c r="B49" s="222" t="s">
        <v>279</v>
      </c>
      <c r="C49" s="227">
        <v>0</v>
      </c>
    </row>
    <row r="50" spans="1:3" s="227" customFormat="1" ht="25.5" customHeight="1" x14ac:dyDescent="0.3">
      <c r="A50" s="284">
        <v>2.2999999999999998</v>
      </c>
      <c r="B50" s="222" t="s">
        <v>280</v>
      </c>
      <c r="C50" s="227">
        <v>0</v>
      </c>
    </row>
    <row r="51" spans="1:3" s="227" customFormat="1" ht="33" customHeight="1" x14ac:dyDescent="0.3">
      <c r="A51" s="284">
        <v>2.4</v>
      </c>
      <c r="B51" s="222" t="s">
        <v>281</v>
      </c>
      <c r="C51" s="227">
        <v>0</v>
      </c>
    </row>
    <row r="52" spans="1:3" s="227" customFormat="1" ht="25.5" customHeight="1" x14ac:dyDescent="0.3">
      <c r="A52" s="284">
        <v>2.5</v>
      </c>
      <c r="B52" s="222" t="s">
        <v>282</v>
      </c>
      <c r="C52" s="227">
        <v>0</v>
      </c>
    </row>
    <row r="53" spans="1:3" s="248" customFormat="1" ht="25.5" customHeight="1" x14ac:dyDescent="0.3">
      <c r="A53" s="273">
        <v>3</v>
      </c>
      <c r="B53" s="249" t="s">
        <v>70</v>
      </c>
      <c r="C53" s="247">
        <f>C54</f>
        <v>0</v>
      </c>
    </row>
    <row r="54" spans="1:3" s="235" customFormat="1" ht="25.5" customHeight="1" x14ac:dyDescent="0.3">
      <c r="A54" s="284">
        <v>3.1</v>
      </c>
      <c r="B54" s="222" t="s">
        <v>283</v>
      </c>
      <c r="C54" s="223">
        <f>SUM(C55)</f>
        <v>0</v>
      </c>
    </row>
    <row r="55" spans="1:3" s="235" customFormat="1" ht="25.5" customHeight="1" x14ac:dyDescent="0.3">
      <c r="A55" s="285" t="s">
        <v>284</v>
      </c>
      <c r="B55" s="245" t="s">
        <v>285</v>
      </c>
      <c r="C55" s="224">
        <f>SUM(C56)</f>
        <v>0</v>
      </c>
    </row>
    <row r="56" spans="1:3" s="239" customFormat="1" ht="25.5" customHeight="1" x14ac:dyDescent="0.3">
      <c r="A56" s="274" t="s">
        <v>286</v>
      </c>
      <c r="B56" s="226" t="s">
        <v>287</v>
      </c>
      <c r="C56" s="260">
        <v>0</v>
      </c>
    </row>
    <row r="57" spans="1:3" s="235" customFormat="1" ht="25.5" customHeight="1" x14ac:dyDescent="0.3">
      <c r="A57" s="273">
        <v>4</v>
      </c>
      <c r="B57" s="250" t="s">
        <v>288</v>
      </c>
      <c r="C57" s="247">
        <f>C58+C78+C79+C159+C166</f>
        <v>0</v>
      </c>
    </row>
    <row r="58" spans="1:3" s="252" customFormat="1" ht="47.25" customHeight="1" x14ac:dyDescent="0.3">
      <c r="A58" s="284">
        <v>4.0999999999999996</v>
      </c>
      <c r="B58" s="251" t="s">
        <v>289</v>
      </c>
      <c r="C58" s="223">
        <f>C59+C65+C67+C72</f>
        <v>0</v>
      </c>
    </row>
    <row r="59" spans="1:3" s="252" customFormat="1" ht="25.5" customHeight="1" x14ac:dyDescent="0.3">
      <c r="A59" s="285" t="s">
        <v>290</v>
      </c>
      <c r="B59" s="245" t="s">
        <v>291</v>
      </c>
      <c r="C59" s="224">
        <f>SUM(C60:C64)</f>
        <v>0</v>
      </c>
    </row>
    <row r="60" spans="1:3" s="239" customFormat="1" ht="25.5" customHeight="1" x14ac:dyDescent="0.3">
      <c r="A60" s="274" t="s">
        <v>292</v>
      </c>
      <c r="B60" s="226" t="s">
        <v>293</v>
      </c>
      <c r="C60" s="260">
        <v>0</v>
      </c>
    </row>
    <row r="61" spans="1:3" s="239" customFormat="1" ht="25.5" customHeight="1" x14ac:dyDescent="0.3">
      <c r="A61" s="274" t="s">
        <v>294</v>
      </c>
      <c r="B61" s="226" t="s">
        <v>295</v>
      </c>
      <c r="C61" s="260">
        <v>0</v>
      </c>
    </row>
    <row r="62" spans="1:3" s="239" customFormat="1" ht="25.5" customHeight="1" x14ac:dyDescent="0.3">
      <c r="A62" s="274" t="s">
        <v>296</v>
      </c>
      <c r="B62" s="226" t="s">
        <v>297</v>
      </c>
      <c r="C62" s="260">
        <v>0</v>
      </c>
    </row>
    <row r="63" spans="1:3" s="239" customFormat="1" ht="25.5" customHeight="1" x14ac:dyDescent="0.3">
      <c r="A63" s="274" t="s">
        <v>298</v>
      </c>
      <c r="B63" s="226" t="s">
        <v>299</v>
      </c>
      <c r="C63" s="260">
        <v>0</v>
      </c>
    </row>
    <row r="64" spans="1:3" s="239" customFormat="1" ht="25.5" customHeight="1" x14ac:dyDescent="0.3">
      <c r="A64" s="274" t="s">
        <v>300</v>
      </c>
      <c r="B64" s="226" t="s">
        <v>301</v>
      </c>
      <c r="C64" s="260">
        <v>0</v>
      </c>
    </row>
    <row r="65" spans="1:3" s="252" customFormat="1" ht="25.5" customHeight="1" x14ac:dyDescent="0.3">
      <c r="A65" s="285" t="s">
        <v>302</v>
      </c>
      <c r="B65" s="245" t="s">
        <v>303</v>
      </c>
      <c r="C65" s="224">
        <f>C66</f>
        <v>0</v>
      </c>
    </row>
    <row r="66" spans="1:3" s="239" customFormat="1" ht="25.5" customHeight="1" x14ac:dyDescent="0.3">
      <c r="A66" s="274" t="s">
        <v>304</v>
      </c>
      <c r="B66" s="226" t="s">
        <v>305</v>
      </c>
      <c r="C66" s="260">
        <v>0</v>
      </c>
    </row>
    <row r="67" spans="1:3" s="252" customFormat="1" ht="25.5" customHeight="1" x14ac:dyDescent="0.3">
      <c r="A67" s="285" t="s">
        <v>306</v>
      </c>
      <c r="B67" s="245" t="s">
        <v>307</v>
      </c>
      <c r="C67" s="253">
        <f>SUM(C68:C71)</f>
        <v>0</v>
      </c>
    </row>
    <row r="68" spans="1:3" s="239" customFormat="1" ht="25.5" customHeight="1" x14ac:dyDescent="0.3">
      <c r="A68" s="274" t="s">
        <v>308</v>
      </c>
      <c r="B68" s="226" t="s">
        <v>309</v>
      </c>
      <c r="C68" s="260">
        <v>0</v>
      </c>
    </row>
    <row r="69" spans="1:3" s="239" customFormat="1" ht="25.5" customHeight="1" x14ac:dyDescent="0.3">
      <c r="A69" s="274" t="s">
        <v>310</v>
      </c>
      <c r="B69" s="254" t="s">
        <v>311</v>
      </c>
      <c r="C69" s="260">
        <v>0</v>
      </c>
    </row>
    <row r="70" spans="1:3" s="239" customFormat="1" ht="25.5" customHeight="1" x14ac:dyDescent="0.3">
      <c r="A70" s="274" t="s">
        <v>312</v>
      </c>
      <c r="B70" s="226" t="s">
        <v>313</v>
      </c>
      <c r="C70" s="260">
        <v>0</v>
      </c>
    </row>
    <row r="71" spans="1:3" s="239" customFormat="1" ht="25.5" customHeight="1" x14ac:dyDescent="0.3">
      <c r="A71" s="274" t="s">
        <v>314</v>
      </c>
      <c r="B71" s="226" t="s">
        <v>315</v>
      </c>
      <c r="C71" s="260">
        <v>0</v>
      </c>
    </row>
    <row r="72" spans="1:3" s="252" customFormat="1" ht="35.25" customHeight="1" x14ac:dyDescent="0.3">
      <c r="A72" s="285" t="s">
        <v>316</v>
      </c>
      <c r="B72" s="245" t="s">
        <v>317</v>
      </c>
      <c r="C72" s="224">
        <f>SUM(C73:C77)</f>
        <v>0</v>
      </c>
    </row>
    <row r="73" spans="1:3" s="239" customFormat="1" ht="25.5" customHeight="1" x14ac:dyDescent="0.3">
      <c r="A73" s="274" t="s">
        <v>318</v>
      </c>
      <c r="B73" s="226" t="s">
        <v>319</v>
      </c>
      <c r="C73" s="260">
        <v>0</v>
      </c>
    </row>
    <row r="74" spans="1:3" s="239" customFormat="1" ht="25.5" customHeight="1" x14ac:dyDescent="0.3">
      <c r="A74" s="274" t="s">
        <v>320</v>
      </c>
      <c r="B74" s="226" t="s">
        <v>321</v>
      </c>
      <c r="C74" s="260">
        <v>0</v>
      </c>
    </row>
    <row r="75" spans="1:3" s="239" customFormat="1" ht="25.5" customHeight="1" x14ac:dyDescent="0.3">
      <c r="A75" s="274" t="s">
        <v>322</v>
      </c>
      <c r="B75" s="226" t="s">
        <v>323</v>
      </c>
      <c r="C75" s="260">
        <v>0</v>
      </c>
    </row>
    <row r="76" spans="1:3" s="239" customFormat="1" ht="25.5" customHeight="1" x14ac:dyDescent="0.3">
      <c r="A76" s="274" t="s">
        <v>324</v>
      </c>
      <c r="B76" s="226" t="s">
        <v>325</v>
      </c>
      <c r="C76" s="260">
        <v>0</v>
      </c>
    </row>
    <row r="77" spans="1:3" s="239" customFormat="1" ht="25.5" customHeight="1" x14ac:dyDescent="0.3">
      <c r="A77" s="274" t="s">
        <v>326</v>
      </c>
      <c r="B77" s="226" t="s">
        <v>327</v>
      </c>
      <c r="C77" s="260">
        <v>0</v>
      </c>
    </row>
    <row r="78" spans="1:3" s="239" customFormat="1" ht="25.5" customHeight="1" x14ac:dyDescent="0.3">
      <c r="A78" s="284">
        <v>4.2</v>
      </c>
      <c r="B78" s="222" t="s">
        <v>328</v>
      </c>
      <c r="C78" s="223">
        <v>0</v>
      </c>
    </row>
    <row r="79" spans="1:3" s="252" customFormat="1" ht="25.5" customHeight="1" x14ac:dyDescent="0.3">
      <c r="A79" s="284">
        <v>4.3</v>
      </c>
      <c r="B79" s="222" t="s">
        <v>329</v>
      </c>
      <c r="C79" s="223">
        <f>C80+C85+C89+C97+C102+C106+C110+C114+C119+C126+C135+C144+C148+C152</f>
        <v>0</v>
      </c>
    </row>
    <row r="80" spans="1:3" s="252" customFormat="1" ht="25.5" customHeight="1" x14ac:dyDescent="0.3">
      <c r="A80" s="285" t="s">
        <v>330</v>
      </c>
      <c r="B80" s="245" t="s">
        <v>331</v>
      </c>
      <c r="C80" s="224">
        <f>SUM(C81:C84)</f>
        <v>0</v>
      </c>
    </row>
    <row r="81" spans="1:3" s="239" customFormat="1" ht="25.5" customHeight="1" x14ac:dyDescent="0.3">
      <c r="A81" s="274" t="s">
        <v>332</v>
      </c>
      <c r="B81" s="226" t="s">
        <v>333</v>
      </c>
      <c r="C81" s="260">
        <v>0</v>
      </c>
    </row>
    <row r="82" spans="1:3" s="239" customFormat="1" ht="25.5" customHeight="1" x14ac:dyDescent="0.3">
      <c r="A82" s="274" t="s">
        <v>334</v>
      </c>
      <c r="B82" s="226" t="s">
        <v>335</v>
      </c>
      <c r="C82" s="260">
        <v>0</v>
      </c>
    </row>
    <row r="83" spans="1:3" s="239" customFormat="1" ht="25.5" customHeight="1" x14ac:dyDescent="0.3">
      <c r="A83" s="274" t="s">
        <v>336</v>
      </c>
      <c r="B83" s="226" t="s">
        <v>337</v>
      </c>
      <c r="C83" s="260">
        <v>0</v>
      </c>
    </row>
    <row r="84" spans="1:3" s="239" customFormat="1" ht="25.5" customHeight="1" x14ac:dyDescent="0.3">
      <c r="A84" s="274" t="s">
        <v>338</v>
      </c>
      <c r="B84" s="226" t="s">
        <v>339</v>
      </c>
      <c r="C84" s="260">
        <v>0</v>
      </c>
    </row>
    <row r="85" spans="1:3" s="252" customFormat="1" ht="25.5" customHeight="1" x14ac:dyDescent="0.3">
      <c r="A85" s="285" t="s">
        <v>340</v>
      </c>
      <c r="B85" s="245" t="s">
        <v>341</v>
      </c>
      <c r="C85" s="255">
        <f>SUM(C86:C88)</f>
        <v>0</v>
      </c>
    </row>
    <row r="86" spans="1:3" s="240" customFormat="1" ht="25.5" customHeight="1" x14ac:dyDescent="0.3">
      <c r="A86" s="274" t="s">
        <v>342</v>
      </c>
      <c r="B86" s="256" t="s">
        <v>343</v>
      </c>
      <c r="C86" s="260">
        <v>0</v>
      </c>
    </row>
    <row r="87" spans="1:3" s="240" customFormat="1" ht="25.5" customHeight="1" x14ac:dyDescent="0.3">
      <c r="A87" s="274" t="s">
        <v>344</v>
      </c>
      <c r="B87" s="256" t="s">
        <v>345</v>
      </c>
      <c r="C87" s="260">
        <v>0</v>
      </c>
    </row>
    <row r="88" spans="1:3" s="240" customFormat="1" ht="25.5" customHeight="1" x14ac:dyDescent="0.3">
      <c r="A88" s="274" t="s">
        <v>346</v>
      </c>
      <c r="B88" s="256" t="s">
        <v>347</v>
      </c>
      <c r="C88" s="260">
        <v>0</v>
      </c>
    </row>
    <row r="89" spans="1:3" s="235" customFormat="1" ht="32.25" customHeight="1" x14ac:dyDescent="0.3">
      <c r="A89" s="285" t="s">
        <v>348</v>
      </c>
      <c r="B89" s="245" t="s">
        <v>349</v>
      </c>
      <c r="C89" s="224">
        <f>SUM(C90:C96)</f>
        <v>0</v>
      </c>
    </row>
    <row r="90" spans="1:3" s="240" customFormat="1" ht="25.5" customHeight="1" x14ac:dyDescent="0.3">
      <c r="A90" s="274" t="s">
        <v>350</v>
      </c>
      <c r="B90" s="256" t="s">
        <v>351</v>
      </c>
      <c r="C90" s="260">
        <v>0</v>
      </c>
    </row>
    <row r="91" spans="1:3" s="240" customFormat="1" ht="25.5" customHeight="1" x14ac:dyDescent="0.3">
      <c r="A91" s="274" t="s">
        <v>352</v>
      </c>
      <c r="B91" s="256" t="s">
        <v>353</v>
      </c>
      <c r="C91" s="260">
        <v>0</v>
      </c>
    </row>
    <row r="92" spans="1:3" s="240" customFormat="1" ht="25.5" customHeight="1" x14ac:dyDescent="0.3">
      <c r="A92" s="274" t="s">
        <v>354</v>
      </c>
      <c r="B92" s="256" t="s">
        <v>355</v>
      </c>
      <c r="C92" s="260">
        <v>0</v>
      </c>
    </row>
    <row r="93" spans="1:3" s="240" customFormat="1" ht="25.5" customHeight="1" x14ac:dyDescent="0.3">
      <c r="A93" s="274" t="s">
        <v>356</v>
      </c>
      <c r="B93" s="256" t="s">
        <v>357</v>
      </c>
      <c r="C93" s="260">
        <v>0</v>
      </c>
    </row>
    <row r="94" spans="1:3" s="240" customFormat="1" ht="25.5" customHeight="1" x14ac:dyDescent="0.3">
      <c r="A94" s="274" t="s">
        <v>358</v>
      </c>
      <c r="B94" s="256" t="s">
        <v>359</v>
      </c>
      <c r="C94" s="260">
        <v>0</v>
      </c>
    </row>
    <row r="95" spans="1:3" s="240" customFormat="1" ht="25.5" customHeight="1" x14ac:dyDescent="0.3">
      <c r="A95" s="274" t="s">
        <v>360</v>
      </c>
      <c r="B95" s="256" t="s">
        <v>361</v>
      </c>
      <c r="C95" s="260">
        <v>0</v>
      </c>
    </row>
    <row r="96" spans="1:3" s="240" customFormat="1" ht="25.5" customHeight="1" x14ac:dyDescent="0.3">
      <c r="A96" s="274" t="s">
        <v>362</v>
      </c>
      <c r="B96" s="256" t="s">
        <v>363</v>
      </c>
      <c r="C96" s="260">
        <v>0</v>
      </c>
    </row>
    <row r="97" spans="1:3" s="257" customFormat="1" ht="25.5" customHeight="1" x14ac:dyDescent="0.3">
      <c r="A97" s="285" t="s">
        <v>364</v>
      </c>
      <c r="B97" s="245" t="s">
        <v>365</v>
      </c>
      <c r="C97" s="224">
        <f>SUM(C98:C101)</f>
        <v>0</v>
      </c>
    </row>
    <row r="98" spans="1:3" s="240" customFormat="1" ht="25.5" customHeight="1" x14ac:dyDescent="0.3">
      <c r="A98" s="274" t="s">
        <v>366</v>
      </c>
      <c r="B98" s="256" t="s">
        <v>367</v>
      </c>
      <c r="C98" s="260">
        <v>0</v>
      </c>
    </row>
    <row r="99" spans="1:3" s="240" customFormat="1" ht="25.5" customHeight="1" x14ac:dyDescent="0.3">
      <c r="A99" s="274" t="s">
        <v>368</v>
      </c>
      <c r="B99" s="256" t="s">
        <v>369</v>
      </c>
      <c r="C99" s="260">
        <v>0</v>
      </c>
    </row>
    <row r="100" spans="1:3" s="240" customFormat="1" ht="25.5" customHeight="1" x14ac:dyDescent="0.3">
      <c r="A100" s="274" t="s">
        <v>370</v>
      </c>
      <c r="B100" s="256" t="s">
        <v>371</v>
      </c>
      <c r="C100" s="260">
        <v>0</v>
      </c>
    </row>
    <row r="101" spans="1:3" s="240" customFormat="1" ht="25.5" customHeight="1" x14ac:dyDescent="0.3">
      <c r="A101" s="274" t="s">
        <v>372</v>
      </c>
      <c r="B101" s="256" t="s">
        <v>373</v>
      </c>
      <c r="C101" s="260">
        <v>0</v>
      </c>
    </row>
    <row r="102" spans="1:3" s="252" customFormat="1" ht="25.5" customHeight="1" x14ac:dyDescent="0.3">
      <c r="A102" s="285" t="s">
        <v>374</v>
      </c>
      <c r="B102" s="245" t="s">
        <v>375</v>
      </c>
      <c r="C102" s="224">
        <f>SUM(C103:C105)</f>
        <v>0</v>
      </c>
    </row>
    <row r="103" spans="1:3" s="239" customFormat="1" ht="25.5" customHeight="1" x14ac:dyDescent="0.3">
      <c r="A103" s="274" t="s">
        <v>376</v>
      </c>
      <c r="B103" s="258" t="s">
        <v>377</v>
      </c>
      <c r="C103" s="260">
        <v>0</v>
      </c>
    </row>
    <row r="104" spans="1:3" s="239" customFormat="1" ht="25.5" customHeight="1" x14ac:dyDescent="0.3">
      <c r="A104" s="274" t="s">
        <v>378</v>
      </c>
      <c r="B104" s="258" t="s">
        <v>379</v>
      </c>
      <c r="C104" s="260">
        <v>0</v>
      </c>
    </row>
    <row r="105" spans="1:3" s="239" customFormat="1" ht="25.5" customHeight="1" x14ac:dyDescent="0.3">
      <c r="A105" s="274" t="s">
        <v>380</v>
      </c>
      <c r="B105" s="258" t="s">
        <v>381</v>
      </c>
      <c r="C105" s="260">
        <v>0</v>
      </c>
    </row>
    <row r="106" spans="1:3" s="252" customFormat="1" ht="25.5" customHeight="1" x14ac:dyDescent="0.3">
      <c r="A106" s="285" t="s">
        <v>382</v>
      </c>
      <c r="B106" s="245" t="s">
        <v>383</v>
      </c>
      <c r="C106" s="224">
        <f>SUM(C107:C109)</f>
        <v>0</v>
      </c>
    </row>
    <row r="107" spans="1:3" s="239" customFormat="1" ht="25.5" customHeight="1" x14ac:dyDescent="0.3">
      <c r="A107" s="274" t="s">
        <v>384</v>
      </c>
      <c r="B107" s="258" t="s">
        <v>385</v>
      </c>
      <c r="C107" s="260">
        <v>0</v>
      </c>
    </row>
    <row r="108" spans="1:3" s="239" customFormat="1" ht="25.5" customHeight="1" x14ac:dyDescent="0.3">
      <c r="A108" s="274" t="s">
        <v>386</v>
      </c>
      <c r="B108" s="258" t="s">
        <v>387</v>
      </c>
      <c r="C108" s="260">
        <v>0</v>
      </c>
    </row>
    <row r="109" spans="1:3" s="239" customFormat="1" ht="25.5" customHeight="1" x14ac:dyDescent="0.3">
      <c r="A109" s="274" t="s">
        <v>388</v>
      </c>
      <c r="B109" s="258" t="s">
        <v>389</v>
      </c>
      <c r="C109" s="260">
        <v>0</v>
      </c>
    </row>
    <row r="110" spans="1:3" s="252" customFormat="1" ht="25.5" customHeight="1" x14ac:dyDescent="0.3">
      <c r="A110" s="285" t="s">
        <v>390</v>
      </c>
      <c r="B110" s="245" t="s">
        <v>391</v>
      </c>
      <c r="C110" s="224">
        <f>SUM(C111:C113)</f>
        <v>0</v>
      </c>
    </row>
    <row r="111" spans="1:3" s="239" customFormat="1" ht="25.5" customHeight="1" x14ac:dyDescent="0.3">
      <c r="A111" s="274" t="s">
        <v>392</v>
      </c>
      <c r="B111" s="258" t="s">
        <v>393</v>
      </c>
      <c r="C111" s="260">
        <v>0</v>
      </c>
    </row>
    <row r="112" spans="1:3" s="239" customFormat="1" ht="38.25" customHeight="1" x14ac:dyDescent="0.3">
      <c r="A112" s="274" t="s">
        <v>394</v>
      </c>
      <c r="B112" s="258" t="s">
        <v>395</v>
      </c>
      <c r="C112" s="260">
        <v>0</v>
      </c>
    </row>
    <row r="113" spans="1:3" s="239" customFormat="1" ht="35.25" customHeight="1" x14ac:dyDescent="0.3">
      <c r="A113" s="274" t="s">
        <v>396</v>
      </c>
      <c r="B113" s="258" t="s">
        <v>397</v>
      </c>
      <c r="C113" s="260">
        <v>0</v>
      </c>
    </row>
    <row r="114" spans="1:3" s="252" customFormat="1" ht="25.5" customHeight="1" x14ac:dyDescent="0.3">
      <c r="A114" s="285" t="s">
        <v>398</v>
      </c>
      <c r="B114" s="245" t="s">
        <v>399</v>
      </c>
      <c r="C114" s="224">
        <f>SUM(C115:C118)</f>
        <v>0</v>
      </c>
    </row>
    <row r="115" spans="1:3" s="239" customFormat="1" ht="25.5" customHeight="1" x14ac:dyDescent="0.3">
      <c r="A115" s="274" t="s">
        <v>400</v>
      </c>
      <c r="B115" s="226" t="s">
        <v>401</v>
      </c>
      <c r="C115" s="260">
        <v>0</v>
      </c>
    </row>
    <row r="116" spans="1:3" s="239" customFormat="1" ht="25.5" customHeight="1" x14ac:dyDescent="0.3">
      <c r="A116" s="274" t="s">
        <v>402</v>
      </c>
      <c r="B116" s="226" t="s">
        <v>403</v>
      </c>
      <c r="C116" s="260">
        <v>0</v>
      </c>
    </row>
    <row r="117" spans="1:3" s="239" customFormat="1" ht="25.5" customHeight="1" x14ac:dyDescent="0.3">
      <c r="A117" s="274" t="s">
        <v>404</v>
      </c>
      <c r="B117" s="226" t="s">
        <v>405</v>
      </c>
      <c r="C117" s="260">
        <v>0</v>
      </c>
    </row>
    <row r="118" spans="1:3" s="239" customFormat="1" ht="25.5" customHeight="1" x14ac:dyDescent="0.3">
      <c r="A118" s="274" t="s">
        <v>406</v>
      </c>
      <c r="B118" s="226" t="s">
        <v>407</v>
      </c>
      <c r="C118" s="260">
        <v>0</v>
      </c>
    </row>
    <row r="119" spans="1:3" s="252" customFormat="1" ht="33.75" customHeight="1" x14ac:dyDescent="0.3">
      <c r="A119" s="285" t="s">
        <v>408</v>
      </c>
      <c r="B119" s="245" t="s">
        <v>409</v>
      </c>
      <c r="C119" s="224">
        <f>SUM(C120:C125)</f>
        <v>0</v>
      </c>
    </row>
    <row r="120" spans="1:3" s="239" customFormat="1" ht="25.5" customHeight="1" x14ac:dyDescent="0.3">
      <c r="A120" s="274" t="s">
        <v>410</v>
      </c>
      <c r="B120" s="226" t="s">
        <v>411</v>
      </c>
      <c r="C120" s="260">
        <v>0</v>
      </c>
    </row>
    <row r="121" spans="1:3" s="239" customFormat="1" ht="25.5" customHeight="1" x14ac:dyDescent="0.3">
      <c r="A121" s="274" t="s">
        <v>412</v>
      </c>
      <c r="B121" s="226" t="s">
        <v>413</v>
      </c>
      <c r="C121" s="260">
        <v>0</v>
      </c>
    </row>
    <row r="122" spans="1:3" s="239" customFormat="1" ht="25.5" customHeight="1" x14ac:dyDescent="0.3">
      <c r="A122" s="274" t="s">
        <v>414</v>
      </c>
      <c r="B122" s="226" t="s">
        <v>415</v>
      </c>
      <c r="C122" s="260">
        <v>0</v>
      </c>
    </row>
    <row r="123" spans="1:3" s="239" customFormat="1" ht="25.5" customHeight="1" x14ac:dyDescent="0.3">
      <c r="A123" s="274" t="s">
        <v>416</v>
      </c>
      <c r="B123" s="226" t="s">
        <v>417</v>
      </c>
      <c r="C123" s="260">
        <v>0</v>
      </c>
    </row>
    <row r="124" spans="1:3" s="239" customFormat="1" ht="25.5" customHeight="1" x14ac:dyDescent="0.3">
      <c r="A124" s="274" t="s">
        <v>418</v>
      </c>
      <c r="B124" s="226" t="s">
        <v>419</v>
      </c>
      <c r="C124" s="260">
        <v>0</v>
      </c>
    </row>
    <row r="125" spans="1:3" s="239" customFormat="1" ht="25.5" customHeight="1" x14ac:dyDescent="0.3">
      <c r="A125" s="274" t="s">
        <v>420</v>
      </c>
      <c r="B125" s="226" t="s">
        <v>373</v>
      </c>
      <c r="C125" s="260">
        <v>0</v>
      </c>
    </row>
    <row r="126" spans="1:3" s="252" customFormat="1" ht="25.5" customHeight="1" x14ac:dyDescent="0.3">
      <c r="A126" s="285" t="s">
        <v>421</v>
      </c>
      <c r="B126" s="245" t="s">
        <v>422</v>
      </c>
      <c r="C126" s="224">
        <f>SUM(C127:C134)</f>
        <v>0</v>
      </c>
    </row>
    <row r="127" spans="1:3" s="239" customFormat="1" ht="25.5" customHeight="1" x14ac:dyDescent="0.3">
      <c r="A127" s="274" t="s">
        <v>423</v>
      </c>
      <c r="B127" s="226" t="s">
        <v>424</v>
      </c>
      <c r="C127" s="260">
        <v>0</v>
      </c>
    </row>
    <row r="128" spans="1:3" s="239" customFormat="1" ht="25.5" customHeight="1" x14ac:dyDescent="0.3">
      <c r="A128" s="274" t="s">
        <v>425</v>
      </c>
      <c r="B128" s="226" t="s">
        <v>426</v>
      </c>
      <c r="C128" s="260">
        <v>0</v>
      </c>
    </row>
    <row r="129" spans="1:3" s="239" customFormat="1" ht="25.5" customHeight="1" x14ac:dyDescent="0.3">
      <c r="A129" s="274" t="s">
        <v>427</v>
      </c>
      <c r="B129" s="226" t="s">
        <v>428</v>
      </c>
      <c r="C129" s="260">
        <v>0</v>
      </c>
    </row>
    <row r="130" spans="1:3" s="239" customFormat="1" ht="25.5" customHeight="1" x14ac:dyDescent="0.3">
      <c r="A130" s="274" t="s">
        <v>429</v>
      </c>
      <c r="B130" s="226" t="s">
        <v>430</v>
      </c>
      <c r="C130" s="260">
        <v>0</v>
      </c>
    </row>
    <row r="131" spans="1:3" s="239" customFormat="1" ht="25.5" customHeight="1" x14ac:dyDescent="0.3">
      <c r="A131" s="274" t="s">
        <v>431</v>
      </c>
      <c r="B131" s="226" t="s">
        <v>432</v>
      </c>
      <c r="C131" s="260">
        <v>0</v>
      </c>
    </row>
    <row r="132" spans="1:3" s="239" customFormat="1" ht="25.5" customHeight="1" x14ac:dyDescent="0.3">
      <c r="A132" s="274" t="s">
        <v>433</v>
      </c>
      <c r="B132" s="226" t="s">
        <v>434</v>
      </c>
      <c r="C132" s="260">
        <v>0</v>
      </c>
    </row>
    <row r="133" spans="1:3" s="239" customFormat="1" ht="25.5" customHeight="1" x14ac:dyDescent="0.3">
      <c r="A133" s="274" t="s">
        <v>435</v>
      </c>
      <c r="B133" s="226" t="s">
        <v>436</v>
      </c>
      <c r="C133" s="260">
        <v>0</v>
      </c>
    </row>
    <row r="134" spans="1:3" s="239" customFormat="1" ht="25.5" customHeight="1" x14ac:dyDescent="0.3">
      <c r="A134" s="274" t="s">
        <v>437</v>
      </c>
      <c r="B134" s="226" t="s">
        <v>438</v>
      </c>
      <c r="C134" s="260">
        <v>0</v>
      </c>
    </row>
    <row r="135" spans="1:3" s="252" customFormat="1" ht="25.5" customHeight="1" x14ac:dyDescent="0.3">
      <c r="A135" s="285" t="s">
        <v>439</v>
      </c>
      <c r="B135" s="245" t="s">
        <v>440</v>
      </c>
      <c r="C135" s="224">
        <f>SUM(C136:C143)</f>
        <v>0</v>
      </c>
    </row>
    <row r="136" spans="1:3" s="239" customFormat="1" ht="25.5" customHeight="1" x14ac:dyDescent="0.3">
      <c r="A136" s="274" t="s">
        <v>441</v>
      </c>
      <c r="B136" s="226" t="s">
        <v>442</v>
      </c>
      <c r="C136" s="260">
        <v>0</v>
      </c>
    </row>
    <row r="137" spans="1:3" s="239" customFormat="1" ht="25.5" customHeight="1" x14ac:dyDescent="0.3">
      <c r="A137" s="274" t="s">
        <v>443</v>
      </c>
      <c r="B137" s="226" t="s">
        <v>444</v>
      </c>
      <c r="C137" s="260">
        <v>0</v>
      </c>
    </row>
    <row r="138" spans="1:3" s="239" customFormat="1" ht="25.5" customHeight="1" x14ac:dyDescent="0.3">
      <c r="A138" s="274" t="s">
        <v>445</v>
      </c>
      <c r="B138" s="226" t="s">
        <v>446</v>
      </c>
      <c r="C138" s="260">
        <v>0</v>
      </c>
    </row>
    <row r="139" spans="1:3" s="239" customFormat="1" ht="25.5" customHeight="1" x14ac:dyDescent="0.3">
      <c r="A139" s="274" t="s">
        <v>447</v>
      </c>
      <c r="B139" s="226" t="s">
        <v>448</v>
      </c>
      <c r="C139" s="260">
        <v>0</v>
      </c>
    </row>
    <row r="140" spans="1:3" s="239" customFormat="1" ht="25.5" customHeight="1" x14ac:dyDescent="0.3">
      <c r="A140" s="274" t="s">
        <v>449</v>
      </c>
      <c r="B140" s="226" t="s">
        <v>450</v>
      </c>
      <c r="C140" s="260">
        <v>0</v>
      </c>
    </row>
    <row r="141" spans="1:3" s="239" customFormat="1" ht="25.5" customHeight="1" x14ac:dyDescent="0.3">
      <c r="A141" s="274" t="s">
        <v>451</v>
      </c>
      <c r="B141" s="226" t="s">
        <v>452</v>
      </c>
      <c r="C141" s="260">
        <v>0</v>
      </c>
    </row>
    <row r="142" spans="1:3" s="239" customFormat="1" ht="25.5" customHeight="1" x14ac:dyDescent="0.3">
      <c r="A142" s="274" t="s">
        <v>453</v>
      </c>
      <c r="B142" s="226" t="s">
        <v>454</v>
      </c>
      <c r="C142" s="260">
        <v>0</v>
      </c>
    </row>
    <row r="143" spans="1:3" s="239" customFormat="1" ht="25.5" customHeight="1" x14ac:dyDescent="0.3">
      <c r="A143" s="274" t="s">
        <v>455</v>
      </c>
      <c r="B143" s="226" t="s">
        <v>456</v>
      </c>
      <c r="C143" s="260">
        <v>0</v>
      </c>
    </row>
    <row r="144" spans="1:3" s="252" customFormat="1" ht="25.5" customHeight="1" x14ac:dyDescent="0.3">
      <c r="A144" s="285" t="s">
        <v>457</v>
      </c>
      <c r="B144" s="245" t="s">
        <v>458</v>
      </c>
      <c r="C144" s="224">
        <f>SUM(C145:C147)</f>
        <v>0</v>
      </c>
    </row>
    <row r="145" spans="1:3" s="239" customFormat="1" ht="25.5" customHeight="1" x14ac:dyDescent="0.3">
      <c r="A145" s="274" t="s">
        <v>459</v>
      </c>
      <c r="B145" s="226" t="s">
        <v>460</v>
      </c>
      <c r="C145" s="260">
        <v>0</v>
      </c>
    </row>
    <row r="146" spans="1:3" s="239" customFormat="1" ht="25.5" customHeight="1" x14ac:dyDescent="0.3">
      <c r="A146" s="274" t="s">
        <v>461</v>
      </c>
      <c r="B146" s="226" t="s">
        <v>462</v>
      </c>
      <c r="C146" s="260">
        <v>0</v>
      </c>
    </row>
    <row r="147" spans="1:3" s="239" customFormat="1" ht="25.5" customHeight="1" x14ac:dyDescent="0.3">
      <c r="A147" s="274" t="s">
        <v>463</v>
      </c>
      <c r="B147" s="226" t="s">
        <v>464</v>
      </c>
      <c r="C147" s="260">
        <v>0</v>
      </c>
    </row>
    <row r="148" spans="1:3" s="252" customFormat="1" ht="25.5" customHeight="1" x14ac:dyDescent="0.3">
      <c r="A148" s="285" t="s">
        <v>465</v>
      </c>
      <c r="B148" s="245" t="s">
        <v>466</v>
      </c>
      <c r="C148" s="224">
        <f>SUM(C149:C151)</f>
        <v>0</v>
      </c>
    </row>
    <row r="149" spans="1:3" s="239" customFormat="1" ht="25.5" customHeight="1" x14ac:dyDescent="0.3">
      <c r="A149" s="274" t="s">
        <v>467</v>
      </c>
      <c r="B149" s="226" t="s">
        <v>468</v>
      </c>
      <c r="C149" s="260">
        <v>0</v>
      </c>
    </row>
    <row r="150" spans="1:3" s="239" customFormat="1" ht="25.5" customHeight="1" x14ac:dyDescent="0.3">
      <c r="A150" s="274" t="s">
        <v>469</v>
      </c>
      <c r="B150" s="226" t="s">
        <v>470</v>
      </c>
      <c r="C150" s="260">
        <v>0</v>
      </c>
    </row>
    <row r="151" spans="1:3" s="239" customFormat="1" ht="25.5" customHeight="1" x14ac:dyDescent="0.3">
      <c r="A151" s="274" t="s">
        <v>471</v>
      </c>
      <c r="B151" s="226" t="s">
        <v>472</v>
      </c>
      <c r="C151" s="260">
        <v>0</v>
      </c>
    </row>
    <row r="152" spans="1:3" s="235" customFormat="1" ht="25.5" customHeight="1" x14ac:dyDescent="0.3">
      <c r="A152" s="285" t="s">
        <v>473</v>
      </c>
      <c r="B152" s="245" t="s">
        <v>474</v>
      </c>
      <c r="C152" s="224">
        <f>SUM(C153:C158)</f>
        <v>0</v>
      </c>
    </row>
    <row r="153" spans="1:3" s="239" customFormat="1" ht="25.5" customHeight="1" x14ac:dyDescent="0.3">
      <c r="A153" s="274" t="s">
        <v>475</v>
      </c>
      <c r="B153" s="226" t="s">
        <v>476</v>
      </c>
      <c r="C153" s="260">
        <v>0</v>
      </c>
    </row>
    <row r="154" spans="1:3" s="239" customFormat="1" ht="25.5" customHeight="1" x14ac:dyDescent="0.3">
      <c r="A154" s="274" t="s">
        <v>477</v>
      </c>
      <c r="B154" s="226" t="s">
        <v>478</v>
      </c>
      <c r="C154" s="260">
        <v>0</v>
      </c>
    </row>
    <row r="155" spans="1:3" s="239" customFormat="1" ht="25.5" customHeight="1" x14ac:dyDescent="0.3">
      <c r="A155" s="274" t="s">
        <v>479</v>
      </c>
      <c r="B155" s="226" t="s">
        <v>480</v>
      </c>
      <c r="C155" s="260">
        <v>0</v>
      </c>
    </row>
    <row r="156" spans="1:3" s="239" customFormat="1" ht="25.5" customHeight="1" x14ac:dyDescent="0.3">
      <c r="A156" s="274" t="s">
        <v>481</v>
      </c>
      <c r="B156" s="226" t="s">
        <v>482</v>
      </c>
      <c r="C156" s="260">
        <v>0</v>
      </c>
    </row>
    <row r="157" spans="1:3" s="239" customFormat="1" ht="25.5" customHeight="1" x14ac:dyDescent="0.3">
      <c r="A157" s="274" t="s">
        <v>483</v>
      </c>
      <c r="B157" s="226" t="s">
        <v>484</v>
      </c>
      <c r="C157" s="260">
        <v>0</v>
      </c>
    </row>
    <row r="158" spans="1:3" s="239" customFormat="1" ht="25.5" customHeight="1" x14ac:dyDescent="0.3">
      <c r="A158" s="274" t="s">
        <v>485</v>
      </c>
      <c r="B158" s="226" t="s">
        <v>486</v>
      </c>
      <c r="C158" s="260">
        <v>0</v>
      </c>
    </row>
    <row r="159" spans="1:3" s="235" customFormat="1" ht="25.5" customHeight="1" x14ac:dyDescent="0.3">
      <c r="A159" s="284">
        <v>4.4000000000000004</v>
      </c>
      <c r="B159" s="251" t="s">
        <v>487</v>
      </c>
      <c r="C159" s="223">
        <f>C160</f>
        <v>0</v>
      </c>
    </row>
    <row r="160" spans="1:3" s="235" customFormat="1" ht="25.5" customHeight="1" x14ac:dyDescent="0.3">
      <c r="A160" s="285" t="s">
        <v>488</v>
      </c>
      <c r="B160" s="245" t="s">
        <v>489</v>
      </c>
      <c r="C160" s="224">
        <f>SUM(C161:C165)</f>
        <v>0</v>
      </c>
    </row>
    <row r="161" spans="1:3" s="239" customFormat="1" ht="25.5" customHeight="1" x14ac:dyDescent="0.3">
      <c r="A161" s="274" t="s">
        <v>490</v>
      </c>
      <c r="B161" s="258" t="s">
        <v>491</v>
      </c>
      <c r="C161" s="260">
        <v>0</v>
      </c>
    </row>
    <row r="162" spans="1:3" s="239" customFormat="1" ht="25.5" customHeight="1" x14ac:dyDescent="0.3">
      <c r="A162" s="274" t="s">
        <v>492</v>
      </c>
      <c r="B162" s="258" t="s">
        <v>493</v>
      </c>
      <c r="C162" s="260">
        <v>0</v>
      </c>
    </row>
    <row r="163" spans="1:3" s="239" customFormat="1" ht="25.5" customHeight="1" x14ac:dyDescent="0.3">
      <c r="A163" s="274" t="s">
        <v>494</v>
      </c>
      <c r="B163" s="258" t="s">
        <v>495</v>
      </c>
      <c r="C163" s="260">
        <v>0</v>
      </c>
    </row>
    <row r="164" spans="1:3" s="239" customFormat="1" ht="25.5" customHeight="1" x14ac:dyDescent="0.3">
      <c r="A164" s="274" t="s">
        <v>496</v>
      </c>
      <c r="B164" s="258" t="s">
        <v>497</v>
      </c>
      <c r="C164" s="260">
        <v>0</v>
      </c>
    </row>
    <row r="165" spans="1:3" s="239" customFormat="1" ht="25.5" customHeight="1" x14ac:dyDescent="0.3">
      <c r="A165" s="274" t="s">
        <v>498</v>
      </c>
      <c r="B165" s="258" t="s">
        <v>499</v>
      </c>
      <c r="C165" s="260">
        <v>0</v>
      </c>
    </row>
    <row r="166" spans="1:3" s="252" customFormat="1" ht="25.5" customHeight="1" x14ac:dyDescent="0.3">
      <c r="A166" s="284">
        <v>4.5</v>
      </c>
      <c r="B166" s="222" t="s">
        <v>500</v>
      </c>
      <c r="C166" s="223">
        <f>C167+C169+C171+C173+C177</f>
        <v>0</v>
      </c>
    </row>
    <row r="167" spans="1:3" s="252" customFormat="1" ht="25.5" customHeight="1" x14ac:dyDescent="0.3">
      <c r="A167" s="285" t="s">
        <v>501</v>
      </c>
      <c r="B167" s="244" t="s">
        <v>250</v>
      </c>
      <c r="C167" s="224">
        <f>SUM(C168)</f>
        <v>0</v>
      </c>
    </row>
    <row r="168" spans="1:3" s="239" customFormat="1" ht="25.5" customHeight="1" x14ac:dyDescent="0.3">
      <c r="A168" s="274" t="s">
        <v>502</v>
      </c>
      <c r="B168" s="226" t="s">
        <v>252</v>
      </c>
      <c r="C168" s="260">
        <v>0</v>
      </c>
    </row>
    <row r="169" spans="1:3" s="252" customFormat="1" ht="25.5" customHeight="1" x14ac:dyDescent="0.3">
      <c r="A169" s="285" t="s">
        <v>503</v>
      </c>
      <c r="B169" s="245" t="s">
        <v>254</v>
      </c>
      <c r="C169" s="224">
        <f>SUM(C170)</f>
        <v>0</v>
      </c>
    </row>
    <row r="170" spans="1:3" s="239" customFormat="1" ht="25.5" customHeight="1" x14ac:dyDescent="0.3">
      <c r="A170" s="274" t="s">
        <v>504</v>
      </c>
      <c r="B170" s="226" t="s">
        <v>256</v>
      </c>
      <c r="C170" s="260">
        <v>0</v>
      </c>
    </row>
    <row r="171" spans="1:3" s="252" customFormat="1" ht="25.5" customHeight="1" x14ac:dyDescent="0.3">
      <c r="A171" s="285" t="s">
        <v>505</v>
      </c>
      <c r="B171" s="245" t="s">
        <v>258</v>
      </c>
      <c r="C171" s="224">
        <f>SUM(C172)</f>
        <v>0</v>
      </c>
    </row>
    <row r="172" spans="1:3" s="239" customFormat="1" ht="25.5" customHeight="1" x14ac:dyDescent="0.3">
      <c r="A172" s="274" t="s">
        <v>506</v>
      </c>
      <c r="B172" s="226" t="s">
        <v>260</v>
      </c>
      <c r="C172" s="260">
        <v>0</v>
      </c>
    </row>
    <row r="173" spans="1:3" s="252" customFormat="1" ht="25.5" customHeight="1" x14ac:dyDescent="0.3">
      <c r="A173" s="285" t="s">
        <v>507</v>
      </c>
      <c r="B173" s="245" t="s">
        <v>262</v>
      </c>
      <c r="C173" s="224">
        <f>SUM(C174:C176)</f>
        <v>0</v>
      </c>
    </row>
    <row r="174" spans="1:3" s="239" customFormat="1" ht="25.5" customHeight="1" x14ac:dyDescent="0.3">
      <c r="A174" s="274" t="s">
        <v>508</v>
      </c>
      <c r="B174" s="226" t="s">
        <v>264</v>
      </c>
      <c r="C174" s="260">
        <v>0</v>
      </c>
    </row>
    <row r="175" spans="1:3" s="239" customFormat="1" ht="25.5" customHeight="1" x14ac:dyDescent="0.3">
      <c r="A175" s="274" t="s">
        <v>509</v>
      </c>
      <c r="B175" s="226" t="s">
        <v>266</v>
      </c>
      <c r="C175" s="260">
        <v>0</v>
      </c>
    </row>
    <row r="176" spans="1:3" s="239" customFormat="1" ht="25.5" customHeight="1" x14ac:dyDescent="0.3">
      <c r="A176" s="274" t="s">
        <v>510</v>
      </c>
      <c r="B176" s="226" t="s">
        <v>268</v>
      </c>
      <c r="C176" s="260">
        <v>0</v>
      </c>
    </row>
    <row r="177" spans="1:3" s="252" customFormat="1" ht="25.5" customHeight="1" x14ac:dyDescent="0.3">
      <c r="A177" s="285" t="s">
        <v>511</v>
      </c>
      <c r="B177" s="245" t="s">
        <v>270</v>
      </c>
      <c r="C177" s="224">
        <f>SUM(C178)</f>
        <v>0</v>
      </c>
    </row>
    <row r="178" spans="1:3" s="239" customFormat="1" ht="25.5" customHeight="1" x14ac:dyDescent="0.3">
      <c r="A178" s="274" t="s">
        <v>512</v>
      </c>
      <c r="B178" s="226" t="s">
        <v>272</v>
      </c>
      <c r="C178" s="260">
        <v>0</v>
      </c>
    </row>
    <row r="179" spans="1:3" s="252" customFormat="1" ht="25.5" customHeight="1" x14ac:dyDescent="0.3">
      <c r="A179" s="273">
        <v>5</v>
      </c>
      <c r="B179" s="246" t="s">
        <v>77</v>
      </c>
      <c r="C179" s="247">
        <f>C180+C202+C205</f>
        <v>0</v>
      </c>
    </row>
    <row r="180" spans="1:3" s="252" customFormat="1" ht="25.5" customHeight="1" x14ac:dyDescent="0.3">
      <c r="A180" s="284">
        <v>5.0999999999999996</v>
      </c>
      <c r="B180" s="251" t="s">
        <v>513</v>
      </c>
      <c r="C180" s="223">
        <f>C181+C187+C192</f>
        <v>0</v>
      </c>
    </row>
    <row r="181" spans="1:3" s="252" customFormat="1" ht="35.25" customHeight="1" x14ac:dyDescent="0.3">
      <c r="A181" s="285" t="s">
        <v>514</v>
      </c>
      <c r="B181" s="245" t="s">
        <v>515</v>
      </c>
      <c r="C181" s="224">
        <f>SUM(C182:C186)</f>
        <v>0</v>
      </c>
    </row>
    <row r="182" spans="1:3" s="239" customFormat="1" ht="25.5" customHeight="1" x14ac:dyDescent="0.3">
      <c r="A182" s="274" t="s">
        <v>516</v>
      </c>
      <c r="B182" s="226" t="s">
        <v>319</v>
      </c>
      <c r="C182" s="260">
        <v>0</v>
      </c>
    </row>
    <row r="183" spans="1:3" s="239" customFormat="1" ht="25.5" customHeight="1" x14ac:dyDescent="0.3">
      <c r="A183" s="274" t="s">
        <v>517</v>
      </c>
      <c r="B183" s="226" t="s">
        <v>321</v>
      </c>
      <c r="C183" s="260">
        <v>0</v>
      </c>
    </row>
    <row r="184" spans="1:3" s="239" customFormat="1" ht="25.5" customHeight="1" x14ac:dyDescent="0.3">
      <c r="A184" s="274" t="s">
        <v>518</v>
      </c>
      <c r="B184" s="226" t="s">
        <v>323</v>
      </c>
      <c r="C184" s="260">
        <v>0</v>
      </c>
    </row>
    <row r="185" spans="1:3" s="239" customFormat="1" ht="25.5" customHeight="1" x14ac:dyDescent="0.3">
      <c r="A185" s="274" t="s">
        <v>519</v>
      </c>
      <c r="B185" s="226" t="s">
        <v>325</v>
      </c>
      <c r="C185" s="260">
        <v>0</v>
      </c>
    </row>
    <row r="186" spans="1:3" s="239" customFormat="1" ht="25.5" customHeight="1" x14ac:dyDescent="0.3">
      <c r="A186" s="274" t="s">
        <v>520</v>
      </c>
      <c r="B186" s="226" t="s">
        <v>327</v>
      </c>
      <c r="C186" s="260">
        <v>0</v>
      </c>
    </row>
    <row r="187" spans="1:3" s="252" customFormat="1" ht="25.5" customHeight="1" x14ac:dyDescent="0.3">
      <c r="A187" s="285" t="s">
        <v>521</v>
      </c>
      <c r="B187" s="245" t="s">
        <v>522</v>
      </c>
      <c r="C187" s="259">
        <f>SUM(C188:C191)</f>
        <v>0</v>
      </c>
    </row>
    <row r="188" spans="1:3" s="239" customFormat="1" ht="25.5" customHeight="1" x14ac:dyDescent="0.3">
      <c r="A188" s="274" t="s">
        <v>523</v>
      </c>
      <c r="B188" s="226" t="s">
        <v>309</v>
      </c>
      <c r="C188" s="260">
        <v>0</v>
      </c>
    </row>
    <row r="189" spans="1:3" s="239" customFormat="1" ht="25.5" customHeight="1" x14ac:dyDescent="0.3">
      <c r="A189" s="274" t="s">
        <v>524</v>
      </c>
      <c r="B189" s="226" t="s">
        <v>311</v>
      </c>
      <c r="C189" s="260">
        <v>0</v>
      </c>
    </row>
    <row r="190" spans="1:3" s="239" customFormat="1" ht="25.5" customHeight="1" x14ac:dyDescent="0.3">
      <c r="A190" s="274" t="s">
        <v>525</v>
      </c>
      <c r="B190" s="226" t="s">
        <v>313</v>
      </c>
      <c r="C190" s="260">
        <v>0</v>
      </c>
    </row>
    <row r="191" spans="1:3" s="239" customFormat="1" ht="25.5" customHeight="1" x14ac:dyDescent="0.3">
      <c r="A191" s="274" t="s">
        <v>526</v>
      </c>
      <c r="B191" s="226" t="s">
        <v>315</v>
      </c>
      <c r="C191" s="260">
        <v>0</v>
      </c>
    </row>
    <row r="192" spans="1:3" s="252" customFormat="1" ht="25.5" customHeight="1" x14ac:dyDescent="0.3">
      <c r="A192" s="285" t="s">
        <v>527</v>
      </c>
      <c r="B192" s="245" t="s">
        <v>528</v>
      </c>
      <c r="C192" s="224">
        <f>SUM(C193:C201)</f>
        <v>0</v>
      </c>
    </row>
    <row r="193" spans="1:3" s="239" customFormat="1" ht="25.5" customHeight="1" x14ac:dyDescent="0.3">
      <c r="A193" s="274" t="s">
        <v>529</v>
      </c>
      <c r="B193" s="258" t="s">
        <v>530</v>
      </c>
      <c r="C193" s="260">
        <v>0</v>
      </c>
    </row>
    <row r="194" spans="1:3" s="239" customFormat="1" ht="25.5" customHeight="1" x14ac:dyDescent="0.3">
      <c r="A194" s="274" t="s">
        <v>531</v>
      </c>
      <c r="B194" s="258" t="s">
        <v>532</v>
      </c>
      <c r="C194" s="260">
        <v>0</v>
      </c>
    </row>
    <row r="195" spans="1:3" s="239" customFormat="1" ht="25.5" customHeight="1" x14ac:dyDescent="0.3">
      <c r="A195" s="274" t="s">
        <v>533</v>
      </c>
      <c r="B195" s="258" t="s">
        <v>534</v>
      </c>
      <c r="C195" s="260">
        <v>0</v>
      </c>
    </row>
    <row r="196" spans="1:3" s="239" customFormat="1" ht="25.5" customHeight="1" x14ac:dyDescent="0.3">
      <c r="A196" s="274" t="s">
        <v>535</v>
      </c>
      <c r="B196" s="258" t="s">
        <v>536</v>
      </c>
      <c r="C196" s="260">
        <v>0</v>
      </c>
    </row>
    <row r="197" spans="1:3" s="239" customFormat="1" ht="25.5" customHeight="1" x14ac:dyDescent="0.3">
      <c r="A197" s="274" t="s">
        <v>537</v>
      </c>
      <c r="B197" s="258" t="s">
        <v>538</v>
      </c>
      <c r="C197" s="260">
        <v>0</v>
      </c>
    </row>
    <row r="198" spans="1:3" s="239" customFormat="1" ht="25.5" customHeight="1" x14ac:dyDescent="0.3">
      <c r="A198" s="274" t="s">
        <v>539</v>
      </c>
      <c r="B198" s="258" t="s">
        <v>540</v>
      </c>
      <c r="C198" s="260">
        <v>0</v>
      </c>
    </row>
    <row r="199" spans="1:3" s="239" customFormat="1" ht="25.5" customHeight="1" x14ac:dyDescent="0.3">
      <c r="A199" s="274" t="s">
        <v>541</v>
      </c>
      <c r="B199" s="258" t="s">
        <v>542</v>
      </c>
      <c r="C199" s="260">
        <v>0</v>
      </c>
    </row>
    <row r="200" spans="1:3" s="239" customFormat="1" ht="25.5" customHeight="1" x14ac:dyDescent="0.3">
      <c r="A200" s="274" t="s">
        <v>543</v>
      </c>
      <c r="B200" s="258" t="s">
        <v>544</v>
      </c>
      <c r="C200" s="260">
        <v>0</v>
      </c>
    </row>
    <row r="201" spans="1:3" s="239" customFormat="1" ht="25.5" customHeight="1" x14ac:dyDescent="0.3">
      <c r="A201" s="274" t="s">
        <v>545</v>
      </c>
      <c r="B201" s="258" t="s">
        <v>546</v>
      </c>
      <c r="C201" s="260">
        <v>0</v>
      </c>
    </row>
    <row r="202" spans="1:3" s="252" customFormat="1" ht="25.5" customHeight="1" x14ac:dyDescent="0.3">
      <c r="A202" s="284">
        <v>5.2</v>
      </c>
      <c r="B202" s="251" t="s">
        <v>547</v>
      </c>
      <c r="C202" s="223">
        <f>C203</f>
        <v>0</v>
      </c>
    </row>
    <row r="203" spans="1:3" s="252" customFormat="1" ht="25.5" customHeight="1" x14ac:dyDescent="0.3">
      <c r="A203" s="285" t="s">
        <v>548</v>
      </c>
      <c r="B203" s="245" t="s">
        <v>549</v>
      </c>
      <c r="C203" s="224">
        <f>SUM(C204)</f>
        <v>0</v>
      </c>
    </row>
    <row r="204" spans="1:3" s="239" customFormat="1" ht="25.5" customHeight="1" x14ac:dyDescent="0.3">
      <c r="A204" s="274" t="s">
        <v>550</v>
      </c>
      <c r="B204" s="258" t="s">
        <v>270</v>
      </c>
      <c r="C204" s="260">
        <v>0</v>
      </c>
    </row>
    <row r="205" spans="1:3" s="252" customFormat="1" ht="25.5" customHeight="1" x14ac:dyDescent="0.3">
      <c r="A205" s="284">
        <v>5.3</v>
      </c>
      <c r="B205" s="251" t="s">
        <v>551</v>
      </c>
      <c r="C205" s="223">
        <f>C206</f>
        <v>0</v>
      </c>
    </row>
    <row r="206" spans="1:3" s="252" customFormat="1" ht="25.5" customHeight="1" x14ac:dyDescent="0.3">
      <c r="A206" s="285" t="s">
        <v>552</v>
      </c>
      <c r="B206" s="244" t="s">
        <v>270</v>
      </c>
      <c r="C206" s="224">
        <f>SUM(C207)</f>
        <v>0</v>
      </c>
    </row>
    <row r="207" spans="1:3" s="239" customFormat="1" ht="25.5" customHeight="1" x14ac:dyDescent="0.3">
      <c r="A207" s="274" t="s">
        <v>553</v>
      </c>
      <c r="B207" s="226" t="s">
        <v>272</v>
      </c>
      <c r="C207" s="260">
        <v>0</v>
      </c>
    </row>
    <row r="208" spans="1:3" s="252" customFormat="1" ht="25.5" customHeight="1" x14ac:dyDescent="0.3">
      <c r="A208" s="273">
        <v>6</v>
      </c>
      <c r="B208" s="246" t="s">
        <v>80</v>
      </c>
      <c r="C208" s="247">
        <f>C209+C224+C225+C228</f>
        <v>0</v>
      </c>
    </row>
    <row r="209" spans="1:3" s="252" customFormat="1" ht="25.5" customHeight="1" x14ac:dyDescent="0.3">
      <c r="A209" s="284">
        <v>6.1</v>
      </c>
      <c r="B209" s="251" t="s">
        <v>554</v>
      </c>
      <c r="C209" s="223">
        <f>C210+C212+C214+C216+C218+C220+C222</f>
        <v>0</v>
      </c>
    </row>
    <row r="210" spans="1:3" s="252" customFormat="1" ht="25.5" customHeight="1" x14ac:dyDescent="0.3">
      <c r="A210" s="285" t="s">
        <v>555</v>
      </c>
      <c r="B210" s="244" t="s">
        <v>556</v>
      </c>
      <c r="C210" s="224">
        <f>SUM(C211)</f>
        <v>0</v>
      </c>
    </row>
    <row r="211" spans="1:3" s="239" customFormat="1" ht="25.5" customHeight="1" x14ac:dyDescent="0.3">
      <c r="A211" s="274" t="s">
        <v>557</v>
      </c>
      <c r="B211" s="226" t="s">
        <v>558</v>
      </c>
      <c r="C211" s="260">
        <v>0</v>
      </c>
    </row>
    <row r="212" spans="1:3" s="252" customFormat="1" ht="25.5" customHeight="1" x14ac:dyDescent="0.3">
      <c r="A212" s="285" t="s">
        <v>559</v>
      </c>
      <c r="B212" s="245" t="s">
        <v>254</v>
      </c>
      <c r="C212" s="224">
        <f>SUM(C213)</f>
        <v>0</v>
      </c>
    </row>
    <row r="213" spans="1:3" s="239" customFormat="1" ht="25.5" customHeight="1" x14ac:dyDescent="0.3">
      <c r="A213" s="274" t="s">
        <v>560</v>
      </c>
      <c r="B213" s="226" t="s">
        <v>256</v>
      </c>
      <c r="C213" s="260">
        <v>0</v>
      </c>
    </row>
    <row r="214" spans="1:3" s="252" customFormat="1" ht="25.5" customHeight="1" x14ac:dyDescent="0.3">
      <c r="A214" s="285" t="s">
        <v>561</v>
      </c>
      <c r="B214" s="245" t="s">
        <v>562</v>
      </c>
      <c r="C214" s="224">
        <f>SUM(C215)</f>
        <v>0</v>
      </c>
    </row>
    <row r="215" spans="1:3" s="239" customFormat="1" ht="25.5" customHeight="1" x14ac:dyDescent="0.3">
      <c r="A215" s="274" t="s">
        <v>563</v>
      </c>
      <c r="B215" s="226" t="s">
        <v>562</v>
      </c>
      <c r="C215" s="260">
        <v>0</v>
      </c>
    </row>
    <row r="216" spans="1:3" s="252" customFormat="1" ht="25.5" customHeight="1" x14ac:dyDescent="0.3">
      <c r="A216" s="285" t="s">
        <v>564</v>
      </c>
      <c r="B216" s="245" t="s">
        <v>565</v>
      </c>
      <c r="C216" s="224">
        <f>SUM(C217)</f>
        <v>0</v>
      </c>
    </row>
    <row r="217" spans="1:3" s="239" customFormat="1" ht="25.5" customHeight="1" x14ac:dyDescent="0.3">
      <c r="A217" s="274" t="s">
        <v>566</v>
      </c>
      <c r="B217" s="226" t="s">
        <v>565</v>
      </c>
      <c r="C217" s="260">
        <v>0</v>
      </c>
    </row>
    <row r="218" spans="1:3" s="252" customFormat="1" ht="25.5" customHeight="1" x14ac:dyDescent="0.3">
      <c r="A218" s="285" t="s">
        <v>567</v>
      </c>
      <c r="B218" s="245" t="s">
        <v>568</v>
      </c>
      <c r="C218" s="224">
        <f>SUM(C219)</f>
        <v>0</v>
      </c>
    </row>
    <row r="219" spans="1:3" s="239" customFormat="1" ht="25.5" customHeight="1" x14ac:dyDescent="0.3">
      <c r="A219" s="274" t="s">
        <v>569</v>
      </c>
      <c r="B219" s="226" t="s">
        <v>570</v>
      </c>
      <c r="C219" s="260">
        <v>0</v>
      </c>
    </row>
    <row r="220" spans="1:3" s="252" customFormat="1" ht="34.5" customHeight="1" x14ac:dyDescent="0.3">
      <c r="A220" s="285" t="s">
        <v>571</v>
      </c>
      <c r="B220" s="245" t="s">
        <v>572</v>
      </c>
      <c r="C220" s="224">
        <f>SUM(C221)</f>
        <v>0</v>
      </c>
    </row>
    <row r="221" spans="1:3" s="239" customFormat="1" ht="25.5" customHeight="1" x14ac:dyDescent="0.3">
      <c r="A221" s="274" t="s">
        <v>573</v>
      </c>
      <c r="B221" s="226" t="s">
        <v>572</v>
      </c>
      <c r="C221" s="260">
        <v>0</v>
      </c>
    </row>
    <row r="222" spans="1:3" s="252" customFormat="1" ht="25.5" customHeight="1" x14ac:dyDescent="0.3">
      <c r="A222" s="285" t="s">
        <v>574</v>
      </c>
      <c r="B222" s="245" t="s">
        <v>575</v>
      </c>
      <c r="C222" s="224">
        <f>C223</f>
        <v>0</v>
      </c>
    </row>
    <row r="223" spans="1:3" s="239" customFormat="1" ht="25.5" customHeight="1" x14ac:dyDescent="0.3">
      <c r="A223" s="274" t="s">
        <v>576</v>
      </c>
      <c r="B223" s="226" t="s">
        <v>575</v>
      </c>
      <c r="C223" s="260">
        <v>0</v>
      </c>
    </row>
    <row r="224" spans="1:3" s="252" customFormat="1" ht="25.5" customHeight="1" x14ac:dyDescent="0.3">
      <c r="A224" s="284">
        <v>6.2</v>
      </c>
      <c r="B224" s="251" t="s">
        <v>577</v>
      </c>
      <c r="C224" s="223">
        <v>0</v>
      </c>
    </row>
    <row r="225" spans="1:3" s="252" customFormat="1" ht="25.5" customHeight="1" x14ac:dyDescent="0.3">
      <c r="A225" s="284">
        <v>6.3</v>
      </c>
      <c r="B225" s="251" t="s">
        <v>578</v>
      </c>
      <c r="C225" s="223">
        <f>C226</f>
        <v>0</v>
      </c>
    </row>
    <row r="226" spans="1:3" s="252" customFormat="1" ht="25.5" customHeight="1" x14ac:dyDescent="0.3">
      <c r="A226" s="285" t="s">
        <v>579</v>
      </c>
      <c r="B226" s="245" t="s">
        <v>580</v>
      </c>
      <c r="C226" s="224">
        <f>C227</f>
        <v>0</v>
      </c>
    </row>
    <row r="227" spans="1:3" s="239" customFormat="1" ht="25.5" customHeight="1" x14ac:dyDescent="0.3">
      <c r="A227" s="274" t="s">
        <v>581</v>
      </c>
      <c r="B227" s="226" t="s">
        <v>582</v>
      </c>
      <c r="C227" s="260">
        <v>0</v>
      </c>
    </row>
    <row r="228" spans="1:3" s="252" customFormat="1" ht="25.5" customHeight="1" x14ac:dyDescent="0.3">
      <c r="A228" s="284">
        <v>6.4</v>
      </c>
      <c r="B228" s="261" t="s">
        <v>583</v>
      </c>
      <c r="C228" s="262">
        <f>C229</f>
        <v>0</v>
      </c>
    </row>
    <row r="229" spans="1:3" s="252" customFormat="1" ht="25.5" customHeight="1" x14ac:dyDescent="0.3">
      <c r="A229" s="285" t="s">
        <v>584</v>
      </c>
      <c r="B229" s="245" t="s">
        <v>270</v>
      </c>
      <c r="C229" s="224">
        <f>SUM(C230)</f>
        <v>0</v>
      </c>
    </row>
    <row r="230" spans="1:3" s="239" customFormat="1" ht="25.5" customHeight="1" x14ac:dyDescent="0.3">
      <c r="A230" s="274" t="s">
        <v>585</v>
      </c>
      <c r="B230" s="226" t="s">
        <v>272</v>
      </c>
      <c r="C230" s="260">
        <v>0</v>
      </c>
    </row>
    <row r="231" spans="1:3" s="263" customFormat="1" ht="25.5" customHeight="1" x14ac:dyDescent="0.3">
      <c r="A231" s="273">
        <v>7</v>
      </c>
      <c r="B231" s="246" t="s">
        <v>586</v>
      </c>
      <c r="C231" s="247">
        <f>C232+C233+C235+C237+C239</f>
        <v>50000</v>
      </c>
    </row>
    <row r="232" spans="1:3" s="263" customFormat="1" ht="36.75" customHeight="1" x14ac:dyDescent="0.3">
      <c r="A232" s="285">
        <v>7.1</v>
      </c>
      <c r="B232" s="264" t="s">
        <v>587</v>
      </c>
      <c r="C232" s="224">
        <v>0</v>
      </c>
    </row>
    <row r="233" spans="1:3" s="263" customFormat="1" ht="36.75" customHeight="1" x14ac:dyDescent="0.3">
      <c r="A233" s="285">
        <v>7.2</v>
      </c>
      <c r="B233" s="264" t="s">
        <v>588</v>
      </c>
      <c r="C233" s="224">
        <f>SUM(C234)</f>
        <v>0</v>
      </c>
    </row>
    <row r="234" spans="1:3" s="239" customFormat="1" ht="29.25" customHeight="1" x14ac:dyDescent="0.3">
      <c r="A234" s="274" t="s">
        <v>589</v>
      </c>
      <c r="B234" s="226" t="s">
        <v>590</v>
      </c>
      <c r="C234" s="260">
        <v>0</v>
      </c>
    </row>
    <row r="235" spans="1:3" s="263" customFormat="1" ht="36.75" customHeight="1" x14ac:dyDescent="0.3">
      <c r="A235" s="285">
        <v>7.3</v>
      </c>
      <c r="B235" s="264" t="s">
        <v>591</v>
      </c>
      <c r="C235" s="224">
        <f>SUM(C236)</f>
        <v>50000</v>
      </c>
    </row>
    <row r="236" spans="1:3" s="239" customFormat="1" ht="25.5" customHeight="1" x14ac:dyDescent="0.3">
      <c r="A236" s="274" t="s">
        <v>592</v>
      </c>
      <c r="B236" s="226" t="s">
        <v>593</v>
      </c>
      <c r="C236" s="260">
        <v>50000</v>
      </c>
    </row>
    <row r="237" spans="1:3" s="265" customFormat="1" ht="38.25" customHeight="1" x14ac:dyDescent="0.3">
      <c r="A237" s="285">
        <v>7.4</v>
      </c>
      <c r="B237" s="264" t="s">
        <v>594</v>
      </c>
      <c r="C237" s="224">
        <f>SUM(C238)</f>
        <v>0</v>
      </c>
    </row>
    <row r="238" spans="1:3" s="239" customFormat="1" ht="25.5" customHeight="1" x14ac:dyDescent="0.3">
      <c r="A238" s="274" t="s">
        <v>595</v>
      </c>
      <c r="B238" s="226" t="s">
        <v>596</v>
      </c>
      <c r="C238" s="260">
        <v>0</v>
      </c>
    </row>
    <row r="239" spans="1:3" s="252" customFormat="1" ht="65.25" customHeight="1" x14ac:dyDescent="0.3">
      <c r="A239" s="285">
        <v>7.9</v>
      </c>
      <c r="B239" s="264" t="s">
        <v>597</v>
      </c>
      <c r="C239" s="224">
        <f>SUM(C240:C241)</f>
        <v>0</v>
      </c>
    </row>
    <row r="240" spans="1:3" s="239" customFormat="1" ht="39" customHeight="1" x14ac:dyDescent="0.3">
      <c r="A240" s="274" t="s">
        <v>598</v>
      </c>
      <c r="B240" s="266" t="s">
        <v>599</v>
      </c>
      <c r="C240" s="260">
        <v>0</v>
      </c>
    </row>
    <row r="241" spans="1:3" s="239" customFormat="1" ht="39" customHeight="1" x14ac:dyDescent="0.3">
      <c r="A241" s="274" t="s">
        <v>600</v>
      </c>
      <c r="B241" s="266" t="s">
        <v>601</v>
      </c>
      <c r="C241" s="260">
        <v>0</v>
      </c>
    </row>
    <row r="242" spans="1:3" s="252" customFormat="1" ht="25.5" customHeight="1" x14ac:dyDescent="0.3">
      <c r="A242" s="273">
        <v>8</v>
      </c>
      <c r="B242" s="246" t="s">
        <v>90</v>
      </c>
      <c r="C242" s="247">
        <f>C243+C247+C253</f>
        <v>308140</v>
      </c>
    </row>
    <row r="243" spans="1:3" s="252" customFormat="1" ht="25.5" customHeight="1" x14ac:dyDescent="0.3">
      <c r="A243" s="284">
        <v>8.1</v>
      </c>
      <c r="B243" s="251" t="s">
        <v>201</v>
      </c>
      <c r="C243" s="223">
        <f>C244</f>
        <v>0</v>
      </c>
    </row>
    <row r="244" spans="1:3" s="252" customFormat="1" ht="25.5" customHeight="1" x14ac:dyDescent="0.3">
      <c r="A244" s="285" t="s">
        <v>602</v>
      </c>
      <c r="B244" s="267" t="s">
        <v>91</v>
      </c>
      <c r="C244" s="224">
        <f>SUM(C245:C246)</f>
        <v>0</v>
      </c>
    </row>
    <row r="245" spans="1:3" s="239" customFormat="1" ht="25.5" customHeight="1" x14ac:dyDescent="0.3">
      <c r="A245" s="274" t="s">
        <v>603</v>
      </c>
      <c r="B245" s="258" t="s">
        <v>604</v>
      </c>
      <c r="C245" s="260">
        <v>0</v>
      </c>
    </row>
    <row r="246" spans="1:3" s="239" customFormat="1" ht="25.5" customHeight="1" x14ac:dyDescent="0.3">
      <c r="A246" s="274" t="s">
        <v>605</v>
      </c>
      <c r="B246" s="258" t="s">
        <v>606</v>
      </c>
      <c r="C246" s="260">
        <v>0</v>
      </c>
    </row>
    <row r="247" spans="1:3" s="252" customFormat="1" ht="25.5" customHeight="1" x14ac:dyDescent="0.3">
      <c r="A247" s="284">
        <v>8.1999999999999993</v>
      </c>
      <c r="B247" s="251" t="s">
        <v>607</v>
      </c>
      <c r="C247" s="223">
        <f>C248</f>
        <v>0</v>
      </c>
    </row>
    <row r="248" spans="1:3" s="252" customFormat="1" ht="25.5" customHeight="1" x14ac:dyDescent="0.3">
      <c r="A248" s="285" t="s">
        <v>608</v>
      </c>
      <c r="B248" s="245" t="s">
        <v>609</v>
      </c>
      <c r="C248" s="224">
        <f>SUM(C249:C252)</f>
        <v>0</v>
      </c>
    </row>
    <row r="249" spans="1:3" s="239" customFormat="1" ht="25.5" customHeight="1" x14ac:dyDescent="0.3">
      <c r="A249" s="274" t="s">
        <v>610</v>
      </c>
      <c r="B249" s="258" t="s">
        <v>611</v>
      </c>
      <c r="C249" s="260">
        <v>0</v>
      </c>
    </row>
    <row r="250" spans="1:3" s="239" customFormat="1" ht="25.5" customHeight="1" x14ac:dyDescent="0.3">
      <c r="A250" s="274" t="s">
        <v>612</v>
      </c>
      <c r="B250" s="258" t="s">
        <v>613</v>
      </c>
      <c r="C250" s="260">
        <v>0</v>
      </c>
    </row>
    <row r="251" spans="1:3" s="239" customFormat="1" ht="25.5" customHeight="1" x14ac:dyDescent="0.3">
      <c r="A251" s="274" t="s">
        <v>614</v>
      </c>
      <c r="B251" s="258" t="s">
        <v>615</v>
      </c>
      <c r="C251" s="260">
        <v>0</v>
      </c>
    </row>
    <row r="252" spans="1:3" s="239" customFormat="1" ht="25.5" customHeight="1" x14ac:dyDescent="0.3">
      <c r="A252" s="274" t="s">
        <v>616</v>
      </c>
      <c r="B252" s="258" t="s">
        <v>617</v>
      </c>
      <c r="C252" s="260">
        <v>0</v>
      </c>
    </row>
    <row r="253" spans="1:3" s="252" customFormat="1" ht="25.5" customHeight="1" x14ac:dyDescent="0.3">
      <c r="A253" s="284">
        <v>8.3000000000000007</v>
      </c>
      <c r="B253" s="251" t="s">
        <v>618</v>
      </c>
      <c r="C253" s="223">
        <f>C254</f>
        <v>308140</v>
      </c>
    </row>
    <row r="254" spans="1:3" s="252" customFormat="1" ht="25.5" customHeight="1" x14ac:dyDescent="0.3">
      <c r="A254" s="285" t="s">
        <v>619</v>
      </c>
      <c r="B254" s="267" t="s">
        <v>93</v>
      </c>
      <c r="C254" s="224">
        <f>SUM(C255:C257)</f>
        <v>308140</v>
      </c>
    </row>
    <row r="255" spans="1:3" s="239" customFormat="1" ht="25.5" customHeight="1" x14ac:dyDescent="0.3">
      <c r="A255" s="274" t="s">
        <v>620</v>
      </c>
      <c r="B255" s="258" t="s">
        <v>621</v>
      </c>
      <c r="C255" s="260">
        <v>0</v>
      </c>
    </row>
    <row r="256" spans="1:3" s="239" customFormat="1" ht="25.5" customHeight="1" x14ac:dyDescent="0.3">
      <c r="A256" s="274" t="s">
        <v>622</v>
      </c>
      <c r="B256" s="258" t="s">
        <v>623</v>
      </c>
      <c r="C256" s="260">
        <v>308140</v>
      </c>
    </row>
    <row r="257" spans="1:3" s="239" customFormat="1" ht="25.5" customHeight="1" x14ac:dyDescent="0.3">
      <c r="A257" s="274" t="s">
        <v>624</v>
      </c>
      <c r="B257" s="258" t="s">
        <v>625</v>
      </c>
      <c r="C257" s="260">
        <v>0</v>
      </c>
    </row>
    <row r="258" spans="1:3" s="265" customFormat="1" ht="35.25" customHeight="1" x14ac:dyDescent="0.3">
      <c r="A258" s="273">
        <v>9</v>
      </c>
      <c r="B258" s="268" t="s">
        <v>626</v>
      </c>
      <c r="C258" s="247">
        <f>C259+C262+C263+C268+C272+C273</f>
        <v>1608000</v>
      </c>
    </row>
    <row r="259" spans="1:3" s="265" customFormat="1" ht="33.75" customHeight="1" x14ac:dyDescent="0.3">
      <c r="A259" s="284">
        <v>9.1</v>
      </c>
      <c r="B259" s="251" t="s">
        <v>627</v>
      </c>
      <c r="C259" s="223">
        <f>C260</f>
        <v>1608000</v>
      </c>
    </row>
    <row r="260" spans="1:3" s="252" customFormat="1" ht="25.5" customHeight="1" x14ac:dyDescent="0.3">
      <c r="A260" s="285" t="s">
        <v>628</v>
      </c>
      <c r="B260" s="267" t="s">
        <v>629</v>
      </c>
      <c r="C260" s="224">
        <f>SUM(C261)</f>
        <v>1608000</v>
      </c>
    </row>
    <row r="261" spans="1:3" s="239" customFormat="1" ht="25.5" customHeight="1" x14ac:dyDescent="0.3">
      <c r="A261" s="274" t="s">
        <v>630</v>
      </c>
      <c r="B261" s="258" t="s">
        <v>629</v>
      </c>
      <c r="C261" s="260">
        <v>1608000</v>
      </c>
    </row>
    <row r="262" spans="1:3" s="265" customFormat="1" ht="25.5" customHeight="1" x14ac:dyDescent="0.3">
      <c r="A262" s="284">
        <v>9.1999999999999993</v>
      </c>
      <c r="B262" s="251" t="s">
        <v>631</v>
      </c>
      <c r="C262" s="223">
        <v>0</v>
      </c>
    </row>
    <row r="263" spans="1:3" s="265" customFormat="1" ht="25.5" customHeight="1" x14ac:dyDescent="0.3">
      <c r="A263" s="284">
        <v>9.3000000000000007</v>
      </c>
      <c r="B263" s="251" t="s">
        <v>632</v>
      </c>
      <c r="C263" s="223">
        <f>C264+C266</f>
        <v>0</v>
      </c>
    </row>
    <row r="264" spans="1:3" s="252" customFormat="1" ht="25.5" customHeight="1" x14ac:dyDescent="0.3">
      <c r="A264" s="285" t="s">
        <v>633</v>
      </c>
      <c r="B264" s="267" t="s">
        <v>634</v>
      </c>
      <c r="C264" s="224">
        <f>SUM(C265)</f>
        <v>0</v>
      </c>
    </row>
    <row r="265" spans="1:3" s="239" customFormat="1" ht="25.5" customHeight="1" x14ac:dyDescent="0.3">
      <c r="A265" s="274" t="s">
        <v>635</v>
      </c>
      <c r="B265" s="258" t="s">
        <v>634</v>
      </c>
      <c r="C265" s="260">
        <v>0</v>
      </c>
    </row>
    <row r="266" spans="1:3" s="252" customFormat="1" ht="25.5" customHeight="1" x14ac:dyDescent="0.3">
      <c r="A266" s="285" t="s">
        <v>636</v>
      </c>
      <c r="B266" s="267" t="s">
        <v>637</v>
      </c>
      <c r="C266" s="255">
        <f>SUM(C267)</f>
        <v>0</v>
      </c>
    </row>
    <row r="267" spans="1:3" s="239" customFormat="1" ht="25.5" customHeight="1" x14ac:dyDescent="0.3">
      <c r="A267" s="274" t="s">
        <v>638</v>
      </c>
      <c r="B267" s="258" t="s">
        <v>637</v>
      </c>
      <c r="C267" s="260">
        <v>0</v>
      </c>
    </row>
    <row r="268" spans="1:3" s="265" customFormat="1" ht="25.5" customHeight="1" x14ac:dyDescent="0.3">
      <c r="A268" s="284">
        <v>9.4</v>
      </c>
      <c r="B268" s="251" t="s">
        <v>639</v>
      </c>
      <c r="C268" s="223">
        <f>C269</f>
        <v>0</v>
      </c>
    </row>
    <row r="269" spans="1:3" s="252" customFormat="1" ht="25.5" customHeight="1" x14ac:dyDescent="0.3">
      <c r="A269" s="285" t="s">
        <v>640</v>
      </c>
      <c r="B269" s="245" t="s">
        <v>162</v>
      </c>
      <c r="C269" s="224">
        <f>SUM(C270:C271)</f>
        <v>0</v>
      </c>
    </row>
    <row r="270" spans="1:3" s="239" customFormat="1" ht="25.5" customHeight="1" x14ac:dyDescent="0.3">
      <c r="A270" s="274" t="s">
        <v>641</v>
      </c>
      <c r="B270" s="258" t="s">
        <v>642</v>
      </c>
      <c r="C270" s="260">
        <v>0</v>
      </c>
    </row>
    <row r="271" spans="1:3" s="239" customFormat="1" ht="25.5" customHeight="1" x14ac:dyDescent="0.3">
      <c r="A271" s="274" t="s">
        <v>643</v>
      </c>
      <c r="B271" s="258" t="s">
        <v>644</v>
      </c>
      <c r="C271" s="260">
        <v>0</v>
      </c>
    </row>
    <row r="272" spans="1:3" s="265" customFormat="1" ht="25.5" customHeight="1" x14ac:dyDescent="0.3">
      <c r="A272" s="284">
        <v>9.5</v>
      </c>
      <c r="B272" s="251" t="s">
        <v>200</v>
      </c>
      <c r="C272" s="223">
        <v>0</v>
      </c>
    </row>
    <row r="273" spans="1:3" s="265" customFormat="1" ht="38.25" customHeight="1" x14ac:dyDescent="0.3">
      <c r="A273" s="284">
        <v>9.6</v>
      </c>
      <c r="B273" s="251" t="s">
        <v>645</v>
      </c>
      <c r="C273" s="223">
        <f>C274</f>
        <v>0</v>
      </c>
    </row>
    <row r="274" spans="1:3" s="265" customFormat="1" ht="25.5" customHeight="1" x14ac:dyDescent="0.3">
      <c r="A274" s="285" t="s">
        <v>646</v>
      </c>
      <c r="B274" s="267" t="s">
        <v>647</v>
      </c>
      <c r="C274" s="269">
        <f>SUM(C275:C277)</f>
        <v>0</v>
      </c>
    </row>
    <row r="275" spans="1:3" s="270" customFormat="1" ht="25.5" customHeight="1" x14ac:dyDescent="0.3">
      <c r="A275" s="274" t="s">
        <v>648</v>
      </c>
      <c r="B275" s="258" t="s">
        <v>649</v>
      </c>
      <c r="C275" s="260">
        <v>0</v>
      </c>
    </row>
    <row r="276" spans="1:3" s="270" customFormat="1" ht="25.5" customHeight="1" x14ac:dyDescent="0.3">
      <c r="A276" s="274" t="s">
        <v>650</v>
      </c>
      <c r="B276" s="258" t="s">
        <v>651</v>
      </c>
      <c r="C276" s="260">
        <v>0</v>
      </c>
    </row>
    <row r="277" spans="1:3" s="270" customFormat="1" ht="25.5" customHeight="1" x14ac:dyDescent="0.3">
      <c r="A277" s="274" t="s">
        <v>652</v>
      </c>
      <c r="B277" s="258" t="s">
        <v>315</v>
      </c>
      <c r="C277" s="260">
        <v>0</v>
      </c>
    </row>
    <row r="278" spans="1:3" s="265" customFormat="1" ht="25.5" customHeight="1" x14ac:dyDescent="0.3">
      <c r="A278" s="273">
        <v>10</v>
      </c>
      <c r="B278" s="246" t="s">
        <v>653</v>
      </c>
      <c r="C278" s="247">
        <f>C279+C282+C284</f>
        <v>0</v>
      </c>
    </row>
    <row r="279" spans="1:3" s="265" customFormat="1" ht="25.5" customHeight="1" x14ac:dyDescent="0.3">
      <c r="A279" s="285">
        <v>10.1</v>
      </c>
      <c r="B279" s="245" t="s">
        <v>654</v>
      </c>
      <c r="C279" s="224">
        <f>SUM(C280:C281)</f>
        <v>0</v>
      </c>
    </row>
    <row r="280" spans="1:3" s="271" customFormat="1" ht="25.5" customHeight="1" x14ac:dyDescent="0.3">
      <c r="A280" s="274" t="s">
        <v>655</v>
      </c>
      <c r="B280" s="258" t="s">
        <v>654</v>
      </c>
      <c r="C280" s="260">
        <v>0</v>
      </c>
    </row>
    <row r="281" spans="1:3" s="271" customFormat="1" ht="25.5" customHeight="1" x14ac:dyDescent="0.3">
      <c r="A281" s="274" t="s">
        <v>656</v>
      </c>
      <c r="B281" s="258" t="s">
        <v>657</v>
      </c>
      <c r="C281" s="260">
        <v>0</v>
      </c>
    </row>
    <row r="282" spans="1:3" s="265" customFormat="1" ht="25.5" customHeight="1" x14ac:dyDescent="0.3">
      <c r="A282" s="285">
        <v>10.199999999999999</v>
      </c>
      <c r="B282" s="245" t="s">
        <v>658</v>
      </c>
      <c r="C282" s="224">
        <f>SUM(C283)</f>
        <v>0</v>
      </c>
    </row>
    <row r="283" spans="1:3" s="271" customFormat="1" ht="25.5" customHeight="1" x14ac:dyDescent="0.3">
      <c r="A283" s="274" t="s">
        <v>659</v>
      </c>
      <c r="B283" s="258" t="s">
        <v>658</v>
      </c>
      <c r="C283" s="260">
        <v>0</v>
      </c>
    </row>
    <row r="284" spans="1:3" s="265" customFormat="1" ht="25.5" customHeight="1" x14ac:dyDescent="0.3">
      <c r="A284" s="285">
        <v>10.3</v>
      </c>
      <c r="B284" s="245" t="s">
        <v>660</v>
      </c>
      <c r="C284" s="224">
        <f>SUM(C285)</f>
        <v>0</v>
      </c>
    </row>
    <row r="285" spans="1:3" s="271" customFormat="1" ht="25.5" customHeight="1" x14ac:dyDescent="0.3">
      <c r="A285" s="274" t="s">
        <v>661</v>
      </c>
      <c r="B285" s="258" t="s">
        <v>660</v>
      </c>
      <c r="C285" s="260">
        <v>0</v>
      </c>
    </row>
    <row r="286" spans="1:3" s="265" customFormat="1" ht="25.5" customHeight="1" x14ac:dyDescent="0.3">
      <c r="A286" s="273">
        <v>11</v>
      </c>
      <c r="B286" s="246" t="s">
        <v>107</v>
      </c>
      <c r="C286" s="247">
        <f>C287</f>
        <v>0</v>
      </c>
    </row>
    <row r="287" spans="1:3" s="265" customFormat="1" ht="25.5" customHeight="1" x14ac:dyDescent="0.3">
      <c r="A287" s="284">
        <v>11.1</v>
      </c>
      <c r="B287" s="251" t="s">
        <v>662</v>
      </c>
      <c r="C287" s="223">
        <f>C288</f>
        <v>0</v>
      </c>
    </row>
    <row r="288" spans="1:3" s="252" customFormat="1" ht="25.5" customHeight="1" x14ac:dyDescent="0.3">
      <c r="A288" s="285" t="s">
        <v>663</v>
      </c>
      <c r="B288" s="245" t="s">
        <v>664</v>
      </c>
      <c r="C288" s="224">
        <f>SUM(C289:C291)</f>
        <v>0</v>
      </c>
    </row>
    <row r="289" spans="1:3" s="239" customFormat="1" ht="25.5" customHeight="1" x14ac:dyDescent="0.3">
      <c r="A289" s="274" t="s">
        <v>665</v>
      </c>
      <c r="B289" s="258" t="s">
        <v>666</v>
      </c>
      <c r="C289" s="260">
        <v>0</v>
      </c>
    </row>
    <row r="290" spans="1:3" s="239" customFormat="1" ht="25.5" customHeight="1" x14ac:dyDescent="0.3">
      <c r="A290" s="274" t="s">
        <v>667</v>
      </c>
      <c r="B290" s="258" t="s">
        <v>668</v>
      </c>
      <c r="C290" s="260">
        <v>0</v>
      </c>
    </row>
    <row r="291" spans="1:3" s="239" customFormat="1" ht="25.5" customHeight="1" x14ac:dyDescent="0.3">
      <c r="A291" s="274" t="s">
        <v>669</v>
      </c>
      <c r="B291" s="258" t="s">
        <v>670</v>
      </c>
      <c r="C291" s="260">
        <v>0</v>
      </c>
    </row>
    <row r="292" spans="1:3" s="265" customFormat="1" ht="25.5" customHeight="1" x14ac:dyDescent="0.3">
      <c r="A292" s="273">
        <v>12</v>
      </c>
      <c r="B292" s="246" t="s">
        <v>671</v>
      </c>
      <c r="C292" s="247">
        <v>0</v>
      </c>
    </row>
    <row r="293" spans="1:3" s="272" customFormat="1" ht="26.25" customHeight="1" thickBot="1" x14ac:dyDescent="0.35">
      <c r="A293" s="657" t="s">
        <v>109</v>
      </c>
      <c r="B293" s="658"/>
      <c r="C293" s="275">
        <f>C5+C47+C53+C57+C179+C208+C231+C242+C258+C278+C286+C292</f>
        <v>1966140</v>
      </c>
    </row>
    <row r="294" spans="1:3" s="232" customFormat="1" ht="36.75" hidden="1" customHeight="1" x14ac:dyDescent="0.3">
      <c r="A294" s="229"/>
      <c r="B294" s="230"/>
      <c r="C294" s="231"/>
    </row>
    <row r="295" spans="1:3" ht="36.75" hidden="1" customHeight="1" x14ac:dyDescent="0.3"/>
    <row r="296" spans="1:3" ht="36.75" hidden="1" customHeight="1" x14ac:dyDescent="0.3"/>
    <row r="297" spans="1:3" ht="36.75" hidden="1" customHeight="1" x14ac:dyDescent="0.3"/>
    <row r="298" spans="1:3" ht="36.75" hidden="1" customHeight="1" x14ac:dyDescent="0.3"/>
    <row r="299" spans="1:3" ht="36.75" hidden="1" customHeight="1" x14ac:dyDescent="0.3"/>
    <row r="300" spans="1:3" ht="36.75" hidden="1" customHeight="1" x14ac:dyDescent="0.3"/>
    <row r="301" spans="1:3" ht="36.75" hidden="1" customHeight="1" x14ac:dyDescent="0.3"/>
    <row r="302" spans="1:3" ht="36.75" hidden="1" customHeight="1" x14ac:dyDescent="0.3"/>
    <row r="303" spans="1:3" ht="36.75" hidden="1" customHeight="1" x14ac:dyDescent="0.3"/>
    <row r="304" spans="1:3" ht="36.75" hidden="1" customHeight="1" x14ac:dyDescent="0.3"/>
    <row r="305" ht="36.75" hidden="1" customHeight="1" x14ac:dyDescent="0.3"/>
    <row r="306" ht="36.75" hidden="1" customHeight="1" x14ac:dyDescent="0.3"/>
    <row r="307" ht="36.75" hidden="1" customHeight="1" x14ac:dyDescent="0.3"/>
    <row r="308" ht="36.75" hidden="1" customHeight="1" x14ac:dyDescent="0.3"/>
    <row r="309" ht="36.75" hidden="1" customHeight="1" x14ac:dyDescent="0.3"/>
    <row r="310" ht="36.75" hidden="1" customHeight="1" x14ac:dyDescent="0.3"/>
    <row r="311" ht="36.75" hidden="1" customHeight="1" x14ac:dyDescent="0.3"/>
    <row r="312" ht="36.75" hidden="1" customHeight="1" x14ac:dyDescent="0.3"/>
    <row r="313" ht="36.75" hidden="1" customHeight="1" x14ac:dyDescent="0.3"/>
    <row r="314" ht="36.75" hidden="1" customHeight="1" x14ac:dyDescent="0.3"/>
    <row r="315" ht="36.75" hidden="1" customHeight="1" x14ac:dyDescent="0.3"/>
    <row r="316" ht="36.75" hidden="1" customHeight="1" x14ac:dyDescent="0.3"/>
    <row r="317" ht="36.75" hidden="1" customHeight="1" x14ac:dyDescent="0.3"/>
    <row r="318" ht="36.75" hidden="1" customHeight="1" x14ac:dyDescent="0.3"/>
    <row r="319" ht="36.75" hidden="1" customHeight="1" x14ac:dyDescent="0.3"/>
    <row r="320" ht="36.75" hidden="1" customHeight="1" x14ac:dyDescent="0.3"/>
    <row r="321" ht="36.75" hidden="1" customHeight="1" x14ac:dyDescent="0.3"/>
    <row r="322" ht="36.75" hidden="1" customHeight="1" x14ac:dyDescent="0.3"/>
    <row r="323" ht="36.75" hidden="1" customHeight="1" x14ac:dyDescent="0.3"/>
    <row r="324" ht="36.75" hidden="1" customHeight="1" x14ac:dyDescent="0.3"/>
    <row r="325" ht="36.75" hidden="1" customHeight="1" x14ac:dyDescent="0.3"/>
    <row r="326" ht="36.75" hidden="1" customHeight="1" x14ac:dyDescent="0.3"/>
    <row r="327" ht="36.75" hidden="1" customHeight="1" x14ac:dyDescent="0.3"/>
    <row r="328" ht="36.75" hidden="1" customHeight="1" x14ac:dyDescent="0.3"/>
    <row r="329" ht="36.75" hidden="1" customHeight="1" x14ac:dyDescent="0.3"/>
    <row r="330" ht="36.75" hidden="1" customHeight="1" x14ac:dyDescent="0.3"/>
    <row r="331" ht="36.75" hidden="1" customHeight="1" x14ac:dyDescent="0.3"/>
    <row r="332" ht="36.75" hidden="1" customHeight="1" x14ac:dyDescent="0.3"/>
    <row r="333" ht="36.75" hidden="1" customHeight="1" x14ac:dyDescent="0.3"/>
    <row r="334" ht="36.75" hidden="1" customHeight="1" x14ac:dyDescent="0.3"/>
    <row r="335" ht="36.75" hidden="1" customHeight="1" x14ac:dyDescent="0.3"/>
    <row r="336" ht="36.75" hidden="1" customHeight="1" x14ac:dyDescent="0.3"/>
    <row r="337" ht="36.75" hidden="1" customHeight="1" x14ac:dyDescent="0.3"/>
    <row r="338" ht="36.75" hidden="1" customHeight="1" x14ac:dyDescent="0.3"/>
    <row r="339" ht="36.75" hidden="1" customHeight="1" x14ac:dyDescent="0.3"/>
    <row r="340" ht="36.75" hidden="1" customHeight="1" x14ac:dyDescent="0.3"/>
    <row r="341" ht="36.75" hidden="1" customHeight="1" x14ac:dyDescent="0.3"/>
    <row r="342" ht="36.75" hidden="1" customHeight="1" x14ac:dyDescent="0.3"/>
    <row r="343" ht="36.75" hidden="1" customHeight="1" x14ac:dyDescent="0.3"/>
    <row r="344" ht="36.75" hidden="1" customHeight="1" x14ac:dyDescent="0.3"/>
    <row r="345" ht="36.75" hidden="1" customHeight="1" x14ac:dyDescent="0.3"/>
    <row r="346" ht="36.75" hidden="1" customHeight="1" x14ac:dyDescent="0.3"/>
    <row r="347" ht="36.75" hidden="1" customHeight="1" x14ac:dyDescent="0.3"/>
    <row r="348" ht="36.75" hidden="1" customHeight="1" x14ac:dyDescent="0.3"/>
    <row r="349" ht="36.75" hidden="1" customHeight="1" x14ac:dyDescent="0.3"/>
    <row r="350" ht="36.75" hidden="1" customHeight="1" x14ac:dyDescent="0.3"/>
    <row r="351" ht="36.75" hidden="1" customHeight="1" x14ac:dyDescent="0.3"/>
    <row r="352" ht="36.75" hidden="1" customHeight="1" x14ac:dyDescent="0.3"/>
    <row r="353" ht="36.75" hidden="1" customHeight="1" x14ac:dyDescent="0.3"/>
    <row r="354" ht="36.75" hidden="1" customHeight="1" x14ac:dyDescent="0.3"/>
    <row r="355" ht="36.75" hidden="1" customHeight="1" x14ac:dyDescent="0.3"/>
    <row r="356" ht="36.75" hidden="1" customHeight="1" x14ac:dyDescent="0.3"/>
    <row r="357" ht="36.75" hidden="1" customHeight="1" x14ac:dyDescent="0.3"/>
    <row r="358" ht="36.75" hidden="1" customHeight="1" x14ac:dyDescent="0.3"/>
    <row r="359" ht="36.75" hidden="1" customHeight="1" x14ac:dyDescent="0.3"/>
    <row r="360" ht="36.75" hidden="1" customHeight="1" x14ac:dyDescent="0.3"/>
    <row r="361" ht="36.75" hidden="1" customHeight="1" x14ac:dyDescent="0.3"/>
    <row r="362" ht="36.75" hidden="1" customHeight="1" x14ac:dyDescent="0.3"/>
    <row r="363" ht="36.75" hidden="1" customHeight="1" x14ac:dyDescent="0.3"/>
    <row r="364" ht="36.75" hidden="1" customHeight="1" x14ac:dyDescent="0.3"/>
    <row r="365" ht="36.75" hidden="1" customHeight="1" x14ac:dyDescent="0.3"/>
    <row r="366" ht="36.75" hidden="1" customHeight="1" x14ac:dyDescent="0.3"/>
    <row r="367" ht="36.75" hidden="1" customHeight="1" x14ac:dyDescent="0.3"/>
    <row r="368" ht="36.75" hidden="1" customHeight="1" x14ac:dyDescent="0.3"/>
    <row r="369" ht="36.75" hidden="1" customHeight="1" x14ac:dyDescent="0.3"/>
    <row r="370" ht="36.75" hidden="1" customHeight="1" x14ac:dyDescent="0.3"/>
    <row r="371" ht="36.75" hidden="1" customHeight="1" x14ac:dyDescent="0.3"/>
    <row r="372" ht="36.75" hidden="1" customHeight="1" x14ac:dyDescent="0.3"/>
    <row r="373" ht="36.75" hidden="1" customHeight="1" x14ac:dyDescent="0.3"/>
    <row r="374" ht="36.75" hidden="1" customHeight="1" x14ac:dyDescent="0.3"/>
    <row r="375" ht="36.75" hidden="1" customHeight="1" x14ac:dyDescent="0.3"/>
    <row r="376" ht="36.75" hidden="1" customHeight="1" x14ac:dyDescent="0.3"/>
    <row r="377" ht="36.75" hidden="1" customHeight="1" x14ac:dyDescent="0.3"/>
    <row r="378" ht="36.75" hidden="1" customHeight="1" x14ac:dyDescent="0.3"/>
    <row r="379" ht="36.75" hidden="1" customHeight="1" x14ac:dyDescent="0.3"/>
    <row r="380" ht="36.75" hidden="1" customHeight="1" x14ac:dyDescent="0.3"/>
    <row r="381" ht="36.75" hidden="1" customHeight="1" x14ac:dyDescent="0.3"/>
    <row r="382" ht="36.75" hidden="1" customHeight="1" x14ac:dyDescent="0.3"/>
    <row r="383" ht="36.75" hidden="1" customHeight="1" x14ac:dyDescent="0.3"/>
    <row r="384" ht="36.75" hidden="1" customHeight="1" x14ac:dyDescent="0.3"/>
    <row r="385" ht="36.75" hidden="1" customHeight="1" x14ac:dyDescent="0.3"/>
    <row r="386" ht="36.75" hidden="1" customHeight="1" x14ac:dyDescent="0.3"/>
    <row r="387" ht="36.75" hidden="1" customHeight="1" x14ac:dyDescent="0.3"/>
    <row r="388" ht="36.75" hidden="1" customHeight="1" x14ac:dyDescent="0.3"/>
    <row r="389" ht="36.75" hidden="1" customHeight="1" x14ac:dyDescent="0.3"/>
    <row r="390" ht="36.75" hidden="1" customHeight="1" x14ac:dyDescent="0.3"/>
    <row r="391" ht="36.75" hidden="1" customHeight="1" x14ac:dyDescent="0.3"/>
    <row r="392" ht="36.75" hidden="1" customHeight="1" x14ac:dyDescent="0.3"/>
    <row r="393" ht="36.75" hidden="1" customHeight="1" x14ac:dyDescent="0.3"/>
    <row r="394" ht="36.75" hidden="1" customHeight="1" x14ac:dyDescent="0.3"/>
    <row r="395" ht="36.75" hidden="1" customHeight="1" x14ac:dyDescent="0.3"/>
    <row r="396" ht="36.75" hidden="1" customHeight="1" x14ac:dyDescent="0.3"/>
    <row r="397" ht="36.75" hidden="1" customHeight="1" x14ac:dyDescent="0.3"/>
    <row r="398" ht="36.75" hidden="1" customHeight="1" x14ac:dyDescent="0.3"/>
    <row r="399" ht="36.75" hidden="1" customHeight="1" x14ac:dyDescent="0.3"/>
    <row r="400" ht="36.75" hidden="1" customHeight="1" x14ac:dyDescent="0.3"/>
    <row r="401" ht="36.75" hidden="1" customHeight="1" x14ac:dyDescent="0.3"/>
    <row r="402" ht="36.75" hidden="1" customHeight="1" x14ac:dyDescent="0.3"/>
    <row r="403" ht="36.75" hidden="1" customHeight="1" x14ac:dyDescent="0.3"/>
    <row r="404" ht="36.75" hidden="1" customHeight="1" x14ac:dyDescent="0.3"/>
    <row r="405" ht="36.75" hidden="1" customHeight="1" x14ac:dyDescent="0.3"/>
    <row r="406" ht="36.75" hidden="1" customHeight="1" x14ac:dyDescent="0.3"/>
    <row r="407" ht="36.75" hidden="1" customHeight="1" x14ac:dyDescent="0.3"/>
    <row r="408" ht="36.75" hidden="1" customHeight="1" x14ac:dyDescent="0.3"/>
    <row r="409" ht="36.75" hidden="1" customHeight="1" x14ac:dyDescent="0.3"/>
    <row r="410" ht="36.75" hidden="1" customHeight="1" x14ac:dyDescent="0.3"/>
    <row r="411" ht="36.75" hidden="1" customHeight="1" x14ac:dyDescent="0.3"/>
    <row r="412" ht="36.75" hidden="1" customHeight="1" x14ac:dyDescent="0.3"/>
    <row r="413" ht="36.75" hidden="1" customHeight="1" x14ac:dyDescent="0.3"/>
    <row r="414" ht="36.75" hidden="1" customHeight="1" x14ac:dyDescent="0.3"/>
    <row r="415" ht="36.75" hidden="1" customHeight="1" x14ac:dyDescent="0.3"/>
    <row r="416" ht="36.75" hidden="1" customHeight="1" x14ac:dyDescent="0.3"/>
    <row r="417" ht="36.75" hidden="1" customHeight="1" x14ac:dyDescent="0.3"/>
    <row r="418" ht="36.75" hidden="1" customHeight="1" x14ac:dyDescent="0.3"/>
    <row r="419" ht="36.75" hidden="1" customHeight="1" x14ac:dyDescent="0.3"/>
    <row r="420" ht="36.75" hidden="1" customHeight="1" x14ac:dyDescent="0.3"/>
    <row r="421" ht="36.75" hidden="1" customHeight="1" x14ac:dyDescent="0.3"/>
    <row r="422" ht="36.75" hidden="1" customHeight="1" x14ac:dyDescent="0.3"/>
    <row r="423" ht="36.75" hidden="1" customHeight="1" x14ac:dyDescent="0.3"/>
    <row r="424" ht="36.75" hidden="1" customHeight="1" x14ac:dyDescent="0.3"/>
    <row r="425" ht="36.75" hidden="1" customHeight="1" x14ac:dyDescent="0.3"/>
    <row r="426" ht="36.75" hidden="1" customHeight="1" x14ac:dyDescent="0.3"/>
    <row r="427" ht="36.75" hidden="1" customHeight="1" x14ac:dyDescent="0.3"/>
    <row r="428" ht="36.75" hidden="1" customHeight="1" x14ac:dyDescent="0.3"/>
    <row r="429" ht="36.75" hidden="1" customHeight="1" x14ac:dyDescent="0.3"/>
    <row r="430" ht="36.75" hidden="1" customHeight="1" x14ac:dyDescent="0.3"/>
    <row r="431" ht="36.75" hidden="1" customHeight="1" x14ac:dyDescent="0.3"/>
    <row r="432" ht="36.75" hidden="1" customHeight="1" x14ac:dyDescent="0.3"/>
    <row r="433" ht="36.75" hidden="1" customHeight="1" x14ac:dyDescent="0.3"/>
    <row r="434" ht="36.75" hidden="1" customHeight="1" x14ac:dyDescent="0.3"/>
    <row r="435" ht="36.75" hidden="1" customHeight="1" x14ac:dyDescent="0.3"/>
    <row r="436" ht="36.75" hidden="1" customHeight="1" x14ac:dyDescent="0.3"/>
    <row r="437" ht="36.75" hidden="1" customHeight="1" x14ac:dyDescent="0.3"/>
    <row r="438" ht="36.75" hidden="1" customHeight="1" x14ac:dyDescent="0.3"/>
    <row r="439" ht="36.75" hidden="1" customHeight="1" x14ac:dyDescent="0.3"/>
    <row r="440" ht="36.75" hidden="1" customHeight="1" x14ac:dyDescent="0.3"/>
    <row r="441" ht="36.75" hidden="1" customHeight="1" x14ac:dyDescent="0.3"/>
    <row r="442" ht="36.75" hidden="1" customHeight="1" x14ac:dyDescent="0.3"/>
    <row r="443" ht="36.75" hidden="1" customHeight="1" x14ac:dyDescent="0.3"/>
    <row r="444" ht="36.75" hidden="1" customHeight="1" x14ac:dyDescent="0.3"/>
    <row r="445" ht="36.75" hidden="1" customHeight="1" x14ac:dyDescent="0.3"/>
    <row r="446" ht="36.75" hidden="1" customHeight="1" x14ac:dyDescent="0.3"/>
    <row r="447" ht="36.75" hidden="1" customHeight="1" x14ac:dyDescent="0.3"/>
    <row r="448" ht="36.75" hidden="1" customHeight="1" x14ac:dyDescent="0.3"/>
    <row r="449" ht="36.75" hidden="1" customHeight="1" x14ac:dyDescent="0.3"/>
    <row r="450" ht="36.75" hidden="1" customHeight="1" x14ac:dyDescent="0.3"/>
    <row r="451" ht="36.75" hidden="1" customHeight="1" x14ac:dyDescent="0.3"/>
    <row r="452" ht="36.75" hidden="1" customHeight="1" x14ac:dyDescent="0.3"/>
    <row r="453" ht="36.75" hidden="1" customHeight="1" x14ac:dyDescent="0.3"/>
    <row r="454" ht="36.75" hidden="1" customHeight="1" x14ac:dyDescent="0.3"/>
    <row r="455" ht="36.75" hidden="1" customHeight="1" x14ac:dyDescent="0.3"/>
    <row r="456" ht="36.75" hidden="1" customHeight="1" x14ac:dyDescent="0.3"/>
    <row r="457" ht="36.75" hidden="1" customHeight="1" x14ac:dyDescent="0.3"/>
    <row r="458" ht="36.75" hidden="1" customHeight="1" x14ac:dyDescent="0.3"/>
    <row r="459" ht="36.75" hidden="1" customHeight="1" x14ac:dyDescent="0.3"/>
    <row r="460" ht="36.75" hidden="1" customHeight="1" x14ac:dyDescent="0.3"/>
    <row r="461" ht="36.75" hidden="1" customHeight="1" x14ac:dyDescent="0.3"/>
    <row r="462" ht="36.75" hidden="1" customHeight="1" x14ac:dyDescent="0.3"/>
    <row r="463" ht="36.75" hidden="1" customHeight="1" x14ac:dyDescent="0.3"/>
    <row r="464" ht="36.75" hidden="1" customHeight="1" x14ac:dyDescent="0.3"/>
    <row r="465" ht="36.75" hidden="1" customHeight="1" x14ac:dyDescent="0.3"/>
    <row r="466" ht="36.75" hidden="1" customHeight="1" x14ac:dyDescent="0.3"/>
    <row r="467" ht="36.75" hidden="1" customHeight="1" x14ac:dyDescent="0.3"/>
    <row r="468" ht="36.75" hidden="1" customHeight="1" x14ac:dyDescent="0.3"/>
    <row r="469" ht="36.75" hidden="1" customHeight="1" x14ac:dyDescent="0.3"/>
    <row r="470" ht="36.75" hidden="1" customHeight="1" x14ac:dyDescent="0.3"/>
    <row r="471" ht="36.75" hidden="1" customHeight="1" x14ac:dyDescent="0.3"/>
    <row r="472" ht="36.75" hidden="1" customHeight="1" x14ac:dyDescent="0.3"/>
    <row r="473" ht="36.75" hidden="1" customHeight="1" x14ac:dyDescent="0.3"/>
    <row r="474" ht="36.75" hidden="1" customHeight="1" x14ac:dyDescent="0.3"/>
    <row r="475" ht="36.75" hidden="1" customHeight="1" x14ac:dyDescent="0.3"/>
    <row r="476" ht="36.75" hidden="1" customHeight="1" x14ac:dyDescent="0.3"/>
    <row r="477" ht="36.75" hidden="1" customHeight="1" x14ac:dyDescent="0.3"/>
    <row r="478" ht="36.75" hidden="1" customHeight="1" x14ac:dyDescent="0.3"/>
    <row r="479" ht="36.75" hidden="1" customHeight="1" x14ac:dyDescent="0.3"/>
    <row r="480" ht="36.75" hidden="1" customHeight="1" x14ac:dyDescent="0.3"/>
    <row r="481" ht="36.75" hidden="1" customHeight="1" x14ac:dyDescent="0.3"/>
    <row r="482" ht="36.75" hidden="1" customHeight="1" x14ac:dyDescent="0.3"/>
    <row r="483" ht="36.75" hidden="1" customHeight="1" x14ac:dyDescent="0.3"/>
    <row r="484" ht="36.75" hidden="1" customHeight="1" x14ac:dyDescent="0.3"/>
    <row r="485" ht="36.75" hidden="1" customHeight="1" x14ac:dyDescent="0.3"/>
    <row r="486" ht="36.75" hidden="1" customHeight="1" x14ac:dyDescent="0.3"/>
    <row r="487" ht="36.75" hidden="1" customHeight="1" x14ac:dyDescent="0.3"/>
    <row r="488" ht="36.75" hidden="1" customHeight="1" x14ac:dyDescent="0.3"/>
    <row r="489" ht="36.75" hidden="1" customHeight="1" x14ac:dyDescent="0.3"/>
    <row r="490" ht="36.75" hidden="1" customHeight="1" x14ac:dyDescent="0.3"/>
    <row r="491" ht="36.75" hidden="1" customHeight="1" x14ac:dyDescent="0.3"/>
    <row r="492" ht="36.75" hidden="1" customHeight="1" x14ac:dyDescent="0.3"/>
    <row r="493" ht="36.75" hidden="1" customHeight="1" x14ac:dyDescent="0.3"/>
    <row r="494" ht="36.75" hidden="1" customHeight="1" x14ac:dyDescent="0.3"/>
    <row r="495" ht="36.75" hidden="1" customHeight="1" x14ac:dyDescent="0.3"/>
    <row r="496" ht="36.75" hidden="1" customHeight="1" x14ac:dyDescent="0.3"/>
    <row r="497" ht="36.75" hidden="1" customHeight="1" x14ac:dyDescent="0.3"/>
    <row r="498" ht="36.75" hidden="1" customHeight="1" x14ac:dyDescent="0.3"/>
    <row r="499" ht="36.75" hidden="1" customHeight="1" x14ac:dyDescent="0.3"/>
    <row r="500" ht="36.75" hidden="1" customHeight="1" x14ac:dyDescent="0.3"/>
    <row r="501" ht="36.75" hidden="1" customHeight="1" x14ac:dyDescent="0.3"/>
    <row r="502" ht="36.75" hidden="1" customHeight="1" x14ac:dyDescent="0.3"/>
    <row r="503" ht="36.75" hidden="1" customHeight="1" x14ac:dyDescent="0.3"/>
    <row r="504" ht="36.75" hidden="1" customHeight="1" x14ac:dyDescent="0.3"/>
    <row r="505" ht="36.75" hidden="1" customHeight="1" x14ac:dyDescent="0.3"/>
    <row r="506" ht="36.75" hidden="1" customHeight="1" x14ac:dyDescent="0.3"/>
    <row r="507" ht="36.75" hidden="1" customHeight="1" x14ac:dyDescent="0.3"/>
    <row r="508" ht="36.75" hidden="1" customHeight="1" x14ac:dyDescent="0.3"/>
    <row r="509" ht="36.75" hidden="1" customHeight="1" x14ac:dyDescent="0.3"/>
    <row r="510" ht="36.75" hidden="1" customHeight="1" x14ac:dyDescent="0.3"/>
    <row r="511" ht="36.75" hidden="1" customHeight="1" x14ac:dyDescent="0.3"/>
    <row r="512" ht="36.75" hidden="1" customHeight="1" x14ac:dyDescent="0.3"/>
    <row r="513" ht="36.75" hidden="1" customHeight="1" x14ac:dyDescent="0.3"/>
    <row r="514" ht="36.75" hidden="1" customHeight="1" x14ac:dyDescent="0.3"/>
    <row r="515" ht="36.75" hidden="1" customHeight="1" x14ac:dyDescent="0.3"/>
    <row r="516" ht="36.75" hidden="1" customHeight="1" x14ac:dyDescent="0.3"/>
    <row r="517" ht="36.75" hidden="1" customHeight="1" x14ac:dyDescent="0.3"/>
    <row r="518" ht="36.75" hidden="1" customHeight="1" x14ac:dyDescent="0.3"/>
    <row r="519" ht="36.75" hidden="1" customHeight="1" x14ac:dyDescent="0.3"/>
    <row r="520" ht="36.75" hidden="1" customHeight="1" x14ac:dyDescent="0.3"/>
    <row r="521" ht="36.75" hidden="1" customHeight="1" x14ac:dyDescent="0.3"/>
    <row r="522" ht="36.75" hidden="1" customHeight="1" x14ac:dyDescent="0.3"/>
    <row r="523" ht="36.75" hidden="1" customHeight="1" x14ac:dyDescent="0.3"/>
    <row r="524" ht="36.75" hidden="1" customHeight="1" x14ac:dyDescent="0.3"/>
    <row r="525" ht="36.75" hidden="1" customHeight="1" x14ac:dyDescent="0.3"/>
    <row r="526" ht="36.75" hidden="1" customHeight="1" x14ac:dyDescent="0.3"/>
    <row r="527" ht="36.75" hidden="1" customHeight="1" x14ac:dyDescent="0.3"/>
    <row r="528" ht="36.75" hidden="1" customHeight="1" x14ac:dyDescent="0.3"/>
    <row r="529" ht="36.75" hidden="1" customHeight="1" x14ac:dyDescent="0.3"/>
    <row r="530" ht="36.75" hidden="1" customHeight="1" x14ac:dyDescent="0.3"/>
    <row r="531" ht="36.75" hidden="1" customHeight="1" x14ac:dyDescent="0.3"/>
    <row r="532" ht="36.75" hidden="1" customHeight="1" x14ac:dyDescent="0.3"/>
    <row r="533" ht="36.75" hidden="1" customHeight="1" x14ac:dyDescent="0.3"/>
    <row r="534" ht="36.75" hidden="1" customHeight="1" x14ac:dyDescent="0.3"/>
    <row r="535" ht="36.75" hidden="1" customHeight="1" x14ac:dyDescent="0.3"/>
    <row r="536" ht="36.75" hidden="1" customHeight="1" x14ac:dyDescent="0.3"/>
    <row r="537" ht="36.75" hidden="1" customHeight="1" x14ac:dyDescent="0.3"/>
    <row r="538" ht="36.75" hidden="1" customHeight="1" x14ac:dyDescent="0.3"/>
    <row r="539" ht="36.75" hidden="1" customHeight="1" x14ac:dyDescent="0.3"/>
    <row r="540" ht="36.75" hidden="1" customHeight="1" x14ac:dyDescent="0.3"/>
    <row r="541" ht="36.75" hidden="1" customHeight="1" x14ac:dyDescent="0.3"/>
    <row r="542" ht="36.75" hidden="1" customHeight="1" x14ac:dyDescent="0.3"/>
    <row r="543" ht="36.75" hidden="1" customHeight="1" x14ac:dyDescent="0.3"/>
    <row r="544" ht="36.75" hidden="1" customHeight="1" x14ac:dyDescent="0.3"/>
    <row r="545" ht="36.75" hidden="1" customHeight="1" x14ac:dyDescent="0.3"/>
    <row r="546" ht="36.75" hidden="1" customHeight="1" x14ac:dyDescent="0.3"/>
    <row r="547" ht="36.75" hidden="1" customHeight="1" x14ac:dyDescent="0.3"/>
    <row r="548" ht="36.75" hidden="1" customHeight="1" x14ac:dyDescent="0.3"/>
    <row r="549" ht="36.75" hidden="1" customHeight="1" x14ac:dyDescent="0.3"/>
    <row r="550" ht="36.75" hidden="1" customHeight="1" x14ac:dyDescent="0.3"/>
    <row r="551" ht="36.75" hidden="1" customHeight="1" x14ac:dyDescent="0.3"/>
    <row r="552" ht="36.75" hidden="1" customHeight="1" x14ac:dyDescent="0.3"/>
    <row r="553" ht="36.75" hidden="1" customHeight="1" x14ac:dyDescent="0.3"/>
    <row r="554" ht="36.75" hidden="1" customHeight="1" x14ac:dyDescent="0.3"/>
    <row r="555" ht="36.75" hidden="1" customHeight="1" x14ac:dyDescent="0.3"/>
    <row r="556" ht="36.75" hidden="1" customHeight="1" x14ac:dyDescent="0.3"/>
    <row r="557" ht="36.75" hidden="1" customHeight="1" x14ac:dyDescent="0.3"/>
    <row r="558" ht="36.75" hidden="1" customHeight="1" x14ac:dyDescent="0.3"/>
    <row r="559" ht="36.75" hidden="1" customHeight="1" x14ac:dyDescent="0.3"/>
    <row r="560" ht="36.75" hidden="1" customHeight="1" x14ac:dyDescent="0.3"/>
    <row r="561" ht="36.75" hidden="1" customHeight="1" x14ac:dyDescent="0.3"/>
    <row r="562" ht="36.75" hidden="1" customHeight="1" x14ac:dyDescent="0.3"/>
    <row r="563" ht="36.75" hidden="1" customHeight="1" x14ac:dyDescent="0.3"/>
    <row r="564" ht="36.75" hidden="1" customHeight="1" x14ac:dyDescent="0.3"/>
    <row r="565" ht="36.75" hidden="1" customHeight="1" x14ac:dyDescent="0.3"/>
    <row r="566" ht="36.75" hidden="1" customHeight="1" x14ac:dyDescent="0.3"/>
    <row r="567" ht="36.75" hidden="1" customHeight="1" x14ac:dyDescent="0.3"/>
    <row r="568" ht="36.75" hidden="1" customHeight="1" x14ac:dyDescent="0.3"/>
    <row r="569" ht="36.75" hidden="1" customHeight="1" x14ac:dyDescent="0.3"/>
    <row r="570" ht="36.75" hidden="1" customHeight="1" x14ac:dyDescent="0.3"/>
    <row r="571" ht="36.75" hidden="1" customHeight="1" x14ac:dyDescent="0.3"/>
    <row r="572" ht="36.75" hidden="1" customHeight="1" x14ac:dyDescent="0.3"/>
    <row r="573" ht="36.75" hidden="1" customHeight="1" x14ac:dyDescent="0.3"/>
    <row r="574" ht="36.75" hidden="1" customHeight="1" x14ac:dyDescent="0.3"/>
    <row r="575" ht="36.75" hidden="1" customHeight="1" x14ac:dyDescent="0.3"/>
    <row r="576" ht="36.75" hidden="1" customHeight="1" x14ac:dyDescent="0.3"/>
    <row r="577" ht="36.75" hidden="1" customHeight="1" x14ac:dyDescent="0.3"/>
    <row r="578" ht="36.75" hidden="1" customHeight="1" x14ac:dyDescent="0.3"/>
    <row r="579" ht="36.75" hidden="1" customHeight="1" x14ac:dyDescent="0.3"/>
    <row r="580" ht="36.75" hidden="1" customHeight="1" x14ac:dyDescent="0.3"/>
    <row r="581" ht="36.75" hidden="1" customHeight="1" x14ac:dyDescent="0.3"/>
    <row r="582" ht="36.75" hidden="1" customHeight="1" x14ac:dyDescent="0.3"/>
    <row r="583" ht="36.75" hidden="1" customHeight="1" x14ac:dyDescent="0.3"/>
    <row r="584" ht="36.75" hidden="1" customHeight="1" x14ac:dyDescent="0.3"/>
    <row r="585" ht="36.75" hidden="1" customHeight="1" x14ac:dyDescent="0.3"/>
    <row r="586" ht="36.75" hidden="1" customHeight="1" x14ac:dyDescent="0.3"/>
    <row r="587" ht="36.75" hidden="1" customHeight="1" x14ac:dyDescent="0.3"/>
    <row r="588" ht="36.75" hidden="1" customHeight="1" x14ac:dyDescent="0.3"/>
    <row r="589" ht="36.75" hidden="1" customHeight="1" x14ac:dyDescent="0.3"/>
    <row r="590" ht="36.75" hidden="1" customHeight="1" x14ac:dyDescent="0.3"/>
    <row r="591" ht="36.75" hidden="1" customHeight="1" x14ac:dyDescent="0.3"/>
    <row r="592" ht="36.75" hidden="1" customHeight="1" x14ac:dyDescent="0.3"/>
    <row r="593" ht="36.75" hidden="1" customHeight="1" x14ac:dyDescent="0.3"/>
    <row r="594" ht="36.75" hidden="1" customHeight="1" x14ac:dyDescent="0.3"/>
    <row r="595" ht="36.75" hidden="1" customHeight="1" x14ac:dyDescent="0.3"/>
    <row r="596" ht="36.75" hidden="1" customHeight="1" x14ac:dyDescent="0.3"/>
    <row r="597" ht="36.75" hidden="1" customHeight="1" x14ac:dyDescent="0.3"/>
    <row r="598" ht="36.75" hidden="1" customHeight="1" x14ac:dyDescent="0.3"/>
    <row r="599" ht="36.75" hidden="1" customHeight="1" x14ac:dyDescent="0.3"/>
    <row r="600" ht="36.75" hidden="1" customHeight="1" x14ac:dyDescent="0.3"/>
    <row r="601" ht="36.75" hidden="1" customHeight="1" x14ac:dyDescent="0.3"/>
    <row r="602" ht="36.75" hidden="1" customHeight="1" x14ac:dyDescent="0.3"/>
    <row r="603" ht="36.75" hidden="1" customHeight="1" x14ac:dyDescent="0.3"/>
    <row r="604" ht="36.75" hidden="1" customHeight="1" x14ac:dyDescent="0.3"/>
    <row r="605" ht="36.75" hidden="1" customHeight="1" x14ac:dyDescent="0.3"/>
    <row r="606" ht="36.75" hidden="1" customHeight="1" x14ac:dyDescent="0.3"/>
    <row r="607" ht="36.75" hidden="1" customHeight="1" x14ac:dyDescent="0.3"/>
    <row r="608" ht="36.75" hidden="1" customHeight="1" x14ac:dyDescent="0.3"/>
    <row r="609" ht="36.75" hidden="1" customHeight="1" x14ac:dyDescent="0.3"/>
    <row r="610" ht="36.75" hidden="1" customHeight="1" x14ac:dyDescent="0.3"/>
    <row r="611" ht="36.75" hidden="1" customHeight="1" x14ac:dyDescent="0.3"/>
    <row r="612" ht="36.75" hidden="1" customHeight="1" x14ac:dyDescent="0.3"/>
    <row r="613" ht="36.75" hidden="1" customHeight="1" x14ac:dyDescent="0.3"/>
    <row r="614" ht="36.75" hidden="1" customHeight="1" x14ac:dyDescent="0.3"/>
    <row r="615" ht="36.75" hidden="1" customHeight="1" x14ac:dyDescent="0.3"/>
    <row r="616" ht="36.75" hidden="1" customHeight="1" x14ac:dyDescent="0.3"/>
    <row r="617" ht="36.75" hidden="1" customHeight="1" x14ac:dyDescent="0.3"/>
    <row r="618" ht="36.75" hidden="1" customHeight="1" x14ac:dyDescent="0.3"/>
    <row r="619" ht="36.75" hidden="1" customHeight="1" x14ac:dyDescent="0.3"/>
    <row r="620" ht="36.75" hidden="1" customHeight="1" x14ac:dyDescent="0.3"/>
    <row r="621" ht="36.75" hidden="1" customHeight="1" x14ac:dyDescent="0.3"/>
    <row r="622" ht="36.75" hidden="1" customHeight="1" x14ac:dyDescent="0.3"/>
    <row r="623" ht="36.75" hidden="1" customHeight="1" x14ac:dyDescent="0.3"/>
    <row r="624" ht="36.75" hidden="1" customHeight="1" x14ac:dyDescent="0.3"/>
    <row r="625" ht="36.75" hidden="1" customHeight="1" x14ac:dyDescent="0.3"/>
    <row r="626" ht="36.75" hidden="1" customHeight="1" x14ac:dyDescent="0.3"/>
    <row r="627" ht="36.75" hidden="1" customHeight="1" x14ac:dyDescent="0.3"/>
    <row r="628" ht="36.75" hidden="1" customHeight="1" x14ac:dyDescent="0.3"/>
    <row r="629" ht="36.75" hidden="1" customHeight="1" x14ac:dyDescent="0.3"/>
    <row r="630" ht="36.75" hidden="1" customHeight="1" x14ac:dyDescent="0.3"/>
    <row r="631" ht="36.75" hidden="1" customHeight="1" x14ac:dyDescent="0.3"/>
    <row r="632" ht="36.75" hidden="1" customHeight="1" x14ac:dyDescent="0.3"/>
    <row r="633" ht="36.75" hidden="1" customHeight="1" x14ac:dyDescent="0.3"/>
    <row r="634" ht="36.75" hidden="1" customHeight="1" x14ac:dyDescent="0.3"/>
    <row r="635" ht="36.75" hidden="1" customHeight="1" x14ac:dyDescent="0.3"/>
    <row r="636" ht="36.75" hidden="1" customHeight="1" x14ac:dyDescent="0.3"/>
    <row r="637" ht="36.75" hidden="1" customHeight="1" x14ac:dyDescent="0.3"/>
    <row r="638" ht="36.75" hidden="1" customHeight="1" x14ac:dyDescent="0.3"/>
    <row r="639" ht="36.75" hidden="1" customHeight="1" x14ac:dyDescent="0.3"/>
    <row r="640" ht="36.75" hidden="1" customHeight="1" x14ac:dyDescent="0.3"/>
    <row r="641" ht="36.75" hidden="1" customHeight="1" x14ac:dyDescent="0.3"/>
    <row r="642" ht="36.75" hidden="1" customHeight="1" x14ac:dyDescent="0.3"/>
    <row r="643" ht="36.75" hidden="1" customHeight="1" x14ac:dyDescent="0.3"/>
    <row r="644" ht="36.75" hidden="1" customHeight="1" x14ac:dyDescent="0.3"/>
    <row r="645" ht="36.75" hidden="1" customHeight="1" x14ac:dyDescent="0.3"/>
    <row r="646" ht="36.75" hidden="1" customHeight="1" x14ac:dyDescent="0.3"/>
    <row r="647" ht="36.75" hidden="1" customHeight="1" x14ac:dyDescent="0.3"/>
    <row r="648" ht="36.75" hidden="1" customHeight="1" x14ac:dyDescent="0.3"/>
    <row r="649" ht="36.75" hidden="1" customHeight="1" x14ac:dyDescent="0.3"/>
    <row r="650" ht="36.75" hidden="1" customHeight="1" x14ac:dyDescent="0.3"/>
    <row r="651" ht="36.75" hidden="1" customHeight="1" x14ac:dyDescent="0.3"/>
    <row r="652" ht="36.75" hidden="1" customHeight="1" x14ac:dyDescent="0.3"/>
    <row r="653" ht="36.75" hidden="1" customHeight="1" x14ac:dyDescent="0.3"/>
    <row r="654" ht="36.75" hidden="1" customHeight="1" x14ac:dyDescent="0.3"/>
    <row r="655" ht="36.75" hidden="1" customHeight="1" x14ac:dyDescent="0.3"/>
    <row r="656" ht="36.75" hidden="1" customHeight="1" x14ac:dyDescent="0.3"/>
    <row r="657" ht="36.75" hidden="1" customHeight="1" x14ac:dyDescent="0.3"/>
    <row r="658" ht="36.75" hidden="1" customHeight="1" x14ac:dyDescent="0.3"/>
    <row r="659" ht="36.75" hidden="1" customHeight="1" x14ac:dyDescent="0.3"/>
    <row r="660" ht="36.75" hidden="1" customHeight="1" x14ac:dyDescent="0.3"/>
    <row r="661" ht="36.75" hidden="1" customHeight="1" x14ac:dyDescent="0.3"/>
    <row r="662" ht="36.75" hidden="1" customHeight="1" x14ac:dyDescent="0.3"/>
    <row r="663" ht="36.75" hidden="1" customHeight="1" x14ac:dyDescent="0.3"/>
    <row r="664" ht="36.75" hidden="1" customHeight="1" x14ac:dyDescent="0.3"/>
    <row r="665" ht="36.75" hidden="1" customHeight="1" x14ac:dyDescent="0.3"/>
    <row r="666" ht="36.75" hidden="1" customHeight="1" x14ac:dyDescent="0.3"/>
    <row r="667" ht="36.75" hidden="1" customHeight="1" x14ac:dyDescent="0.3"/>
    <row r="668" ht="36.75" hidden="1" customHeight="1" x14ac:dyDescent="0.3"/>
    <row r="669" ht="36.75" hidden="1" customHeight="1" x14ac:dyDescent="0.3"/>
    <row r="670" ht="36.75" hidden="1" customHeight="1" x14ac:dyDescent="0.3"/>
    <row r="671" ht="36.75" hidden="1" customHeight="1" x14ac:dyDescent="0.3"/>
    <row r="672" ht="36.75" hidden="1" customHeight="1" x14ac:dyDescent="0.3"/>
    <row r="673" ht="36.75" hidden="1" customHeight="1" x14ac:dyDescent="0.3"/>
    <row r="674" ht="36.75" hidden="1" customHeight="1" x14ac:dyDescent="0.3"/>
    <row r="675" ht="36.75" hidden="1" customHeight="1" x14ac:dyDescent="0.3"/>
    <row r="676" ht="36.75" hidden="1" customHeight="1" x14ac:dyDescent="0.3"/>
    <row r="677" ht="36.75" hidden="1" customHeight="1" x14ac:dyDescent="0.3"/>
    <row r="678" ht="36.75" hidden="1" customHeight="1" x14ac:dyDescent="0.3"/>
    <row r="679" ht="36.75" hidden="1" customHeight="1" x14ac:dyDescent="0.3"/>
    <row r="680" ht="36.75" hidden="1" customHeight="1" x14ac:dyDescent="0.3"/>
    <row r="681" ht="36.75" hidden="1" customHeight="1" x14ac:dyDescent="0.3"/>
    <row r="682" ht="36.75" hidden="1" customHeight="1" x14ac:dyDescent="0.3"/>
    <row r="683" ht="36.75" hidden="1" customHeight="1" x14ac:dyDescent="0.3"/>
    <row r="684" ht="36.75" hidden="1" customHeight="1" x14ac:dyDescent="0.3"/>
    <row r="685" ht="36.75" hidden="1" customHeight="1" x14ac:dyDescent="0.3"/>
    <row r="686" ht="36.75" hidden="1" customHeight="1" x14ac:dyDescent="0.3"/>
    <row r="687" ht="36.75" hidden="1" customHeight="1" x14ac:dyDescent="0.3"/>
    <row r="688" ht="36.75" hidden="1" customHeight="1" x14ac:dyDescent="0.3"/>
    <row r="689" ht="36.75" hidden="1" customHeight="1" x14ac:dyDescent="0.3"/>
    <row r="690" ht="36.75" hidden="1" customHeight="1" x14ac:dyDescent="0.3"/>
    <row r="691" ht="36.75" hidden="1" customHeight="1" x14ac:dyDescent="0.3"/>
    <row r="692" ht="36.75" hidden="1" customHeight="1" x14ac:dyDescent="0.3"/>
    <row r="693" ht="36.75" hidden="1" customHeight="1" x14ac:dyDescent="0.3"/>
    <row r="694" ht="36.75" hidden="1" customHeight="1" x14ac:dyDescent="0.3"/>
    <row r="695" ht="36.75" hidden="1" customHeight="1" x14ac:dyDescent="0.3"/>
    <row r="696" ht="36.75" hidden="1" customHeight="1" x14ac:dyDescent="0.3"/>
    <row r="697" ht="36.75" hidden="1" customHeight="1" x14ac:dyDescent="0.3"/>
    <row r="698" ht="36.75" hidden="1" customHeight="1" x14ac:dyDescent="0.3"/>
    <row r="699" ht="36.75" hidden="1" customHeight="1" x14ac:dyDescent="0.3"/>
    <row r="700" ht="36.75" hidden="1" customHeight="1" x14ac:dyDescent="0.3"/>
    <row r="701" ht="36.75" hidden="1" customHeight="1" x14ac:dyDescent="0.3"/>
    <row r="702" ht="36.75" hidden="1" customHeight="1" x14ac:dyDescent="0.3"/>
    <row r="703" ht="36.75" hidden="1" customHeight="1" x14ac:dyDescent="0.3"/>
    <row r="704" ht="36.75" hidden="1" customHeight="1" x14ac:dyDescent="0.3"/>
    <row r="705" ht="36.75" hidden="1" customHeight="1" x14ac:dyDescent="0.3"/>
    <row r="706" ht="36.75" hidden="1" customHeight="1" x14ac:dyDescent="0.3"/>
    <row r="707" ht="36.75" hidden="1" customHeight="1" x14ac:dyDescent="0.3"/>
    <row r="708" ht="36.75" hidden="1" customHeight="1" x14ac:dyDescent="0.3"/>
    <row r="709" ht="36.75" hidden="1" customHeight="1" x14ac:dyDescent="0.3"/>
    <row r="710" ht="36.75" hidden="1" customHeight="1" x14ac:dyDescent="0.3"/>
    <row r="711" ht="36.75" hidden="1" customHeight="1" x14ac:dyDescent="0.3"/>
    <row r="712" ht="36.75" hidden="1" customHeight="1" x14ac:dyDescent="0.3"/>
    <row r="713" ht="36.75" hidden="1" customHeight="1" x14ac:dyDescent="0.3"/>
    <row r="714" ht="36.75" hidden="1" customHeight="1" x14ac:dyDescent="0.3"/>
    <row r="715" ht="36.75" hidden="1" customHeight="1" x14ac:dyDescent="0.3"/>
    <row r="716" ht="36.75" hidden="1" customHeight="1" x14ac:dyDescent="0.3"/>
    <row r="717" ht="36.75" hidden="1" customHeight="1" x14ac:dyDescent="0.3"/>
    <row r="718" ht="36.75" hidden="1" customHeight="1" x14ac:dyDescent="0.3"/>
    <row r="719" ht="36.75" hidden="1" customHeight="1" x14ac:dyDescent="0.3"/>
    <row r="720" ht="36.75" hidden="1" customHeight="1" x14ac:dyDescent="0.3"/>
    <row r="721" ht="36.75" hidden="1" customHeight="1" x14ac:dyDescent="0.3"/>
    <row r="722" ht="36.75" hidden="1" customHeight="1" x14ac:dyDescent="0.3"/>
    <row r="723" ht="36.75" hidden="1" customHeight="1" x14ac:dyDescent="0.3"/>
    <row r="724" ht="36.75" hidden="1" customHeight="1" x14ac:dyDescent="0.3"/>
    <row r="725" ht="36.75" hidden="1" customHeight="1" x14ac:dyDescent="0.3"/>
    <row r="726" ht="36.75" hidden="1" customHeight="1" x14ac:dyDescent="0.3"/>
    <row r="727" ht="36.75" hidden="1" customHeight="1" x14ac:dyDescent="0.3"/>
    <row r="728" ht="36.75" hidden="1" customHeight="1" x14ac:dyDescent="0.3"/>
    <row r="729" ht="36.75" hidden="1" customHeight="1" x14ac:dyDescent="0.3"/>
    <row r="730" ht="36.75" hidden="1" customHeight="1" x14ac:dyDescent="0.3"/>
    <row r="731" ht="36.75" hidden="1" customHeight="1" x14ac:dyDescent="0.3"/>
    <row r="732" ht="36.75" hidden="1" customHeight="1" x14ac:dyDescent="0.3"/>
    <row r="733" ht="36.75" hidden="1" customHeight="1" x14ac:dyDescent="0.3"/>
    <row r="734" ht="36.75" hidden="1" customHeight="1" x14ac:dyDescent="0.3"/>
    <row r="735" ht="36.75" hidden="1" customHeight="1" x14ac:dyDescent="0.3"/>
    <row r="736" ht="36.75" hidden="1" customHeight="1" x14ac:dyDescent="0.3"/>
    <row r="737" ht="36.75" hidden="1" customHeight="1" x14ac:dyDescent="0.3"/>
    <row r="738" ht="36.75" hidden="1" customHeight="1" x14ac:dyDescent="0.3"/>
    <row r="739" ht="36.75" hidden="1" customHeight="1" x14ac:dyDescent="0.3"/>
    <row r="740" ht="36.75" hidden="1" customHeight="1" x14ac:dyDescent="0.3"/>
    <row r="741" ht="36.75" hidden="1" customHeight="1" x14ac:dyDescent="0.3"/>
    <row r="742" ht="36.75" hidden="1" customHeight="1" x14ac:dyDescent="0.3"/>
    <row r="743" ht="36.75" hidden="1" customHeight="1" x14ac:dyDescent="0.3"/>
    <row r="744" ht="36.75" hidden="1" customHeight="1" x14ac:dyDescent="0.3"/>
    <row r="745" ht="36.75" hidden="1" customHeight="1" x14ac:dyDescent="0.3"/>
    <row r="746" ht="36.75" hidden="1" customHeight="1" x14ac:dyDescent="0.3"/>
    <row r="747" ht="36.75" hidden="1" customHeight="1" x14ac:dyDescent="0.3"/>
    <row r="748" ht="36.75" hidden="1" customHeight="1" x14ac:dyDescent="0.3"/>
    <row r="749" ht="36.75" hidden="1" customHeight="1" x14ac:dyDescent="0.3"/>
    <row r="750" ht="36.75" hidden="1" customHeight="1" x14ac:dyDescent="0.3"/>
    <row r="751" ht="36.75" hidden="1" customHeight="1" x14ac:dyDescent="0.3"/>
    <row r="752" ht="36.75" hidden="1" customHeight="1" x14ac:dyDescent="0.3"/>
    <row r="753" ht="36.75" hidden="1" customHeight="1" x14ac:dyDescent="0.3"/>
    <row r="754" ht="36.75" hidden="1" customHeight="1" x14ac:dyDescent="0.3"/>
    <row r="755" ht="36.75" hidden="1" customHeight="1" x14ac:dyDescent="0.3"/>
    <row r="756" ht="36.75" hidden="1" customHeight="1" x14ac:dyDescent="0.3"/>
    <row r="757" ht="36.75" hidden="1" customHeight="1" x14ac:dyDescent="0.3"/>
    <row r="758" ht="36.75" hidden="1" customHeight="1" x14ac:dyDescent="0.3"/>
    <row r="759" ht="36.75" hidden="1" customHeight="1" x14ac:dyDescent="0.3"/>
    <row r="760" ht="36.75" hidden="1" customHeight="1" x14ac:dyDescent="0.3"/>
    <row r="761" ht="36.75" hidden="1" customHeight="1" x14ac:dyDescent="0.3"/>
    <row r="762" ht="36.75" hidden="1" customHeight="1" x14ac:dyDescent="0.3"/>
    <row r="763" ht="36.75" hidden="1" customHeight="1" x14ac:dyDescent="0.3"/>
    <row r="764" ht="36.75" hidden="1" customHeight="1" x14ac:dyDescent="0.3"/>
    <row r="765" ht="36.75" hidden="1" customHeight="1" x14ac:dyDescent="0.3"/>
    <row r="766" ht="36.75" hidden="1" customHeight="1" x14ac:dyDescent="0.3"/>
    <row r="767" ht="36.75" hidden="1" customHeight="1" x14ac:dyDescent="0.3"/>
    <row r="768" ht="36.75" hidden="1" customHeight="1" x14ac:dyDescent="0.3"/>
    <row r="769" ht="36.75" hidden="1" customHeight="1" x14ac:dyDescent="0.3"/>
    <row r="770" ht="36.75" hidden="1" customHeight="1" x14ac:dyDescent="0.3"/>
    <row r="771" ht="36.75" hidden="1" customHeight="1" x14ac:dyDescent="0.3"/>
    <row r="772" ht="36.75" hidden="1" customHeight="1" x14ac:dyDescent="0.3"/>
    <row r="773" ht="36.75" hidden="1" customHeight="1" x14ac:dyDescent="0.3"/>
    <row r="774" ht="36.75" hidden="1" customHeight="1" x14ac:dyDescent="0.3"/>
    <row r="775" ht="36.75" hidden="1" customHeight="1" x14ac:dyDescent="0.3"/>
    <row r="776" ht="36.75" hidden="1" customHeight="1" x14ac:dyDescent="0.3"/>
    <row r="777" ht="36.75" hidden="1" customHeight="1" x14ac:dyDescent="0.3"/>
    <row r="778" ht="36.75" hidden="1" customHeight="1" x14ac:dyDescent="0.3"/>
    <row r="779" ht="36.75" hidden="1" customHeight="1" x14ac:dyDescent="0.3"/>
    <row r="780" ht="36.75" hidden="1" customHeight="1" x14ac:dyDescent="0.3"/>
    <row r="781" ht="36.75" hidden="1" customHeight="1" x14ac:dyDescent="0.3"/>
    <row r="782" ht="36.75" hidden="1" customHeight="1" x14ac:dyDescent="0.3"/>
    <row r="783" ht="36.75" hidden="1" customHeight="1" x14ac:dyDescent="0.3"/>
    <row r="784" ht="36.75" hidden="1" customHeight="1" x14ac:dyDescent="0.3"/>
    <row r="785" ht="36.75" hidden="1" customHeight="1" x14ac:dyDescent="0.3"/>
    <row r="786" ht="36.75" hidden="1" customHeight="1" x14ac:dyDescent="0.3"/>
    <row r="787" ht="36.75" hidden="1" customHeight="1" x14ac:dyDescent="0.3"/>
    <row r="788" ht="36.75" hidden="1" customHeight="1" x14ac:dyDescent="0.3"/>
    <row r="789" ht="36.75" hidden="1" customHeight="1" x14ac:dyDescent="0.3"/>
    <row r="790" ht="36.75" hidden="1" customHeight="1" x14ac:dyDescent="0.3"/>
    <row r="791" ht="36.75" hidden="1" customHeight="1" x14ac:dyDescent="0.3"/>
    <row r="792" ht="36.75" hidden="1" customHeight="1" x14ac:dyDescent="0.3"/>
    <row r="793" ht="36.75" hidden="1" customHeight="1" x14ac:dyDescent="0.3"/>
    <row r="794" ht="36.75" hidden="1" customHeight="1" x14ac:dyDescent="0.3"/>
    <row r="795" ht="36.75" hidden="1" customHeight="1" x14ac:dyDescent="0.3"/>
    <row r="796" ht="36.75" hidden="1" customHeight="1" x14ac:dyDescent="0.3"/>
    <row r="797" ht="36.75" hidden="1" customHeight="1" x14ac:dyDescent="0.3"/>
    <row r="798" ht="36.75" hidden="1" customHeight="1" x14ac:dyDescent="0.3"/>
    <row r="799" ht="36.75" hidden="1" customHeight="1" x14ac:dyDescent="0.3"/>
    <row r="800" ht="36.75" hidden="1" customHeight="1" x14ac:dyDescent="0.3"/>
    <row r="801" ht="36.75" hidden="1" customHeight="1" x14ac:dyDescent="0.3"/>
    <row r="802" ht="36.75" hidden="1" customHeight="1" x14ac:dyDescent="0.3"/>
    <row r="803" ht="36.75" hidden="1" customHeight="1" x14ac:dyDescent="0.3"/>
    <row r="804" ht="36.75" hidden="1" customHeight="1" x14ac:dyDescent="0.3"/>
    <row r="805" ht="36.75" hidden="1" customHeight="1" x14ac:dyDescent="0.3"/>
    <row r="806" ht="36.75" hidden="1" customHeight="1" x14ac:dyDescent="0.3"/>
    <row r="807" ht="36.75" hidden="1" customHeight="1" x14ac:dyDescent="0.3"/>
    <row r="808" ht="36.75" hidden="1" customHeight="1" x14ac:dyDescent="0.3"/>
    <row r="809" ht="36.75" hidden="1" customHeight="1" x14ac:dyDescent="0.3"/>
    <row r="810" ht="36.75" hidden="1" customHeight="1" x14ac:dyDescent="0.3"/>
    <row r="811" ht="36.75" hidden="1" customHeight="1" x14ac:dyDescent="0.3"/>
    <row r="812" ht="36.75" hidden="1" customHeight="1" x14ac:dyDescent="0.3"/>
    <row r="813" ht="36.75" hidden="1" customHeight="1" x14ac:dyDescent="0.3"/>
    <row r="814" ht="36.75" hidden="1" customHeight="1" x14ac:dyDescent="0.3"/>
    <row r="815" ht="36.75" hidden="1" customHeight="1" x14ac:dyDescent="0.3"/>
    <row r="816" ht="36.75" hidden="1" customHeight="1" x14ac:dyDescent="0.3"/>
    <row r="817" ht="36.75" hidden="1" customHeight="1" x14ac:dyDescent="0.3"/>
    <row r="818" ht="36.75" hidden="1" customHeight="1" x14ac:dyDescent="0.3"/>
    <row r="819" ht="36.75" hidden="1" customHeight="1" x14ac:dyDescent="0.3"/>
    <row r="820" ht="36.75" hidden="1" customHeight="1" x14ac:dyDescent="0.3"/>
    <row r="821" ht="36.75" hidden="1" customHeight="1" x14ac:dyDescent="0.3"/>
    <row r="822" ht="36.75" hidden="1" customHeight="1" x14ac:dyDescent="0.3"/>
    <row r="823" ht="36.75" hidden="1" customHeight="1" x14ac:dyDescent="0.3"/>
    <row r="824" ht="36.75" hidden="1" customHeight="1" x14ac:dyDescent="0.3"/>
    <row r="825" ht="36.75" hidden="1" customHeight="1" x14ac:dyDescent="0.3"/>
    <row r="826" ht="36.75" hidden="1" customHeight="1" x14ac:dyDescent="0.3"/>
    <row r="827" ht="36.75" hidden="1" customHeight="1" x14ac:dyDescent="0.3"/>
    <row r="828" ht="36.75" hidden="1" customHeight="1" x14ac:dyDescent="0.3"/>
    <row r="829" ht="36.75" hidden="1" customHeight="1" x14ac:dyDescent="0.3"/>
    <row r="830" ht="36.75" hidden="1" customHeight="1" x14ac:dyDescent="0.3"/>
    <row r="831" ht="36.75" hidden="1" customHeight="1" x14ac:dyDescent="0.3"/>
    <row r="832" ht="36.75" hidden="1" customHeight="1" x14ac:dyDescent="0.3"/>
    <row r="833" ht="36.75" hidden="1" customHeight="1" x14ac:dyDescent="0.3"/>
    <row r="834" ht="36.75" hidden="1" customHeight="1" x14ac:dyDescent="0.3"/>
    <row r="835" ht="36.75" hidden="1" customHeight="1" x14ac:dyDescent="0.3"/>
    <row r="836" ht="36.75" hidden="1" customHeight="1" x14ac:dyDescent="0.3"/>
    <row r="837" ht="36.75" hidden="1" customHeight="1" x14ac:dyDescent="0.3"/>
    <row r="838" ht="36.75" hidden="1" customHeight="1" x14ac:dyDescent="0.3"/>
    <row r="839" ht="36.75" hidden="1" customHeight="1" x14ac:dyDescent="0.3"/>
    <row r="840" ht="36.75" hidden="1" customHeight="1" x14ac:dyDescent="0.3"/>
    <row r="841" ht="36.75" hidden="1" customHeight="1" x14ac:dyDescent="0.3"/>
    <row r="842" ht="36.75" hidden="1" customHeight="1" x14ac:dyDescent="0.3"/>
    <row r="843" ht="36.75" hidden="1" customHeight="1" x14ac:dyDescent="0.3"/>
    <row r="844" ht="36.75" hidden="1" customHeight="1" x14ac:dyDescent="0.3"/>
    <row r="845" ht="36.75" hidden="1" customHeight="1" x14ac:dyDescent="0.3"/>
    <row r="846" ht="36.75" hidden="1" customHeight="1" x14ac:dyDescent="0.3"/>
    <row r="847" ht="36.75" hidden="1" customHeight="1" x14ac:dyDescent="0.3"/>
    <row r="848" ht="36.75" hidden="1" customHeight="1" x14ac:dyDescent="0.3"/>
    <row r="849" ht="36.75" hidden="1" customHeight="1" x14ac:dyDescent="0.3"/>
    <row r="850" ht="36.75" hidden="1" customHeight="1" x14ac:dyDescent="0.3"/>
    <row r="851" ht="36.75" hidden="1" customHeight="1" x14ac:dyDescent="0.3"/>
    <row r="852" ht="36.75" hidden="1" customHeight="1" x14ac:dyDescent="0.3"/>
    <row r="853" ht="36.75" hidden="1" customHeight="1" x14ac:dyDescent="0.3"/>
    <row r="854" ht="36.75" hidden="1" customHeight="1" x14ac:dyDescent="0.3"/>
    <row r="855" ht="36.75" hidden="1" customHeight="1" x14ac:dyDescent="0.3"/>
    <row r="856" ht="36.75" hidden="1" customHeight="1" x14ac:dyDescent="0.3"/>
    <row r="857" ht="36.75" hidden="1" customHeight="1" x14ac:dyDescent="0.3"/>
    <row r="858" ht="36.75" hidden="1" customHeight="1" x14ac:dyDescent="0.3"/>
    <row r="859" ht="36.75" hidden="1" customHeight="1" x14ac:dyDescent="0.3"/>
    <row r="860" ht="36.75" hidden="1" customHeight="1" x14ac:dyDescent="0.3"/>
    <row r="861" ht="36.75" hidden="1" customHeight="1" x14ac:dyDescent="0.3"/>
    <row r="862" ht="36.75" hidden="1" customHeight="1" x14ac:dyDescent="0.3"/>
    <row r="863" ht="36.75" hidden="1" customHeight="1" x14ac:dyDescent="0.3"/>
    <row r="864" ht="36.75" hidden="1" customHeight="1" x14ac:dyDescent="0.3"/>
    <row r="865" ht="36.75" hidden="1" customHeight="1" x14ac:dyDescent="0.3"/>
    <row r="866" ht="36.75" hidden="1" customHeight="1" x14ac:dyDescent="0.3"/>
    <row r="867" ht="36.75" hidden="1" customHeight="1" x14ac:dyDescent="0.3"/>
    <row r="868" ht="36.75" hidden="1" customHeight="1" x14ac:dyDescent="0.3"/>
    <row r="869" ht="36.75" hidden="1" customHeight="1" x14ac:dyDescent="0.3"/>
    <row r="870" ht="36.75" hidden="1" customHeight="1" x14ac:dyDescent="0.3"/>
    <row r="871" ht="36.75" hidden="1" customHeight="1" x14ac:dyDescent="0.3"/>
    <row r="872" ht="36.75" hidden="1" customHeight="1" x14ac:dyDescent="0.3"/>
    <row r="873" ht="36.75" hidden="1" customHeight="1" x14ac:dyDescent="0.3"/>
    <row r="874" ht="36.75" hidden="1" customHeight="1" x14ac:dyDescent="0.3"/>
    <row r="875" ht="36.75" hidden="1" customHeight="1" x14ac:dyDescent="0.3"/>
    <row r="876" ht="36.75" hidden="1" customHeight="1" x14ac:dyDescent="0.3"/>
    <row r="877" ht="36.75" hidden="1" customHeight="1" x14ac:dyDescent="0.3"/>
    <row r="878" ht="36.75" hidden="1" customHeight="1" x14ac:dyDescent="0.3"/>
    <row r="879" ht="36.75" hidden="1" customHeight="1" x14ac:dyDescent="0.3"/>
    <row r="880" ht="36.75" hidden="1" customHeight="1" x14ac:dyDescent="0.3"/>
    <row r="881" ht="36.75" hidden="1" customHeight="1" x14ac:dyDescent="0.3"/>
    <row r="882" ht="36.75" hidden="1" customHeight="1" x14ac:dyDescent="0.3"/>
    <row r="883" ht="36.75" hidden="1" customHeight="1" x14ac:dyDescent="0.3"/>
    <row r="884" ht="36.75" hidden="1" customHeight="1" x14ac:dyDescent="0.3"/>
    <row r="885" ht="36.75" hidden="1" customHeight="1" x14ac:dyDescent="0.3"/>
    <row r="886" ht="36.75" hidden="1" customHeight="1" x14ac:dyDescent="0.3"/>
    <row r="887" ht="36.75" hidden="1" customHeight="1" x14ac:dyDescent="0.3"/>
    <row r="888" ht="36.75" hidden="1" customHeight="1" x14ac:dyDescent="0.3"/>
    <row r="889" ht="36.75" hidden="1" customHeight="1" x14ac:dyDescent="0.3"/>
    <row r="890" ht="36.75" hidden="1" customHeight="1" x14ac:dyDescent="0.3"/>
    <row r="891" ht="36.75" hidden="1" customHeight="1" x14ac:dyDescent="0.3"/>
    <row r="892" ht="36.75" hidden="1" customHeight="1" x14ac:dyDescent="0.3"/>
    <row r="893" ht="36.75" hidden="1" customHeight="1" x14ac:dyDescent="0.3"/>
    <row r="894" ht="36.75" hidden="1" customHeight="1" x14ac:dyDescent="0.3"/>
    <row r="895" ht="36.75" hidden="1" customHeight="1" x14ac:dyDescent="0.3"/>
    <row r="896" ht="36.75" hidden="1" customHeight="1" x14ac:dyDescent="0.3"/>
    <row r="897" ht="36.75" hidden="1" customHeight="1" x14ac:dyDescent="0.3"/>
    <row r="898" ht="36.75" hidden="1" customHeight="1" x14ac:dyDescent="0.3"/>
    <row r="899" ht="36.75" hidden="1" customHeight="1" x14ac:dyDescent="0.3"/>
    <row r="900" ht="36.75" hidden="1" customHeight="1" x14ac:dyDescent="0.3"/>
    <row r="901" ht="36.75" hidden="1" customHeight="1" x14ac:dyDescent="0.3"/>
    <row r="902" ht="36.75" hidden="1" customHeight="1" x14ac:dyDescent="0.3"/>
    <row r="903" ht="36.75" hidden="1" customHeight="1" x14ac:dyDescent="0.3"/>
    <row r="904" ht="36.75" hidden="1" customHeight="1" x14ac:dyDescent="0.3"/>
    <row r="905" ht="36.75" hidden="1" customHeight="1" x14ac:dyDescent="0.3"/>
    <row r="906" ht="36.75" hidden="1" customHeight="1" x14ac:dyDescent="0.3"/>
    <row r="907" ht="36.75" hidden="1" customHeight="1" x14ac:dyDescent="0.3"/>
    <row r="908" ht="36.75" hidden="1" customHeight="1" x14ac:dyDescent="0.3"/>
    <row r="909" ht="36.75" hidden="1" customHeight="1" x14ac:dyDescent="0.3"/>
    <row r="910" ht="36.75" hidden="1" customHeight="1" x14ac:dyDescent="0.3"/>
    <row r="911" ht="36.75" hidden="1" customHeight="1" x14ac:dyDescent="0.3"/>
    <row r="912" ht="36.75" hidden="1" customHeight="1" x14ac:dyDescent="0.3"/>
    <row r="913" ht="36.75" hidden="1" customHeight="1" x14ac:dyDescent="0.3"/>
    <row r="914" ht="36.75" hidden="1" customHeight="1" x14ac:dyDescent="0.3"/>
    <row r="915" ht="36.75" hidden="1" customHeight="1" x14ac:dyDescent="0.3"/>
    <row r="916" ht="36.75" hidden="1" customHeight="1" x14ac:dyDescent="0.3"/>
    <row r="917" ht="36.75" hidden="1" customHeight="1" x14ac:dyDescent="0.3"/>
    <row r="918" ht="36.75" hidden="1" customHeight="1" x14ac:dyDescent="0.3"/>
    <row r="919" ht="36.75" hidden="1" customHeight="1" x14ac:dyDescent="0.3"/>
    <row r="920" ht="36.75" hidden="1" customHeight="1" x14ac:dyDescent="0.3"/>
    <row r="921" ht="36.75" hidden="1" customHeight="1" x14ac:dyDescent="0.3"/>
    <row r="922" ht="36.75" hidden="1" customHeight="1" x14ac:dyDescent="0.3"/>
    <row r="923" ht="36.75" hidden="1" customHeight="1" x14ac:dyDescent="0.3"/>
    <row r="924" ht="36.75" hidden="1" customHeight="1" x14ac:dyDescent="0.3"/>
    <row r="925" ht="36.75" hidden="1" customHeight="1" x14ac:dyDescent="0.3"/>
    <row r="926" ht="36.75" hidden="1" customHeight="1" x14ac:dyDescent="0.3"/>
    <row r="927" ht="36.75" hidden="1" customHeight="1" x14ac:dyDescent="0.3"/>
    <row r="928" ht="36.75" hidden="1" customHeight="1" x14ac:dyDescent="0.3"/>
    <row r="929" ht="36.75" hidden="1" customHeight="1" x14ac:dyDescent="0.3"/>
    <row r="930" ht="36.75" hidden="1" customHeight="1" x14ac:dyDescent="0.3"/>
    <row r="931" ht="36.75" hidden="1" customHeight="1" x14ac:dyDescent="0.3"/>
    <row r="932" ht="36.75" hidden="1" customHeight="1" x14ac:dyDescent="0.3"/>
    <row r="933" ht="36.75" hidden="1" customHeight="1" x14ac:dyDescent="0.3"/>
    <row r="934" ht="36.75" hidden="1" customHeight="1" x14ac:dyDescent="0.3"/>
    <row r="935" ht="36.75" hidden="1" customHeight="1" x14ac:dyDescent="0.3"/>
    <row r="936" ht="36.75" hidden="1" customHeight="1" x14ac:dyDescent="0.3"/>
    <row r="937" ht="36.75" hidden="1" customHeight="1" x14ac:dyDescent="0.3"/>
    <row r="938" ht="36.75" hidden="1" customHeight="1" x14ac:dyDescent="0.3"/>
    <row r="939" ht="36.75" hidden="1" customHeight="1" x14ac:dyDescent="0.3"/>
    <row r="940" ht="36.75" hidden="1" customHeight="1" x14ac:dyDescent="0.3"/>
    <row r="941" ht="36.75" hidden="1" customHeight="1" x14ac:dyDescent="0.3"/>
    <row r="942" ht="36.75" hidden="1" customHeight="1" x14ac:dyDescent="0.3"/>
  </sheetData>
  <mergeCells count="6">
    <mergeCell ref="A293:B293"/>
    <mergeCell ref="A3:A4"/>
    <mergeCell ref="B3:B4"/>
    <mergeCell ref="C3:C4"/>
    <mergeCell ref="A1:C1"/>
    <mergeCell ref="A2:C2"/>
  </mergeCells>
  <conditionalFormatting sqref="C218 C225:C226 C222 C214 C228 C220 C187 C216 C229:IV229">
    <cfRule type="containsBlanks" dxfId="9" priority="18">
      <formula>LEN(TRIM(C187))=0</formula>
    </cfRule>
  </conditionalFormatting>
  <conditionalFormatting sqref="C239">
    <cfRule type="containsBlanks" dxfId="8" priority="15">
      <formula>LEN(TRIM(C239))=0</formula>
    </cfRule>
  </conditionalFormatting>
  <conditionalFormatting sqref="C235">
    <cfRule type="containsBlanks" dxfId="7" priority="14">
      <formula>LEN(TRIM(C235))=0</formula>
    </cfRule>
  </conditionalFormatting>
  <conditionalFormatting sqref="B233:C233">
    <cfRule type="containsBlanks" dxfId="6" priority="12">
      <formula>LEN(TRIM(B233))=0</formula>
    </cfRule>
  </conditionalFormatting>
  <conditionalFormatting sqref="B235">
    <cfRule type="containsBlanks" dxfId="5" priority="8">
      <formula>LEN(TRIM(B235))=0</formula>
    </cfRule>
  </conditionalFormatting>
  <conditionalFormatting sqref="B237">
    <cfRule type="containsBlanks" dxfId="4" priority="7">
      <formula>LEN(TRIM(B237))=0</formula>
    </cfRule>
  </conditionalFormatting>
  <conditionalFormatting sqref="B239">
    <cfRule type="containsBlanks" dxfId="3" priority="6">
      <formula>LEN(TRIM(B239))=0</formula>
    </cfRule>
  </conditionalFormatting>
  <conditionalFormatting sqref="C237">
    <cfRule type="containsBlanks" dxfId="2" priority="4">
      <formula>LEN(TRIM(C237))=0</formula>
    </cfRule>
  </conditionalFormatting>
  <conditionalFormatting sqref="B232">
    <cfRule type="containsBlanks" dxfId="1" priority="3">
      <formula>LEN(TRIM(B232))=0</formula>
    </cfRule>
  </conditionalFormatting>
  <conditionalFormatting sqref="C232">
    <cfRule type="containsBlanks" dxfId="0"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67 C265 C42 C283 C238 C66 C227 C188:C191 C221 C174:C176 C172 C23:C25 C20:C21 C107:C109 C182:C186 C17:C18 C8:C14 C32 C34 C81:C84 C73:C77 C45:C46 C285 C56 C115:C118 C236 C36 C38:C40 C60:C64 C68:C71 C86:C88 C90:C96 C111:C113 C98:C101 C120:C125 C127:C134 C136:C143 C149:C151 C168 C153:C158 C161:C165 C145:C147 C170 C193:C201 C204 C207 C215 C178 C217 C211 C223 C213 C219 C230 C234 C249:C252 C240:C241 C245:C246 C255:C257 C261 C270:C271 C275:C277 C280:C281 C103:C105 C289:C291">
      <formula1>0</formula1>
    </dataValidation>
  </dataValidations>
  <printOptions horizontalCentered="1" gridLines="1"/>
  <pageMargins left="0.78740157480314965" right="0.55118110236220474" top="0.48" bottom="0.43307086614173229" header="0.39370078740157483" footer="0.23622047244094491"/>
  <pageSetup scale="81" orientation="portrait" r:id="rId1"/>
  <headerFooter>
    <oddFooter xml:space="preserve">&amp;L&amp;"-,Cursiva"          Ejercicio Fiscal 2017&amp;RPágina &amp;P de &amp;N&amp;K00+000----------- &amp;K01+000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19"/>
  <sheetViews>
    <sheetView zoomScale="75" zoomScaleNormal="75" zoomScalePageLayoutView="90" workbookViewId="0">
      <pane xSplit="2" ySplit="4" topLeftCell="J415" activePane="bottomRight" state="frozen"/>
      <selection pane="topRight" activeCell="C1" sqref="C1"/>
      <selection pane="bottomLeft" activeCell="A5" sqref="A5"/>
      <selection pane="bottomRight" activeCell="N3" sqref="N1:N1048576"/>
    </sheetView>
  </sheetViews>
  <sheetFormatPr baseColWidth="10" defaultColWidth="0" defaultRowHeight="0" customHeight="1" zeroHeight="1" x14ac:dyDescent="0.3"/>
  <cols>
    <col min="1" max="1" width="8.44140625" style="202" customWidth="1"/>
    <col min="2" max="2" width="55.109375" style="203" customWidth="1"/>
    <col min="3" max="4" width="17.6640625" style="204" customWidth="1"/>
    <col min="5" max="5" width="20.5546875" style="204" customWidth="1"/>
    <col min="6" max="6" width="19.109375" style="204" customWidth="1"/>
    <col min="7" max="7" width="18.6640625" style="204" customWidth="1"/>
    <col min="8" max="8" width="17.6640625" style="204" customWidth="1"/>
    <col min="9" max="9" width="18.6640625" style="204" customWidth="1"/>
    <col min="10" max="10" width="17.6640625" style="204" customWidth="1"/>
    <col min="11" max="11" width="20.109375" style="204" customWidth="1"/>
    <col min="12" max="13" width="17.6640625" style="204" customWidth="1"/>
    <col min="14" max="14" width="11.44140625" style="33" hidden="1" customWidth="1"/>
    <col min="15" max="27" width="0" style="33" hidden="1" customWidth="1"/>
    <col min="28" max="28" width="0" style="33" hidden="1"/>
    <col min="29" max="16384" width="11.44140625" style="33" hidden="1"/>
  </cols>
  <sheetData>
    <row r="1" spans="1:14" customFormat="1" ht="33" customHeight="1" x14ac:dyDescent="0.3">
      <c r="A1" s="674" t="s">
        <v>672</v>
      </c>
      <c r="B1" s="675"/>
      <c r="C1" s="675"/>
      <c r="D1" s="675"/>
      <c r="E1" s="675"/>
      <c r="F1" s="675"/>
      <c r="G1" s="675"/>
      <c r="H1" s="675"/>
      <c r="I1" s="675"/>
      <c r="J1" s="675"/>
      <c r="K1" s="675"/>
      <c r="L1" s="675"/>
      <c r="M1" s="675"/>
    </row>
    <row r="2" spans="1:14" customFormat="1" ht="16.5" customHeight="1" x14ac:dyDescent="0.4">
      <c r="A2" s="676" t="str">
        <f>'Objetivos PMD'!$B$3</f>
        <v>Municipio:  DIF Totatiche, Jalisco</v>
      </c>
      <c r="B2" s="677"/>
      <c r="C2" s="677"/>
      <c r="D2" s="677"/>
      <c r="E2" s="677"/>
      <c r="F2" s="677"/>
      <c r="G2" s="677"/>
      <c r="H2" s="677"/>
      <c r="I2" s="677"/>
      <c r="J2" s="677"/>
      <c r="K2" s="677"/>
      <c r="L2" s="677"/>
      <c r="M2" s="677"/>
    </row>
    <row r="3" spans="1:14" s="135" customFormat="1" ht="21" customHeight="1" x14ac:dyDescent="0.3">
      <c r="A3" s="681" t="s">
        <v>673</v>
      </c>
      <c r="B3" s="683" t="s">
        <v>2</v>
      </c>
      <c r="C3" s="672" t="s">
        <v>120</v>
      </c>
      <c r="D3" s="672" t="s">
        <v>122</v>
      </c>
      <c r="E3" s="685" t="s">
        <v>674</v>
      </c>
      <c r="F3" s="686"/>
      <c r="G3" s="686"/>
      <c r="H3" s="687"/>
      <c r="I3" s="669" t="s">
        <v>124</v>
      </c>
      <c r="J3" s="670"/>
      <c r="K3" s="671" t="s">
        <v>121</v>
      </c>
      <c r="L3" s="671" t="s">
        <v>675</v>
      </c>
      <c r="M3" s="679" t="s">
        <v>676</v>
      </c>
    </row>
    <row r="4" spans="1:14" s="135" customFormat="1" ht="49.5" customHeight="1" x14ac:dyDescent="0.3">
      <c r="A4" s="682"/>
      <c r="B4" s="684"/>
      <c r="C4" s="673"/>
      <c r="D4" s="673"/>
      <c r="E4" s="290" t="s">
        <v>677</v>
      </c>
      <c r="F4" s="291" t="s">
        <v>678</v>
      </c>
      <c r="G4" s="291" t="s">
        <v>679</v>
      </c>
      <c r="H4" s="292" t="s">
        <v>618</v>
      </c>
      <c r="I4" s="293" t="s">
        <v>680</v>
      </c>
      <c r="J4" s="293" t="s">
        <v>618</v>
      </c>
      <c r="K4" s="670"/>
      <c r="L4" s="678"/>
      <c r="M4" s="680"/>
    </row>
    <row r="5" spans="1:14" s="134" customFormat="1" ht="25.5" customHeight="1" x14ac:dyDescent="0.3">
      <c r="A5" s="286">
        <v>1000</v>
      </c>
      <c r="B5" s="287" t="s">
        <v>131</v>
      </c>
      <c r="C5" s="276">
        <f t="shared" ref="C5:L5" si="0">C6+C11+C16+C25+C30+C37+C39</f>
        <v>1065899</v>
      </c>
      <c r="D5" s="276">
        <f>D6+D11+D16+D25+D30+D37+D39</f>
        <v>0</v>
      </c>
      <c r="E5" s="276">
        <f t="shared" si="0"/>
        <v>0</v>
      </c>
      <c r="F5" s="276">
        <f t="shared" si="0"/>
        <v>0</v>
      </c>
      <c r="G5" s="276">
        <f t="shared" si="0"/>
        <v>0</v>
      </c>
      <c r="H5" s="276">
        <f t="shared" si="0"/>
        <v>0</v>
      </c>
      <c r="I5" s="276">
        <f t="shared" si="0"/>
        <v>0</v>
      </c>
      <c r="J5" s="276">
        <f t="shared" si="0"/>
        <v>0</v>
      </c>
      <c r="K5" s="276">
        <f t="shared" si="0"/>
        <v>0</v>
      </c>
      <c r="L5" s="276">
        <f t="shared" si="0"/>
        <v>0</v>
      </c>
      <c r="M5" s="276">
        <f>SUM(C5:L5)</f>
        <v>1065899</v>
      </c>
    </row>
    <row r="6" spans="1:14" customFormat="1" ht="25.5" customHeight="1" x14ac:dyDescent="0.3">
      <c r="A6" s="288">
        <v>1100</v>
      </c>
      <c r="B6" s="289" t="s">
        <v>681</v>
      </c>
      <c r="C6" s="277">
        <f>SUM(C7:C10)</f>
        <v>651419</v>
      </c>
      <c r="D6" s="277">
        <f>SUM(D7:D10)</f>
        <v>0</v>
      </c>
      <c r="E6" s="277">
        <f t="shared" ref="E6:L6" si="1">SUM(E7:E10)</f>
        <v>0</v>
      </c>
      <c r="F6" s="277">
        <f t="shared" si="1"/>
        <v>0</v>
      </c>
      <c r="G6" s="277">
        <f t="shared" si="1"/>
        <v>0</v>
      </c>
      <c r="H6" s="277">
        <f t="shared" si="1"/>
        <v>0</v>
      </c>
      <c r="I6" s="277">
        <f t="shared" si="1"/>
        <v>0</v>
      </c>
      <c r="J6" s="277">
        <f t="shared" si="1"/>
        <v>0</v>
      </c>
      <c r="K6" s="277">
        <f t="shared" si="1"/>
        <v>0</v>
      </c>
      <c r="L6" s="277">
        <f t="shared" si="1"/>
        <v>0</v>
      </c>
      <c r="M6" s="277">
        <f t="shared" ref="M6:M69" si="2">SUM(C6:L6)</f>
        <v>651419</v>
      </c>
      <c r="N6">
        <v>1</v>
      </c>
    </row>
    <row r="7" spans="1:14" customFormat="1" ht="25.5" customHeight="1" x14ac:dyDescent="0.3">
      <c r="A7" s="298">
        <v>111</v>
      </c>
      <c r="B7" s="294" t="s">
        <v>682</v>
      </c>
      <c r="C7" s="280">
        <v>0</v>
      </c>
      <c r="D7" s="280">
        <v>0</v>
      </c>
      <c r="E7" s="280">
        <v>0</v>
      </c>
      <c r="F7" s="280">
        <v>0</v>
      </c>
      <c r="G7" s="280">
        <v>0</v>
      </c>
      <c r="H7" s="280">
        <v>0</v>
      </c>
      <c r="I7" s="280">
        <v>0</v>
      </c>
      <c r="J7" s="280">
        <v>0</v>
      </c>
      <c r="K7" s="280">
        <v>0</v>
      </c>
      <c r="L7" s="280">
        <v>0</v>
      </c>
      <c r="M7" s="278">
        <f t="shared" si="2"/>
        <v>0</v>
      </c>
      <c r="N7">
        <v>2</v>
      </c>
    </row>
    <row r="8" spans="1:14" customFormat="1" ht="25.5" customHeight="1" x14ac:dyDescent="0.3">
      <c r="A8" s="298">
        <v>112</v>
      </c>
      <c r="B8" s="295" t="s">
        <v>683</v>
      </c>
      <c r="C8" s="280">
        <v>0</v>
      </c>
      <c r="D8" s="280">
        <v>0</v>
      </c>
      <c r="E8" s="280">
        <v>0</v>
      </c>
      <c r="F8" s="280">
        <v>0</v>
      </c>
      <c r="G8" s="280">
        <v>0</v>
      </c>
      <c r="H8" s="280">
        <v>0</v>
      </c>
      <c r="I8" s="280">
        <v>0</v>
      </c>
      <c r="J8" s="280">
        <v>0</v>
      </c>
      <c r="K8" s="280">
        <v>0</v>
      </c>
      <c r="L8" s="280">
        <v>0</v>
      </c>
      <c r="M8" s="278">
        <f t="shared" si="2"/>
        <v>0</v>
      </c>
      <c r="N8">
        <v>3</v>
      </c>
    </row>
    <row r="9" spans="1:14" customFormat="1" ht="25.5" customHeight="1" x14ac:dyDescent="0.3">
      <c r="A9" s="298">
        <v>113</v>
      </c>
      <c r="B9" s="295" t="s">
        <v>684</v>
      </c>
      <c r="C9" s="280">
        <v>651419</v>
      </c>
      <c r="D9" s="280">
        <v>0</v>
      </c>
      <c r="E9" s="280">
        <v>0</v>
      </c>
      <c r="F9" s="280">
        <v>0</v>
      </c>
      <c r="G9" s="280">
        <v>0</v>
      </c>
      <c r="H9" s="280">
        <v>0</v>
      </c>
      <c r="I9" s="280">
        <v>0</v>
      </c>
      <c r="J9" s="280">
        <v>0</v>
      </c>
      <c r="K9" s="280">
        <v>0</v>
      </c>
      <c r="L9" s="280">
        <v>0</v>
      </c>
      <c r="M9" s="278">
        <f t="shared" si="2"/>
        <v>651419</v>
      </c>
    </row>
    <row r="10" spans="1:14" customFormat="1" ht="25.5" customHeight="1" x14ac:dyDescent="0.3">
      <c r="A10" s="298">
        <v>114</v>
      </c>
      <c r="B10" s="295" t="s">
        <v>685</v>
      </c>
      <c r="C10" s="280">
        <v>0</v>
      </c>
      <c r="D10" s="280">
        <v>0</v>
      </c>
      <c r="E10" s="280">
        <v>0</v>
      </c>
      <c r="F10" s="280">
        <v>0</v>
      </c>
      <c r="G10" s="280">
        <v>0</v>
      </c>
      <c r="H10" s="280">
        <v>0</v>
      </c>
      <c r="I10" s="280">
        <v>0</v>
      </c>
      <c r="J10" s="280">
        <v>0</v>
      </c>
      <c r="K10" s="280">
        <v>0</v>
      </c>
      <c r="L10" s="280">
        <v>0</v>
      </c>
      <c r="M10" s="278">
        <f t="shared" si="2"/>
        <v>0</v>
      </c>
      <c r="N10">
        <v>101</v>
      </c>
    </row>
    <row r="11" spans="1:14" customFormat="1" ht="25.5" customHeight="1" x14ac:dyDescent="0.3">
      <c r="A11" s="288">
        <v>1200</v>
      </c>
      <c r="B11" s="289" t="s">
        <v>686</v>
      </c>
      <c r="C11" s="277">
        <f t="shared" ref="C11:L11" si="3">SUM(C12:C15)</f>
        <v>291480</v>
      </c>
      <c r="D11" s="277">
        <f>SUM(D12:D15)</f>
        <v>0</v>
      </c>
      <c r="E11" s="277">
        <f t="shared" si="3"/>
        <v>0</v>
      </c>
      <c r="F11" s="277">
        <f t="shared" si="3"/>
        <v>0</v>
      </c>
      <c r="G11" s="277">
        <f t="shared" si="3"/>
        <v>0</v>
      </c>
      <c r="H11" s="277">
        <f t="shared" si="3"/>
        <v>0</v>
      </c>
      <c r="I11" s="277">
        <f t="shared" si="3"/>
        <v>0</v>
      </c>
      <c r="J11" s="277">
        <f t="shared" si="3"/>
        <v>0</v>
      </c>
      <c r="K11" s="277">
        <f t="shared" si="3"/>
        <v>0</v>
      </c>
      <c r="L11" s="277">
        <f t="shared" si="3"/>
        <v>0</v>
      </c>
      <c r="M11" s="277">
        <f t="shared" si="2"/>
        <v>291480</v>
      </c>
      <c r="N11">
        <v>102</v>
      </c>
    </row>
    <row r="12" spans="1:14" customFormat="1" ht="25.5" customHeight="1" x14ac:dyDescent="0.3">
      <c r="A12" s="298">
        <v>121</v>
      </c>
      <c r="B12" s="295" t="s">
        <v>687</v>
      </c>
      <c r="C12" s="280">
        <v>0</v>
      </c>
      <c r="D12" s="280">
        <v>0</v>
      </c>
      <c r="E12" s="280">
        <v>0</v>
      </c>
      <c r="F12" s="280">
        <v>0</v>
      </c>
      <c r="G12" s="280">
        <v>0</v>
      </c>
      <c r="H12" s="280">
        <v>0</v>
      </c>
      <c r="I12" s="280">
        <v>0</v>
      </c>
      <c r="J12" s="280">
        <v>0</v>
      </c>
      <c r="K12" s="280">
        <v>0</v>
      </c>
      <c r="L12" s="280">
        <v>0</v>
      </c>
      <c r="M12" s="278">
        <f t="shared" si="2"/>
        <v>0</v>
      </c>
      <c r="N12">
        <v>103</v>
      </c>
    </row>
    <row r="13" spans="1:14" customFormat="1" ht="25.5" customHeight="1" x14ac:dyDescent="0.3">
      <c r="A13" s="298">
        <v>122</v>
      </c>
      <c r="B13" s="295" t="s">
        <v>688</v>
      </c>
      <c r="C13" s="280">
        <v>291480</v>
      </c>
      <c r="D13" s="280">
        <v>0</v>
      </c>
      <c r="E13" s="280">
        <v>0</v>
      </c>
      <c r="F13" s="280">
        <v>0</v>
      </c>
      <c r="G13" s="280">
        <v>0</v>
      </c>
      <c r="H13" s="280">
        <v>0</v>
      </c>
      <c r="I13" s="280">
        <v>0</v>
      </c>
      <c r="J13" s="280">
        <v>0</v>
      </c>
      <c r="K13" s="280">
        <v>0</v>
      </c>
      <c r="L13" s="280">
        <v>0</v>
      </c>
      <c r="M13" s="278">
        <f t="shared" si="2"/>
        <v>291480</v>
      </c>
      <c r="N13">
        <v>104</v>
      </c>
    </row>
    <row r="14" spans="1:14" customFormat="1" ht="25.5" customHeight="1" x14ac:dyDescent="0.3">
      <c r="A14" s="298">
        <v>123</v>
      </c>
      <c r="B14" s="295" t="s">
        <v>689</v>
      </c>
      <c r="C14" s="280">
        <v>0</v>
      </c>
      <c r="D14" s="280">
        <v>0</v>
      </c>
      <c r="E14" s="280">
        <v>0</v>
      </c>
      <c r="F14" s="280">
        <v>0</v>
      </c>
      <c r="G14" s="280">
        <v>0</v>
      </c>
      <c r="H14" s="280">
        <v>0</v>
      </c>
      <c r="I14" s="280">
        <v>0</v>
      </c>
      <c r="J14" s="280">
        <v>0</v>
      </c>
      <c r="K14" s="280">
        <v>0</v>
      </c>
      <c r="L14" s="280">
        <v>0</v>
      </c>
      <c r="M14" s="278">
        <f t="shared" si="2"/>
        <v>0</v>
      </c>
      <c r="N14">
        <v>105</v>
      </c>
    </row>
    <row r="15" spans="1:14" customFormat="1" ht="39" customHeight="1" x14ac:dyDescent="0.3">
      <c r="A15" s="298">
        <v>124</v>
      </c>
      <c r="B15" s="295" t="s">
        <v>690</v>
      </c>
      <c r="C15" s="280">
        <v>0</v>
      </c>
      <c r="D15" s="280">
        <v>0</v>
      </c>
      <c r="E15" s="280">
        <v>0</v>
      </c>
      <c r="F15" s="280">
        <v>0</v>
      </c>
      <c r="G15" s="280">
        <v>0</v>
      </c>
      <c r="H15" s="280">
        <v>0</v>
      </c>
      <c r="I15" s="280">
        <v>0</v>
      </c>
      <c r="J15" s="280">
        <v>0</v>
      </c>
      <c r="K15" s="280">
        <v>0</v>
      </c>
      <c r="L15" s="280">
        <v>0</v>
      </c>
      <c r="M15" s="278">
        <f t="shared" si="2"/>
        <v>0</v>
      </c>
      <c r="N15">
        <v>106</v>
      </c>
    </row>
    <row r="16" spans="1:14" customFormat="1" ht="25.5" customHeight="1" x14ac:dyDescent="0.3">
      <c r="A16" s="288">
        <v>1300</v>
      </c>
      <c r="B16" s="289" t="s">
        <v>691</v>
      </c>
      <c r="C16" s="277">
        <f>SUM(C17:C24)</f>
        <v>123000</v>
      </c>
      <c r="D16" s="277">
        <f>SUM(D17:D24)</f>
        <v>0</v>
      </c>
      <c r="E16" s="277">
        <f t="shared" ref="E16:L16" si="4">SUM(E17:E24)</f>
        <v>0</v>
      </c>
      <c r="F16" s="277">
        <f t="shared" si="4"/>
        <v>0</v>
      </c>
      <c r="G16" s="277">
        <f t="shared" si="4"/>
        <v>0</v>
      </c>
      <c r="H16" s="277">
        <f t="shared" si="4"/>
        <v>0</v>
      </c>
      <c r="I16" s="277">
        <f t="shared" si="4"/>
        <v>0</v>
      </c>
      <c r="J16" s="277">
        <f t="shared" si="4"/>
        <v>0</v>
      </c>
      <c r="K16" s="277">
        <f t="shared" si="4"/>
        <v>0</v>
      </c>
      <c r="L16" s="277">
        <f t="shared" si="4"/>
        <v>0</v>
      </c>
      <c r="M16" s="277">
        <f t="shared" si="2"/>
        <v>123000</v>
      </c>
      <c r="N16">
        <v>199</v>
      </c>
    </row>
    <row r="17" spans="1:14" customFormat="1" ht="25.5" customHeight="1" x14ac:dyDescent="0.3">
      <c r="A17" s="298">
        <v>131</v>
      </c>
      <c r="B17" s="295" t="s">
        <v>692</v>
      </c>
      <c r="C17" s="280">
        <v>0</v>
      </c>
      <c r="D17" s="280">
        <v>0</v>
      </c>
      <c r="E17" s="280">
        <v>0</v>
      </c>
      <c r="F17" s="280">
        <v>0</v>
      </c>
      <c r="G17" s="280">
        <v>0</v>
      </c>
      <c r="H17" s="280">
        <v>0</v>
      </c>
      <c r="I17" s="280">
        <v>0</v>
      </c>
      <c r="J17" s="280">
        <v>0</v>
      </c>
      <c r="K17" s="280">
        <v>0</v>
      </c>
      <c r="L17" s="280">
        <v>0</v>
      </c>
      <c r="M17" s="278">
        <f t="shared" si="2"/>
        <v>0</v>
      </c>
    </row>
    <row r="18" spans="1:14" customFormat="1" ht="25.5" customHeight="1" x14ac:dyDescent="0.3">
      <c r="A18" s="298">
        <v>132</v>
      </c>
      <c r="B18" s="295" t="s">
        <v>693</v>
      </c>
      <c r="C18" s="280">
        <v>123000</v>
      </c>
      <c r="D18" s="280">
        <v>0</v>
      </c>
      <c r="E18" s="280">
        <v>0</v>
      </c>
      <c r="F18" s="280">
        <v>0</v>
      </c>
      <c r="G18" s="280">
        <v>0</v>
      </c>
      <c r="H18" s="280">
        <v>0</v>
      </c>
      <c r="I18" s="280">
        <v>0</v>
      </c>
      <c r="J18" s="280">
        <v>0</v>
      </c>
      <c r="K18" s="280">
        <v>0</v>
      </c>
      <c r="L18" s="280">
        <v>0</v>
      </c>
      <c r="M18" s="278">
        <f t="shared" si="2"/>
        <v>123000</v>
      </c>
      <c r="N18" s="33" t="s">
        <v>694</v>
      </c>
    </row>
    <row r="19" spans="1:14" customFormat="1" ht="25.5" customHeight="1" x14ac:dyDescent="0.3">
      <c r="A19" s="298">
        <v>133</v>
      </c>
      <c r="B19" s="295" t="s">
        <v>695</v>
      </c>
      <c r="C19" s="280">
        <v>0</v>
      </c>
      <c r="D19" s="280">
        <v>0</v>
      </c>
      <c r="E19" s="280">
        <v>0</v>
      </c>
      <c r="F19" s="280">
        <v>0</v>
      </c>
      <c r="G19" s="280">
        <v>0</v>
      </c>
      <c r="H19" s="280">
        <v>0</v>
      </c>
      <c r="I19" s="280">
        <v>0</v>
      </c>
      <c r="J19" s="280">
        <v>0</v>
      </c>
      <c r="K19" s="280">
        <v>0</v>
      </c>
      <c r="L19" s="280">
        <v>0</v>
      </c>
      <c r="M19" s="278">
        <f t="shared" si="2"/>
        <v>0</v>
      </c>
      <c r="N19">
        <v>201</v>
      </c>
    </row>
    <row r="20" spans="1:14" customFormat="1" ht="25.5" customHeight="1" x14ac:dyDescent="0.3">
      <c r="A20" s="298">
        <v>134</v>
      </c>
      <c r="B20" s="295" t="s">
        <v>696</v>
      </c>
      <c r="C20" s="280">
        <v>0</v>
      </c>
      <c r="D20" s="280">
        <v>0</v>
      </c>
      <c r="E20" s="280">
        <v>0</v>
      </c>
      <c r="F20" s="280">
        <v>0</v>
      </c>
      <c r="G20" s="280">
        <v>0</v>
      </c>
      <c r="H20" s="280">
        <v>0</v>
      </c>
      <c r="I20" s="280">
        <v>0</v>
      </c>
      <c r="J20" s="280">
        <v>0</v>
      </c>
      <c r="K20" s="280">
        <v>0</v>
      </c>
      <c r="L20" s="280">
        <v>0</v>
      </c>
      <c r="M20" s="278">
        <f t="shared" si="2"/>
        <v>0</v>
      </c>
      <c r="N20">
        <v>203</v>
      </c>
    </row>
    <row r="21" spans="1:14" customFormat="1" ht="25.5" customHeight="1" x14ac:dyDescent="0.3">
      <c r="A21" s="298">
        <v>135</v>
      </c>
      <c r="B21" s="295" t="s">
        <v>697</v>
      </c>
      <c r="C21" s="280">
        <v>0</v>
      </c>
      <c r="D21" s="280">
        <v>0</v>
      </c>
      <c r="E21" s="280">
        <v>0</v>
      </c>
      <c r="F21" s="280">
        <v>0</v>
      </c>
      <c r="G21" s="280">
        <v>0</v>
      </c>
      <c r="H21" s="280">
        <v>0</v>
      </c>
      <c r="I21" s="280">
        <v>0</v>
      </c>
      <c r="J21" s="280">
        <v>0</v>
      </c>
      <c r="K21" s="280">
        <v>0</v>
      </c>
      <c r="L21" s="280">
        <v>0</v>
      </c>
      <c r="M21" s="278">
        <f t="shared" si="2"/>
        <v>0</v>
      </c>
      <c r="N21">
        <v>205</v>
      </c>
    </row>
    <row r="22" spans="1:14" customFormat="1" ht="27.6" x14ac:dyDescent="0.3">
      <c r="A22" s="298">
        <v>136</v>
      </c>
      <c r="B22" s="295" t="s">
        <v>698</v>
      </c>
      <c r="C22" s="280">
        <v>0</v>
      </c>
      <c r="D22" s="280">
        <v>0</v>
      </c>
      <c r="E22" s="280">
        <v>0</v>
      </c>
      <c r="F22" s="280">
        <v>0</v>
      </c>
      <c r="G22" s="280">
        <v>0</v>
      </c>
      <c r="H22" s="280">
        <v>0</v>
      </c>
      <c r="I22" s="280">
        <v>0</v>
      </c>
      <c r="J22" s="280">
        <v>0</v>
      </c>
      <c r="K22" s="280">
        <v>0</v>
      </c>
      <c r="L22" s="280">
        <v>0</v>
      </c>
      <c r="M22" s="278">
        <f t="shared" si="2"/>
        <v>0</v>
      </c>
      <c r="N22">
        <v>207</v>
      </c>
    </row>
    <row r="23" spans="1:14" customFormat="1" ht="25.5" customHeight="1" x14ac:dyDescent="0.3">
      <c r="A23" s="298">
        <v>137</v>
      </c>
      <c r="B23" s="295" t="s">
        <v>699</v>
      </c>
      <c r="C23" s="280">
        <v>0</v>
      </c>
      <c r="D23" s="280">
        <v>0</v>
      </c>
      <c r="E23" s="280">
        <v>0</v>
      </c>
      <c r="F23" s="280">
        <v>0</v>
      </c>
      <c r="G23" s="280">
        <v>0</v>
      </c>
      <c r="H23" s="280">
        <v>0</v>
      </c>
      <c r="I23" s="280">
        <v>0</v>
      </c>
      <c r="J23" s="280">
        <v>0</v>
      </c>
      <c r="K23" s="280">
        <v>0</v>
      </c>
      <c r="L23" s="280">
        <v>0</v>
      </c>
      <c r="M23" s="278">
        <f t="shared" si="2"/>
        <v>0</v>
      </c>
      <c r="N23">
        <v>209</v>
      </c>
    </row>
    <row r="24" spans="1:14" customFormat="1" ht="27.6" x14ac:dyDescent="0.3">
      <c r="A24" s="298">
        <v>138</v>
      </c>
      <c r="B24" s="295" t="s">
        <v>700</v>
      </c>
      <c r="C24" s="280">
        <v>0</v>
      </c>
      <c r="D24" s="280">
        <v>0</v>
      </c>
      <c r="E24" s="280">
        <v>0</v>
      </c>
      <c r="F24" s="280">
        <v>0</v>
      </c>
      <c r="G24" s="280">
        <v>0</v>
      </c>
      <c r="H24" s="280">
        <v>0</v>
      </c>
      <c r="I24" s="280">
        <v>0</v>
      </c>
      <c r="J24" s="280">
        <v>0</v>
      </c>
      <c r="K24" s="280">
        <v>0</v>
      </c>
      <c r="L24" s="280">
        <v>0</v>
      </c>
      <c r="M24" s="278">
        <f t="shared" si="2"/>
        <v>0</v>
      </c>
      <c r="N24">
        <v>211</v>
      </c>
    </row>
    <row r="25" spans="1:14" customFormat="1" ht="25.5" customHeight="1" x14ac:dyDescent="0.3">
      <c r="A25" s="288">
        <v>1400</v>
      </c>
      <c r="B25" s="289" t="s">
        <v>701</v>
      </c>
      <c r="C25" s="277">
        <f t="shared" ref="C25:L25" si="5">SUM(C26:C29)</f>
        <v>0</v>
      </c>
      <c r="D25" s="277">
        <f>SUM(D26:D29)</f>
        <v>0</v>
      </c>
      <c r="E25" s="277">
        <f t="shared" si="5"/>
        <v>0</v>
      </c>
      <c r="F25" s="277">
        <f t="shared" si="5"/>
        <v>0</v>
      </c>
      <c r="G25" s="277">
        <f t="shared" si="5"/>
        <v>0</v>
      </c>
      <c r="H25" s="277">
        <f t="shared" si="5"/>
        <v>0</v>
      </c>
      <c r="I25" s="277">
        <f t="shared" si="5"/>
        <v>0</v>
      </c>
      <c r="J25" s="277">
        <f t="shared" si="5"/>
        <v>0</v>
      </c>
      <c r="K25" s="277">
        <f t="shared" si="5"/>
        <v>0</v>
      </c>
      <c r="L25" s="277">
        <f t="shared" si="5"/>
        <v>0</v>
      </c>
      <c r="M25" s="277">
        <f t="shared" si="2"/>
        <v>0</v>
      </c>
      <c r="N25">
        <v>213</v>
      </c>
    </row>
    <row r="26" spans="1:14" customFormat="1" ht="25.5" customHeight="1" x14ac:dyDescent="0.3">
      <c r="A26" s="298">
        <v>141</v>
      </c>
      <c r="B26" s="295" t="s">
        <v>702</v>
      </c>
      <c r="C26" s="280">
        <v>0</v>
      </c>
      <c r="D26" s="280">
        <v>0</v>
      </c>
      <c r="E26" s="280">
        <v>0</v>
      </c>
      <c r="F26" s="280">
        <v>0</v>
      </c>
      <c r="G26" s="280">
        <v>0</v>
      </c>
      <c r="H26" s="280">
        <v>0</v>
      </c>
      <c r="I26" s="280">
        <v>0</v>
      </c>
      <c r="J26" s="280">
        <v>0</v>
      </c>
      <c r="K26" s="280">
        <v>0</v>
      </c>
      <c r="L26" s="280">
        <v>0</v>
      </c>
      <c r="M26" s="278">
        <f t="shared" si="2"/>
        <v>0</v>
      </c>
      <c r="N26">
        <v>215</v>
      </c>
    </row>
    <row r="27" spans="1:14" customFormat="1" ht="25.5" customHeight="1" x14ac:dyDescent="0.3">
      <c r="A27" s="298">
        <v>142</v>
      </c>
      <c r="B27" s="295" t="s">
        <v>703</v>
      </c>
      <c r="C27" s="280">
        <v>0</v>
      </c>
      <c r="D27" s="280">
        <v>0</v>
      </c>
      <c r="E27" s="280">
        <v>0</v>
      </c>
      <c r="F27" s="280">
        <v>0</v>
      </c>
      <c r="G27" s="280">
        <v>0</v>
      </c>
      <c r="H27" s="280">
        <v>0</v>
      </c>
      <c r="I27" s="280">
        <v>0</v>
      </c>
      <c r="J27" s="280">
        <v>0</v>
      </c>
      <c r="K27" s="280">
        <v>0</v>
      </c>
      <c r="L27" s="280">
        <v>0</v>
      </c>
      <c r="M27" s="278">
        <f t="shared" si="2"/>
        <v>0</v>
      </c>
      <c r="N27">
        <v>217</v>
      </c>
    </row>
    <row r="28" spans="1:14" customFormat="1" ht="25.5" customHeight="1" x14ac:dyDescent="0.3">
      <c r="A28" s="298">
        <v>143</v>
      </c>
      <c r="B28" s="295" t="s">
        <v>704</v>
      </c>
      <c r="C28" s="280">
        <v>0</v>
      </c>
      <c r="D28" s="280">
        <v>0</v>
      </c>
      <c r="E28" s="280">
        <v>0</v>
      </c>
      <c r="F28" s="280">
        <v>0</v>
      </c>
      <c r="G28" s="280">
        <v>0</v>
      </c>
      <c r="H28" s="280">
        <v>0</v>
      </c>
      <c r="I28" s="280">
        <v>0</v>
      </c>
      <c r="J28" s="280">
        <v>0</v>
      </c>
      <c r="K28" s="280">
        <v>0</v>
      </c>
      <c r="L28" s="280">
        <v>0</v>
      </c>
      <c r="M28" s="278">
        <f t="shared" si="2"/>
        <v>0</v>
      </c>
      <c r="N28">
        <v>219</v>
      </c>
    </row>
    <row r="29" spans="1:14" customFormat="1" ht="25.5" customHeight="1" x14ac:dyDescent="0.3">
      <c r="A29" s="298">
        <v>144</v>
      </c>
      <c r="B29" s="295" t="s">
        <v>705</v>
      </c>
      <c r="C29" s="280">
        <v>0</v>
      </c>
      <c r="D29" s="280">
        <v>0</v>
      </c>
      <c r="E29" s="280">
        <v>0</v>
      </c>
      <c r="F29" s="280">
        <v>0</v>
      </c>
      <c r="G29" s="280">
        <v>0</v>
      </c>
      <c r="H29" s="280">
        <v>0</v>
      </c>
      <c r="I29" s="280">
        <v>0</v>
      </c>
      <c r="J29" s="280">
        <v>0</v>
      </c>
      <c r="K29" s="280">
        <v>0</v>
      </c>
      <c r="L29" s="280">
        <v>0</v>
      </c>
      <c r="M29" s="278">
        <f t="shared" si="2"/>
        <v>0</v>
      </c>
      <c r="N29">
        <v>221</v>
      </c>
    </row>
    <row r="30" spans="1:14" customFormat="1" ht="25.5" customHeight="1" x14ac:dyDescent="0.3">
      <c r="A30" s="288">
        <v>1500</v>
      </c>
      <c r="B30" s="289" t="s">
        <v>706</v>
      </c>
      <c r="C30" s="277">
        <f t="shared" ref="C30:L30" si="6">SUM(C31:C36)</f>
        <v>0</v>
      </c>
      <c r="D30" s="277">
        <f>SUM(D31:D36)</f>
        <v>0</v>
      </c>
      <c r="E30" s="277">
        <f t="shared" si="6"/>
        <v>0</v>
      </c>
      <c r="F30" s="277">
        <f t="shared" si="6"/>
        <v>0</v>
      </c>
      <c r="G30" s="277">
        <f t="shared" si="6"/>
        <v>0</v>
      </c>
      <c r="H30" s="277">
        <f t="shared" si="6"/>
        <v>0</v>
      </c>
      <c r="I30" s="277">
        <f t="shared" si="6"/>
        <v>0</v>
      </c>
      <c r="J30" s="277">
        <f t="shared" si="6"/>
        <v>0</v>
      </c>
      <c r="K30" s="277">
        <f t="shared" si="6"/>
        <v>0</v>
      </c>
      <c r="L30" s="277">
        <f t="shared" si="6"/>
        <v>0</v>
      </c>
      <c r="M30" s="277">
        <f t="shared" si="2"/>
        <v>0</v>
      </c>
      <c r="N30">
        <v>223</v>
      </c>
    </row>
    <row r="31" spans="1:14" customFormat="1" ht="25.5" customHeight="1" x14ac:dyDescent="0.3">
      <c r="A31" s="298">
        <v>151</v>
      </c>
      <c r="B31" s="295" t="s">
        <v>707</v>
      </c>
      <c r="C31" s="280">
        <v>0</v>
      </c>
      <c r="D31" s="280">
        <v>0</v>
      </c>
      <c r="E31" s="280">
        <v>0</v>
      </c>
      <c r="F31" s="280">
        <v>0</v>
      </c>
      <c r="G31" s="280">
        <v>0</v>
      </c>
      <c r="H31" s="280">
        <v>0</v>
      </c>
      <c r="I31" s="280">
        <v>0</v>
      </c>
      <c r="J31" s="280">
        <v>0</v>
      </c>
      <c r="K31" s="280">
        <v>0</v>
      </c>
      <c r="L31" s="280">
        <v>0</v>
      </c>
      <c r="M31" s="278">
        <f t="shared" si="2"/>
        <v>0</v>
      </c>
      <c r="N31">
        <v>225</v>
      </c>
    </row>
    <row r="32" spans="1:14" customFormat="1" ht="25.5" customHeight="1" x14ac:dyDescent="0.3">
      <c r="A32" s="298">
        <v>152</v>
      </c>
      <c r="B32" s="295" t="s">
        <v>562</v>
      </c>
      <c r="C32" s="280">
        <v>0</v>
      </c>
      <c r="D32" s="280">
        <v>0</v>
      </c>
      <c r="E32" s="280">
        <v>0</v>
      </c>
      <c r="F32" s="280">
        <v>0</v>
      </c>
      <c r="G32" s="280">
        <v>0</v>
      </c>
      <c r="H32" s="280">
        <v>0</v>
      </c>
      <c r="I32" s="280">
        <v>0</v>
      </c>
      <c r="J32" s="280">
        <v>0</v>
      </c>
      <c r="K32" s="280">
        <v>0</v>
      </c>
      <c r="L32" s="280">
        <v>0</v>
      </c>
      <c r="M32" s="278">
        <f t="shared" si="2"/>
        <v>0</v>
      </c>
      <c r="N32">
        <v>227</v>
      </c>
    </row>
    <row r="33" spans="1:14" customFormat="1" ht="25.5" customHeight="1" x14ac:dyDescent="0.3">
      <c r="A33" s="298">
        <v>153</v>
      </c>
      <c r="B33" s="295" t="s">
        <v>708</v>
      </c>
      <c r="C33" s="280">
        <v>0</v>
      </c>
      <c r="D33" s="280">
        <v>0</v>
      </c>
      <c r="E33" s="280">
        <v>0</v>
      </c>
      <c r="F33" s="280">
        <v>0</v>
      </c>
      <c r="G33" s="280">
        <v>0</v>
      </c>
      <c r="H33" s="280">
        <v>0</v>
      </c>
      <c r="I33" s="280">
        <v>0</v>
      </c>
      <c r="J33" s="280">
        <v>0</v>
      </c>
      <c r="K33" s="280">
        <v>0</v>
      </c>
      <c r="L33" s="280">
        <v>0</v>
      </c>
      <c r="M33" s="278">
        <f t="shared" si="2"/>
        <v>0</v>
      </c>
      <c r="N33">
        <v>229</v>
      </c>
    </row>
    <row r="34" spans="1:14" customFormat="1" ht="25.5" customHeight="1" x14ac:dyDescent="0.3">
      <c r="A34" s="298">
        <v>154</v>
      </c>
      <c r="B34" s="295" t="s">
        <v>709</v>
      </c>
      <c r="C34" s="280">
        <v>0</v>
      </c>
      <c r="D34" s="280">
        <v>0</v>
      </c>
      <c r="E34" s="280">
        <v>0</v>
      </c>
      <c r="F34" s="280">
        <v>0</v>
      </c>
      <c r="G34" s="280">
        <v>0</v>
      </c>
      <c r="H34" s="280">
        <v>0</v>
      </c>
      <c r="I34" s="280">
        <v>0</v>
      </c>
      <c r="J34" s="280">
        <v>0</v>
      </c>
      <c r="K34" s="280">
        <v>0</v>
      </c>
      <c r="L34" s="280">
        <v>0</v>
      </c>
      <c r="M34" s="278">
        <f t="shared" si="2"/>
        <v>0</v>
      </c>
      <c r="N34" s="33" t="s">
        <v>710</v>
      </c>
    </row>
    <row r="35" spans="1:14" customFormat="1" ht="25.5" customHeight="1" x14ac:dyDescent="0.3">
      <c r="A35" s="298">
        <v>155</v>
      </c>
      <c r="B35" s="295" t="s">
        <v>711</v>
      </c>
      <c r="C35" s="280">
        <v>0</v>
      </c>
      <c r="D35" s="280">
        <v>0</v>
      </c>
      <c r="E35" s="280">
        <v>0</v>
      </c>
      <c r="F35" s="280">
        <v>0</v>
      </c>
      <c r="G35" s="280">
        <v>0</v>
      </c>
      <c r="H35" s="280">
        <v>0</v>
      </c>
      <c r="I35" s="280">
        <v>0</v>
      </c>
      <c r="J35" s="280">
        <v>0</v>
      </c>
      <c r="K35" s="280">
        <v>0</v>
      </c>
      <c r="L35" s="280">
        <v>0</v>
      </c>
      <c r="M35" s="278">
        <f t="shared" si="2"/>
        <v>0</v>
      </c>
      <c r="N35">
        <v>202</v>
      </c>
    </row>
    <row r="36" spans="1:14" customFormat="1" ht="25.5" customHeight="1" x14ac:dyDescent="0.3">
      <c r="A36" s="298">
        <v>159</v>
      </c>
      <c r="B36" s="295" t="s">
        <v>712</v>
      </c>
      <c r="C36" s="280">
        <v>0</v>
      </c>
      <c r="D36" s="280">
        <v>0</v>
      </c>
      <c r="E36" s="280">
        <v>0</v>
      </c>
      <c r="F36" s="280">
        <v>0</v>
      </c>
      <c r="G36" s="280">
        <v>0</v>
      </c>
      <c r="H36" s="280">
        <v>0</v>
      </c>
      <c r="I36" s="280">
        <v>0</v>
      </c>
      <c r="J36" s="280">
        <v>0</v>
      </c>
      <c r="K36" s="280">
        <v>0</v>
      </c>
      <c r="L36" s="280">
        <v>0</v>
      </c>
      <c r="M36" s="278">
        <f t="shared" si="2"/>
        <v>0</v>
      </c>
      <c r="N36">
        <v>204</v>
      </c>
    </row>
    <row r="37" spans="1:14" customFormat="1" ht="25.5" customHeight="1" x14ac:dyDescent="0.3">
      <c r="A37" s="288">
        <v>1600</v>
      </c>
      <c r="B37" s="251" t="s">
        <v>713</v>
      </c>
      <c r="C37" s="277">
        <f t="shared" ref="C37:L37" si="7">SUM(C38)</f>
        <v>0</v>
      </c>
      <c r="D37" s="277">
        <f t="shared" si="7"/>
        <v>0</v>
      </c>
      <c r="E37" s="277">
        <f t="shared" si="7"/>
        <v>0</v>
      </c>
      <c r="F37" s="277">
        <f t="shared" si="7"/>
        <v>0</v>
      </c>
      <c r="G37" s="277">
        <f t="shared" si="7"/>
        <v>0</v>
      </c>
      <c r="H37" s="277">
        <f t="shared" si="7"/>
        <v>0</v>
      </c>
      <c r="I37" s="277">
        <f t="shared" si="7"/>
        <v>0</v>
      </c>
      <c r="J37" s="277">
        <f t="shared" si="7"/>
        <v>0</v>
      </c>
      <c r="K37" s="277">
        <f t="shared" si="7"/>
        <v>0</v>
      </c>
      <c r="L37" s="277">
        <f t="shared" si="7"/>
        <v>0</v>
      </c>
      <c r="M37" s="277">
        <f t="shared" si="2"/>
        <v>0</v>
      </c>
      <c r="N37">
        <v>206</v>
      </c>
    </row>
    <row r="38" spans="1:14" customFormat="1" ht="30" customHeight="1" x14ac:dyDescent="0.3">
      <c r="A38" s="298">
        <v>161</v>
      </c>
      <c r="B38" s="295" t="s">
        <v>714</v>
      </c>
      <c r="C38" s="280">
        <v>0</v>
      </c>
      <c r="D38" s="280">
        <v>0</v>
      </c>
      <c r="E38" s="280">
        <v>0</v>
      </c>
      <c r="F38" s="280">
        <v>0</v>
      </c>
      <c r="G38" s="280">
        <v>0</v>
      </c>
      <c r="H38" s="280">
        <v>0</v>
      </c>
      <c r="I38" s="280">
        <v>0</v>
      </c>
      <c r="J38" s="280">
        <v>0</v>
      </c>
      <c r="K38" s="280">
        <v>0</v>
      </c>
      <c r="L38" s="280">
        <v>0</v>
      </c>
      <c r="M38" s="278">
        <f t="shared" si="2"/>
        <v>0</v>
      </c>
      <c r="N38">
        <v>208</v>
      </c>
    </row>
    <row r="39" spans="1:14" customFormat="1" ht="25.5" customHeight="1" x14ac:dyDescent="0.3">
      <c r="A39" s="299">
        <v>1700</v>
      </c>
      <c r="B39" s="289" t="s">
        <v>715</v>
      </c>
      <c r="C39" s="277">
        <f t="shared" ref="C39:L39" si="8">SUM(C40:C41)</f>
        <v>0</v>
      </c>
      <c r="D39" s="277">
        <f>SUM(D40:D41)</f>
        <v>0</v>
      </c>
      <c r="E39" s="277">
        <f t="shared" si="8"/>
        <v>0</v>
      </c>
      <c r="F39" s="277">
        <f t="shared" si="8"/>
        <v>0</v>
      </c>
      <c r="G39" s="277">
        <f t="shared" si="8"/>
        <v>0</v>
      </c>
      <c r="H39" s="277">
        <f t="shared" si="8"/>
        <v>0</v>
      </c>
      <c r="I39" s="277">
        <f t="shared" si="8"/>
        <v>0</v>
      </c>
      <c r="J39" s="277">
        <f t="shared" si="8"/>
        <v>0</v>
      </c>
      <c r="K39" s="277">
        <f t="shared" si="8"/>
        <v>0</v>
      </c>
      <c r="L39" s="277">
        <f t="shared" si="8"/>
        <v>0</v>
      </c>
      <c r="M39" s="277">
        <f t="shared" si="2"/>
        <v>0</v>
      </c>
      <c r="N39">
        <v>210</v>
      </c>
    </row>
    <row r="40" spans="1:14" customFormat="1" ht="25.5" customHeight="1" x14ac:dyDescent="0.3">
      <c r="A40" s="298">
        <v>171</v>
      </c>
      <c r="B40" s="295" t="s">
        <v>716</v>
      </c>
      <c r="C40" s="280">
        <v>0</v>
      </c>
      <c r="D40" s="280">
        <v>0</v>
      </c>
      <c r="E40" s="280">
        <v>0</v>
      </c>
      <c r="F40" s="280">
        <v>0</v>
      </c>
      <c r="G40" s="280">
        <v>0</v>
      </c>
      <c r="H40" s="280">
        <v>0</v>
      </c>
      <c r="I40" s="280">
        <v>0</v>
      </c>
      <c r="J40" s="280">
        <v>0</v>
      </c>
      <c r="K40" s="280">
        <v>0</v>
      </c>
      <c r="L40" s="280">
        <v>0</v>
      </c>
      <c r="M40" s="278">
        <f t="shared" si="2"/>
        <v>0</v>
      </c>
      <c r="N40">
        <v>212</v>
      </c>
    </row>
    <row r="41" spans="1:14" customFormat="1" ht="25.5" customHeight="1" x14ac:dyDescent="0.3">
      <c r="A41" s="298">
        <v>172</v>
      </c>
      <c r="B41" s="295" t="s">
        <v>717</v>
      </c>
      <c r="C41" s="280">
        <v>0</v>
      </c>
      <c r="D41" s="280">
        <v>0</v>
      </c>
      <c r="E41" s="280">
        <v>0</v>
      </c>
      <c r="F41" s="280">
        <v>0</v>
      </c>
      <c r="G41" s="280">
        <v>0</v>
      </c>
      <c r="H41" s="280">
        <v>0</v>
      </c>
      <c r="I41" s="280">
        <v>0</v>
      </c>
      <c r="J41" s="280">
        <v>0</v>
      </c>
      <c r="K41" s="280">
        <v>0</v>
      </c>
      <c r="L41" s="280">
        <v>0</v>
      </c>
      <c r="M41" s="278">
        <f t="shared" si="2"/>
        <v>0</v>
      </c>
      <c r="N41">
        <v>214</v>
      </c>
    </row>
    <row r="42" spans="1:14" customFormat="1" ht="25.5" customHeight="1" x14ac:dyDescent="0.3">
      <c r="A42" s="286">
        <v>2000</v>
      </c>
      <c r="B42" s="287" t="s">
        <v>139</v>
      </c>
      <c r="C42" s="276">
        <f t="shared" ref="C42:L42" si="9">C43+C52+C56+C66+C76+C84+C87+C93+C97</f>
        <v>208000</v>
      </c>
      <c r="D42" s="276">
        <f>D43+D52+D56+D66+D76+D84+D87+D93+D97</f>
        <v>0</v>
      </c>
      <c r="E42" s="276">
        <f t="shared" si="9"/>
        <v>0</v>
      </c>
      <c r="F42" s="276">
        <f t="shared" si="9"/>
        <v>0</v>
      </c>
      <c r="G42" s="276">
        <f t="shared" si="9"/>
        <v>0</v>
      </c>
      <c r="H42" s="276">
        <f t="shared" si="9"/>
        <v>0</v>
      </c>
      <c r="I42" s="276">
        <f t="shared" si="9"/>
        <v>0</v>
      </c>
      <c r="J42" s="276">
        <f t="shared" si="9"/>
        <v>0</v>
      </c>
      <c r="K42" s="276">
        <f t="shared" si="9"/>
        <v>0</v>
      </c>
      <c r="L42" s="276">
        <f t="shared" si="9"/>
        <v>0</v>
      </c>
      <c r="M42" s="276">
        <f t="shared" si="2"/>
        <v>208000</v>
      </c>
      <c r="N42">
        <v>216</v>
      </c>
    </row>
    <row r="43" spans="1:14" customFormat="1" ht="28.8" x14ac:dyDescent="0.3">
      <c r="A43" s="288">
        <v>2100</v>
      </c>
      <c r="B43" s="289" t="s">
        <v>718</v>
      </c>
      <c r="C43" s="277">
        <f t="shared" ref="C43:L43" si="10">SUM(C44:C51)</f>
        <v>36000</v>
      </c>
      <c r="D43" s="277">
        <f>SUM(D44:D51)</f>
        <v>0</v>
      </c>
      <c r="E43" s="277">
        <f t="shared" si="10"/>
        <v>0</v>
      </c>
      <c r="F43" s="277">
        <f t="shared" si="10"/>
        <v>0</v>
      </c>
      <c r="G43" s="277">
        <f t="shared" si="10"/>
        <v>0</v>
      </c>
      <c r="H43" s="277">
        <f t="shared" si="10"/>
        <v>0</v>
      </c>
      <c r="I43" s="277">
        <f t="shared" si="10"/>
        <v>0</v>
      </c>
      <c r="J43" s="277">
        <f t="shared" si="10"/>
        <v>0</v>
      </c>
      <c r="K43" s="277">
        <f t="shared" si="10"/>
        <v>0</v>
      </c>
      <c r="L43" s="277">
        <f t="shared" si="10"/>
        <v>0</v>
      </c>
      <c r="M43" s="277">
        <f t="shared" si="2"/>
        <v>36000</v>
      </c>
      <c r="N43">
        <v>224</v>
      </c>
    </row>
    <row r="44" spans="1:14" customFormat="1" ht="25.5" customHeight="1" x14ac:dyDescent="0.3">
      <c r="A44" s="298">
        <v>211</v>
      </c>
      <c r="B44" s="295" t="s">
        <v>719</v>
      </c>
      <c r="C44" s="280">
        <v>23000</v>
      </c>
      <c r="D44" s="280">
        <v>0</v>
      </c>
      <c r="E44" s="280">
        <v>0</v>
      </c>
      <c r="F44" s="280">
        <v>0</v>
      </c>
      <c r="G44" s="280">
        <v>0</v>
      </c>
      <c r="H44" s="280">
        <v>0</v>
      </c>
      <c r="I44" s="280">
        <v>0</v>
      </c>
      <c r="J44" s="280">
        <v>0</v>
      </c>
      <c r="K44" s="280">
        <v>0</v>
      </c>
      <c r="L44" s="280">
        <v>0</v>
      </c>
      <c r="M44" s="278">
        <f t="shared" si="2"/>
        <v>23000</v>
      </c>
      <c r="N44">
        <v>226</v>
      </c>
    </row>
    <row r="45" spans="1:14" customFormat="1" ht="25.5" customHeight="1" x14ac:dyDescent="0.3">
      <c r="A45" s="298">
        <v>212</v>
      </c>
      <c r="B45" s="295" t="s">
        <v>720</v>
      </c>
      <c r="C45" s="280">
        <v>8000</v>
      </c>
      <c r="D45" s="280">
        <v>0</v>
      </c>
      <c r="E45" s="280">
        <v>0</v>
      </c>
      <c r="F45" s="280">
        <v>0</v>
      </c>
      <c r="G45" s="280">
        <v>0</v>
      </c>
      <c r="H45" s="280">
        <v>0</v>
      </c>
      <c r="I45" s="280">
        <v>0</v>
      </c>
      <c r="J45" s="280">
        <v>0</v>
      </c>
      <c r="K45" s="280">
        <v>0</v>
      </c>
      <c r="L45" s="280">
        <v>0</v>
      </c>
      <c r="M45" s="278">
        <f t="shared" si="2"/>
        <v>8000</v>
      </c>
      <c r="N45">
        <v>228</v>
      </c>
    </row>
    <row r="46" spans="1:14" customFormat="1" ht="25.5" customHeight="1" x14ac:dyDescent="0.3">
      <c r="A46" s="298">
        <v>213</v>
      </c>
      <c r="B46" s="295" t="s">
        <v>721</v>
      </c>
      <c r="C46" s="280">
        <v>0</v>
      </c>
      <c r="D46" s="280">
        <v>0</v>
      </c>
      <c r="E46" s="280">
        <v>0</v>
      </c>
      <c r="F46" s="280">
        <v>0</v>
      </c>
      <c r="G46" s="280">
        <v>0</v>
      </c>
      <c r="H46" s="280">
        <v>0</v>
      </c>
      <c r="I46" s="280">
        <v>0</v>
      </c>
      <c r="J46" s="280">
        <v>0</v>
      </c>
      <c r="K46" s="280">
        <v>0</v>
      </c>
      <c r="L46" s="280">
        <v>0</v>
      </c>
      <c r="M46" s="278">
        <f t="shared" si="2"/>
        <v>0</v>
      </c>
      <c r="N46">
        <v>230</v>
      </c>
    </row>
    <row r="47" spans="1:14" customFormat="1" ht="34.5" customHeight="1" x14ac:dyDescent="0.3">
      <c r="A47" s="298">
        <v>214</v>
      </c>
      <c r="B47" s="295" t="s">
        <v>722</v>
      </c>
      <c r="C47" s="280">
        <v>0</v>
      </c>
      <c r="D47" s="280">
        <v>0</v>
      </c>
      <c r="E47" s="280">
        <v>0</v>
      </c>
      <c r="F47" s="280">
        <v>0</v>
      </c>
      <c r="G47" s="280">
        <v>0</v>
      </c>
      <c r="H47" s="280">
        <v>0</v>
      </c>
      <c r="I47" s="280">
        <v>0</v>
      </c>
      <c r="J47" s="280">
        <v>0</v>
      </c>
      <c r="K47" s="280">
        <v>0</v>
      </c>
      <c r="L47" s="280">
        <v>0</v>
      </c>
      <c r="M47" s="278">
        <f t="shared" si="2"/>
        <v>0</v>
      </c>
    </row>
    <row r="48" spans="1:14" customFormat="1" ht="25.5" customHeight="1" x14ac:dyDescent="0.3">
      <c r="A48" s="298">
        <v>215</v>
      </c>
      <c r="B48" s="295" t="s">
        <v>723</v>
      </c>
      <c r="C48" s="280">
        <v>0</v>
      </c>
      <c r="D48" s="280">
        <v>0</v>
      </c>
      <c r="E48" s="280">
        <v>0</v>
      </c>
      <c r="F48" s="280">
        <v>0</v>
      </c>
      <c r="G48" s="280">
        <v>0</v>
      </c>
      <c r="H48" s="280">
        <v>0</v>
      </c>
      <c r="I48" s="280">
        <v>0</v>
      </c>
      <c r="J48" s="280">
        <v>0</v>
      </c>
      <c r="K48" s="280">
        <v>0</v>
      </c>
      <c r="L48" s="280">
        <v>0</v>
      </c>
      <c r="M48" s="278">
        <f t="shared" si="2"/>
        <v>0</v>
      </c>
      <c r="N48">
        <v>301</v>
      </c>
    </row>
    <row r="49" spans="1:14" customFormat="1" ht="25.5" customHeight="1" x14ac:dyDescent="0.3">
      <c r="A49" s="298">
        <v>216</v>
      </c>
      <c r="B49" s="295" t="s">
        <v>724</v>
      </c>
      <c r="C49" s="280">
        <v>5000</v>
      </c>
      <c r="D49" s="280">
        <v>0</v>
      </c>
      <c r="E49" s="280">
        <v>0</v>
      </c>
      <c r="F49" s="280">
        <v>0</v>
      </c>
      <c r="G49" s="280">
        <v>0</v>
      </c>
      <c r="H49" s="280">
        <v>0</v>
      </c>
      <c r="I49" s="280">
        <v>0</v>
      </c>
      <c r="J49" s="280">
        <v>0</v>
      </c>
      <c r="K49" s="280">
        <v>0</v>
      </c>
      <c r="L49" s="280">
        <v>0</v>
      </c>
      <c r="M49" s="278">
        <f t="shared" si="2"/>
        <v>5000</v>
      </c>
      <c r="N49">
        <v>302</v>
      </c>
    </row>
    <row r="50" spans="1:14" customFormat="1" ht="25.5" customHeight="1" x14ac:dyDescent="0.3">
      <c r="A50" s="298">
        <v>217</v>
      </c>
      <c r="B50" s="295" t="s">
        <v>725</v>
      </c>
      <c r="C50" s="280">
        <v>0</v>
      </c>
      <c r="D50" s="280">
        <v>0</v>
      </c>
      <c r="E50" s="280">
        <v>0</v>
      </c>
      <c r="F50" s="280">
        <v>0</v>
      </c>
      <c r="G50" s="280">
        <v>0</v>
      </c>
      <c r="H50" s="280">
        <v>0</v>
      </c>
      <c r="I50" s="280">
        <v>0</v>
      </c>
      <c r="J50" s="280">
        <v>0</v>
      </c>
      <c r="K50" s="280">
        <v>0</v>
      </c>
      <c r="L50" s="280">
        <v>0</v>
      </c>
      <c r="M50" s="278">
        <f t="shared" si="2"/>
        <v>0</v>
      </c>
      <c r="N50">
        <v>303</v>
      </c>
    </row>
    <row r="51" spans="1:14" customFormat="1" ht="39.75" customHeight="1" x14ac:dyDescent="0.3">
      <c r="A51" s="298">
        <v>218</v>
      </c>
      <c r="B51" s="295" t="s">
        <v>726</v>
      </c>
      <c r="C51" s="280">
        <v>0</v>
      </c>
      <c r="D51" s="280">
        <v>0</v>
      </c>
      <c r="E51" s="280">
        <v>0</v>
      </c>
      <c r="F51" s="280">
        <v>0</v>
      </c>
      <c r="G51" s="280">
        <v>0</v>
      </c>
      <c r="H51" s="280">
        <v>0</v>
      </c>
      <c r="I51" s="280">
        <v>0</v>
      </c>
      <c r="J51" s="280">
        <v>0</v>
      </c>
      <c r="K51" s="280">
        <v>0</v>
      </c>
      <c r="L51" s="280">
        <v>0</v>
      </c>
      <c r="M51" s="278">
        <f t="shared" si="2"/>
        <v>0</v>
      </c>
      <c r="N51">
        <v>304</v>
      </c>
    </row>
    <row r="52" spans="1:14" customFormat="1" ht="25.5" customHeight="1" x14ac:dyDescent="0.3">
      <c r="A52" s="288">
        <v>2200</v>
      </c>
      <c r="B52" s="289" t="s">
        <v>727</v>
      </c>
      <c r="C52" s="277">
        <f t="shared" ref="C52:L52" si="11">SUM(C53:C55)</f>
        <v>15000</v>
      </c>
      <c r="D52" s="277">
        <f>SUM(D53:D55)</f>
        <v>0</v>
      </c>
      <c r="E52" s="277">
        <f t="shared" si="11"/>
        <v>0</v>
      </c>
      <c r="F52" s="277">
        <f t="shared" si="11"/>
        <v>0</v>
      </c>
      <c r="G52" s="277">
        <f t="shared" si="11"/>
        <v>0</v>
      </c>
      <c r="H52" s="277">
        <f t="shared" si="11"/>
        <v>0</v>
      </c>
      <c r="I52" s="277">
        <f t="shared" si="11"/>
        <v>0</v>
      </c>
      <c r="J52" s="277">
        <f t="shared" si="11"/>
        <v>0</v>
      </c>
      <c r="K52" s="277">
        <f t="shared" si="11"/>
        <v>0</v>
      </c>
      <c r="L52" s="277">
        <f t="shared" si="11"/>
        <v>0</v>
      </c>
      <c r="M52" s="277">
        <f t="shared" si="2"/>
        <v>15000</v>
      </c>
      <c r="N52">
        <v>305</v>
      </c>
    </row>
    <row r="53" spans="1:14" customFormat="1" ht="25.5" customHeight="1" x14ac:dyDescent="0.3">
      <c r="A53" s="298">
        <v>221</v>
      </c>
      <c r="B53" s="295" t="s">
        <v>728</v>
      </c>
      <c r="C53" s="280">
        <v>11000</v>
      </c>
      <c r="D53" s="280">
        <v>0</v>
      </c>
      <c r="E53" s="280">
        <v>0</v>
      </c>
      <c r="F53" s="280">
        <v>0</v>
      </c>
      <c r="G53" s="280">
        <v>0</v>
      </c>
      <c r="H53" s="280">
        <v>0</v>
      </c>
      <c r="I53" s="280">
        <v>0</v>
      </c>
      <c r="J53" s="280">
        <v>0</v>
      </c>
      <c r="K53" s="280">
        <v>0</v>
      </c>
      <c r="L53" s="280">
        <v>0</v>
      </c>
      <c r="M53" s="278">
        <f t="shared" si="2"/>
        <v>11000</v>
      </c>
      <c r="N53">
        <v>306</v>
      </c>
    </row>
    <row r="54" spans="1:14" customFormat="1" ht="25.5" customHeight="1" x14ac:dyDescent="0.3">
      <c r="A54" s="298">
        <v>222</v>
      </c>
      <c r="B54" s="295" t="s">
        <v>729</v>
      </c>
      <c r="C54" s="280">
        <v>0</v>
      </c>
      <c r="D54" s="280">
        <v>0</v>
      </c>
      <c r="E54" s="280">
        <v>0</v>
      </c>
      <c r="F54" s="280">
        <v>0</v>
      </c>
      <c r="G54" s="280">
        <v>0</v>
      </c>
      <c r="H54" s="280">
        <v>0</v>
      </c>
      <c r="I54" s="280">
        <v>0</v>
      </c>
      <c r="J54" s="280">
        <v>0</v>
      </c>
      <c r="K54" s="280">
        <v>0</v>
      </c>
      <c r="L54" s="280">
        <v>0</v>
      </c>
      <c r="M54" s="278">
        <f t="shared" si="2"/>
        <v>0</v>
      </c>
      <c r="N54">
        <v>307</v>
      </c>
    </row>
    <row r="55" spans="1:14" customFormat="1" ht="25.5" customHeight="1" x14ac:dyDescent="0.3">
      <c r="A55" s="298">
        <v>223</v>
      </c>
      <c r="B55" s="295" t="s">
        <v>730</v>
      </c>
      <c r="C55" s="280">
        <v>4000</v>
      </c>
      <c r="D55" s="280">
        <v>0</v>
      </c>
      <c r="E55" s="280">
        <v>0</v>
      </c>
      <c r="F55" s="280">
        <v>0</v>
      </c>
      <c r="G55" s="280">
        <v>0</v>
      </c>
      <c r="H55" s="280">
        <v>0</v>
      </c>
      <c r="I55" s="280">
        <v>0</v>
      </c>
      <c r="J55" s="280">
        <v>0</v>
      </c>
      <c r="K55" s="280">
        <v>0</v>
      </c>
      <c r="L55" s="280">
        <v>0</v>
      </c>
      <c r="M55" s="278">
        <f t="shared" si="2"/>
        <v>4000</v>
      </c>
      <c r="N55">
        <v>308</v>
      </c>
    </row>
    <row r="56" spans="1:14" customFormat="1" ht="28.8" x14ac:dyDescent="0.3">
      <c r="A56" s="288">
        <v>2300</v>
      </c>
      <c r="B56" s="289" t="s">
        <v>731</v>
      </c>
      <c r="C56" s="277">
        <f t="shared" ref="C56:L56" si="12">SUM(C57:C65)</f>
        <v>0</v>
      </c>
      <c r="D56" s="277">
        <f>SUM(D57:D65)</f>
        <v>0</v>
      </c>
      <c r="E56" s="277">
        <f t="shared" si="12"/>
        <v>0</v>
      </c>
      <c r="F56" s="277">
        <f t="shared" si="12"/>
        <v>0</v>
      </c>
      <c r="G56" s="277">
        <f t="shared" si="12"/>
        <v>0</v>
      </c>
      <c r="H56" s="277">
        <f t="shared" si="12"/>
        <v>0</v>
      </c>
      <c r="I56" s="277">
        <f t="shared" si="12"/>
        <v>0</v>
      </c>
      <c r="J56" s="277">
        <f t="shared" si="12"/>
        <v>0</v>
      </c>
      <c r="K56" s="277">
        <f t="shared" si="12"/>
        <v>0</v>
      </c>
      <c r="L56" s="277">
        <f t="shared" si="12"/>
        <v>0</v>
      </c>
      <c r="M56" s="277">
        <f t="shared" si="2"/>
        <v>0</v>
      </c>
      <c r="N56">
        <v>309</v>
      </c>
    </row>
    <row r="57" spans="1:14" customFormat="1" ht="27.6" x14ac:dyDescent="0.3">
      <c r="A57" s="298">
        <v>231</v>
      </c>
      <c r="B57" s="295" t="s">
        <v>732</v>
      </c>
      <c r="C57" s="280">
        <v>0</v>
      </c>
      <c r="D57" s="280">
        <v>0</v>
      </c>
      <c r="E57" s="280">
        <v>0</v>
      </c>
      <c r="F57" s="280">
        <v>0</v>
      </c>
      <c r="G57" s="280">
        <v>0</v>
      </c>
      <c r="H57" s="280">
        <v>0</v>
      </c>
      <c r="I57" s="280">
        <v>0</v>
      </c>
      <c r="J57" s="280">
        <v>0</v>
      </c>
      <c r="K57" s="280">
        <v>0</v>
      </c>
      <c r="L57" s="280">
        <v>0</v>
      </c>
      <c r="M57" s="278">
        <f t="shared" si="2"/>
        <v>0</v>
      </c>
      <c r="N57">
        <v>310</v>
      </c>
    </row>
    <row r="58" spans="1:14" customFormat="1" ht="25.5" customHeight="1" x14ac:dyDescent="0.3">
      <c r="A58" s="298">
        <v>232</v>
      </c>
      <c r="B58" s="295" t="s">
        <v>733</v>
      </c>
      <c r="C58" s="280">
        <v>0</v>
      </c>
      <c r="D58" s="280">
        <v>0</v>
      </c>
      <c r="E58" s="280">
        <v>0</v>
      </c>
      <c r="F58" s="280">
        <v>0</v>
      </c>
      <c r="G58" s="280">
        <v>0</v>
      </c>
      <c r="H58" s="280">
        <v>0</v>
      </c>
      <c r="I58" s="280">
        <v>0</v>
      </c>
      <c r="J58" s="280">
        <v>0</v>
      </c>
      <c r="K58" s="280">
        <v>0</v>
      </c>
      <c r="L58" s="280">
        <v>0</v>
      </c>
      <c r="M58" s="278">
        <f t="shared" si="2"/>
        <v>0</v>
      </c>
      <c r="N58">
        <v>311</v>
      </c>
    </row>
    <row r="59" spans="1:14" customFormat="1" ht="27.6" x14ac:dyDescent="0.3">
      <c r="A59" s="298">
        <v>233</v>
      </c>
      <c r="B59" s="295" t="s">
        <v>734</v>
      </c>
      <c r="C59" s="280">
        <v>0</v>
      </c>
      <c r="D59" s="280">
        <v>0</v>
      </c>
      <c r="E59" s="280">
        <v>0</v>
      </c>
      <c r="F59" s="280">
        <v>0</v>
      </c>
      <c r="G59" s="280">
        <v>0</v>
      </c>
      <c r="H59" s="280">
        <v>0</v>
      </c>
      <c r="I59" s="280">
        <v>0</v>
      </c>
      <c r="J59" s="280">
        <v>0</v>
      </c>
      <c r="K59" s="280">
        <v>0</v>
      </c>
      <c r="L59" s="280">
        <v>0</v>
      </c>
      <c r="M59" s="278">
        <f t="shared" si="2"/>
        <v>0</v>
      </c>
      <c r="N59">
        <v>312</v>
      </c>
    </row>
    <row r="60" spans="1:14" customFormat="1" ht="27.6" x14ac:dyDescent="0.3">
      <c r="A60" s="298">
        <v>234</v>
      </c>
      <c r="B60" s="295" t="s">
        <v>735</v>
      </c>
      <c r="C60" s="280">
        <v>0</v>
      </c>
      <c r="D60" s="280">
        <v>0</v>
      </c>
      <c r="E60" s="280">
        <v>0</v>
      </c>
      <c r="F60" s="280">
        <v>0</v>
      </c>
      <c r="G60" s="280">
        <v>0</v>
      </c>
      <c r="H60" s="280">
        <v>0</v>
      </c>
      <c r="I60" s="280">
        <v>0</v>
      </c>
      <c r="J60" s="280">
        <v>0</v>
      </c>
      <c r="K60" s="280">
        <v>0</v>
      </c>
      <c r="L60" s="280">
        <v>0</v>
      </c>
      <c r="M60" s="278">
        <f t="shared" si="2"/>
        <v>0</v>
      </c>
      <c r="N60">
        <v>313</v>
      </c>
    </row>
    <row r="61" spans="1:14" customFormat="1" ht="27.6" x14ac:dyDescent="0.3">
      <c r="A61" s="298">
        <v>235</v>
      </c>
      <c r="B61" s="295" t="s">
        <v>736</v>
      </c>
      <c r="C61" s="280">
        <v>0</v>
      </c>
      <c r="D61" s="280">
        <v>0</v>
      </c>
      <c r="E61" s="280">
        <v>0</v>
      </c>
      <c r="F61" s="280">
        <v>0</v>
      </c>
      <c r="G61" s="280">
        <v>0</v>
      </c>
      <c r="H61" s="280">
        <v>0</v>
      </c>
      <c r="I61" s="280">
        <v>0</v>
      </c>
      <c r="J61" s="280">
        <v>0</v>
      </c>
      <c r="K61" s="280">
        <v>0</v>
      </c>
      <c r="L61" s="280">
        <v>0</v>
      </c>
      <c r="M61" s="278">
        <f t="shared" si="2"/>
        <v>0</v>
      </c>
      <c r="N61">
        <v>314</v>
      </c>
    </row>
    <row r="62" spans="1:14" customFormat="1" ht="27.6" x14ac:dyDescent="0.3">
      <c r="A62" s="298">
        <v>236</v>
      </c>
      <c r="B62" s="295" t="s">
        <v>737</v>
      </c>
      <c r="C62" s="280">
        <v>0</v>
      </c>
      <c r="D62" s="280">
        <v>0</v>
      </c>
      <c r="E62" s="280">
        <v>0</v>
      </c>
      <c r="F62" s="280">
        <v>0</v>
      </c>
      <c r="G62" s="280">
        <v>0</v>
      </c>
      <c r="H62" s="280">
        <v>0</v>
      </c>
      <c r="I62" s="280">
        <v>0</v>
      </c>
      <c r="J62" s="280">
        <v>0</v>
      </c>
      <c r="K62" s="280">
        <v>0</v>
      </c>
      <c r="L62" s="280">
        <v>0</v>
      </c>
      <c r="M62" s="278">
        <f t="shared" si="2"/>
        <v>0</v>
      </c>
      <c r="N62">
        <v>315</v>
      </c>
    </row>
    <row r="63" spans="1:14" customFormat="1" ht="27.6" x14ac:dyDescent="0.3">
      <c r="A63" s="298">
        <v>237</v>
      </c>
      <c r="B63" s="295" t="s">
        <v>738</v>
      </c>
      <c r="C63" s="280">
        <v>0</v>
      </c>
      <c r="D63" s="280">
        <v>0</v>
      </c>
      <c r="E63" s="280">
        <v>0</v>
      </c>
      <c r="F63" s="280">
        <v>0</v>
      </c>
      <c r="G63" s="280">
        <v>0</v>
      </c>
      <c r="H63" s="280">
        <v>0</v>
      </c>
      <c r="I63" s="280">
        <v>0</v>
      </c>
      <c r="J63" s="280">
        <v>0</v>
      </c>
      <c r="K63" s="280">
        <v>0</v>
      </c>
      <c r="L63" s="280">
        <v>0</v>
      </c>
      <c r="M63" s="278">
        <f t="shared" si="2"/>
        <v>0</v>
      </c>
      <c r="N63">
        <v>316</v>
      </c>
    </row>
    <row r="64" spans="1:14" customFormat="1" ht="25.5" customHeight="1" x14ac:dyDescent="0.3">
      <c r="A64" s="298">
        <v>238</v>
      </c>
      <c r="B64" s="295" t="s">
        <v>739</v>
      </c>
      <c r="C64" s="280">
        <v>0</v>
      </c>
      <c r="D64" s="280">
        <v>0</v>
      </c>
      <c r="E64" s="280">
        <v>0</v>
      </c>
      <c r="F64" s="280">
        <v>0</v>
      </c>
      <c r="G64" s="280">
        <v>0</v>
      </c>
      <c r="H64" s="280">
        <v>0</v>
      </c>
      <c r="I64" s="280">
        <v>0</v>
      </c>
      <c r="J64" s="280">
        <v>0</v>
      </c>
      <c r="K64" s="280">
        <v>0</v>
      </c>
      <c r="L64" s="280">
        <v>0</v>
      </c>
      <c r="M64" s="278">
        <f t="shared" si="2"/>
        <v>0</v>
      </c>
      <c r="N64">
        <v>317</v>
      </c>
    </row>
    <row r="65" spans="1:14" customFormat="1" ht="25.5" customHeight="1" x14ac:dyDescent="0.3">
      <c r="A65" s="298">
        <v>239</v>
      </c>
      <c r="B65" s="295" t="s">
        <v>740</v>
      </c>
      <c r="C65" s="280">
        <v>0</v>
      </c>
      <c r="D65" s="280">
        <v>0</v>
      </c>
      <c r="E65" s="280">
        <v>0</v>
      </c>
      <c r="F65" s="280">
        <v>0</v>
      </c>
      <c r="G65" s="280">
        <v>0</v>
      </c>
      <c r="H65" s="280">
        <v>0</v>
      </c>
      <c r="I65" s="280">
        <v>0</v>
      </c>
      <c r="J65" s="280">
        <v>0</v>
      </c>
      <c r="K65" s="280">
        <v>0</v>
      </c>
      <c r="L65" s="280">
        <v>0</v>
      </c>
      <c r="M65" s="278">
        <f t="shared" si="2"/>
        <v>0</v>
      </c>
      <c r="N65">
        <v>399</v>
      </c>
    </row>
    <row r="66" spans="1:14" customFormat="1" ht="28.8" x14ac:dyDescent="0.3">
      <c r="A66" s="288">
        <v>2400</v>
      </c>
      <c r="B66" s="289" t="s">
        <v>741</v>
      </c>
      <c r="C66" s="277">
        <f t="shared" ref="C66:L66" si="13">SUM(C67:C75)</f>
        <v>0</v>
      </c>
      <c r="D66" s="277">
        <f>SUM(D67:D75)</f>
        <v>0</v>
      </c>
      <c r="E66" s="277">
        <f t="shared" si="13"/>
        <v>0</v>
      </c>
      <c r="F66" s="277">
        <f t="shared" si="13"/>
        <v>0</v>
      </c>
      <c r="G66" s="277">
        <f t="shared" si="13"/>
        <v>0</v>
      </c>
      <c r="H66" s="277">
        <f t="shared" si="13"/>
        <v>0</v>
      </c>
      <c r="I66" s="277">
        <f t="shared" si="13"/>
        <v>0</v>
      </c>
      <c r="J66" s="277">
        <f t="shared" si="13"/>
        <v>0</v>
      </c>
      <c r="K66" s="277">
        <f t="shared" si="13"/>
        <v>0</v>
      </c>
      <c r="L66" s="277">
        <f t="shared" si="13"/>
        <v>0</v>
      </c>
      <c r="M66" s="277">
        <f t="shared" si="2"/>
        <v>0</v>
      </c>
    </row>
    <row r="67" spans="1:14" customFormat="1" ht="25.5" customHeight="1" x14ac:dyDescent="0.3">
      <c r="A67" s="298">
        <v>241</v>
      </c>
      <c r="B67" s="295" t="s">
        <v>742</v>
      </c>
      <c r="C67" s="280">
        <v>0</v>
      </c>
      <c r="D67" s="280">
        <v>0</v>
      </c>
      <c r="E67" s="280">
        <v>0</v>
      </c>
      <c r="F67" s="280">
        <v>0</v>
      </c>
      <c r="G67" s="280">
        <v>0</v>
      </c>
      <c r="H67" s="280">
        <v>0</v>
      </c>
      <c r="I67" s="280">
        <v>0</v>
      </c>
      <c r="J67" s="280">
        <v>0</v>
      </c>
      <c r="K67" s="280">
        <v>0</v>
      </c>
      <c r="L67" s="280">
        <v>0</v>
      </c>
      <c r="M67" s="278">
        <f t="shared" si="2"/>
        <v>0</v>
      </c>
      <c r="N67">
        <v>401</v>
      </c>
    </row>
    <row r="68" spans="1:14" customFormat="1" ht="25.5" customHeight="1" x14ac:dyDescent="0.3">
      <c r="A68" s="298">
        <v>242</v>
      </c>
      <c r="B68" s="295" t="s">
        <v>743</v>
      </c>
      <c r="C68" s="280">
        <v>0</v>
      </c>
      <c r="D68" s="280">
        <v>0</v>
      </c>
      <c r="E68" s="280">
        <v>0</v>
      </c>
      <c r="F68" s="280">
        <v>0</v>
      </c>
      <c r="G68" s="280">
        <v>0</v>
      </c>
      <c r="H68" s="280">
        <v>0</v>
      </c>
      <c r="I68" s="280">
        <v>0</v>
      </c>
      <c r="J68" s="280">
        <v>0</v>
      </c>
      <c r="K68" s="280">
        <v>0</v>
      </c>
      <c r="L68" s="280">
        <v>0</v>
      </c>
      <c r="M68" s="278">
        <f t="shared" si="2"/>
        <v>0</v>
      </c>
      <c r="N68">
        <v>402</v>
      </c>
    </row>
    <row r="69" spans="1:14" customFormat="1" ht="25.5" customHeight="1" x14ac:dyDescent="0.3">
      <c r="A69" s="298">
        <v>243</v>
      </c>
      <c r="B69" s="295" t="s">
        <v>744</v>
      </c>
      <c r="C69" s="280">
        <v>0</v>
      </c>
      <c r="D69" s="280">
        <v>0</v>
      </c>
      <c r="E69" s="280">
        <v>0</v>
      </c>
      <c r="F69" s="280">
        <v>0</v>
      </c>
      <c r="G69" s="280">
        <v>0</v>
      </c>
      <c r="H69" s="280">
        <v>0</v>
      </c>
      <c r="I69" s="280">
        <v>0</v>
      </c>
      <c r="J69" s="280">
        <v>0</v>
      </c>
      <c r="K69" s="280">
        <v>0</v>
      </c>
      <c r="L69" s="280">
        <v>0</v>
      </c>
      <c r="M69" s="278">
        <f t="shared" si="2"/>
        <v>0</v>
      </c>
      <c r="N69">
        <v>403</v>
      </c>
    </row>
    <row r="70" spans="1:14" customFormat="1" ht="25.5" customHeight="1" x14ac:dyDescent="0.3">
      <c r="A70" s="298">
        <v>244</v>
      </c>
      <c r="B70" s="295" t="s">
        <v>745</v>
      </c>
      <c r="C70" s="280">
        <v>0</v>
      </c>
      <c r="D70" s="280">
        <v>0</v>
      </c>
      <c r="E70" s="280">
        <v>0</v>
      </c>
      <c r="F70" s="280">
        <v>0</v>
      </c>
      <c r="G70" s="280">
        <v>0</v>
      </c>
      <c r="H70" s="280">
        <v>0</v>
      </c>
      <c r="I70" s="280">
        <v>0</v>
      </c>
      <c r="J70" s="280">
        <v>0</v>
      </c>
      <c r="K70" s="280">
        <v>0</v>
      </c>
      <c r="L70" s="280">
        <v>0</v>
      </c>
      <c r="M70" s="278">
        <f t="shared" ref="M70:M133" si="14">SUM(C70:L70)</f>
        <v>0</v>
      </c>
      <c r="N70">
        <v>404</v>
      </c>
    </row>
    <row r="71" spans="1:14" customFormat="1" ht="25.5" customHeight="1" x14ac:dyDescent="0.3">
      <c r="A71" s="298">
        <v>245</v>
      </c>
      <c r="B71" s="295" t="s">
        <v>746</v>
      </c>
      <c r="C71" s="280">
        <v>0</v>
      </c>
      <c r="D71" s="280">
        <v>0</v>
      </c>
      <c r="E71" s="280">
        <v>0</v>
      </c>
      <c r="F71" s="280">
        <v>0</v>
      </c>
      <c r="G71" s="280">
        <v>0</v>
      </c>
      <c r="H71" s="280">
        <v>0</v>
      </c>
      <c r="I71" s="280">
        <v>0</v>
      </c>
      <c r="J71" s="280">
        <v>0</v>
      </c>
      <c r="K71" s="280">
        <v>0</v>
      </c>
      <c r="L71" s="280">
        <v>0</v>
      </c>
      <c r="M71" s="278">
        <f t="shared" si="14"/>
        <v>0</v>
      </c>
      <c r="N71">
        <v>405</v>
      </c>
    </row>
    <row r="72" spans="1:14" customFormat="1" ht="25.5" customHeight="1" x14ac:dyDescent="0.3">
      <c r="A72" s="298">
        <v>246</v>
      </c>
      <c r="B72" s="295" t="s">
        <v>747</v>
      </c>
      <c r="C72" s="280">
        <v>0</v>
      </c>
      <c r="D72" s="280">
        <v>0</v>
      </c>
      <c r="E72" s="280">
        <v>0</v>
      </c>
      <c r="F72" s="280">
        <v>0</v>
      </c>
      <c r="G72" s="280">
        <v>0</v>
      </c>
      <c r="H72" s="280">
        <v>0</v>
      </c>
      <c r="I72" s="280">
        <v>0</v>
      </c>
      <c r="J72" s="280">
        <v>0</v>
      </c>
      <c r="K72" s="280">
        <v>0</v>
      </c>
      <c r="L72" s="280">
        <v>0</v>
      </c>
      <c r="M72" s="278">
        <f t="shared" si="14"/>
        <v>0</v>
      </c>
      <c r="N72">
        <v>406</v>
      </c>
    </row>
    <row r="73" spans="1:14" customFormat="1" ht="25.5" customHeight="1" x14ac:dyDescent="0.3">
      <c r="A73" s="298">
        <v>247</v>
      </c>
      <c r="B73" s="295" t="s">
        <v>748</v>
      </c>
      <c r="C73" s="280">
        <v>0</v>
      </c>
      <c r="D73" s="280">
        <v>0</v>
      </c>
      <c r="E73" s="280">
        <v>0</v>
      </c>
      <c r="F73" s="280">
        <v>0</v>
      </c>
      <c r="G73" s="280">
        <v>0</v>
      </c>
      <c r="H73" s="280">
        <v>0</v>
      </c>
      <c r="I73" s="280">
        <v>0</v>
      </c>
      <c r="J73" s="280">
        <v>0</v>
      </c>
      <c r="K73" s="280">
        <v>0</v>
      </c>
      <c r="L73" s="280">
        <v>0</v>
      </c>
      <c r="M73" s="278">
        <f t="shared" si="14"/>
        <v>0</v>
      </c>
      <c r="N73">
        <v>407</v>
      </c>
    </row>
    <row r="74" spans="1:14" customFormat="1" ht="25.5" customHeight="1" x14ac:dyDescent="0.3">
      <c r="A74" s="298">
        <v>248</v>
      </c>
      <c r="B74" s="295" t="s">
        <v>749</v>
      </c>
      <c r="C74" s="280">
        <v>0</v>
      </c>
      <c r="D74" s="280">
        <v>0</v>
      </c>
      <c r="E74" s="280">
        <v>0</v>
      </c>
      <c r="F74" s="280">
        <v>0</v>
      </c>
      <c r="G74" s="280">
        <v>0</v>
      </c>
      <c r="H74" s="280">
        <v>0</v>
      </c>
      <c r="I74" s="280">
        <v>0</v>
      </c>
      <c r="J74" s="280">
        <v>0</v>
      </c>
      <c r="K74" s="280">
        <v>0</v>
      </c>
      <c r="L74" s="280">
        <v>0</v>
      </c>
      <c r="M74" s="278">
        <f t="shared" si="14"/>
        <v>0</v>
      </c>
      <c r="N74">
        <v>499</v>
      </c>
    </row>
    <row r="75" spans="1:14" customFormat="1" ht="25.5" customHeight="1" x14ac:dyDescent="0.3">
      <c r="A75" s="298">
        <v>249</v>
      </c>
      <c r="B75" s="295" t="s">
        <v>750</v>
      </c>
      <c r="C75" s="280">
        <v>0</v>
      </c>
      <c r="D75" s="280">
        <v>0</v>
      </c>
      <c r="E75" s="280">
        <v>0</v>
      </c>
      <c r="F75" s="280">
        <v>0</v>
      </c>
      <c r="G75" s="280">
        <v>0</v>
      </c>
      <c r="H75" s="280">
        <v>0</v>
      </c>
      <c r="I75" s="280">
        <v>0</v>
      </c>
      <c r="J75" s="280">
        <v>0</v>
      </c>
      <c r="K75" s="280">
        <v>0</v>
      </c>
      <c r="L75" s="280">
        <v>0</v>
      </c>
      <c r="M75" s="278">
        <f t="shared" si="14"/>
        <v>0</v>
      </c>
    </row>
    <row r="76" spans="1:14" customFormat="1" ht="25.5" customHeight="1" x14ac:dyDescent="0.3">
      <c r="A76" s="288">
        <v>2500</v>
      </c>
      <c r="B76" s="289" t="s">
        <v>751</v>
      </c>
      <c r="C76" s="277">
        <f t="shared" ref="C76:L76" si="15">SUM(C77:C83)</f>
        <v>40000</v>
      </c>
      <c r="D76" s="277">
        <f>SUM(D77:D83)</f>
        <v>0</v>
      </c>
      <c r="E76" s="277">
        <f t="shared" si="15"/>
        <v>0</v>
      </c>
      <c r="F76" s="277">
        <f t="shared" si="15"/>
        <v>0</v>
      </c>
      <c r="G76" s="277">
        <f t="shared" si="15"/>
        <v>0</v>
      </c>
      <c r="H76" s="277">
        <f t="shared" si="15"/>
        <v>0</v>
      </c>
      <c r="I76" s="277">
        <f t="shared" si="15"/>
        <v>0</v>
      </c>
      <c r="J76" s="277">
        <f t="shared" si="15"/>
        <v>0</v>
      </c>
      <c r="K76" s="277">
        <f t="shared" si="15"/>
        <v>0</v>
      </c>
      <c r="L76" s="277">
        <f t="shared" si="15"/>
        <v>0</v>
      </c>
      <c r="M76" s="277">
        <f t="shared" si="14"/>
        <v>40000</v>
      </c>
      <c r="N76">
        <v>501</v>
      </c>
    </row>
    <row r="77" spans="1:14" customFormat="1" ht="25.5" customHeight="1" x14ac:dyDescent="0.3">
      <c r="A77" s="298">
        <v>251</v>
      </c>
      <c r="B77" s="295" t="s">
        <v>752</v>
      </c>
      <c r="C77" s="280">
        <v>0</v>
      </c>
      <c r="D77" s="280">
        <v>0</v>
      </c>
      <c r="E77" s="280">
        <v>0</v>
      </c>
      <c r="F77" s="280">
        <v>0</v>
      </c>
      <c r="G77" s="280">
        <v>0</v>
      </c>
      <c r="H77" s="280">
        <v>0</v>
      </c>
      <c r="I77" s="280">
        <v>0</v>
      </c>
      <c r="J77" s="280">
        <v>0</v>
      </c>
      <c r="K77" s="280">
        <v>0</v>
      </c>
      <c r="L77" s="280">
        <v>0</v>
      </c>
      <c r="M77" s="278">
        <f t="shared" si="14"/>
        <v>0</v>
      </c>
      <c r="N77">
        <v>502</v>
      </c>
    </row>
    <row r="78" spans="1:14" customFormat="1" ht="25.5" customHeight="1" x14ac:dyDescent="0.3">
      <c r="A78" s="298">
        <v>252</v>
      </c>
      <c r="B78" s="295" t="s">
        <v>753</v>
      </c>
      <c r="C78" s="280">
        <v>0</v>
      </c>
      <c r="D78" s="280">
        <v>0</v>
      </c>
      <c r="E78" s="280">
        <v>0</v>
      </c>
      <c r="F78" s="280">
        <v>0</v>
      </c>
      <c r="G78" s="280">
        <v>0</v>
      </c>
      <c r="H78" s="280">
        <v>0</v>
      </c>
      <c r="I78" s="280">
        <v>0</v>
      </c>
      <c r="J78" s="280">
        <v>0</v>
      </c>
      <c r="K78" s="280">
        <v>0</v>
      </c>
      <c r="L78" s="280">
        <v>0</v>
      </c>
      <c r="M78" s="278">
        <f t="shared" si="14"/>
        <v>0</v>
      </c>
      <c r="N78">
        <v>503</v>
      </c>
    </row>
    <row r="79" spans="1:14" customFormat="1" ht="25.5" customHeight="1" x14ac:dyDescent="0.3">
      <c r="A79" s="298">
        <v>253</v>
      </c>
      <c r="B79" s="295" t="s">
        <v>754</v>
      </c>
      <c r="C79" s="280">
        <v>40000</v>
      </c>
      <c r="D79" s="280">
        <v>0</v>
      </c>
      <c r="E79" s="280">
        <v>0</v>
      </c>
      <c r="F79" s="280">
        <v>0</v>
      </c>
      <c r="G79" s="280">
        <v>0</v>
      </c>
      <c r="H79" s="280">
        <v>0</v>
      </c>
      <c r="I79" s="280">
        <v>0</v>
      </c>
      <c r="J79" s="280">
        <v>0</v>
      </c>
      <c r="K79" s="280">
        <v>0</v>
      </c>
      <c r="L79" s="280">
        <v>0</v>
      </c>
      <c r="M79" s="278">
        <f t="shared" si="14"/>
        <v>40000</v>
      </c>
      <c r="N79">
        <v>599</v>
      </c>
    </row>
    <row r="80" spans="1:14" customFormat="1" ht="25.5" customHeight="1" x14ac:dyDescent="0.3">
      <c r="A80" s="298">
        <v>254</v>
      </c>
      <c r="B80" s="295" t="s">
        <v>755</v>
      </c>
      <c r="C80" s="280">
        <v>0</v>
      </c>
      <c r="D80" s="280">
        <v>0</v>
      </c>
      <c r="E80" s="280">
        <v>0</v>
      </c>
      <c r="F80" s="280">
        <v>0</v>
      </c>
      <c r="G80" s="280">
        <v>0</v>
      </c>
      <c r="H80" s="280">
        <v>0</v>
      </c>
      <c r="I80" s="280">
        <v>0</v>
      </c>
      <c r="J80" s="280">
        <v>0</v>
      </c>
      <c r="K80" s="280">
        <v>0</v>
      </c>
      <c r="L80" s="280">
        <v>0</v>
      </c>
      <c r="M80" s="278">
        <f t="shared" si="14"/>
        <v>0</v>
      </c>
    </row>
    <row r="81" spans="1:14" customFormat="1" ht="25.5" customHeight="1" x14ac:dyDescent="0.3">
      <c r="A81" s="298">
        <v>255</v>
      </c>
      <c r="B81" s="295" t="s">
        <v>756</v>
      </c>
      <c r="C81" s="280">
        <v>0</v>
      </c>
      <c r="D81" s="280">
        <v>0</v>
      </c>
      <c r="E81" s="280">
        <v>0</v>
      </c>
      <c r="F81" s="280">
        <v>0</v>
      </c>
      <c r="G81" s="280">
        <v>0</v>
      </c>
      <c r="H81" s="280">
        <v>0</v>
      </c>
      <c r="I81" s="280">
        <v>0</v>
      </c>
      <c r="J81" s="280">
        <v>0</v>
      </c>
      <c r="K81" s="280">
        <v>0</v>
      </c>
      <c r="L81" s="280">
        <v>0</v>
      </c>
      <c r="M81" s="278">
        <f t="shared" si="14"/>
        <v>0</v>
      </c>
      <c r="N81">
        <v>901</v>
      </c>
    </row>
    <row r="82" spans="1:14" customFormat="1" ht="25.5" customHeight="1" x14ac:dyDescent="0.3">
      <c r="A82" s="298">
        <v>256</v>
      </c>
      <c r="B82" s="295" t="s">
        <v>757</v>
      </c>
      <c r="C82" s="280">
        <v>0</v>
      </c>
      <c r="D82" s="280">
        <v>0</v>
      </c>
      <c r="E82" s="280">
        <v>0</v>
      </c>
      <c r="F82" s="280">
        <v>0</v>
      </c>
      <c r="G82" s="280">
        <v>0</v>
      </c>
      <c r="H82" s="280">
        <v>0</v>
      </c>
      <c r="I82" s="280">
        <v>0</v>
      </c>
      <c r="J82" s="280">
        <v>0</v>
      </c>
      <c r="K82" s="280">
        <v>0</v>
      </c>
      <c r="L82" s="280">
        <v>0</v>
      </c>
      <c r="M82" s="278">
        <f t="shared" si="14"/>
        <v>0</v>
      </c>
      <c r="N82">
        <v>902</v>
      </c>
    </row>
    <row r="83" spans="1:14" customFormat="1" ht="25.5" customHeight="1" x14ac:dyDescent="0.3">
      <c r="A83" s="298">
        <v>259</v>
      </c>
      <c r="B83" s="295" t="s">
        <v>758</v>
      </c>
      <c r="C83" s="280">
        <v>0</v>
      </c>
      <c r="D83" s="280">
        <v>0</v>
      </c>
      <c r="E83" s="280">
        <v>0</v>
      </c>
      <c r="F83" s="280">
        <v>0</v>
      </c>
      <c r="G83" s="280">
        <v>0</v>
      </c>
      <c r="H83" s="280">
        <v>0</v>
      </c>
      <c r="I83" s="280">
        <v>0</v>
      </c>
      <c r="J83" s="280">
        <v>0</v>
      </c>
      <c r="K83" s="280">
        <v>0</v>
      </c>
      <c r="L83" s="280">
        <v>0</v>
      </c>
      <c r="M83" s="278">
        <f t="shared" si="14"/>
        <v>0</v>
      </c>
      <c r="N83">
        <v>903</v>
      </c>
    </row>
    <row r="84" spans="1:14" customFormat="1" ht="25.5" customHeight="1" x14ac:dyDescent="0.3">
      <c r="A84" s="288">
        <v>2600</v>
      </c>
      <c r="B84" s="289" t="s">
        <v>759</v>
      </c>
      <c r="C84" s="277">
        <f t="shared" ref="C84:L84" si="16">SUM(C85:C86)</f>
        <v>112000</v>
      </c>
      <c r="D84" s="277">
        <f>SUM(D85:D86)</f>
        <v>0</v>
      </c>
      <c r="E84" s="277">
        <f t="shared" si="16"/>
        <v>0</v>
      </c>
      <c r="F84" s="277">
        <f t="shared" si="16"/>
        <v>0</v>
      </c>
      <c r="G84" s="277">
        <f t="shared" si="16"/>
        <v>0</v>
      </c>
      <c r="H84" s="277">
        <f t="shared" si="16"/>
        <v>0</v>
      </c>
      <c r="I84" s="277">
        <f t="shared" si="16"/>
        <v>0</v>
      </c>
      <c r="J84" s="277">
        <f t="shared" si="16"/>
        <v>0</v>
      </c>
      <c r="K84" s="277">
        <f t="shared" si="16"/>
        <v>0</v>
      </c>
      <c r="L84" s="277">
        <f t="shared" si="16"/>
        <v>0</v>
      </c>
      <c r="M84" s="277">
        <f t="shared" si="14"/>
        <v>112000</v>
      </c>
      <c r="N84">
        <v>904</v>
      </c>
    </row>
    <row r="85" spans="1:14" customFormat="1" ht="25.5" customHeight="1" x14ac:dyDescent="0.3">
      <c r="A85" s="298">
        <v>261</v>
      </c>
      <c r="B85" s="295" t="s">
        <v>760</v>
      </c>
      <c r="C85" s="280">
        <v>112000</v>
      </c>
      <c r="D85" s="280">
        <v>0</v>
      </c>
      <c r="E85" s="280">
        <v>0</v>
      </c>
      <c r="F85" s="280">
        <v>0</v>
      </c>
      <c r="G85" s="280">
        <v>0</v>
      </c>
      <c r="H85" s="280">
        <v>0</v>
      </c>
      <c r="I85" s="280">
        <v>0</v>
      </c>
      <c r="J85" s="280">
        <v>0</v>
      </c>
      <c r="K85" s="280">
        <v>0</v>
      </c>
      <c r="L85" s="280">
        <v>0</v>
      </c>
      <c r="M85" s="278">
        <f t="shared" si="14"/>
        <v>112000</v>
      </c>
      <c r="N85">
        <v>999</v>
      </c>
    </row>
    <row r="86" spans="1:14" customFormat="1" ht="25.5" customHeight="1" x14ac:dyDescent="0.3">
      <c r="A86" s="298">
        <v>262</v>
      </c>
      <c r="B86" s="295" t="s">
        <v>761</v>
      </c>
      <c r="C86" s="280">
        <v>0</v>
      </c>
      <c r="D86" s="280">
        <v>0</v>
      </c>
      <c r="E86" s="280">
        <v>0</v>
      </c>
      <c r="F86" s="280">
        <v>0</v>
      </c>
      <c r="G86" s="280">
        <v>0</v>
      </c>
      <c r="H86" s="280">
        <v>0</v>
      </c>
      <c r="I86" s="280">
        <v>0</v>
      </c>
      <c r="J86" s="280">
        <v>0</v>
      </c>
      <c r="K86" s="280">
        <v>0</v>
      </c>
      <c r="L86" s="280">
        <v>0</v>
      </c>
      <c r="M86" s="278">
        <f t="shared" si="14"/>
        <v>0</v>
      </c>
    </row>
    <row r="87" spans="1:14" customFormat="1" ht="28.8" x14ac:dyDescent="0.3">
      <c r="A87" s="288">
        <v>2700</v>
      </c>
      <c r="B87" s="289" t="s">
        <v>762</v>
      </c>
      <c r="C87" s="277">
        <f t="shared" ref="C87:L87" si="17">SUM(C88:C92)</f>
        <v>5000</v>
      </c>
      <c r="D87" s="277">
        <f>SUM(D88:D92)</f>
        <v>0</v>
      </c>
      <c r="E87" s="277">
        <f t="shared" si="17"/>
        <v>0</v>
      </c>
      <c r="F87" s="277">
        <f t="shared" si="17"/>
        <v>0</v>
      </c>
      <c r="G87" s="277">
        <f t="shared" si="17"/>
        <v>0</v>
      </c>
      <c r="H87" s="277">
        <f t="shared" si="17"/>
        <v>0</v>
      </c>
      <c r="I87" s="277">
        <f t="shared" si="17"/>
        <v>0</v>
      </c>
      <c r="J87" s="277">
        <f t="shared" si="17"/>
        <v>0</v>
      </c>
      <c r="K87" s="277">
        <f t="shared" si="17"/>
        <v>0</v>
      </c>
      <c r="L87" s="277">
        <f t="shared" si="17"/>
        <v>0</v>
      </c>
      <c r="M87" s="277">
        <f t="shared" si="14"/>
        <v>5000</v>
      </c>
    </row>
    <row r="88" spans="1:14" customFormat="1" ht="25.5" customHeight="1" x14ac:dyDescent="0.3">
      <c r="A88" s="298">
        <v>271</v>
      </c>
      <c r="B88" s="295" t="s">
        <v>763</v>
      </c>
      <c r="C88" s="280">
        <v>5000</v>
      </c>
      <c r="D88" s="280">
        <v>0</v>
      </c>
      <c r="E88" s="280">
        <v>0</v>
      </c>
      <c r="F88" s="280">
        <v>0</v>
      </c>
      <c r="G88" s="280">
        <v>0</v>
      </c>
      <c r="H88" s="280">
        <v>0</v>
      </c>
      <c r="I88" s="280">
        <v>0</v>
      </c>
      <c r="J88" s="280">
        <v>0</v>
      </c>
      <c r="K88" s="280">
        <v>0</v>
      </c>
      <c r="L88" s="280">
        <v>0</v>
      </c>
      <c r="M88" s="278">
        <f t="shared" si="14"/>
        <v>5000</v>
      </c>
    </row>
    <row r="89" spans="1:14" customFormat="1" ht="25.5" customHeight="1" x14ac:dyDescent="0.3">
      <c r="A89" s="298">
        <v>272</v>
      </c>
      <c r="B89" s="295" t="s">
        <v>764</v>
      </c>
      <c r="C89" s="280">
        <v>0</v>
      </c>
      <c r="D89" s="280">
        <v>0</v>
      </c>
      <c r="E89" s="280">
        <v>0</v>
      </c>
      <c r="F89" s="280">
        <v>0</v>
      </c>
      <c r="G89" s="280">
        <v>0</v>
      </c>
      <c r="H89" s="280">
        <v>0</v>
      </c>
      <c r="I89" s="280">
        <v>0</v>
      </c>
      <c r="J89" s="280">
        <v>0</v>
      </c>
      <c r="K89" s="280">
        <v>0</v>
      </c>
      <c r="L89" s="280">
        <v>0</v>
      </c>
      <c r="M89" s="278">
        <f t="shared" si="14"/>
        <v>0</v>
      </c>
    </row>
    <row r="90" spans="1:14" customFormat="1" ht="25.5" customHeight="1" x14ac:dyDescent="0.3">
      <c r="A90" s="298">
        <v>273</v>
      </c>
      <c r="B90" s="295" t="s">
        <v>765</v>
      </c>
      <c r="C90" s="280">
        <v>0</v>
      </c>
      <c r="D90" s="280">
        <v>0</v>
      </c>
      <c r="E90" s="280">
        <v>0</v>
      </c>
      <c r="F90" s="280">
        <v>0</v>
      </c>
      <c r="G90" s="280">
        <v>0</v>
      </c>
      <c r="H90" s="280">
        <v>0</v>
      </c>
      <c r="I90" s="280">
        <v>0</v>
      </c>
      <c r="J90" s="280">
        <v>0</v>
      </c>
      <c r="K90" s="280">
        <v>0</v>
      </c>
      <c r="L90" s="280">
        <v>0</v>
      </c>
      <c r="M90" s="278">
        <f t="shared" si="14"/>
        <v>0</v>
      </c>
    </row>
    <row r="91" spans="1:14" customFormat="1" ht="25.5" customHeight="1" x14ac:dyDescent="0.3">
      <c r="A91" s="298">
        <v>274</v>
      </c>
      <c r="B91" s="295" t="s">
        <v>766</v>
      </c>
      <c r="C91" s="280">
        <v>0</v>
      </c>
      <c r="D91" s="280">
        <v>0</v>
      </c>
      <c r="E91" s="280">
        <v>0</v>
      </c>
      <c r="F91" s="280">
        <v>0</v>
      </c>
      <c r="G91" s="280">
        <v>0</v>
      </c>
      <c r="H91" s="280">
        <v>0</v>
      </c>
      <c r="I91" s="280">
        <v>0</v>
      </c>
      <c r="J91" s="280">
        <v>0</v>
      </c>
      <c r="K91" s="280">
        <v>0</v>
      </c>
      <c r="L91" s="280">
        <v>0</v>
      </c>
      <c r="M91" s="278">
        <f t="shared" si="14"/>
        <v>0</v>
      </c>
    </row>
    <row r="92" spans="1:14" customFormat="1" ht="25.5" customHeight="1" x14ac:dyDescent="0.3">
      <c r="A92" s="298">
        <v>275</v>
      </c>
      <c r="B92" s="295" t="s">
        <v>767</v>
      </c>
      <c r="C92" s="280">
        <v>0</v>
      </c>
      <c r="D92" s="280">
        <v>0</v>
      </c>
      <c r="E92" s="280">
        <v>0</v>
      </c>
      <c r="F92" s="280">
        <v>0</v>
      </c>
      <c r="G92" s="280">
        <v>0</v>
      </c>
      <c r="H92" s="280">
        <v>0</v>
      </c>
      <c r="I92" s="280">
        <v>0</v>
      </c>
      <c r="J92" s="280">
        <v>0</v>
      </c>
      <c r="K92" s="280">
        <v>0</v>
      </c>
      <c r="L92" s="280">
        <v>0</v>
      </c>
      <c r="M92" s="278">
        <f t="shared" si="14"/>
        <v>0</v>
      </c>
    </row>
    <row r="93" spans="1:14" customFormat="1" ht="25.5" customHeight="1" x14ac:dyDescent="0.3">
      <c r="A93" s="288">
        <v>2800</v>
      </c>
      <c r="B93" s="289" t="s">
        <v>768</v>
      </c>
      <c r="C93" s="277">
        <f t="shared" ref="C93:L93" si="18">SUM(C94:C96)</f>
        <v>0</v>
      </c>
      <c r="D93" s="277">
        <f>SUM(D94:D96)</f>
        <v>0</v>
      </c>
      <c r="E93" s="277">
        <f t="shared" si="18"/>
        <v>0</v>
      </c>
      <c r="F93" s="277">
        <f t="shared" si="18"/>
        <v>0</v>
      </c>
      <c r="G93" s="277">
        <f t="shared" si="18"/>
        <v>0</v>
      </c>
      <c r="H93" s="277">
        <f t="shared" si="18"/>
        <v>0</v>
      </c>
      <c r="I93" s="277">
        <f t="shared" si="18"/>
        <v>0</v>
      </c>
      <c r="J93" s="277">
        <f t="shared" si="18"/>
        <v>0</v>
      </c>
      <c r="K93" s="277">
        <f t="shared" si="18"/>
        <v>0</v>
      </c>
      <c r="L93" s="277">
        <f t="shared" si="18"/>
        <v>0</v>
      </c>
      <c r="M93" s="277">
        <f t="shared" si="14"/>
        <v>0</v>
      </c>
    </row>
    <row r="94" spans="1:14" customFormat="1" ht="25.5" customHeight="1" x14ac:dyDescent="0.3">
      <c r="A94" s="298">
        <v>281</v>
      </c>
      <c r="B94" s="295" t="s">
        <v>769</v>
      </c>
      <c r="C94" s="280">
        <v>0</v>
      </c>
      <c r="D94" s="280">
        <v>0</v>
      </c>
      <c r="E94" s="280">
        <v>0</v>
      </c>
      <c r="F94" s="280">
        <v>0</v>
      </c>
      <c r="G94" s="280">
        <v>0</v>
      </c>
      <c r="H94" s="280">
        <v>0</v>
      </c>
      <c r="I94" s="280">
        <v>0</v>
      </c>
      <c r="J94" s="280">
        <v>0</v>
      </c>
      <c r="K94" s="280">
        <v>0</v>
      </c>
      <c r="L94" s="280">
        <v>0</v>
      </c>
      <c r="M94" s="278">
        <f t="shared" si="14"/>
        <v>0</v>
      </c>
    </row>
    <row r="95" spans="1:14" customFormat="1" ht="25.5" customHeight="1" x14ac:dyDescent="0.3">
      <c r="A95" s="298">
        <v>282</v>
      </c>
      <c r="B95" s="295" t="s">
        <v>770</v>
      </c>
      <c r="C95" s="280">
        <v>0</v>
      </c>
      <c r="D95" s="280">
        <v>0</v>
      </c>
      <c r="E95" s="280">
        <v>0</v>
      </c>
      <c r="F95" s="280">
        <v>0</v>
      </c>
      <c r="G95" s="280">
        <v>0</v>
      </c>
      <c r="H95" s="280">
        <v>0</v>
      </c>
      <c r="I95" s="280">
        <v>0</v>
      </c>
      <c r="J95" s="280">
        <v>0</v>
      </c>
      <c r="K95" s="280">
        <v>0</v>
      </c>
      <c r="L95" s="280">
        <v>0</v>
      </c>
      <c r="M95" s="278">
        <f t="shared" si="14"/>
        <v>0</v>
      </c>
    </row>
    <row r="96" spans="1:14" customFormat="1" ht="25.5" customHeight="1" x14ac:dyDescent="0.3">
      <c r="A96" s="298">
        <v>283</v>
      </c>
      <c r="B96" s="295" t="s">
        <v>771</v>
      </c>
      <c r="C96" s="280">
        <v>0</v>
      </c>
      <c r="D96" s="280">
        <v>0</v>
      </c>
      <c r="E96" s="280">
        <v>0</v>
      </c>
      <c r="F96" s="280">
        <v>0</v>
      </c>
      <c r="G96" s="280">
        <v>0</v>
      </c>
      <c r="H96" s="280">
        <v>0</v>
      </c>
      <c r="I96" s="280">
        <v>0</v>
      </c>
      <c r="J96" s="280">
        <v>0</v>
      </c>
      <c r="K96" s="280">
        <v>0</v>
      </c>
      <c r="L96" s="280">
        <v>0</v>
      </c>
      <c r="M96" s="278">
        <f t="shared" si="14"/>
        <v>0</v>
      </c>
    </row>
    <row r="97" spans="1:13" customFormat="1" ht="25.5" customHeight="1" x14ac:dyDescent="0.3">
      <c r="A97" s="288">
        <v>2900</v>
      </c>
      <c r="B97" s="289" t="s">
        <v>772</v>
      </c>
      <c r="C97" s="277">
        <f t="shared" ref="C97:L97" si="19">SUM(C98:C106)</f>
        <v>0</v>
      </c>
      <c r="D97" s="277">
        <f>SUM(D98:D106)</f>
        <v>0</v>
      </c>
      <c r="E97" s="277">
        <f t="shared" si="19"/>
        <v>0</v>
      </c>
      <c r="F97" s="277">
        <f t="shared" si="19"/>
        <v>0</v>
      </c>
      <c r="G97" s="277">
        <f t="shared" si="19"/>
        <v>0</v>
      </c>
      <c r="H97" s="277">
        <f t="shared" si="19"/>
        <v>0</v>
      </c>
      <c r="I97" s="277">
        <f t="shared" si="19"/>
        <v>0</v>
      </c>
      <c r="J97" s="277">
        <f t="shared" si="19"/>
        <v>0</v>
      </c>
      <c r="K97" s="277">
        <f t="shared" si="19"/>
        <v>0</v>
      </c>
      <c r="L97" s="277">
        <f t="shared" si="19"/>
        <v>0</v>
      </c>
      <c r="M97" s="277">
        <f t="shared" si="14"/>
        <v>0</v>
      </c>
    </row>
    <row r="98" spans="1:13" customFormat="1" ht="25.5" customHeight="1" x14ac:dyDescent="0.3">
      <c r="A98" s="298">
        <v>291</v>
      </c>
      <c r="B98" s="295" t="s">
        <v>773</v>
      </c>
      <c r="C98" s="280">
        <v>0</v>
      </c>
      <c r="D98" s="280">
        <v>0</v>
      </c>
      <c r="E98" s="280">
        <v>0</v>
      </c>
      <c r="F98" s="280">
        <v>0</v>
      </c>
      <c r="G98" s="280">
        <v>0</v>
      </c>
      <c r="H98" s="280">
        <v>0</v>
      </c>
      <c r="I98" s="280">
        <v>0</v>
      </c>
      <c r="J98" s="280">
        <v>0</v>
      </c>
      <c r="K98" s="280">
        <v>0</v>
      </c>
      <c r="L98" s="280">
        <v>0</v>
      </c>
      <c r="M98" s="278">
        <f t="shared" si="14"/>
        <v>0</v>
      </c>
    </row>
    <row r="99" spans="1:13" customFormat="1" ht="25.5" customHeight="1" x14ac:dyDescent="0.3">
      <c r="A99" s="298">
        <v>292</v>
      </c>
      <c r="B99" s="295" t="s">
        <v>774</v>
      </c>
      <c r="C99" s="280">
        <v>0</v>
      </c>
      <c r="D99" s="280">
        <v>0</v>
      </c>
      <c r="E99" s="280">
        <v>0</v>
      </c>
      <c r="F99" s="280">
        <v>0</v>
      </c>
      <c r="G99" s="280">
        <v>0</v>
      </c>
      <c r="H99" s="280">
        <v>0</v>
      </c>
      <c r="I99" s="280">
        <v>0</v>
      </c>
      <c r="J99" s="280">
        <v>0</v>
      </c>
      <c r="K99" s="280">
        <v>0</v>
      </c>
      <c r="L99" s="280">
        <v>0</v>
      </c>
      <c r="M99" s="278">
        <f t="shared" si="14"/>
        <v>0</v>
      </c>
    </row>
    <row r="100" spans="1:13" customFormat="1" ht="38.25" customHeight="1" x14ac:dyDescent="0.3">
      <c r="A100" s="298">
        <v>293</v>
      </c>
      <c r="B100" s="295" t="s">
        <v>775</v>
      </c>
      <c r="C100" s="280">
        <v>0</v>
      </c>
      <c r="D100" s="280">
        <v>0</v>
      </c>
      <c r="E100" s="280">
        <v>0</v>
      </c>
      <c r="F100" s="280">
        <v>0</v>
      </c>
      <c r="G100" s="280">
        <v>0</v>
      </c>
      <c r="H100" s="280">
        <v>0</v>
      </c>
      <c r="I100" s="280">
        <v>0</v>
      </c>
      <c r="J100" s="280">
        <v>0</v>
      </c>
      <c r="K100" s="280">
        <v>0</v>
      </c>
      <c r="L100" s="280">
        <v>0</v>
      </c>
      <c r="M100" s="278">
        <f t="shared" si="14"/>
        <v>0</v>
      </c>
    </row>
    <row r="101" spans="1:13" customFormat="1" ht="27.6" x14ac:dyDescent="0.3">
      <c r="A101" s="298">
        <v>294</v>
      </c>
      <c r="B101" s="295" t="s">
        <v>776</v>
      </c>
      <c r="C101" s="280">
        <v>0</v>
      </c>
      <c r="D101" s="280">
        <v>0</v>
      </c>
      <c r="E101" s="280">
        <v>0</v>
      </c>
      <c r="F101" s="280">
        <v>0</v>
      </c>
      <c r="G101" s="280">
        <v>0</v>
      </c>
      <c r="H101" s="280">
        <v>0</v>
      </c>
      <c r="I101" s="280">
        <v>0</v>
      </c>
      <c r="J101" s="280">
        <v>0</v>
      </c>
      <c r="K101" s="280">
        <v>0</v>
      </c>
      <c r="L101" s="280">
        <v>0</v>
      </c>
      <c r="M101" s="278">
        <f t="shared" si="14"/>
        <v>0</v>
      </c>
    </row>
    <row r="102" spans="1:13" customFormat="1" ht="42" customHeight="1" x14ac:dyDescent="0.3">
      <c r="A102" s="298">
        <v>295</v>
      </c>
      <c r="B102" s="295" t="s">
        <v>777</v>
      </c>
      <c r="C102" s="280">
        <v>0</v>
      </c>
      <c r="D102" s="280">
        <v>0</v>
      </c>
      <c r="E102" s="280">
        <v>0</v>
      </c>
      <c r="F102" s="280">
        <v>0</v>
      </c>
      <c r="G102" s="280">
        <v>0</v>
      </c>
      <c r="H102" s="280">
        <v>0</v>
      </c>
      <c r="I102" s="280">
        <v>0</v>
      </c>
      <c r="J102" s="280">
        <v>0</v>
      </c>
      <c r="K102" s="280">
        <v>0</v>
      </c>
      <c r="L102" s="280">
        <v>0</v>
      </c>
      <c r="M102" s="278">
        <f t="shared" si="14"/>
        <v>0</v>
      </c>
    </row>
    <row r="103" spans="1:13" customFormat="1" ht="26.25" customHeight="1" x14ac:dyDescent="0.3">
      <c r="A103" s="298">
        <v>296</v>
      </c>
      <c r="B103" s="295" t="s">
        <v>778</v>
      </c>
      <c r="C103" s="280">
        <v>0</v>
      </c>
      <c r="D103" s="280">
        <v>0</v>
      </c>
      <c r="E103" s="280">
        <v>0</v>
      </c>
      <c r="F103" s="280">
        <v>0</v>
      </c>
      <c r="G103" s="280">
        <v>0</v>
      </c>
      <c r="H103" s="280">
        <v>0</v>
      </c>
      <c r="I103" s="280">
        <v>0</v>
      </c>
      <c r="J103" s="280">
        <v>0</v>
      </c>
      <c r="K103" s="280">
        <v>0</v>
      </c>
      <c r="L103" s="280">
        <v>0</v>
      </c>
      <c r="M103" s="278">
        <f t="shared" si="14"/>
        <v>0</v>
      </c>
    </row>
    <row r="104" spans="1:13" customFormat="1" ht="14.4" x14ac:dyDescent="0.3">
      <c r="A104" s="298">
        <v>297</v>
      </c>
      <c r="B104" s="295" t="s">
        <v>779</v>
      </c>
      <c r="C104" s="280">
        <v>0</v>
      </c>
      <c r="D104" s="280">
        <v>0</v>
      </c>
      <c r="E104" s="280">
        <v>0</v>
      </c>
      <c r="F104" s="280">
        <v>0</v>
      </c>
      <c r="G104" s="280">
        <v>0</v>
      </c>
      <c r="H104" s="280">
        <v>0</v>
      </c>
      <c r="I104" s="280">
        <v>0</v>
      </c>
      <c r="J104" s="280">
        <v>0</v>
      </c>
      <c r="K104" s="280">
        <v>0</v>
      </c>
      <c r="L104" s="280">
        <v>0</v>
      </c>
      <c r="M104" s="278">
        <f t="shared" si="14"/>
        <v>0</v>
      </c>
    </row>
    <row r="105" spans="1:13" customFormat="1" ht="30" customHeight="1" x14ac:dyDescent="0.3">
      <c r="A105" s="298">
        <v>298</v>
      </c>
      <c r="B105" s="295" t="s">
        <v>780</v>
      </c>
      <c r="C105" s="280">
        <v>0</v>
      </c>
      <c r="D105" s="280">
        <v>0</v>
      </c>
      <c r="E105" s="280">
        <v>0</v>
      </c>
      <c r="F105" s="280">
        <v>0</v>
      </c>
      <c r="G105" s="280">
        <v>0</v>
      </c>
      <c r="H105" s="280">
        <v>0</v>
      </c>
      <c r="I105" s="280">
        <v>0</v>
      </c>
      <c r="J105" s="280">
        <v>0</v>
      </c>
      <c r="K105" s="280">
        <v>0</v>
      </c>
      <c r="L105" s="280">
        <v>0</v>
      </c>
      <c r="M105" s="278">
        <f t="shared" si="14"/>
        <v>0</v>
      </c>
    </row>
    <row r="106" spans="1:13" customFormat="1" ht="25.5" customHeight="1" x14ac:dyDescent="0.3">
      <c r="A106" s="298">
        <v>299</v>
      </c>
      <c r="B106" s="295" t="s">
        <v>781</v>
      </c>
      <c r="C106" s="280">
        <v>0</v>
      </c>
      <c r="D106" s="280">
        <v>0</v>
      </c>
      <c r="E106" s="280">
        <v>0</v>
      </c>
      <c r="F106" s="280">
        <v>0</v>
      </c>
      <c r="G106" s="280">
        <v>0</v>
      </c>
      <c r="H106" s="280">
        <v>0</v>
      </c>
      <c r="I106" s="280">
        <v>0</v>
      </c>
      <c r="J106" s="280">
        <v>0</v>
      </c>
      <c r="K106" s="280">
        <v>0</v>
      </c>
      <c r="L106" s="280">
        <v>0</v>
      </c>
      <c r="M106" s="278">
        <f t="shared" si="14"/>
        <v>0</v>
      </c>
    </row>
    <row r="107" spans="1:13" s="134" customFormat="1" ht="25.5" customHeight="1" x14ac:dyDescent="0.3">
      <c r="A107" s="286">
        <v>3000</v>
      </c>
      <c r="B107" s="287" t="s">
        <v>149</v>
      </c>
      <c r="C107" s="276">
        <f t="shared" ref="C107:L107" si="20">C108+C118+C128+C138+C148+C158+C166+C176+C182</f>
        <v>227845</v>
      </c>
      <c r="D107" s="276">
        <f>D108+D118+D128+D138+D148+D158+D166+D176+D182</f>
        <v>0</v>
      </c>
      <c r="E107" s="276">
        <f t="shared" si="20"/>
        <v>0</v>
      </c>
      <c r="F107" s="276">
        <f t="shared" si="20"/>
        <v>0</v>
      </c>
      <c r="G107" s="276">
        <f t="shared" si="20"/>
        <v>0</v>
      </c>
      <c r="H107" s="276">
        <f t="shared" si="20"/>
        <v>0</v>
      </c>
      <c r="I107" s="276">
        <f t="shared" si="20"/>
        <v>0</v>
      </c>
      <c r="J107" s="276">
        <f t="shared" si="20"/>
        <v>0</v>
      </c>
      <c r="K107" s="276">
        <f t="shared" si="20"/>
        <v>0</v>
      </c>
      <c r="L107" s="276">
        <f t="shared" si="20"/>
        <v>0</v>
      </c>
      <c r="M107" s="276">
        <f t="shared" si="14"/>
        <v>227845</v>
      </c>
    </row>
    <row r="108" spans="1:13" customFormat="1" ht="25.5" customHeight="1" x14ac:dyDescent="0.3">
      <c r="A108" s="288">
        <v>3100</v>
      </c>
      <c r="B108" s="289" t="s">
        <v>782</v>
      </c>
      <c r="C108" s="277">
        <f>SUM(C109:C117)</f>
        <v>71412</v>
      </c>
      <c r="D108" s="277">
        <f>SUM(D109:D117)</f>
        <v>0</v>
      </c>
      <c r="E108" s="277">
        <f t="shared" ref="E108:L108" si="21">SUM(E109:E117)</f>
        <v>0</v>
      </c>
      <c r="F108" s="277">
        <f t="shared" si="21"/>
        <v>0</v>
      </c>
      <c r="G108" s="277">
        <f t="shared" si="21"/>
        <v>0</v>
      </c>
      <c r="H108" s="277">
        <f t="shared" si="21"/>
        <v>0</v>
      </c>
      <c r="I108" s="277">
        <f t="shared" si="21"/>
        <v>0</v>
      </c>
      <c r="J108" s="277">
        <f t="shared" si="21"/>
        <v>0</v>
      </c>
      <c r="K108" s="277">
        <f t="shared" si="21"/>
        <v>0</v>
      </c>
      <c r="L108" s="277">
        <f t="shared" si="21"/>
        <v>0</v>
      </c>
      <c r="M108" s="277">
        <f t="shared" si="14"/>
        <v>71412</v>
      </c>
    </row>
    <row r="109" spans="1:13" customFormat="1" ht="25.5" customHeight="1" x14ac:dyDescent="0.3">
      <c r="A109" s="298">
        <v>311</v>
      </c>
      <c r="B109" s="295" t="s">
        <v>783</v>
      </c>
      <c r="C109" s="280">
        <v>18000</v>
      </c>
      <c r="D109" s="280">
        <v>0</v>
      </c>
      <c r="E109" s="280">
        <v>0</v>
      </c>
      <c r="F109" s="280">
        <v>0</v>
      </c>
      <c r="G109" s="280">
        <v>0</v>
      </c>
      <c r="H109" s="280">
        <v>0</v>
      </c>
      <c r="I109" s="280">
        <v>0</v>
      </c>
      <c r="J109" s="280">
        <v>0</v>
      </c>
      <c r="K109" s="280">
        <v>0</v>
      </c>
      <c r="L109" s="280">
        <v>0</v>
      </c>
      <c r="M109" s="278">
        <f t="shared" si="14"/>
        <v>18000</v>
      </c>
    </row>
    <row r="110" spans="1:13" customFormat="1" ht="25.5" customHeight="1" x14ac:dyDescent="0.3">
      <c r="A110" s="298">
        <v>312</v>
      </c>
      <c r="B110" s="295" t="s">
        <v>784</v>
      </c>
      <c r="C110" s="280">
        <v>24000</v>
      </c>
      <c r="D110" s="280">
        <v>0</v>
      </c>
      <c r="E110" s="280">
        <v>0</v>
      </c>
      <c r="F110" s="280">
        <v>0</v>
      </c>
      <c r="G110" s="280">
        <v>0</v>
      </c>
      <c r="H110" s="280">
        <v>0</v>
      </c>
      <c r="I110" s="280">
        <v>0</v>
      </c>
      <c r="J110" s="280">
        <v>0</v>
      </c>
      <c r="K110" s="280">
        <v>0</v>
      </c>
      <c r="L110" s="280">
        <v>0</v>
      </c>
      <c r="M110" s="278">
        <f t="shared" si="14"/>
        <v>24000</v>
      </c>
    </row>
    <row r="111" spans="1:13" customFormat="1" ht="25.5" customHeight="1" x14ac:dyDescent="0.3">
      <c r="A111" s="298">
        <v>313</v>
      </c>
      <c r="B111" s="295" t="s">
        <v>785</v>
      </c>
      <c r="C111" s="280">
        <v>0</v>
      </c>
      <c r="D111" s="280">
        <v>0</v>
      </c>
      <c r="E111" s="280">
        <v>0</v>
      </c>
      <c r="F111" s="280">
        <v>0</v>
      </c>
      <c r="G111" s="280">
        <v>0</v>
      </c>
      <c r="H111" s="280">
        <v>0</v>
      </c>
      <c r="I111" s="280">
        <v>0</v>
      </c>
      <c r="J111" s="280">
        <v>0</v>
      </c>
      <c r="K111" s="280">
        <v>0</v>
      </c>
      <c r="L111" s="280">
        <v>0</v>
      </c>
      <c r="M111" s="278">
        <f t="shared" si="14"/>
        <v>0</v>
      </c>
    </row>
    <row r="112" spans="1:13" customFormat="1" ht="25.5" customHeight="1" x14ac:dyDescent="0.3">
      <c r="A112" s="298">
        <v>314</v>
      </c>
      <c r="B112" s="295" t="s">
        <v>786</v>
      </c>
      <c r="C112" s="280">
        <v>29412</v>
      </c>
      <c r="D112" s="280">
        <v>0</v>
      </c>
      <c r="E112" s="280">
        <v>0</v>
      </c>
      <c r="F112" s="280">
        <v>0</v>
      </c>
      <c r="G112" s="280">
        <v>0</v>
      </c>
      <c r="H112" s="280">
        <v>0</v>
      </c>
      <c r="I112" s="280">
        <v>0</v>
      </c>
      <c r="J112" s="280">
        <v>0</v>
      </c>
      <c r="K112" s="280">
        <v>0</v>
      </c>
      <c r="L112" s="280">
        <v>0</v>
      </c>
      <c r="M112" s="278">
        <f t="shared" si="14"/>
        <v>29412</v>
      </c>
    </row>
    <row r="113" spans="1:13" customFormat="1" ht="25.5" customHeight="1" x14ac:dyDescent="0.3">
      <c r="A113" s="298">
        <v>315</v>
      </c>
      <c r="B113" s="295" t="s">
        <v>787</v>
      </c>
      <c r="C113" s="280">
        <v>0</v>
      </c>
      <c r="D113" s="280">
        <v>0</v>
      </c>
      <c r="E113" s="280">
        <v>0</v>
      </c>
      <c r="F113" s="280">
        <v>0</v>
      </c>
      <c r="G113" s="280">
        <v>0</v>
      </c>
      <c r="H113" s="280">
        <v>0</v>
      </c>
      <c r="I113" s="280">
        <v>0</v>
      </c>
      <c r="J113" s="280">
        <v>0</v>
      </c>
      <c r="K113" s="280">
        <v>0</v>
      </c>
      <c r="L113" s="280">
        <v>0</v>
      </c>
      <c r="M113" s="278">
        <f t="shared" si="14"/>
        <v>0</v>
      </c>
    </row>
    <row r="114" spans="1:13" customFormat="1" ht="25.5" customHeight="1" x14ac:dyDescent="0.3">
      <c r="A114" s="298">
        <v>316</v>
      </c>
      <c r="B114" s="295" t="s">
        <v>788</v>
      </c>
      <c r="C114" s="280">
        <v>0</v>
      </c>
      <c r="D114" s="280">
        <v>0</v>
      </c>
      <c r="E114" s="280">
        <v>0</v>
      </c>
      <c r="F114" s="280">
        <v>0</v>
      </c>
      <c r="G114" s="280">
        <v>0</v>
      </c>
      <c r="H114" s="280">
        <v>0</v>
      </c>
      <c r="I114" s="280">
        <v>0</v>
      </c>
      <c r="J114" s="280">
        <v>0</v>
      </c>
      <c r="K114" s="280">
        <v>0</v>
      </c>
      <c r="L114" s="280">
        <v>0</v>
      </c>
      <c r="M114" s="278">
        <f t="shared" si="14"/>
        <v>0</v>
      </c>
    </row>
    <row r="115" spans="1:13" customFormat="1" ht="35.25" customHeight="1" x14ac:dyDescent="0.3">
      <c r="A115" s="298">
        <v>317</v>
      </c>
      <c r="B115" s="295" t="s">
        <v>789</v>
      </c>
      <c r="C115" s="280">
        <v>0</v>
      </c>
      <c r="D115" s="280">
        <v>0</v>
      </c>
      <c r="E115" s="280">
        <v>0</v>
      </c>
      <c r="F115" s="280">
        <v>0</v>
      </c>
      <c r="G115" s="280">
        <v>0</v>
      </c>
      <c r="H115" s="280">
        <v>0</v>
      </c>
      <c r="I115" s="280">
        <v>0</v>
      </c>
      <c r="J115" s="280">
        <v>0</v>
      </c>
      <c r="K115" s="280">
        <v>0</v>
      </c>
      <c r="L115" s="280">
        <v>0</v>
      </c>
      <c r="M115" s="278">
        <f t="shared" si="14"/>
        <v>0</v>
      </c>
    </row>
    <row r="116" spans="1:13" customFormat="1" ht="25.5" customHeight="1" x14ac:dyDescent="0.3">
      <c r="A116" s="298">
        <v>318</v>
      </c>
      <c r="B116" s="295" t="s">
        <v>790</v>
      </c>
      <c r="C116" s="280">
        <v>0</v>
      </c>
      <c r="D116" s="280">
        <v>0</v>
      </c>
      <c r="E116" s="280">
        <v>0</v>
      </c>
      <c r="F116" s="280">
        <v>0</v>
      </c>
      <c r="G116" s="280">
        <v>0</v>
      </c>
      <c r="H116" s="280">
        <v>0</v>
      </c>
      <c r="I116" s="280">
        <v>0</v>
      </c>
      <c r="J116" s="280">
        <v>0</v>
      </c>
      <c r="K116" s="280">
        <v>0</v>
      </c>
      <c r="L116" s="280">
        <v>0</v>
      </c>
      <c r="M116" s="278">
        <f t="shared" si="14"/>
        <v>0</v>
      </c>
    </row>
    <row r="117" spans="1:13" customFormat="1" ht="25.5" customHeight="1" x14ac:dyDescent="0.3">
      <c r="A117" s="298">
        <v>319</v>
      </c>
      <c r="B117" s="295" t="s">
        <v>791</v>
      </c>
      <c r="C117" s="280">
        <v>0</v>
      </c>
      <c r="D117" s="280">
        <v>0</v>
      </c>
      <c r="E117" s="280">
        <v>0</v>
      </c>
      <c r="F117" s="280">
        <v>0</v>
      </c>
      <c r="G117" s="280">
        <v>0</v>
      </c>
      <c r="H117" s="280">
        <v>0</v>
      </c>
      <c r="I117" s="280">
        <v>0</v>
      </c>
      <c r="J117" s="280">
        <v>0</v>
      </c>
      <c r="K117" s="280">
        <v>0</v>
      </c>
      <c r="L117" s="280">
        <v>0</v>
      </c>
      <c r="M117" s="278">
        <f t="shared" si="14"/>
        <v>0</v>
      </c>
    </row>
    <row r="118" spans="1:13" customFormat="1" ht="25.5" customHeight="1" x14ac:dyDescent="0.3">
      <c r="A118" s="288">
        <v>3200</v>
      </c>
      <c r="B118" s="289" t="s">
        <v>792</v>
      </c>
      <c r="C118" s="277">
        <f t="shared" ref="C118:L118" si="22">SUM(C119:C127)</f>
        <v>0</v>
      </c>
      <c r="D118" s="277">
        <f>SUM(D119:D127)</f>
        <v>0</v>
      </c>
      <c r="E118" s="277">
        <f t="shared" si="22"/>
        <v>0</v>
      </c>
      <c r="F118" s="277">
        <f t="shared" si="22"/>
        <v>0</v>
      </c>
      <c r="G118" s="277">
        <f t="shared" si="22"/>
        <v>0</v>
      </c>
      <c r="H118" s="277">
        <f t="shared" si="22"/>
        <v>0</v>
      </c>
      <c r="I118" s="277">
        <f t="shared" si="22"/>
        <v>0</v>
      </c>
      <c r="J118" s="277">
        <f t="shared" si="22"/>
        <v>0</v>
      </c>
      <c r="K118" s="277">
        <f t="shared" si="22"/>
        <v>0</v>
      </c>
      <c r="L118" s="277">
        <f t="shared" si="22"/>
        <v>0</v>
      </c>
      <c r="M118" s="277">
        <f t="shared" si="14"/>
        <v>0</v>
      </c>
    </row>
    <row r="119" spans="1:13" ht="25.5" customHeight="1" x14ac:dyDescent="0.3">
      <c r="A119" s="298">
        <v>321</v>
      </c>
      <c r="B119" s="295" t="s">
        <v>793</v>
      </c>
      <c r="C119" s="280">
        <v>0</v>
      </c>
      <c r="D119" s="280">
        <v>0</v>
      </c>
      <c r="E119" s="280">
        <v>0</v>
      </c>
      <c r="F119" s="280">
        <v>0</v>
      </c>
      <c r="G119" s="280">
        <v>0</v>
      </c>
      <c r="H119" s="280">
        <v>0</v>
      </c>
      <c r="I119" s="280">
        <v>0</v>
      </c>
      <c r="J119" s="280">
        <v>0</v>
      </c>
      <c r="K119" s="280">
        <v>0</v>
      </c>
      <c r="L119" s="280">
        <v>0</v>
      </c>
      <c r="M119" s="225">
        <f t="shared" si="14"/>
        <v>0</v>
      </c>
    </row>
    <row r="120" spans="1:13" ht="25.5" customHeight="1" x14ac:dyDescent="0.3">
      <c r="A120" s="298">
        <v>322</v>
      </c>
      <c r="B120" s="295" t="s">
        <v>794</v>
      </c>
      <c r="C120" s="280">
        <v>0</v>
      </c>
      <c r="D120" s="280">
        <v>0</v>
      </c>
      <c r="E120" s="280">
        <v>0</v>
      </c>
      <c r="F120" s="280">
        <v>0</v>
      </c>
      <c r="G120" s="280">
        <v>0</v>
      </c>
      <c r="H120" s="280">
        <v>0</v>
      </c>
      <c r="I120" s="280">
        <v>0</v>
      </c>
      <c r="J120" s="280">
        <v>0</v>
      </c>
      <c r="K120" s="280">
        <v>0</v>
      </c>
      <c r="L120" s="280">
        <v>0</v>
      </c>
      <c r="M120" s="225">
        <f t="shared" si="14"/>
        <v>0</v>
      </c>
    </row>
    <row r="121" spans="1:13" ht="27.6" x14ac:dyDescent="0.3">
      <c r="A121" s="298">
        <v>323</v>
      </c>
      <c r="B121" s="295" t="s">
        <v>795</v>
      </c>
      <c r="C121" s="280">
        <v>0</v>
      </c>
      <c r="D121" s="280">
        <v>0</v>
      </c>
      <c r="E121" s="280">
        <v>0</v>
      </c>
      <c r="F121" s="280">
        <v>0</v>
      </c>
      <c r="G121" s="280">
        <v>0</v>
      </c>
      <c r="H121" s="280">
        <v>0</v>
      </c>
      <c r="I121" s="280">
        <v>0</v>
      </c>
      <c r="J121" s="280">
        <v>0</v>
      </c>
      <c r="K121" s="280">
        <v>0</v>
      </c>
      <c r="L121" s="280">
        <v>0</v>
      </c>
      <c r="M121" s="225">
        <f t="shared" si="14"/>
        <v>0</v>
      </c>
    </row>
    <row r="122" spans="1:13" ht="30" customHeight="1" x14ac:dyDescent="0.3">
      <c r="A122" s="298">
        <v>324</v>
      </c>
      <c r="B122" s="295" t="s">
        <v>796</v>
      </c>
      <c r="C122" s="280">
        <v>0</v>
      </c>
      <c r="D122" s="280">
        <v>0</v>
      </c>
      <c r="E122" s="280">
        <v>0</v>
      </c>
      <c r="F122" s="280">
        <v>0</v>
      </c>
      <c r="G122" s="280">
        <v>0</v>
      </c>
      <c r="H122" s="280">
        <v>0</v>
      </c>
      <c r="I122" s="280">
        <v>0</v>
      </c>
      <c r="J122" s="280">
        <v>0</v>
      </c>
      <c r="K122" s="280">
        <v>0</v>
      </c>
      <c r="L122" s="280">
        <v>0</v>
      </c>
      <c r="M122" s="225">
        <f t="shared" si="14"/>
        <v>0</v>
      </c>
    </row>
    <row r="123" spans="1:13" ht="25.5" customHeight="1" x14ac:dyDescent="0.3">
      <c r="A123" s="298">
        <v>325</v>
      </c>
      <c r="B123" s="295" t="s">
        <v>797</v>
      </c>
      <c r="C123" s="280">
        <v>0</v>
      </c>
      <c r="D123" s="280">
        <v>0</v>
      </c>
      <c r="E123" s="280">
        <v>0</v>
      </c>
      <c r="F123" s="280">
        <v>0</v>
      </c>
      <c r="G123" s="280">
        <v>0</v>
      </c>
      <c r="H123" s="280">
        <v>0</v>
      </c>
      <c r="I123" s="280">
        <v>0</v>
      </c>
      <c r="J123" s="280">
        <v>0</v>
      </c>
      <c r="K123" s="280">
        <v>0</v>
      </c>
      <c r="L123" s="280">
        <v>0</v>
      </c>
      <c r="M123" s="225">
        <f t="shared" si="14"/>
        <v>0</v>
      </c>
    </row>
    <row r="124" spans="1:13" ht="25.5" customHeight="1" x14ac:dyDescent="0.3">
      <c r="A124" s="298">
        <v>326</v>
      </c>
      <c r="B124" s="295" t="s">
        <v>798</v>
      </c>
      <c r="C124" s="280">
        <v>0</v>
      </c>
      <c r="D124" s="280">
        <v>0</v>
      </c>
      <c r="E124" s="280">
        <v>0</v>
      </c>
      <c r="F124" s="280">
        <v>0</v>
      </c>
      <c r="G124" s="280">
        <v>0</v>
      </c>
      <c r="H124" s="280">
        <v>0</v>
      </c>
      <c r="I124" s="280">
        <v>0</v>
      </c>
      <c r="J124" s="280">
        <v>0</v>
      </c>
      <c r="K124" s="280">
        <v>0</v>
      </c>
      <c r="L124" s="280">
        <v>0</v>
      </c>
      <c r="M124" s="225">
        <f t="shared" si="14"/>
        <v>0</v>
      </c>
    </row>
    <row r="125" spans="1:13" ht="25.5" customHeight="1" x14ac:dyDescent="0.3">
      <c r="A125" s="298">
        <v>327</v>
      </c>
      <c r="B125" s="295" t="s">
        <v>799</v>
      </c>
      <c r="C125" s="280">
        <v>0</v>
      </c>
      <c r="D125" s="280">
        <v>0</v>
      </c>
      <c r="E125" s="280">
        <v>0</v>
      </c>
      <c r="F125" s="280">
        <v>0</v>
      </c>
      <c r="G125" s="280">
        <v>0</v>
      </c>
      <c r="H125" s="280">
        <v>0</v>
      </c>
      <c r="I125" s="280">
        <v>0</v>
      </c>
      <c r="J125" s="280">
        <v>0</v>
      </c>
      <c r="K125" s="280">
        <v>0</v>
      </c>
      <c r="L125" s="280">
        <v>0</v>
      </c>
      <c r="M125" s="225">
        <f t="shared" si="14"/>
        <v>0</v>
      </c>
    </row>
    <row r="126" spans="1:13" ht="25.5" customHeight="1" x14ac:dyDescent="0.3">
      <c r="A126" s="298">
        <v>328</v>
      </c>
      <c r="B126" s="295" t="s">
        <v>800</v>
      </c>
      <c r="C126" s="280">
        <v>0</v>
      </c>
      <c r="D126" s="280">
        <v>0</v>
      </c>
      <c r="E126" s="280">
        <v>0</v>
      </c>
      <c r="F126" s="280">
        <v>0</v>
      </c>
      <c r="G126" s="280">
        <v>0</v>
      </c>
      <c r="H126" s="280">
        <v>0</v>
      </c>
      <c r="I126" s="280">
        <v>0</v>
      </c>
      <c r="J126" s="280">
        <v>0</v>
      </c>
      <c r="K126" s="280">
        <v>0</v>
      </c>
      <c r="L126" s="280">
        <v>0</v>
      </c>
      <c r="M126" s="225">
        <f t="shared" si="14"/>
        <v>0</v>
      </c>
    </row>
    <row r="127" spans="1:13" ht="25.5" customHeight="1" x14ac:dyDescent="0.3">
      <c r="A127" s="298">
        <v>329</v>
      </c>
      <c r="B127" s="295" t="s">
        <v>801</v>
      </c>
      <c r="C127" s="280">
        <v>0</v>
      </c>
      <c r="D127" s="280">
        <v>0</v>
      </c>
      <c r="E127" s="280">
        <v>0</v>
      </c>
      <c r="F127" s="280">
        <v>0</v>
      </c>
      <c r="G127" s="280">
        <v>0</v>
      </c>
      <c r="H127" s="280">
        <v>0</v>
      </c>
      <c r="I127" s="280">
        <v>0</v>
      </c>
      <c r="J127" s="280">
        <v>0</v>
      </c>
      <c r="K127" s="280">
        <v>0</v>
      </c>
      <c r="L127" s="280">
        <v>0</v>
      </c>
      <c r="M127" s="225">
        <f t="shared" si="14"/>
        <v>0</v>
      </c>
    </row>
    <row r="128" spans="1:13" customFormat="1" ht="28.8" x14ac:dyDescent="0.3">
      <c r="A128" s="288">
        <v>3300</v>
      </c>
      <c r="B128" s="289" t="s">
        <v>802</v>
      </c>
      <c r="C128" s="277">
        <f t="shared" ref="C128:L128" si="23">SUM(C129:C137)</f>
        <v>0</v>
      </c>
      <c r="D128" s="277">
        <f>SUM(D129:D137)</f>
        <v>0</v>
      </c>
      <c r="E128" s="277">
        <f t="shared" si="23"/>
        <v>0</v>
      </c>
      <c r="F128" s="277">
        <f t="shared" si="23"/>
        <v>0</v>
      </c>
      <c r="G128" s="277">
        <f t="shared" si="23"/>
        <v>0</v>
      </c>
      <c r="H128" s="277">
        <f t="shared" si="23"/>
        <v>0</v>
      </c>
      <c r="I128" s="277">
        <f t="shared" si="23"/>
        <v>0</v>
      </c>
      <c r="J128" s="277">
        <f t="shared" si="23"/>
        <v>0</v>
      </c>
      <c r="K128" s="277">
        <f t="shared" si="23"/>
        <v>0</v>
      </c>
      <c r="L128" s="277">
        <f t="shared" si="23"/>
        <v>0</v>
      </c>
      <c r="M128" s="277">
        <f t="shared" si="14"/>
        <v>0</v>
      </c>
    </row>
    <row r="129" spans="1:13" customFormat="1" ht="25.5" customHeight="1" x14ac:dyDescent="0.3">
      <c r="A129" s="298">
        <v>331</v>
      </c>
      <c r="B129" s="294" t="s">
        <v>803</v>
      </c>
      <c r="C129" s="280">
        <v>0</v>
      </c>
      <c r="D129" s="280">
        <v>0</v>
      </c>
      <c r="E129" s="280">
        <v>0</v>
      </c>
      <c r="F129" s="280">
        <v>0</v>
      </c>
      <c r="G129" s="280">
        <v>0</v>
      </c>
      <c r="H129" s="280">
        <v>0</v>
      </c>
      <c r="I129" s="280">
        <v>0</v>
      </c>
      <c r="J129" s="280">
        <v>0</v>
      </c>
      <c r="K129" s="280">
        <v>0</v>
      </c>
      <c r="L129" s="280">
        <v>0</v>
      </c>
      <c r="M129" s="278">
        <f t="shared" si="14"/>
        <v>0</v>
      </c>
    </row>
    <row r="130" spans="1:13" customFormat="1" ht="30.75" customHeight="1" x14ac:dyDescent="0.3">
      <c r="A130" s="298">
        <v>332</v>
      </c>
      <c r="B130" s="295" t="s">
        <v>804</v>
      </c>
      <c r="C130" s="280">
        <v>0</v>
      </c>
      <c r="D130" s="280">
        <v>0</v>
      </c>
      <c r="E130" s="280">
        <v>0</v>
      </c>
      <c r="F130" s="280">
        <v>0</v>
      </c>
      <c r="G130" s="280">
        <v>0</v>
      </c>
      <c r="H130" s="280">
        <v>0</v>
      </c>
      <c r="I130" s="280">
        <v>0</v>
      </c>
      <c r="J130" s="280">
        <v>0</v>
      </c>
      <c r="K130" s="280">
        <v>0</v>
      </c>
      <c r="L130" s="280">
        <v>0</v>
      </c>
      <c r="M130" s="278">
        <f t="shared" si="14"/>
        <v>0</v>
      </c>
    </row>
    <row r="131" spans="1:13" customFormat="1" ht="33" customHeight="1" x14ac:dyDescent="0.3">
      <c r="A131" s="298">
        <v>333</v>
      </c>
      <c r="B131" s="295" t="s">
        <v>805</v>
      </c>
      <c r="C131" s="280">
        <v>0</v>
      </c>
      <c r="D131" s="280">
        <v>0</v>
      </c>
      <c r="E131" s="280">
        <v>0</v>
      </c>
      <c r="F131" s="280">
        <v>0</v>
      </c>
      <c r="G131" s="280">
        <v>0</v>
      </c>
      <c r="H131" s="280">
        <v>0</v>
      </c>
      <c r="I131" s="280">
        <v>0</v>
      </c>
      <c r="J131" s="280">
        <v>0</v>
      </c>
      <c r="K131" s="280">
        <v>0</v>
      </c>
      <c r="L131" s="280">
        <v>0</v>
      </c>
      <c r="M131" s="278">
        <f t="shared" si="14"/>
        <v>0</v>
      </c>
    </row>
    <row r="132" spans="1:13" customFormat="1" ht="25.5" customHeight="1" x14ac:dyDescent="0.3">
      <c r="A132" s="298">
        <v>334</v>
      </c>
      <c r="B132" s="295" t="s">
        <v>806</v>
      </c>
      <c r="C132" s="280">
        <v>0</v>
      </c>
      <c r="D132" s="280">
        <v>0</v>
      </c>
      <c r="E132" s="280">
        <v>0</v>
      </c>
      <c r="F132" s="280">
        <v>0</v>
      </c>
      <c r="G132" s="280">
        <v>0</v>
      </c>
      <c r="H132" s="280">
        <v>0</v>
      </c>
      <c r="I132" s="280">
        <v>0</v>
      </c>
      <c r="J132" s="280">
        <v>0</v>
      </c>
      <c r="K132" s="280">
        <v>0</v>
      </c>
      <c r="L132" s="280">
        <v>0</v>
      </c>
      <c r="M132" s="278">
        <f t="shared" si="14"/>
        <v>0</v>
      </c>
    </row>
    <row r="133" spans="1:13" customFormat="1" ht="25.5" customHeight="1" x14ac:dyDescent="0.3">
      <c r="A133" s="298">
        <v>335</v>
      </c>
      <c r="B133" s="295" t="s">
        <v>807</v>
      </c>
      <c r="C133" s="280">
        <v>0</v>
      </c>
      <c r="D133" s="280">
        <v>0</v>
      </c>
      <c r="E133" s="280">
        <v>0</v>
      </c>
      <c r="F133" s="280">
        <v>0</v>
      </c>
      <c r="G133" s="280">
        <v>0</v>
      </c>
      <c r="H133" s="280">
        <v>0</v>
      </c>
      <c r="I133" s="280">
        <v>0</v>
      </c>
      <c r="J133" s="280">
        <v>0</v>
      </c>
      <c r="K133" s="280">
        <v>0</v>
      </c>
      <c r="L133" s="280">
        <v>0</v>
      </c>
      <c r="M133" s="278">
        <f t="shared" si="14"/>
        <v>0</v>
      </c>
    </row>
    <row r="134" spans="1:13" customFormat="1" ht="27.6" x14ac:dyDescent="0.3">
      <c r="A134" s="298">
        <v>336</v>
      </c>
      <c r="B134" s="295" t="s">
        <v>808</v>
      </c>
      <c r="C134" s="280">
        <v>0</v>
      </c>
      <c r="D134" s="280">
        <v>0</v>
      </c>
      <c r="E134" s="280">
        <v>0</v>
      </c>
      <c r="F134" s="280">
        <v>0</v>
      </c>
      <c r="G134" s="280">
        <v>0</v>
      </c>
      <c r="H134" s="280">
        <v>0</v>
      </c>
      <c r="I134" s="280">
        <v>0</v>
      </c>
      <c r="J134" s="280">
        <v>0</v>
      </c>
      <c r="K134" s="280">
        <v>0</v>
      </c>
      <c r="L134" s="280">
        <v>0</v>
      </c>
      <c r="M134" s="278">
        <f t="shared" ref="M134:M197" si="24">SUM(C134:L134)</f>
        <v>0</v>
      </c>
    </row>
    <row r="135" spans="1:13" customFormat="1" ht="25.5" customHeight="1" x14ac:dyDescent="0.3">
      <c r="A135" s="298">
        <v>337</v>
      </c>
      <c r="B135" s="295" t="s">
        <v>809</v>
      </c>
      <c r="C135" s="280">
        <v>0</v>
      </c>
      <c r="D135" s="280">
        <v>0</v>
      </c>
      <c r="E135" s="280">
        <v>0</v>
      </c>
      <c r="F135" s="280">
        <v>0</v>
      </c>
      <c r="G135" s="280">
        <v>0</v>
      </c>
      <c r="H135" s="280">
        <v>0</v>
      </c>
      <c r="I135" s="280">
        <v>0</v>
      </c>
      <c r="J135" s="280">
        <v>0</v>
      </c>
      <c r="K135" s="280">
        <v>0</v>
      </c>
      <c r="L135" s="280">
        <v>0</v>
      </c>
      <c r="M135" s="278">
        <f t="shared" si="24"/>
        <v>0</v>
      </c>
    </row>
    <row r="136" spans="1:13" customFormat="1" ht="25.5" customHeight="1" x14ac:dyDescent="0.3">
      <c r="A136" s="298">
        <v>338</v>
      </c>
      <c r="B136" s="295" t="s">
        <v>810</v>
      </c>
      <c r="C136" s="280">
        <v>0</v>
      </c>
      <c r="D136" s="280">
        <v>0</v>
      </c>
      <c r="E136" s="280">
        <v>0</v>
      </c>
      <c r="F136" s="280">
        <v>0</v>
      </c>
      <c r="G136" s="280">
        <v>0</v>
      </c>
      <c r="H136" s="280">
        <v>0</v>
      </c>
      <c r="I136" s="280">
        <v>0</v>
      </c>
      <c r="J136" s="280">
        <v>0</v>
      </c>
      <c r="K136" s="280">
        <v>0</v>
      </c>
      <c r="L136" s="280">
        <v>0</v>
      </c>
      <c r="M136" s="278">
        <f t="shared" si="24"/>
        <v>0</v>
      </c>
    </row>
    <row r="137" spans="1:13" customFormat="1" ht="25.5" customHeight="1" x14ac:dyDescent="0.3">
      <c r="A137" s="298">
        <v>339</v>
      </c>
      <c r="B137" s="295" t="s">
        <v>811</v>
      </c>
      <c r="C137" s="280">
        <v>0</v>
      </c>
      <c r="D137" s="280">
        <v>0</v>
      </c>
      <c r="E137" s="280">
        <v>0</v>
      </c>
      <c r="F137" s="280">
        <v>0</v>
      </c>
      <c r="G137" s="280">
        <v>0</v>
      </c>
      <c r="H137" s="280">
        <v>0</v>
      </c>
      <c r="I137" s="280">
        <v>0</v>
      </c>
      <c r="J137" s="280">
        <v>0</v>
      </c>
      <c r="K137" s="280">
        <v>0</v>
      </c>
      <c r="L137" s="280">
        <v>0</v>
      </c>
      <c r="M137" s="278">
        <f t="shared" si="24"/>
        <v>0</v>
      </c>
    </row>
    <row r="138" spans="1:13" customFormat="1" ht="25.5" customHeight="1" x14ac:dyDescent="0.3">
      <c r="A138" s="288">
        <v>3400</v>
      </c>
      <c r="B138" s="289" t="s">
        <v>812</v>
      </c>
      <c r="C138" s="277">
        <f t="shared" ref="C138:L138" si="25">SUM(C139:C147)</f>
        <v>7800</v>
      </c>
      <c r="D138" s="277">
        <f>SUM(D139:D147)</f>
        <v>0</v>
      </c>
      <c r="E138" s="277">
        <f t="shared" si="25"/>
        <v>0</v>
      </c>
      <c r="F138" s="277">
        <f t="shared" si="25"/>
        <v>0</v>
      </c>
      <c r="G138" s="277">
        <f t="shared" si="25"/>
        <v>0</v>
      </c>
      <c r="H138" s="277">
        <f t="shared" si="25"/>
        <v>0</v>
      </c>
      <c r="I138" s="277">
        <f t="shared" si="25"/>
        <v>0</v>
      </c>
      <c r="J138" s="277">
        <f t="shared" si="25"/>
        <v>0</v>
      </c>
      <c r="K138" s="277">
        <f t="shared" si="25"/>
        <v>0</v>
      </c>
      <c r="L138" s="277">
        <f t="shared" si="25"/>
        <v>0</v>
      </c>
      <c r="M138" s="277">
        <f t="shared" si="24"/>
        <v>7800</v>
      </c>
    </row>
    <row r="139" spans="1:13" customFormat="1" ht="25.5" customHeight="1" x14ac:dyDescent="0.3">
      <c r="A139" s="298">
        <v>341</v>
      </c>
      <c r="B139" s="295" t="s">
        <v>813</v>
      </c>
      <c r="C139" s="280">
        <v>7800</v>
      </c>
      <c r="D139" s="280">
        <v>0</v>
      </c>
      <c r="E139" s="280">
        <v>0</v>
      </c>
      <c r="F139" s="280">
        <v>0</v>
      </c>
      <c r="G139" s="280">
        <v>0</v>
      </c>
      <c r="H139" s="280">
        <v>0</v>
      </c>
      <c r="I139" s="280">
        <v>0</v>
      </c>
      <c r="J139" s="280">
        <v>0</v>
      </c>
      <c r="K139" s="280">
        <v>0</v>
      </c>
      <c r="L139" s="280">
        <v>0</v>
      </c>
      <c r="M139" s="278">
        <f t="shared" si="24"/>
        <v>7800</v>
      </c>
    </row>
    <row r="140" spans="1:13" customFormat="1" ht="25.5" customHeight="1" x14ac:dyDescent="0.3">
      <c r="A140" s="298">
        <v>342</v>
      </c>
      <c r="B140" s="295" t="s">
        <v>814</v>
      </c>
      <c r="C140" s="280">
        <v>0</v>
      </c>
      <c r="D140" s="280">
        <v>0</v>
      </c>
      <c r="E140" s="280">
        <v>0</v>
      </c>
      <c r="F140" s="280">
        <v>0</v>
      </c>
      <c r="G140" s="280">
        <v>0</v>
      </c>
      <c r="H140" s="280">
        <v>0</v>
      </c>
      <c r="I140" s="280">
        <v>0</v>
      </c>
      <c r="J140" s="280">
        <v>0</v>
      </c>
      <c r="K140" s="280">
        <v>0</v>
      </c>
      <c r="L140" s="280">
        <v>0</v>
      </c>
      <c r="M140" s="278">
        <f t="shared" si="24"/>
        <v>0</v>
      </c>
    </row>
    <row r="141" spans="1:13" customFormat="1" ht="25.5" customHeight="1" x14ac:dyDescent="0.3">
      <c r="A141" s="298">
        <v>343</v>
      </c>
      <c r="B141" s="295" t="s">
        <v>815</v>
      </c>
      <c r="C141" s="280">
        <v>0</v>
      </c>
      <c r="D141" s="280">
        <v>0</v>
      </c>
      <c r="E141" s="280">
        <v>0</v>
      </c>
      <c r="F141" s="280">
        <v>0</v>
      </c>
      <c r="G141" s="280">
        <v>0</v>
      </c>
      <c r="H141" s="280">
        <v>0</v>
      </c>
      <c r="I141" s="280">
        <v>0</v>
      </c>
      <c r="J141" s="280">
        <v>0</v>
      </c>
      <c r="K141" s="280">
        <v>0</v>
      </c>
      <c r="L141" s="280">
        <v>0</v>
      </c>
      <c r="M141" s="278">
        <f t="shared" si="24"/>
        <v>0</v>
      </c>
    </row>
    <row r="142" spans="1:13" customFormat="1" ht="25.5" customHeight="1" x14ac:dyDescent="0.3">
      <c r="A142" s="298">
        <v>344</v>
      </c>
      <c r="B142" s="295" t="s">
        <v>816</v>
      </c>
      <c r="C142" s="280">
        <v>0</v>
      </c>
      <c r="D142" s="280">
        <v>0</v>
      </c>
      <c r="E142" s="280">
        <v>0</v>
      </c>
      <c r="F142" s="280">
        <v>0</v>
      </c>
      <c r="G142" s="280">
        <v>0</v>
      </c>
      <c r="H142" s="280">
        <v>0</v>
      </c>
      <c r="I142" s="280">
        <v>0</v>
      </c>
      <c r="J142" s="280">
        <v>0</v>
      </c>
      <c r="K142" s="280">
        <v>0</v>
      </c>
      <c r="L142" s="280">
        <v>0</v>
      </c>
      <c r="M142" s="278">
        <f t="shared" si="24"/>
        <v>0</v>
      </c>
    </row>
    <row r="143" spans="1:13" customFormat="1" ht="25.5" customHeight="1" x14ac:dyDescent="0.3">
      <c r="A143" s="298">
        <v>345</v>
      </c>
      <c r="B143" s="295" t="s">
        <v>817</v>
      </c>
      <c r="C143" s="280">
        <v>0</v>
      </c>
      <c r="D143" s="280">
        <v>0</v>
      </c>
      <c r="E143" s="280">
        <v>0</v>
      </c>
      <c r="F143" s="280">
        <v>0</v>
      </c>
      <c r="G143" s="280">
        <v>0</v>
      </c>
      <c r="H143" s="280">
        <v>0</v>
      </c>
      <c r="I143" s="280">
        <v>0</v>
      </c>
      <c r="J143" s="280">
        <v>0</v>
      </c>
      <c r="K143" s="280">
        <v>0</v>
      </c>
      <c r="L143" s="280">
        <v>0</v>
      </c>
      <c r="M143" s="278">
        <f t="shared" si="24"/>
        <v>0</v>
      </c>
    </row>
    <row r="144" spans="1:13" customFormat="1" ht="25.5" customHeight="1" x14ac:dyDescent="0.3">
      <c r="A144" s="298">
        <v>346</v>
      </c>
      <c r="B144" s="295" t="s">
        <v>818</v>
      </c>
      <c r="C144" s="280">
        <v>0</v>
      </c>
      <c r="D144" s="280">
        <v>0</v>
      </c>
      <c r="E144" s="280">
        <v>0</v>
      </c>
      <c r="F144" s="280">
        <v>0</v>
      </c>
      <c r="G144" s="280">
        <v>0</v>
      </c>
      <c r="H144" s="280">
        <v>0</v>
      </c>
      <c r="I144" s="280">
        <v>0</v>
      </c>
      <c r="J144" s="280">
        <v>0</v>
      </c>
      <c r="K144" s="280">
        <v>0</v>
      </c>
      <c r="L144" s="280">
        <v>0</v>
      </c>
      <c r="M144" s="278">
        <f t="shared" si="24"/>
        <v>0</v>
      </c>
    </row>
    <row r="145" spans="1:13" customFormat="1" ht="25.5" customHeight="1" x14ac:dyDescent="0.3">
      <c r="A145" s="298">
        <v>347</v>
      </c>
      <c r="B145" s="295" t="s">
        <v>819</v>
      </c>
      <c r="C145" s="280">
        <v>0</v>
      </c>
      <c r="D145" s="280">
        <v>0</v>
      </c>
      <c r="E145" s="280">
        <v>0</v>
      </c>
      <c r="F145" s="280">
        <v>0</v>
      </c>
      <c r="G145" s="280">
        <v>0</v>
      </c>
      <c r="H145" s="280">
        <v>0</v>
      </c>
      <c r="I145" s="280">
        <v>0</v>
      </c>
      <c r="J145" s="280">
        <v>0</v>
      </c>
      <c r="K145" s="280">
        <v>0</v>
      </c>
      <c r="L145" s="280">
        <v>0</v>
      </c>
      <c r="M145" s="278">
        <f t="shared" si="24"/>
        <v>0</v>
      </c>
    </row>
    <row r="146" spans="1:13" customFormat="1" ht="25.5" customHeight="1" x14ac:dyDescent="0.3">
      <c r="A146" s="298">
        <v>348</v>
      </c>
      <c r="B146" s="295" t="s">
        <v>820</v>
      </c>
      <c r="C146" s="280">
        <v>0</v>
      </c>
      <c r="D146" s="280">
        <v>0</v>
      </c>
      <c r="E146" s="280">
        <v>0</v>
      </c>
      <c r="F146" s="280">
        <v>0</v>
      </c>
      <c r="G146" s="280">
        <v>0</v>
      </c>
      <c r="H146" s="280">
        <v>0</v>
      </c>
      <c r="I146" s="280">
        <v>0</v>
      </c>
      <c r="J146" s="280">
        <v>0</v>
      </c>
      <c r="K146" s="280">
        <v>0</v>
      </c>
      <c r="L146" s="280">
        <v>0</v>
      </c>
      <c r="M146" s="278">
        <f t="shared" si="24"/>
        <v>0</v>
      </c>
    </row>
    <row r="147" spans="1:13" customFormat="1" ht="25.5" customHeight="1" x14ac:dyDescent="0.3">
      <c r="A147" s="298">
        <v>349</v>
      </c>
      <c r="B147" s="295" t="s">
        <v>821</v>
      </c>
      <c r="C147" s="280">
        <v>0</v>
      </c>
      <c r="D147" s="280">
        <v>0</v>
      </c>
      <c r="E147" s="280">
        <v>0</v>
      </c>
      <c r="F147" s="280">
        <v>0</v>
      </c>
      <c r="G147" s="280">
        <v>0</v>
      </c>
      <c r="H147" s="280">
        <v>0</v>
      </c>
      <c r="I147" s="280">
        <v>0</v>
      </c>
      <c r="J147" s="280">
        <v>0</v>
      </c>
      <c r="K147" s="280">
        <v>0</v>
      </c>
      <c r="L147" s="280">
        <v>0</v>
      </c>
      <c r="M147" s="278">
        <f t="shared" si="24"/>
        <v>0</v>
      </c>
    </row>
    <row r="148" spans="1:13" customFormat="1" ht="28.8" x14ac:dyDescent="0.3">
      <c r="A148" s="288">
        <v>3500</v>
      </c>
      <c r="B148" s="289" t="s">
        <v>822</v>
      </c>
      <c r="C148" s="277">
        <f t="shared" ref="C148:L148" si="26">SUM(C149:C157)</f>
        <v>5000</v>
      </c>
      <c r="D148" s="277">
        <f>SUM(D149:D157)</f>
        <v>0</v>
      </c>
      <c r="E148" s="277">
        <f t="shared" si="26"/>
        <v>0</v>
      </c>
      <c r="F148" s="277">
        <f t="shared" si="26"/>
        <v>0</v>
      </c>
      <c r="G148" s="277">
        <f t="shared" si="26"/>
        <v>0</v>
      </c>
      <c r="H148" s="277">
        <f t="shared" si="26"/>
        <v>0</v>
      </c>
      <c r="I148" s="277">
        <f t="shared" si="26"/>
        <v>0</v>
      </c>
      <c r="J148" s="277">
        <f t="shared" si="26"/>
        <v>0</v>
      </c>
      <c r="K148" s="277">
        <f t="shared" si="26"/>
        <v>0</v>
      </c>
      <c r="L148" s="277">
        <f t="shared" si="26"/>
        <v>0</v>
      </c>
      <c r="M148" s="277">
        <f t="shared" si="24"/>
        <v>5000</v>
      </c>
    </row>
    <row r="149" spans="1:13" customFormat="1" ht="25.5" customHeight="1" x14ac:dyDescent="0.3">
      <c r="A149" s="298">
        <v>351</v>
      </c>
      <c r="B149" s="295" t="s">
        <v>823</v>
      </c>
      <c r="C149" s="280">
        <v>5000</v>
      </c>
      <c r="D149" s="280">
        <v>0</v>
      </c>
      <c r="E149" s="280">
        <v>0</v>
      </c>
      <c r="F149" s="280">
        <v>0</v>
      </c>
      <c r="G149" s="280">
        <v>0</v>
      </c>
      <c r="H149" s="280">
        <v>0</v>
      </c>
      <c r="I149" s="280">
        <v>0</v>
      </c>
      <c r="J149" s="280">
        <v>0</v>
      </c>
      <c r="K149" s="280">
        <v>0</v>
      </c>
      <c r="L149" s="280">
        <v>0</v>
      </c>
      <c r="M149" s="278">
        <f t="shared" si="24"/>
        <v>5000</v>
      </c>
    </row>
    <row r="150" spans="1:13" customFormat="1" ht="34.5" customHeight="1" x14ac:dyDescent="0.3">
      <c r="A150" s="298">
        <v>352</v>
      </c>
      <c r="B150" s="295" t="s">
        <v>824</v>
      </c>
      <c r="C150" s="280">
        <v>0</v>
      </c>
      <c r="D150" s="280">
        <v>0</v>
      </c>
      <c r="E150" s="280">
        <v>0</v>
      </c>
      <c r="F150" s="280">
        <v>0</v>
      </c>
      <c r="G150" s="280">
        <v>0</v>
      </c>
      <c r="H150" s="280">
        <v>0</v>
      </c>
      <c r="I150" s="280">
        <v>0</v>
      </c>
      <c r="J150" s="280">
        <v>0</v>
      </c>
      <c r="K150" s="280">
        <v>0</v>
      </c>
      <c r="L150" s="280">
        <v>0</v>
      </c>
      <c r="M150" s="278">
        <f t="shared" si="24"/>
        <v>0</v>
      </c>
    </row>
    <row r="151" spans="1:13" customFormat="1" ht="33" customHeight="1" x14ac:dyDescent="0.3">
      <c r="A151" s="298">
        <v>353</v>
      </c>
      <c r="B151" s="295" t="s">
        <v>825</v>
      </c>
      <c r="C151" s="280">
        <v>0</v>
      </c>
      <c r="D151" s="280">
        <v>0</v>
      </c>
      <c r="E151" s="280">
        <v>0</v>
      </c>
      <c r="F151" s="280">
        <v>0</v>
      </c>
      <c r="G151" s="280">
        <v>0</v>
      </c>
      <c r="H151" s="280">
        <v>0</v>
      </c>
      <c r="I151" s="280">
        <v>0</v>
      </c>
      <c r="J151" s="280">
        <v>0</v>
      </c>
      <c r="K151" s="280">
        <v>0</v>
      </c>
      <c r="L151" s="280">
        <v>0</v>
      </c>
      <c r="M151" s="278">
        <f t="shared" si="24"/>
        <v>0</v>
      </c>
    </row>
    <row r="152" spans="1:13" customFormat="1" ht="29.25" customHeight="1" x14ac:dyDescent="0.3">
      <c r="A152" s="298">
        <v>354</v>
      </c>
      <c r="B152" s="295" t="s">
        <v>826</v>
      </c>
      <c r="C152" s="280">
        <v>0</v>
      </c>
      <c r="D152" s="280">
        <v>0</v>
      </c>
      <c r="E152" s="280">
        <v>0</v>
      </c>
      <c r="F152" s="280">
        <v>0</v>
      </c>
      <c r="G152" s="280">
        <v>0</v>
      </c>
      <c r="H152" s="280">
        <v>0</v>
      </c>
      <c r="I152" s="280">
        <v>0</v>
      </c>
      <c r="J152" s="280">
        <v>0</v>
      </c>
      <c r="K152" s="280">
        <v>0</v>
      </c>
      <c r="L152" s="280">
        <v>0</v>
      </c>
      <c r="M152" s="278">
        <f t="shared" si="24"/>
        <v>0</v>
      </c>
    </row>
    <row r="153" spans="1:13" customFormat="1" ht="25.5" customHeight="1" x14ac:dyDescent="0.3">
      <c r="A153" s="298">
        <v>355</v>
      </c>
      <c r="B153" s="295" t="s">
        <v>827</v>
      </c>
      <c r="C153" s="280">
        <v>0</v>
      </c>
      <c r="D153" s="280">
        <v>0</v>
      </c>
      <c r="E153" s="280">
        <v>0</v>
      </c>
      <c r="F153" s="280">
        <v>0</v>
      </c>
      <c r="G153" s="280">
        <v>0</v>
      </c>
      <c r="H153" s="280">
        <v>0</v>
      </c>
      <c r="I153" s="280">
        <v>0</v>
      </c>
      <c r="J153" s="280">
        <v>0</v>
      </c>
      <c r="K153" s="280">
        <v>0</v>
      </c>
      <c r="L153" s="280">
        <v>0</v>
      </c>
      <c r="M153" s="278">
        <f t="shared" si="24"/>
        <v>0</v>
      </c>
    </row>
    <row r="154" spans="1:13" customFormat="1" ht="14.4" x14ac:dyDescent="0.3">
      <c r="A154" s="298">
        <v>356</v>
      </c>
      <c r="B154" s="295" t="s">
        <v>828</v>
      </c>
      <c r="C154" s="280">
        <v>0</v>
      </c>
      <c r="D154" s="280">
        <v>0</v>
      </c>
      <c r="E154" s="280">
        <v>0</v>
      </c>
      <c r="F154" s="280">
        <v>0</v>
      </c>
      <c r="G154" s="280">
        <v>0</v>
      </c>
      <c r="H154" s="280">
        <v>0</v>
      </c>
      <c r="I154" s="280">
        <v>0</v>
      </c>
      <c r="J154" s="280">
        <v>0</v>
      </c>
      <c r="K154" s="280">
        <v>0</v>
      </c>
      <c r="L154" s="280">
        <v>0</v>
      </c>
      <c r="M154" s="278">
        <f t="shared" si="24"/>
        <v>0</v>
      </c>
    </row>
    <row r="155" spans="1:13" customFormat="1" ht="27.6" x14ac:dyDescent="0.3">
      <c r="A155" s="298">
        <v>357</v>
      </c>
      <c r="B155" s="295" t="s">
        <v>829</v>
      </c>
      <c r="C155" s="280">
        <v>0</v>
      </c>
      <c r="D155" s="280">
        <v>0</v>
      </c>
      <c r="E155" s="280">
        <v>0</v>
      </c>
      <c r="F155" s="280">
        <v>0</v>
      </c>
      <c r="G155" s="280">
        <v>0</v>
      </c>
      <c r="H155" s="280">
        <v>0</v>
      </c>
      <c r="I155" s="280">
        <v>0</v>
      </c>
      <c r="J155" s="280">
        <v>0</v>
      </c>
      <c r="K155" s="280">
        <v>0</v>
      </c>
      <c r="L155" s="280">
        <v>0</v>
      </c>
      <c r="M155" s="278">
        <f t="shared" si="24"/>
        <v>0</v>
      </c>
    </row>
    <row r="156" spans="1:13" customFormat="1" ht="25.5" customHeight="1" x14ac:dyDescent="0.3">
      <c r="A156" s="298">
        <v>358</v>
      </c>
      <c r="B156" s="295" t="s">
        <v>830</v>
      </c>
      <c r="C156" s="280">
        <v>0</v>
      </c>
      <c r="D156" s="280">
        <v>0</v>
      </c>
      <c r="E156" s="280">
        <v>0</v>
      </c>
      <c r="F156" s="280">
        <v>0</v>
      </c>
      <c r="G156" s="280">
        <v>0</v>
      </c>
      <c r="H156" s="280">
        <v>0</v>
      </c>
      <c r="I156" s="280">
        <v>0</v>
      </c>
      <c r="J156" s="280">
        <v>0</v>
      </c>
      <c r="K156" s="280">
        <v>0</v>
      </c>
      <c r="L156" s="280">
        <v>0</v>
      </c>
      <c r="M156" s="278">
        <f t="shared" si="24"/>
        <v>0</v>
      </c>
    </row>
    <row r="157" spans="1:13" customFormat="1" ht="25.5" customHeight="1" x14ac:dyDescent="0.3">
      <c r="A157" s="298">
        <v>359</v>
      </c>
      <c r="B157" s="295" t="s">
        <v>831</v>
      </c>
      <c r="C157" s="280">
        <v>0</v>
      </c>
      <c r="D157" s="280">
        <v>0</v>
      </c>
      <c r="E157" s="280">
        <v>0</v>
      </c>
      <c r="F157" s="280">
        <v>0</v>
      </c>
      <c r="G157" s="280">
        <v>0</v>
      </c>
      <c r="H157" s="280">
        <v>0</v>
      </c>
      <c r="I157" s="280">
        <v>0</v>
      </c>
      <c r="J157" s="280">
        <v>0</v>
      </c>
      <c r="K157" s="280">
        <v>0</v>
      </c>
      <c r="L157" s="280">
        <v>0</v>
      </c>
      <c r="M157" s="278">
        <f t="shared" si="24"/>
        <v>0</v>
      </c>
    </row>
    <row r="158" spans="1:13" customFormat="1" ht="25.5" customHeight="1" x14ac:dyDescent="0.3">
      <c r="A158" s="288">
        <v>3600</v>
      </c>
      <c r="B158" s="289" t="s">
        <v>832</v>
      </c>
      <c r="C158" s="277">
        <f t="shared" ref="C158:L158" si="27">SUM(C159:C165)</f>
        <v>0</v>
      </c>
      <c r="D158" s="277">
        <f>SUM(D159:D165)</f>
        <v>0</v>
      </c>
      <c r="E158" s="277">
        <f t="shared" si="27"/>
        <v>0</v>
      </c>
      <c r="F158" s="277">
        <f t="shared" si="27"/>
        <v>0</v>
      </c>
      <c r="G158" s="277">
        <f t="shared" si="27"/>
        <v>0</v>
      </c>
      <c r="H158" s="277">
        <f t="shared" si="27"/>
        <v>0</v>
      </c>
      <c r="I158" s="277">
        <f t="shared" si="27"/>
        <v>0</v>
      </c>
      <c r="J158" s="277">
        <f t="shared" si="27"/>
        <v>0</v>
      </c>
      <c r="K158" s="277">
        <f t="shared" si="27"/>
        <v>0</v>
      </c>
      <c r="L158" s="277">
        <f t="shared" si="27"/>
        <v>0</v>
      </c>
      <c r="M158" s="277">
        <f t="shared" si="24"/>
        <v>0</v>
      </c>
    </row>
    <row r="159" spans="1:13" customFormat="1" ht="29.25" customHeight="1" x14ac:dyDescent="0.3">
      <c r="A159" s="298">
        <v>361</v>
      </c>
      <c r="B159" s="295" t="s">
        <v>833</v>
      </c>
      <c r="C159" s="280">
        <v>0</v>
      </c>
      <c r="D159" s="280">
        <v>0</v>
      </c>
      <c r="E159" s="280">
        <v>0</v>
      </c>
      <c r="F159" s="280">
        <v>0</v>
      </c>
      <c r="G159" s="280">
        <v>0</v>
      </c>
      <c r="H159" s="280">
        <v>0</v>
      </c>
      <c r="I159" s="280">
        <v>0</v>
      </c>
      <c r="J159" s="280">
        <v>0</v>
      </c>
      <c r="K159" s="280">
        <v>0</v>
      </c>
      <c r="L159" s="280">
        <v>0</v>
      </c>
      <c r="M159" s="278">
        <f t="shared" si="24"/>
        <v>0</v>
      </c>
    </row>
    <row r="160" spans="1:13" customFormat="1" ht="34.5" customHeight="1" x14ac:dyDescent="0.3">
      <c r="A160" s="298">
        <v>362</v>
      </c>
      <c r="B160" s="295" t="s">
        <v>834</v>
      </c>
      <c r="C160" s="280">
        <v>0</v>
      </c>
      <c r="D160" s="280">
        <v>0</v>
      </c>
      <c r="E160" s="280">
        <v>0</v>
      </c>
      <c r="F160" s="280">
        <v>0</v>
      </c>
      <c r="G160" s="280">
        <v>0</v>
      </c>
      <c r="H160" s="280">
        <v>0</v>
      </c>
      <c r="I160" s="280">
        <v>0</v>
      </c>
      <c r="J160" s="280">
        <v>0</v>
      </c>
      <c r="K160" s="280">
        <v>0</v>
      </c>
      <c r="L160" s="280">
        <v>0</v>
      </c>
      <c r="M160" s="278">
        <f t="shared" si="24"/>
        <v>0</v>
      </c>
    </row>
    <row r="161" spans="1:13" customFormat="1" ht="29.25" customHeight="1" x14ac:dyDescent="0.3">
      <c r="A161" s="298">
        <v>363</v>
      </c>
      <c r="B161" s="295" t="s">
        <v>835</v>
      </c>
      <c r="C161" s="280">
        <v>0</v>
      </c>
      <c r="D161" s="280">
        <v>0</v>
      </c>
      <c r="E161" s="280">
        <v>0</v>
      </c>
      <c r="F161" s="280">
        <v>0</v>
      </c>
      <c r="G161" s="280">
        <v>0</v>
      </c>
      <c r="H161" s="280">
        <v>0</v>
      </c>
      <c r="I161" s="280">
        <v>0</v>
      </c>
      <c r="J161" s="280">
        <v>0</v>
      </c>
      <c r="K161" s="280">
        <v>0</v>
      </c>
      <c r="L161" s="280">
        <v>0</v>
      </c>
      <c r="M161" s="278">
        <f t="shared" si="24"/>
        <v>0</v>
      </c>
    </row>
    <row r="162" spans="1:13" customFormat="1" ht="25.5" customHeight="1" x14ac:dyDescent="0.3">
      <c r="A162" s="298">
        <v>364</v>
      </c>
      <c r="B162" s="295" t="s">
        <v>836</v>
      </c>
      <c r="C162" s="280">
        <v>0</v>
      </c>
      <c r="D162" s="280">
        <v>0</v>
      </c>
      <c r="E162" s="280">
        <v>0</v>
      </c>
      <c r="F162" s="280">
        <v>0</v>
      </c>
      <c r="G162" s="280">
        <v>0</v>
      </c>
      <c r="H162" s="280">
        <v>0</v>
      </c>
      <c r="I162" s="280">
        <v>0</v>
      </c>
      <c r="J162" s="280">
        <v>0</v>
      </c>
      <c r="K162" s="280">
        <v>0</v>
      </c>
      <c r="L162" s="280">
        <v>0</v>
      </c>
      <c r="M162" s="278">
        <f t="shared" si="24"/>
        <v>0</v>
      </c>
    </row>
    <row r="163" spans="1:13" customFormat="1" ht="25.5" customHeight="1" x14ac:dyDescent="0.3">
      <c r="A163" s="298">
        <v>365</v>
      </c>
      <c r="B163" s="295" t="s">
        <v>837</v>
      </c>
      <c r="C163" s="280">
        <v>0</v>
      </c>
      <c r="D163" s="280">
        <v>0</v>
      </c>
      <c r="E163" s="280">
        <v>0</v>
      </c>
      <c r="F163" s="280">
        <v>0</v>
      </c>
      <c r="G163" s="280">
        <v>0</v>
      </c>
      <c r="H163" s="280">
        <v>0</v>
      </c>
      <c r="I163" s="280">
        <v>0</v>
      </c>
      <c r="J163" s="280">
        <v>0</v>
      </c>
      <c r="K163" s="280">
        <v>0</v>
      </c>
      <c r="L163" s="280">
        <v>0</v>
      </c>
      <c r="M163" s="278">
        <f t="shared" si="24"/>
        <v>0</v>
      </c>
    </row>
    <row r="164" spans="1:13" customFormat="1" ht="27.6" x14ac:dyDescent="0.3">
      <c r="A164" s="298">
        <v>366</v>
      </c>
      <c r="B164" s="295" t="s">
        <v>838</v>
      </c>
      <c r="C164" s="280">
        <v>0</v>
      </c>
      <c r="D164" s="280">
        <v>0</v>
      </c>
      <c r="E164" s="280">
        <v>0</v>
      </c>
      <c r="F164" s="280">
        <v>0</v>
      </c>
      <c r="G164" s="280">
        <v>0</v>
      </c>
      <c r="H164" s="280">
        <v>0</v>
      </c>
      <c r="I164" s="280">
        <v>0</v>
      </c>
      <c r="J164" s="280">
        <v>0</v>
      </c>
      <c r="K164" s="280">
        <v>0</v>
      </c>
      <c r="L164" s="280">
        <v>0</v>
      </c>
      <c r="M164" s="278">
        <f t="shared" si="24"/>
        <v>0</v>
      </c>
    </row>
    <row r="165" spans="1:13" customFormat="1" ht="25.5" customHeight="1" x14ac:dyDescent="0.3">
      <c r="A165" s="298">
        <v>369</v>
      </c>
      <c r="B165" s="295" t="s">
        <v>839</v>
      </c>
      <c r="C165" s="280">
        <v>0</v>
      </c>
      <c r="D165" s="280">
        <v>0</v>
      </c>
      <c r="E165" s="280">
        <v>0</v>
      </c>
      <c r="F165" s="280">
        <v>0</v>
      </c>
      <c r="G165" s="280">
        <v>0</v>
      </c>
      <c r="H165" s="280">
        <v>0</v>
      </c>
      <c r="I165" s="280">
        <v>0</v>
      </c>
      <c r="J165" s="280">
        <v>0</v>
      </c>
      <c r="K165" s="280">
        <v>0</v>
      </c>
      <c r="L165" s="280">
        <v>0</v>
      </c>
      <c r="M165" s="278">
        <f t="shared" si="24"/>
        <v>0</v>
      </c>
    </row>
    <row r="166" spans="1:13" customFormat="1" ht="25.5" customHeight="1" x14ac:dyDescent="0.3">
      <c r="A166" s="288">
        <v>3700</v>
      </c>
      <c r="B166" s="289" t="s">
        <v>840</v>
      </c>
      <c r="C166" s="277">
        <f t="shared" ref="C166:L166" si="28">SUM(C167:C175)</f>
        <v>60000</v>
      </c>
      <c r="D166" s="277">
        <f>SUM(D167:D175)</f>
        <v>0</v>
      </c>
      <c r="E166" s="277">
        <f t="shared" si="28"/>
        <v>0</v>
      </c>
      <c r="F166" s="277">
        <f t="shared" si="28"/>
        <v>0</v>
      </c>
      <c r="G166" s="277">
        <f t="shared" si="28"/>
        <v>0</v>
      </c>
      <c r="H166" s="277">
        <f t="shared" si="28"/>
        <v>0</v>
      </c>
      <c r="I166" s="277">
        <f t="shared" si="28"/>
        <v>0</v>
      </c>
      <c r="J166" s="277">
        <f t="shared" si="28"/>
        <v>0</v>
      </c>
      <c r="K166" s="277">
        <f t="shared" si="28"/>
        <v>0</v>
      </c>
      <c r="L166" s="277">
        <f t="shared" si="28"/>
        <v>0</v>
      </c>
      <c r="M166" s="277">
        <f t="shared" si="24"/>
        <v>60000</v>
      </c>
    </row>
    <row r="167" spans="1:13" customFormat="1" ht="25.5" customHeight="1" x14ac:dyDescent="0.3">
      <c r="A167" s="298">
        <v>371</v>
      </c>
      <c r="B167" s="295" t="s">
        <v>841</v>
      </c>
      <c r="C167" s="280">
        <v>0</v>
      </c>
      <c r="D167" s="280">
        <v>0</v>
      </c>
      <c r="E167" s="280">
        <v>0</v>
      </c>
      <c r="F167" s="280">
        <v>0</v>
      </c>
      <c r="G167" s="280">
        <v>0</v>
      </c>
      <c r="H167" s="280">
        <v>0</v>
      </c>
      <c r="I167" s="280">
        <v>0</v>
      </c>
      <c r="J167" s="280">
        <v>0</v>
      </c>
      <c r="K167" s="280">
        <v>0</v>
      </c>
      <c r="L167" s="280">
        <v>0</v>
      </c>
      <c r="M167" s="278">
        <f t="shared" si="24"/>
        <v>0</v>
      </c>
    </row>
    <row r="168" spans="1:13" customFormat="1" ht="25.5" customHeight="1" x14ac:dyDescent="0.3">
      <c r="A168" s="298">
        <v>372</v>
      </c>
      <c r="B168" s="295" t="s">
        <v>842</v>
      </c>
      <c r="C168" s="280">
        <v>0</v>
      </c>
      <c r="D168" s="280">
        <v>0</v>
      </c>
      <c r="E168" s="280">
        <v>0</v>
      </c>
      <c r="F168" s="280">
        <v>0</v>
      </c>
      <c r="G168" s="280">
        <v>0</v>
      </c>
      <c r="H168" s="280">
        <v>0</v>
      </c>
      <c r="I168" s="280">
        <v>0</v>
      </c>
      <c r="J168" s="280">
        <v>0</v>
      </c>
      <c r="K168" s="280">
        <v>0</v>
      </c>
      <c r="L168" s="280">
        <v>0</v>
      </c>
      <c r="M168" s="278">
        <f t="shared" si="24"/>
        <v>0</v>
      </c>
    </row>
    <row r="169" spans="1:13" customFormat="1" ht="25.5" customHeight="1" x14ac:dyDescent="0.3">
      <c r="A169" s="298">
        <v>373</v>
      </c>
      <c r="B169" s="295" t="s">
        <v>843</v>
      </c>
      <c r="C169" s="280">
        <v>0</v>
      </c>
      <c r="D169" s="280">
        <v>0</v>
      </c>
      <c r="E169" s="280">
        <v>0</v>
      </c>
      <c r="F169" s="280">
        <v>0</v>
      </c>
      <c r="G169" s="280">
        <v>0</v>
      </c>
      <c r="H169" s="280">
        <v>0</v>
      </c>
      <c r="I169" s="280">
        <v>0</v>
      </c>
      <c r="J169" s="280">
        <v>0</v>
      </c>
      <c r="K169" s="280">
        <v>0</v>
      </c>
      <c r="L169" s="280">
        <v>0</v>
      </c>
      <c r="M169" s="278">
        <f t="shared" si="24"/>
        <v>0</v>
      </c>
    </row>
    <row r="170" spans="1:13" customFormat="1" ht="25.5" customHeight="1" x14ac:dyDescent="0.3">
      <c r="A170" s="298">
        <v>374</v>
      </c>
      <c r="B170" s="295" t="s">
        <v>844</v>
      </c>
      <c r="C170" s="280">
        <v>0</v>
      </c>
      <c r="D170" s="280">
        <v>0</v>
      </c>
      <c r="E170" s="280">
        <v>0</v>
      </c>
      <c r="F170" s="280">
        <v>0</v>
      </c>
      <c r="G170" s="280">
        <v>0</v>
      </c>
      <c r="H170" s="280">
        <v>0</v>
      </c>
      <c r="I170" s="280">
        <v>0</v>
      </c>
      <c r="J170" s="280">
        <v>0</v>
      </c>
      <c r="K170" s="280">
        <v>0</v>
      </c>
      <c r="L170" s="280">
        <v>0</v>
      </c>
      <c r="M170" s="278">
        <f t="shared" si="24"/>
        <v>0</v>
      </c>
    </row>
    <row r="171" spans="1:13" customFormat="1" ht="25.5" customHeight="1" x14ac:dyDescent="0.3">
      <c r="A171" s="298">
        <v>375</v>
      </c>
      <c r="B171" s="295" t="s">
        <v>845</v>
      </c>
      <c r="C171" s="280">
        <v>60000</v>
      </c>
      <c r="D171" s="280">
        <v>0</v>
      </c>
      <c r="E171" s="280">
        <v>0</v>
      </c>
      <c r="F171" s="280">
        <v>0</v>
      </c>
      <c r="G171" s="280">
        <v>0</v>
      </c>
      <c r="H171" s="280">
        <v>0</v>
      </c>
      <c r="I171" s="280">
        <v>0</v>
      </c>
      <c r="J171" s="280">
        <v>0</v>
      </c>
      <c r="K171" s="280">
        <v>0</v>
      </c>
      <c r="L171" s="280">
        <v>0</v>
      </c>
      <c r="M171" s="278">
        <f t="shared" si="24"/>
        <v>60000</v>
      </c>
    </row>
    <row r="172" spans="1:13" customFormat="1" ht="25.5" customHeight="1" x14ac:dyDescent="0.3">
      <c r="A172" s="298">
        <v>376</v>
      </c>
      <c r="B172" s="295" t="s">
        <v>846</v>
      </c>
      <c r="C172" s="280">
        <v>0</v>
      </c>
      <c r="D172" s="280">
        <v>0</v>
      </c>
      <c r="E172" s="280">
        <v>0</v>
      </c>
      <c r="F172" s="280">
        <v>0</v>
      </c>
      <c r="G172" s="280">
        <v>0</v>
      </c>
      <c r="H172" s="280">
        <v>0</v>
      </c>
      <c r="I172" s="280">
        <v>0</v>
      </c>
      <c r="J172" s="280">
        <v>0</v>
      </c>
      <c r="K172" s="280">
        <v>0</v>
      </c>
      <c r="L172" s="280">
        <v>0</v>
      </c>
      <c r="M172" s="278">
        <f t="shared" si="24"/>
        <v>0</v>
      </c>
    </row>
    <row r="173" spans="1:13" customFormat="1" ht="25.5" customHeight="1" x14ac:dyDescent="0.3">
      <c r="A173" s="298">
        <v>377</v>
      </c>
      <c r="B173" s="295" t="s">
        <v>847</v>
      </c>
      <c r="C173" s="280">
        <v>0</v>
      </c>
      <c r="D173" s="280">
        <v>0</v>
      </c>
      <c r="E173" s="280">
        <v>0</v>
      </c>
      <c r="F173" s="280">
        <v>0</v>
      </c>
      <c r="G173" s="280">
        <v>0</v>
      </c>
      <c r="H173" s="280">
        <v>0</v>
      </c>
      <c r="I173" s="280">
        <v>0</v>
      </c>
      <c r="J173" s="280">
        <v>0</v>
      </c>
      <c r="K173" s="280">
        <v>0</v>
      </c>
      <c r="L173" s="280">
        <v>0</v>
      </c>
      <c r="M173" s="278">
        <f t="shared" si="24"/>
        <v>0</v>
      </c>
    </row>
    <row r="174" spans="1:13" customFormat="1" ht="25.5" customHeight="1" x14ac:dyDescent="0.3">
      <c r="A174" s="298">
        <v>378</v>
      </c>
      <c r="B174" s="295" t="s">
        <v>848</v>
      </c>
      <c r="C174" s="280">
        <v>0</v>
      </c>
      <c r="D174" s="280">
        <v>0</v>
      </c>
      <c r="E174" s="280">
        <v>0</v>
      </c>
      <c r="F174" s="280">
        <v>0</v>
      </c>
      <c r="G174" s="280">
        <v>0</v>
      </c>
      <c r="H174" s="280">
        <v>0</v>
      </c>
      <c r="I174" s="280">
        <v>0</v>
      </c>
      <c r="J174" s="280">
        <v>0</v>
      </c>
      <c r="K174" s="280">
        <v>0</v>
      </c>
      <c r="L174" s="280">
        <v>0</v>
      </c>
      <c r="M174" s="278">
        <f t="shared" si="24"/>
        <v>0</v>
      </c>
    </row>
    <row r="175" spans="1:13" customFormat="1" ht="25.5" customHeight="1" x14ac:dyDescent="0.3">
      <c r="A175" s="298">
        <v>379</v>
      </c>
      <c r="B175" s="295" t="s">
        <v>849</v>
      </c>
      <c r="C175" s="280">
        <v>0</v>
      </c>
      <c r="D175" s="280">
        <v>0</v>
      </c>
      <c r="E175" s="280">
        <v>0</v>
      </c>
      <c r="F175" s="280">
        <v>0</v>
      </c>
      <c r="G175" s="280">
        <v>0</v>
      </c>
      <c r="H175" s="280">
        <v>0</v>
      </c>
      <c r="I175" s="280">
        <v>0</v>
      </c>
      <c r="J175" s="280">
        <v>0</v>
      </c>
      <c r="K175" s="280">
        <v>0</v>
      </c>
      <c r="L175" s="280">
        <v>0</v>
      </c>
      <c r="M175" s="278">
        <f t="shared" si="24"/>
        <v>0</v>
      </c>
    </row>
    <row r="176" spans="1:13" customFormat="1" ht="25.5" customHeight="1" x14ac:dyDescent="0.3">
      <c r="A176" s="288">
        <v>3800</v>
      </c>
      <c r="B176" s="289" t="s">
        <v>850</v>
      </c>
      <c r="C176" s="277">
        <f t="shared" ref="C176:L176" si="29">SUM(C177:C181)</f>
        <v>65000</v>
      </c>
      <c r="D176" s="277">
        <f>SUM(D177:D181)</f>
        <v>0</v>
      </c>
      <c r="E176" s="277">
        <f t="shared" si="29"/>
        <v>0</v>
      </c>
      <c r="F176" s="277">
        <f t="shared" si="29"/>
        <v>0</v>
      </c>
      <c r="G176" s="277">
        <f t="shared" si="29"/>
        <v>0</v>
      </c>
      <c r="H176" s="277">
        <f t="shared" si="29"/>
        <v>0</v>
      </c>
      <c r="I176" s="277">
        <f t="shared" si="29"/>
        <v>0</v>
      </c>
      <c r="J176" s="277">
        <f t="shared" si="29"/>
        <v>0</v>
      </c>
      <c r="K176" s="277">
        <f t="shared" si="29"/>
        <v>0</v>
      </c>
      <c r="L176" s="277">
        <f t="shared" si="29"/>
        <v>0</v>
      </c>
      <c r="M176" s="277">
        <f t="shared" si="24"/>
        <v>65000</v>
      </c>
    </row>
    <row r="177" spans="1:13" customFormat="1" ht="25.5" customHeight="1" x14ac:dyDescent="0.3">
      <c r="A177" s="298">
        <v>381</v>
      </c>
      <c r="B177" s="295" t="s">
        <v>851</v>
      </c>
      <c r="C177" s="280">
        <v>0</v>
      </c>
      <c r="D177" s="280">
        <v>0</v>
      </c>
      <c r="E177" s="280">
        <v>0</v>
      </c>
      <c r="F177" s="280">
        <v>0</v>
      </c>
      <c r="G177" s="280">
        <v>0</v>
      </c>
      <c r="H177" s="280">
        <v>0</v>
      </c>
      <c r="I177" s="280">
        <v>0</v>
      </c>
      <c r="J177" s="280">
        <v>0</v>
      </c>
      <c r="K177" s="280">
        <v>0</v>
      </c>
      <c r="L177" s="280">
        <v>0</v>
      </c>
      <c r="M177" s="278">
        <f t="shared" si="24"/>
        <v>0</v>
      </c>
    </row>
    <row r="178" spans="1:13" customFormat="1" ht="25.5" customHeight="1" x14ac:dyDescent="0.3">
      <c r="A178" s="298">
        <v>382</v>
      </c>
      <c r="B178" s="295" t="s">
        <v>852</v>
      </c>
      <c r="C178" s="280">
        <v>65000</v>
      </c>
      <c r="D178" s="280">
        <v>0</v>
      </c>
      <c r="E178" s="280">
        <v>0</v>
      </c>
      <c r="F178" s="280">
        <v>0</v>
      </c>
      <c r="G178" s="280">
        <v>0</v>
      </c>
      <c r="H178" s="280">
        <v>0</v>
      </c>
      <c r="I178" s="280">
        <v>0</v>
      </c>
      <c r="J178" s="280">
        <v>0</v>
      </c>
      <c r="K178" s="280">
        <v>0</v>
      </c>
      <c r="L178" s="280">
        <v>0</v>
      </c>
      <c r="M178" s="278">
        <f t="shared" si="24"/>
        <v>65000</v>
      </c>
    </row>
    <row r="179" spans="1:13" customFormat="1" ht="25.5" customHeight="1" x14ac:dyDescent="0.3">
      <c r="A179" s="298">
        <v>383</v>
      </c>
      <c r="B179" s="295" t="s">
        <v>853</v>
      </c>
      <c r="C179" s="280">
        <v>0</v>
      </c>
      <c r="D179" s="280">
        <v>0</v>
      </c>
      <c r="E179" s="280">
        <v>0</v>
      </c>
      <c r="F179" s="280">
        <v>0</v>
      </c>
      <c r="G179" s="280">
        <v>0</v>
      </c>
      <c r="H179" s="280">
        <v>0</v>
      </c>
      <c r="I179" s="280">
        <v>0</v>
      </c>
      <c r="J179" s="280">
        <v>0</v>
      </c>
      <c r="K179" s="280">
        <v>0</v>
      </c>
      <c r="L179" s="280">
        <v>0</v>
      </c>
      <c r="M179" s="278">
        <f t="shared" si="24"/>
        <v>0</v>
      </c>
    </row>
    <row r="180" spans="1:13" customFormat="1" ht="25.5" customHeight="1" x14ac:dyDescent="0.3">
      <c r="A180" s="298">
        <v>384</v>
      </c>
      <c r="B180" s="295" t="s">
        <v>854</v>
      </c>
      <c r="C180" s="280">
        <v>0</v>
      </c>
      <c r="D180" s="280">
        <v>0</v>
      </c>
      <c r="E180" s="280">
        <v>0</v>
      </c>
      <c r="F180" s="280">
        <v>0</v>
      </c>
      <c r="G180" s="280">
        <v>0</v>
      </c>
      <c r="H180" s="280">
        <v>0</v>
      </c>
      <c r="I180" s="280">
        <v>0</v>
      </c>
      <c r="J180" s="280">
        <v>0</v>
      </c>
      <c r="K180" s="280">
        <v>0</v>
      </c>
      <c r="L180" s="280">
        <v>0</v>
      </c>
      <c r="M180" s="278">
        <f t="shared" si="24"/>
        <v>0</v>
      </c>
    </row>
    <row r="181" spans="1:13" customFormat="1" ht="25.5" customHeight="1" x14ac:dyDescent="0.3">
      <c r="A181" s="298">
        <v>385</v>
      </c>
      <c r="B181" s="295" t="s">
        <v>855</v>
      </c>
      <c r="C181" s="280">
        <v>0</v>
      </c>
      <c r="D181" s="280">
        <v>0</v>
      </c>
      <c r="E181" s="280">
        <v>0</v>
      </c>
      <c r="F181" s="280">
        <v>0</v>
      </c>
      <c r="G181" s="280">
        <v>0</v>
      </c>
      <c r="H181" s="280">
        <v>0</v>
      </c>
      <c r="I181" s="280">
        <v>0</v>
      </c>
      <c r="J181" s="280">
        <v>0</v>
      </c>
      <c r="K181" s="280">
        <v>0</v>
      </c>
      <c r="L181" s="280">
        <v>0</v>
      </c>
      <c r="M181" s="278">
        <f t="shared" si="24"/>
        <v>0</v>
      </c>
    </row>
    <row r="182" spans="1:13" customFormat="1" ht="25.5" customHeight="1" x14ac:dyDescent="0.3">
      <c r="A182" s="288">
        <v>3900</v>
      </c>
      <c r="B182" s="289" t="s">
        <v>856</v>
      </c>
      <c r="C182" s="277">
        <f t="shared" ref="C182:L182" si="30">SUM(C183:C191)</f>
        <v>18633</v>
      </c>
      <c r="D182" s="277">
        <f>SUM(D183:D191)</f>
        <v>0</v>
      </c>
      <c r="E182" s="277">
        <f t="shared" si="30"/>
        <v>0</v>
      </c>
      <c r="F182" s="277">
        <f t="shared" si="30"/>
        <v>0</v>
      </c>
      <c r="G182" s="277">
        <f t="shared" si="30"/>
        <v>0</v>
      </c>
      <c r="H182" s="277">
        <f t="shared" si="30"/>
        <v>0</v>
      </c>
      <c r="I182" s="277">
        <f t="shared" si="30"/>
        <v>0</v>
      </c>
      <c r="J182" s="277">
        <f t="shared" si="30"/>
        <v>0</v>
      </c>
      <c r="K182" s="277">
        <f t="shared" si="30"/>
        <v>0</v>
      </c>
      <c r="L182" s="277">
        <f t="shared" si="30"/>
        <v>0</v>
      </c>
      <c r="M182" s="277">
        <f t="shared" si="24"/>
        <v>18633</v>
      </c>
    </row>
    <row r="183" spans="1:13" customFormat="1" ht="25.5" customHeight="1" x14ac:dyDescent="0.3">
      <c r="A183" s="298">
        <v>391</v>
      </c>
      <c r="B183" s="295" t="s">
        <v>857</v>
      </c>
      <c r="C183" s="280">
        <v>0</v>
      </c>
      <c r="D183" s="280">
        <v>0</v>
      </c>
      <c r="E183" s="280">
        <v>0</v>
      </c>
      <c r="F183" s="280">
        <v>0</v>
      </c>
      <c r="G183" s="280">
        <v>0</v>
      </c>
      <c r="H183" s="280">
        <v>0</v>
      </c>
      <c r="I183" s="280">
        <v>0</v>
      </c>
      <c r="J183" s="280">
        <v>0</v>
      </c>
      <c r="K183" s="280">
        <v>0</v>
      </c>
      <c r="L183" s="280">
        <v>0</v>
      </c>
      <c r="M183" s="278">
        <f t="shared" si="24"/>
        <v>0</v>
      </c>
    </row>
    <row r="184" spans="1:13" customFormat="1" ht="25.5" customHeight="1" x14ac:dyDescent="0.3">
      <c r="A184" s="298">
        <v>392</v>
      </c>
      <c r="B184" s="295" t="s">
        <v>858</v>
      </c>
      <c r="C184" s="280">
        <v>0</v>
      </c>
      <c r="D184" s="280">
        <v>0</v>
      </c>
      <c r="E184" s="280">
        <v>0</v>
      </c>
      <c r="F184" s="280">
        <v>0</v>
      </c>
      <c r="G184" s="280">
        <v>0</v>
      </c>
      <c r="H184" s="280">
        <v>0</v>
      </c>
      <c r="I184" s="280">
        <v>0</v>
      </c>
      <c r="J184" s="280">
        <v>0</v>
      </c>
      <c r="K184" s="280">
        <v>0</v>
      </c>
      <c r="L184" s="280">
        <v>0</v>
      </c>
      <c r="M184" s="278">
        <f t="shared" si="24"/>
        <v>0</v>
      </c>
    </row>
    <row r="185" spans="1:13" customFormat="1" ht="25.5" customHeight="1" x14ac:dyDescent="0.3">
      <c r="A185" s="298">
        <v>393</v>
      </c>
      <c r="B185" s="295" t="s">
        <v>859</v>
      </c>
      <c r="C185" s="280">
        <v>0</v>
      </c>
      <c r="D185" s="280">
        <v>0</v>
      </c>
      <c r="E185" s="280">
        <v>0</v>
      </c>
      <c r="F185" s="280">
        <v>0</v>
      </c>
      <c r="G185" s="280">
        <v>0</v>
      </c>
      <c r="H185" s="280">
        <v>0</v>
      </c>
      <c r="I185" s="280">
        <v>0</v>
      </c>
      <c r="J185" s="280">
        <v>0</v>
      </c>
      <c r="K185" s="280">
        <v>0</v>
      </c>
      <c r="L185" s="280">
        <v>0</v>
      </c>
      <c r="M185" s="278">
        <f t="shared" si="24"/>
        <v>0</v>
      </c>
    </row>
    <row r="186" spans="1:13" customFormat="1" ht="25.5" customHeight="1" x14ac:dyDescent="0.3">
      <c r="A186" s="298">
        <v>394</v>
      </c>
      <c r="B186" s="295" t="s">
        <v>860</v>
      </c>
      <c r="C186" s="280">
        <v>0</v>
      </c>
      <c r="D186" s="280">
        <v>0</v>
      </c>
      <c r="E186" s="280">
        <v>0</v>
      </c>
      <c r="F186" s="280">
        <v>0</v>
      </c>
      <c r="G186" s="280">
        <v>0</v>
      </c>
      <c r="H186" s="280">
        <v>0</v>
      </c>
      <c r="I186" s="280">
        <v>0</v>
      </c>
      <c r="J186" s="280">
        <v>0</v>
      </c>
      <c r="K186" s="280">
        <v>0</v>
      </c>
      <c r="L186" s="280">
        <v>0</v>
      </c>
      <c r="M186" s="278">
        <f t="shared" si="24"/>
        <v>0</v>
      </c>
    </row>
    <row r="187" spans="1:13" customFormat="1" ht="25.5" customHeight="1" x14ac:dyDescent="0.3">
      <c r="A187" s="298">
        <v>395</v>
      </c>
      <c r="B187" s="295" t="s">
        <v>861</v>
      </c>
      <c r="C187" s="280">
        <v>0</v>
      </c>
      <c r="D187" s="280">
        <v>0</v>
      </c>
      <c r="E187" s="280">
        <v>0</v>
      </c>
      <c r="F187" s="280">
        <v>0</v>
      </c>
      <c r="G187" s="280">
        <v>0</v>
      </c>
      <c r="H187" s="280">
        <v>0</v>
      </c>
      <c r="I187" s="280">
        <v>0</v>
      </c>
      <c r="J187" s="280">
        <v>0</v>
      </c>
      <c r="K187" s="280">
        <v>0</v>
      </c>
      <c r="L187" s="280">
        <v>0</v>
      </c>
      <c r="M187" s="278">
        <f t="shared" si="24"/>
        <v>0</v>
      </c>
    </row>
    <row r="188" spans="1:13" customFormat="1" ht="25.5" customHeight="1" x14ac:dyDescent="0.3">
      <c r="A188" s="298">
        <v>396</v>
      </c>
      <c r="B188" s="295" t="s">
        <v>862</v>
      </c>
      <c r="C188" s="280">
        <v>0</v>
      </c>
      <c r="D188" s="280">
        <v>0</v>
      </c>
      <c r="E188" s="280">
        <v>0</v>
      </c>
      <c r="F188" s="280">
        <v>0</v>
      </c>
      <c r="G188" s="280">
        <v>0</v>
      </c>
      <c r="H188" s="280">
        <v>0</v>
      </c>
      <c r="I188" s="280">
        <v>0</v>
      </c>
      <c r="J188" s="280">
        <v>0</v>
      </c>
      <c r="K188" s="280">
        <v>0</v>
      </c>
      <c r="L188" s="280">
        <v>0</v>
      </c>
      <c r="M188" s="278">
        <f t="shared" si="24"/>
        <v>0</v>
      </c>
    </row>
    <row r="189" spans="1:13" customFormat="1" ht="25.5" customHeight="1" x14ac:dyDescent="0.3">
      <c r="A189" s="298">
        <v>397</v>
      </c>
      <c r="B189" s="295" t="s">
        <v>863</v>
      </c>
      <c r="C189" s="280">
        <v>0</v>
      </c>
      <c r="D189" s="280">
        <v>0</v>
      </c>
      <c r="E189" s="280">
        <v>0</v>
      </c>
      <c r="F189" s="280">
        <v>0</v>
      </c>
      <c r="G189" s="280">
        <v>0</v>
      </c>
      <c r="H189" s="280">
        <v>0</v>
      </c>
      <c r="I189" s="280">
        <v>0</v>
      </c>
      <c r="J189" s="280">
        <v>0</v>
      </c>
      <c r="K189" s="280">
        <v>0</v>
      </c>
      <c r="L189" s="280">
        <v>0</v>
      </c>
      <c r="M189" s="278">
        <f t="shared" si="24"/>
        <v>0</v>
      </c>
    </row>
    <row r="190" spans="1:13" customFormat="1" ht="27.6" x14ac:dyDescent="0.3">
      <c r="A190" s="298">
        <v>398</v>
      </c>
      <c r="B190" s="295" t="s">
        <v>864</v>
      </c>
      <c r="C190" s="280">
        <v>18633</v>
      </c>
      <c r="D190" s="280">
        <v>0</v>
      </c>
      <c r="E190" s="280">
        <v>0</v>
      </c>
      <c r="F190" s="280">
        <v>0</v>
      </c>
      <c r="G190" s="280">
        <v>0</v>
      </c>
      <c r="H190" s="280">
        <v>0</v>
      </c>
      <c r="I190" s="280">
        <v>0</v>
      </c>
      <c r="J190" s="280">
        <v>0</v>
      </c>
      <c r="K190" s="280">
        <v>0</v>
      </c>
      <c r="L190" s="280">
        <v>0</v>
      </c>
      <c r="M190" s="278">
        <f t="shared" si="24"/>
        <v>18633</v>
      </c>
    </row>
    <row r="191" spans="1:13" customFormat="1" ht="25.5" customHeight="1" x14ac:dyDescent="0.3">
      <c r="A191" s="298">
        <v>399</v>
      </c>
      <c r="B191" s="295" t="s">
        <v>865</v>
      </c>
      <c r="C191" s="280">
        <v>0</v>
      </c>
      <c r="D191" s="280">
        <v>0</v>
      </c>
      <c r="E191" s="280">
        <v>0</v>
      </c>
      <c r="F191" s="280">
        <v>0</v>
      </c>
      <c r="G191" s="280">
        <v>0</v>
      </c>
      <c r="H191" s="280">
        <v>0</v>
      </c>
      <c r="I191" s="280">
        <v>0</v>
      </c>
      <c r="J191" s="280">
        <v>0</v>
      </c>
      <c r="K191" s="280">
        <v>0</v>
      </c>
      <c r="L191" s="280">
        <v>0</v>
      </c>
      <c r="M191" s="278">
        <f t="shared" si="24"/>
        <v>0</v>
      </c>
    </row>
    <row r="192" spans="1:13" customFormat="1" ht="31.2" x14ac:dyDescent="0.3">
      <c r="A192" s="286">
        <v>4000</v>
      </c>
      <c r="B192" s="287" t="s">
        <v>866</v>
      </c>
      <c r="C192" s="276">
        <f t="shared" ref="C192:L192" si="31">C193+C203+C209+C219+C228+C232+C247+C239+C241</f>
        <v>136256</v>
      </c>
      <c r="D192" s="276">
        <f>D193+D203+D209+D219+D228+D232+D247+D239+D241</f>
        <v>0</v>
      </c>
      <c r="E192" s="276">
        <f t="shared" si="31"/>
        <v>0</v>
      </c>
      <c r="F192" s="276">
        <f t="shared" si="31"/>
        <v>0</v>
      </c>
      <c r="G192" s="276">
        <f t="shared" si="31"/>
        <v>0</v>
      </c>
      <c r="H192" s="276">
        <f t="shared" si="31"/>
        <v>0</v>
      </c>
      <c r="I192" s="276">
        <f t="shared" si="31"/>
        <v>0</v>
      </c>
      <c r="J192" s="276">
        <f t="shared" si="31"/>
        <v>308140</v>
      </c>
      <c r="K192" s="276">
        <f t="shared" si="31"/>
        <v>0</v>
      </c>
      <c r="L192" s="276">
        <f t="shared" si="31"/>
        <v>0</v>
      </c>
      <c r="M192" s="276">
        <f t="shared" si="24"/>
        <v>444396</v>
      </c>
    </row>
    <row r="193" spans="1:13" customFormat="1" ht="28.8" x14ac:dyDescent="0.3">
      <c r="A193" s="299">
        <v>4100</v>
      </c>
      <c r="B193" s="296" t="s">
        <v>627</v>
      </c>
      <c r="C193" s="277">
        <f>SUM(C194:C202)</f>
        <v>0</v>
      </c>
      <c r="D193" s="277">
        <f>SUM(D194:D202)</f>
        <v>0</v>
      </c>
      <c r="E193" s="277">
        <f t="shared" ref="E193:L193" si="32">SUM(E194:E202)</f>
        <v>0</v>
      </c>
      <c r="F193" s="277">
        <f t="shared" si="32"/>
        <v>0</v>
      </c>
      <c r="G193" s="277">
        <f t="shared" si="32"/>
        <v>0</v>
      </c>
      <c r="H193" s="277">
        <f t="shared" si="32"/>
        <v>0</v>
      </c>
      <c r="I193" s="277">
        <f t="shared" si="32"/>
        <v>0</v>
      </c>
      <c r="J193" s="277">
        <f t="shared" si="32"/>
        <v>0</v>
      </c>
      <c r="K193" s="277">
        <f t="shared" si="32"/>
        <v>0</v>
      </c>
      <c r="L193" s="277">
        <f t="shared" si="32"/>
        <v>0</v>
      </c>
      <c r="M193" s="277">
        <f t="shared" si="24"/>
        <v>0</v>
      </c>
    </row>
    <row r="194" spans="1:13" customFormat="1" ht="25.5" customHeight="1" x14ac:dyDescent="0.3">
      <c r="A194" s="298">
        <v>411</v>
      </c>
      <c r="B194" s="295" t="s">
        <v>867</v>
      </c>
      <c r="C194" s="281">
        <v>0</v>
      </c>
      <c r="D194" s="281">
        <v>0</v>
      </c>
      <c r="E194" s="281">
        <v>0</v>
      </c>
      <c r="F194" s="281">
        <v>0</v>
      </c>
      <c r="G194" s="281">
        <v>0</v>
      </c>
      <c r="H194" s="281">
        <v>0</v>
      </c>
      <c r="I194" s="281">
        <v>0</v>
      </c>
      <c r="J194" s="281">
        <v>0</v>
      </c>
      <c r="K194" s="281">
        <v>0</v>
      </c>
      <c r="L194" s="281">
        <v>0</v>
      </c>
      <c r="M194" s="278">
        <f t="shared" si="24"/>
        <v>0</v>
      </c>
    </row>
    <row r="195" spans="1:13" customFormat="1" ht="25.5" customHeight="1" x14ac:dyDescent="0.3">
      <c r="A195" s="298">
        <v>412</v>
      </c>
      <c r="B195" s="295" t="s">
        <v>868</v>
      </c>
      <c r="C195" s="281">
        <v>0</v>
      </c>
      <c r="D195" s="281">
        <v>0</v>
      </c>
      <c r="E195" s="281">
        <v>0</v>
      </c>
      <c r="F195" s="281">
        <v>0</v>
      </c>
      <c r="G195" s="281">
        <v>0</v>
      </c>
      <c r="H195" s="281">
        <v>0</v>
      </c>
      <c r="I195" s="281">
        <v>0</v>
      </c>
      <c r="J195" s="281">
        <v>0</v>
      </c>
      <c r="K195" s="281">
        <v>0</v>
      </c>
      <c r="L195" s="281">
        <v>0</v>
      </c>
      <c r="M195" s="278">
        <f t="shared" si="24"/>
        <v>0</v>
      </c>
    </row>
    <row r="196" spans="1:13" customFormat="1" ht="25.5" customHeight="1" x14ac:dyDescent="0.3">
      <c r="A196" s="298">
        <v>413</v>
      </c>
      <c r="B196" s="295" t="s">
        <v>869</v>
      </c>
      <c r="C196" s="281">
        <v>0</v>
      </c>
      <c r="D196" s="281">
        <v>0</v>
      </c>
      <c r="E196" s="281">
        <v>0</v>
      </c>
      <c r="F196" s="281">
        <v>0</v>
      </c>
      <c r="G196" s="281">
        <v>0</v>
      </c>
      <c r="H196" s="281">
        <v>0</v>
      </c>
      <c r="I196" s="281">
        <v>0</v>
      </c>
      <c r="J196" s="281">
        <v>0</v>
      </c>
      <c r="K196" s="281">
        <v>0</v>
      </c>
      <c r="L196" s="281">
        <v>0</v>
      </c>
      <c r="M196" s="278">
        <f t="shared" si="24"/>
        <v>0</v>
      </c>
    </row>
    <row r="197" spans="1:13" customFormat="1" ht="25.5" customHeight="1" x14ac:dyDescent="0.3">
      <c r="A197" s="298">
        <v>414</v>
      </c>
      <c r="B197" s="295" t="s">
        <v>870</v>
      </c>
      <c r="C197" s="280">
        <v>0</v>
      </c>
      <c r="D197" s="280">
        <v>0</v>
      </c>
      <c r="E197" s="280">
        <v>0</v>
      </c>
      <c r="F197" s="280">
        <v>0</v>
      </c>
      <c r="G197" s="280">
        <v>0</v>
      </c>
      <c r="H197" s="280">
        <v>0</v>
      </c>
      <c r="I197" s="280">
        <v>0</v>
      </c>
      <c r="J197" s="280">
        <v>0</v>
      </c>
      <c r="K197" s="280">
        <v>0</v>
      </c>
      <c r="L197" s="280">
        <v>0</v>
      </c>
      <c r="M197" s="278">
        <f t="shared" si="24"/>
        <v>0</v>
      </c>
    </row>
    <row r="198" spans="1:13" customFormat="1" ht="42" customHeight="1" x14ac:dyDescent="0.3">
      <c r="A198" s="298">
        <v>415</v>
      </c>
      <c r="B198" s="295" t="s">
        <v>871</v>
      </c>
      <c r="C198" s="280">
        <v>0</v>
      </c>
      <c r="D198" s="280">
        <v>0</v>
      </c>
      <c r="E198" s="280">
        <v>0</v>
      </c>
      <c r="F198" s="280">
        <v>0</v>
      </c>
      <c r="G198" s="280">
        <v>0</v>
      </c>
      <c r="H198" s="280">
        <v>0</v>
      </c>
      <c r="I198" s="280">
        <v>0</v>
      </c>
      <c r="J198" s="280">
        <v>0</v>
      </c>
      <c r="K198" s="280">
        <v>0</v>
      </c>
      <c r="L198" s="280">
        <v>0</v>
      </c>
      <c r="M198" s="278">
        <f t="shared" ref="M198:M261" si="33">SUM(C198:L198)</f>
        <v>0</v>
      </c>
    </row>
    <row r="199" spans="1:13" customFormat="1" ht="36.75" customHeight="1" x14ac:dyDescent="0.3">
      <c r="A199" s="298">
        <v>416</v>
      </c>
      <c r="B199" s="295" t="s">
        <v>872</v>
      </c>
      <c r="C199" s="280">
        <v>0</v>
      </c>
      <c r="D199" s="280">
        <v>0</v>
      </c>
      <c r="E199" s="280">
        <v>0</v>
      </c>
      <c r="F199" s="280">
        <v>0</v>
      </c>
      <c r="G199" s="280">
        <v>0</v>
      </c>
      <c r="H199" s="280">
        <v>0</v>
      </c>
      <c r="I199" s="280">
        <v>0</v>
      </c>
      <c r="J199" s="280">
        <v>0</v>
      </c>
      <c r="K199" s="280">
        <v>0</v>
      </c>
      <c r="L199" s="280">
        <v>0</v>
      </c>
      <c r="M199" s="278">
        <f t="shared" si="33"/>
        <v>0</v>
      </c>
    </row>
    <row r="200" spans="1:13" customFormat="1" ht="42" customHeight="1" x14ac:dyDescent="0.3">
      <c r="A200" s="298">
        <v>417</v>
      </c>
      <c r="B200" s="295" t="s">
        <v>873</v>
      </c>
      <c r="C200" s="280">
        <v>0</v>
      </c>
      <c r="D200" s="280">
        <v>0</v>
      </c>
      <c r="E200" s="280">
        <v>0</v>
      </c>
      <c r="F200" s="280">
        <v>0</v>
      </c>
      <c r="G200" s="280">
        <v>0</v>
      </c>
      <c r="H200" s="280">
        <v>0</v>
      </c>
      <c r="I200" s="280">
        <v>0</v>
      </c>
      <c r="J200" s="280">
        <v>0</v>
      </c>
      <c r="K200" s="280">
        <v>0</v>
      </c>
      <c r="L200" s="280">
        <v>0</v>
      </c>
      <c r="M200" s="278">
        <f t="shared" si="33"/>
        <v>0</v>
      </c>
    </row>
    <row r="201" spans="1:13" customFormat="1" ht="34.5" customHeight="1" x14ac:dyDescent="0.3">
      <c r="A201" s="298">
        <v>418</v>
      </c>
      <c r="B201" s="295" t="s">
        <v>874</v>
      </c>
      <c r="C201" s="280">
        <v>0</v>
      </c>
      <c r="D201" s="280">
        <v>0</v>
      </c>
      <c r="E201" s="280">
        <v>0</v>
      </c>
      <c r="F201" s="280">
        <v>0</v>
      </c>
      <c r="G201" s="280">
        <v>0</v>
      </c>
      <c r="H201" s="280">
        <v>0</v>
      </c>
      <c r="I201" s="280">
        <v>0</v>
      </c>
      <c r="J201" s="280">
        <v>0</v>
      </c>
      <c r="K201" s="280">
        <v>0</v>
      </c>
      <c r="L201" s="280">
        <v>0</v>
      </c>
      <c r="M201" s="278">
        <f t="shared" si="33"/>
        <v>0</v>
      </c>
    </row>
    <row r="202" spans="1:13" customFormat="1" ht="34.5" customHeight="1" x14ac:dyDescent="0.3">
      <c r="A202" s="298">
        <v>419</v>
      </c>
      <c r="B202" s="295" t="s">
        <v>875</v>
      </c>
      <c r="C202" s="280">
        <v>0</v>
      </c>
      <c r="D202" s="280">
        <v>0</v>
      </c>
      <c r="E202" s="280">
        <v>0</v>
      </c>
      <c r="F202" s="280">
        <v>0</v>
      </c>
      <c r="G202" s="280">
        <v>0</v>
      </c>
      <c r="H202" s="280">
        <v>0</v>
      </c>
      <c r="I202" s="280">
        <v>0</v>
      </c>
      <c r="J202" s="280">
        <v>0</v>
      </c>
      <c r="K202" s="280">
        <v>0</v>
      </c>
      <c r="L202" s="280">
        <v>0</v>
      </c>
      <c r="M202" s="278">
        <f t="shared" si="33"/>
        <v>0</v>
      </c>
    </row>
    <row r="203" spans="1:13" customFormat="1" ht="25.5" customHeight="1" x14ac:dyDescent="0.3">
      <c r="A203" s="288">
        <v>4200</v>
      </c>
      <c r="B203" s="289" t="s">
        <v>876</v>
      </c>
      <c r="C203" s="277">
        <f t="shared" ref="C203:L203" si="34">SUM(C204:C208)</f>
        <v>0</v>
      </c>
      <c r="D203" s="277">
        <f>SUM(D204:D208)</f>
        <v>0</v>
      </c>
      <c r="E203" s="277">
        <f t="shared" si="34"/>
        <v>0</v>
      </c>
      <c r="F203" s="277">
        <f t="shared" si="34"/>
        <v>0</v>
      </c>
      <c r="G203" s="277">
        <f t="shared" si="34"/>
        <v>0</v>
      </c>
      <c r="H203" s="277">
        <f t="shared" si="34"/>
        <v>0</v>
      </c>
      <c r="I203" s="277">
        <f t="shared" si="34"/>
        <v>0</v>
      </c>
      <c r="J203" s="277">
        <f t="shared" si="34"/>
        <v>0</v>
      </c>
      <c r="K203" s="277">
        <f t="shared" si="34"/>
        <v>0</v>
      </c>
      <c r="L203" s="277">
        <f t="shared" si="34"/>
        <v>0</v>
      </c>
      <c r="M203" s="277">
        <f t="shared" si="33"/>
        <v>0</v>
      </c>
    </row>
    <row r="204" spans="1:13" customFormat="1" ht="27.6" x14ac:dyDescent="0.3">
      <c r="A204" s="298">
        <v>421</v>
      </c>
      <c r="B204" s="295" t="s">
        <v>877</v>
      </c>
      <c r="C204" s="280">
        <v>0</v>
      </c>
      <c r="D204" s="280">
        <v>0</v>
      </c>
      <c r="E204" s="280">
        <v>0</v>
      </c>
      <c r="F204" s="280">
        <v>0</v>
      </c>
      <c r="G204" s="280">
        <v>0</v>
      </c>
      <c r="H204" s="280">
        <v>0</v>
      </c>
      <c r="I204" s="280">
        <v>0</v>
      </c>
      <c r="J204" s="280">
        <v>0</v>
      </c>
      <c r="K204" s="280">
        <v>0</v>
      </c>
      <c r="L204" s="280">
        <v>0</v>
      </c>
      <c r="M204" s="278">
        <f t="shared" si="33"/>
        <v>0</v>
      </c>
    </row>
    <row r="205" spans="1:13" customFormat="1" ht="26.25" customHeight="1" x14ac:dyDescent="0.3">
      <c r="A205" s="298">
        <v>422</v>
      </c>
      <c r="B205" s="295" t="s">
        <v>878</v>
      </c>
      <c r="C205" s="280">
        <v>0</v>
      </c>
      <c r="D205" s="280">
        <v>0</v>
      </c>
      <c r="E205" s="280">
        <v>0</v>
      </c>
      <c r="F205" s="280">
        <v>0</v>
      </c>
      <c r="G205" s="280">
        <v>0</v>
      </c>
      <c r="H205" s="280">
        <v>0</v>
      </c>
      <c r="I205" s="280">
        <v>0</v>
      </c>
      <c r="J205" s="280">
        <v>0</v>
      </c>
      <c r="K205" s="280">
        <v>0</v>
      </c>
      <c r="L205" s="280">
        <v>0</v>
      </c>
      <c r="M205" s="278">
        <f t="shared" si="33"/>
        <v>0</v>
      </c>
    </row>
    <row r="206" spans="1:13" customFormat="1" ht="27.6" x14ac:dyDescent="0.3">
      <c r="A206" s="298">
        <v>423</v>
      </c>
      <c r="B206" s="295" t="s">
        <v>879</v>
      </c>
      <c r="C206" s="280">
        <v>0</v>
      </c>
      <c r="D206" s="280">
        <v>0</v>
      </c>
      <c r="E206" s="280">
        <v>0</v>
      </c>
      <c r="F206" s="280">
        <v>0</v>
      </c>
      <c r="G206" s="280">
        <v>0</v>
      </c>
      <c r="H206" s="280">
        <v>0</v>
      </c>
      <c r="I206" s="280">
        <v>0</v>
      </c>
      <c r="J206" s="280">
        <v>0</v>
      </c>
      <c r="K206" s="280">
        <v>0</v>
      </c>
      <c r="L206" s="280">
        <v>0</v>
      </c>
      <c r="M206" s="278">
        <f t="shared" si="33"/>
        <v>0</v>
      </c>
    </row>
    <row r="207" spans="1:13" customFormat="1" ht="25.5" customHeight="1" x14ac:dyDescent="0.3">
      <c r="A207" s="298">
        <v>424</v>
      </c>
      <c r="B207" s="295" t="s">
        <v>880</v>
      </c>
      <c r="C207" s="280">
        <v>0</v>
      </c>
      <c r="D207" s="280">
        <v>0</v>
      </c>
      <c r="E207" s="280">
        <v>0</v>
      </c>
      <c r="F207" s="280">
        <v>0</v>
      </c>
      <c r="G207" s="280">
        <v>0</v>
      </c>
      <c r="H207" s="280">
        <v>0</v>
      </c>
      <c r="I207" s="280">
        <v>0</v>
      </c>
      <c r="J207" s="280">
        <v>0</v>
      </c>
      <c r="K207" s="280">
        <v>0</v>
      </c>
      <c r="L207" s="280">
        <v>0</v>
      </c>
      <c r="M207" s="278">
        <f t="shared" si="33"/>
        <v>0</v>
      </c>
    </row>
    <row r="208" spans="1:13" customFormat="1" ht="14.4" x14ac:dyDescent="0.3">
      <c r="A208" s="298">
        <v>425</v>
      </c>
      <c r="B208" s="295" t="s">
        <v>881</v>
      </c>
      <c r="C208" s="280">
        <v>0</v>
      </c>
      <c r="D208" s="280">
        <v>0</v>
      </c>
      <c r="E208" s="280">
        <v>0</v>
      </c>
      <c r="F208" s="280">
        <v>0</v>
      </c>
      <c r="G208" s="280">
        <v>0</v>
      </c>
      <c r="H208" s="280">
        <v>0</v>
      </c>
      <c r="I208" s="280">
        <v>0</v>
      </c>
      <c r="J208" s="280">
        <v>0</v>
      </c>
      <c r="K208" s="280">
        <v>0</v>
      </c>
      <c r="L208" s="280">
        <v>0</v>
      </c>
      <c r="M208" s="278">
        <f t="shared" si="33"/>
        <v>0</v>
      </c>
    </row>
    <row r="209" spans="1:13" customFormat="1" ht="25.5" customHeight="1" x14ac:dyDescent="0.3">
      <c r="A209" s="288">
        <v>4300</v>
      </c>
      <c r="B209" s="289" t="s">
        <v>632</v>
      </c>
      <c r="C209" s="277">
        <f t="shared" ref="C209:L209" si="35">SUM(C210:C218)</f>
        <v>0</v>
      </c>
      <c r="D209" s="277">
        <f>SUM(D210:D218)</f>
        <v>0</v>
      </c>
      <c r="E209" s="277">
        <f t="shared" si="35"/>
        <v>0</v>
      </c>
      <c r="F209" s="277">
        <f t="shared" si="35"/>
        <v>0</v>
      </c>
      <c r="G209" s="277">
        <f t="shared" si="35"/>
        <v>0</v>
      </c>
      <c r="H209" s="277">
        <f t="shared" si="35"/>
        <v>0</v>
      </c>
      <c r="I209" s="277">
        <f t="shared" si="35"/>
        <v>0</v>
      </c>
      <c r="J209" s="277">
        <f t="shared" si="35"/>
        <v>0</v>
      </c>
      <c r="K209" s="277">
        <f t="shared" si="35"/>
        <v>0</v>
      </c>
      <c r="L209" s="277">
        <f t="shared" si="35"/>
        <v>0</v>
      </c>
      <c r="M209" s="277">
        <f t="shared" si="33"/>
        <v>0</v>
      </c>
    </row>
    <row r="210" spans="1:13" customFormat="1" ht="25.5" customHeight="1" x14ac:dyDescent="0.3">
      <c r="A210" s="298">
        <v>431</v>
      </c>
      <c r="B210" s="295" t="s">
        <v>882</v>
      </c>
      <c r="C210" s="280">
        <v>0</v>
      </c>
      <c r="D210" s="280">
        <v>0</v>
      </c>
      <c r="E210" s="280">
        <v>0</v>
      </c>
      <c r="F210" s="280">
        <v>0</v>
      </c>
      <c r="G210" s="280">
        <v>0</v>
      </c>
      <c r="H210" s="280">
        <v>0</v>
      </c>
      <c r="I210" s="280">
        <v>0</v>
      </c>
      <c r="J210" s="280">
        <v>0</v>
      </c>
      <c r="K210" s="280">
        <v>0</v>
      </c>
      <c r="L210" s="280">
        <v>0</v>
      </c>
      <c r="M210" s="278">
        <f t="shared" si="33"/>
        <v>0</v>
      </c>
    </row>
    <row r="211" spans="1:13" customFormat="1" ht="25.5" customHeight="1" x14ac:dyDescent="0.3">
      <c r="A211" s="298">
        <v>432</v>
      </c>
      <c r="B211" s="295" t="s">
        <v>883</v>
      </c>
      <c r="C211" s="280">
        <v>0</v>
      </c>
      <c r="D211" s="280">
        <v>0</v>
      </c>
      <c r="E211" s="280">
        <v>0</v>
      </c>
      <c r="F211" s="280">
        <v>0</v>
      </c>
      <c r="G211" s="280">
        <v>0</v>
      </c>
      <c r="H211" s="280">
        <v>0</v>
      </c>
      <c r="I211" s="280">
        <v>0</v>
      </c>
      <c r="J211" s="280">
        <v>0</v>
      </c>
      <c r="K211" s="280">
        <v>0</v>
      </c>
      <c r="L211" s="280">
        <v>0</v>
      </c>
      <c r="M211" s="278">
        <f t="shared" si="33"/>
        <v>0</v>
      </c>
    </row>
    <row r="212" spans="1:13" customFormat="1" ht="25.5" customHeight="1" x14ac:dyDescent="0.3">
      <c r="A212" s="298">
        <v>433</v>
      </c>
      <c r="B212" s="295" t="s">
        <v>884</v>
      </c>
      <c r="C212" s="280">
        <v>0</v>
      </c>
      <c r="D212" s="280">
        <v>0</v>
      </c>
      <c r="E212" s="280">
        <v>0</v>
      </c>
      <c r="F212" s="280">
        <v>0</v>
      </c>
      <c r="G212" s="280">
        <v>0</v>
      </c>
      <c r="H212" s="280">
        <v>0</v>
      </c>
      <c r="I212" s="280">
        <v>0</v>
      </c>
      <c r="J212" s="280">
        <v>0</v>
      </c>
      <c r="K212" s="280">
        <v>0</v>
      </c>
      <c r="L212" s="280">
        <v>0</v>
      </c>
      <c r="M212" s="278">
        <f t="shared" si="33"/>
        <v>0</v>
      </c>
    </row>
    <row r="213" spans="1:13" customFormat="1" ht="25.5" customHeight="1" x14ac:dyDescent="0.3">
      <c r="A213" s="298">
        <v>434</v>
      </c>
      <c r="B213" s="295" t="s">
        <v>885</v>
      </c>
      <c r="C213" s="280">
        <v>0</v>
      </c>
      <c r="D213" s="280">
        <v>0</v>
      </c>
      <c r="E213" s="280">
        <v>0</v>
      </c>
      <c r="F213" s="280">
        <v>0</v>
      </c>
      <c r="G213" s="280">
        <v>0</v>
      </c>
      <c r="H213" s="280">
        <v>0</v>
      </c>
      <c r="I213" s="280">
        <v>0</v>
      </c>
      <c r="J213" s="280">
        <v>0</v>
      </c>
      <c r="K213" s="280">
        <v>0</v>
      </c>
      <c r="L213" s="280">
        <v>0</v>
      </c>
      <c r="M213" s="278">
        <f t="shared" si="33"/>
        <v>0</v>
      </c>
    </row>
    <row r="214" spans="1:13" customFormat="1" ht="25.5" customHeight="1" x14ac:dyDescent="0.3">
      <c r="A214" s="298">
        <v>435</v>
      </c>
      <c r="B214" s="295" t="s">
        <v>886</v>
      </c>
      <c r="C214" s="280">
        <v>0</v>
      </c>
      <c r="D214" s="280">
        <v>0</v>
      </c>
      <c r="E214" s="280">
        <v>0</v>
      </c>
      <c r="F214" s="280">
        <v>0</v>
      </c>
      <c r="G214" s="280">
        <v>0</v>
      </c>
      <c r="H214" s="280">
        <v>0</v>
      </c>
      <c r="I214" s="280">
        <v>0</v>
      </c>
      <c r="J214" s="280">
        <v>0</v>
      </c>
      <c r="K214" s="280">
        <v>0</v>
      </c>
      <c r="L214" s="280">
        <v>0</v>
      </c>
      <c r="M214" s="278">
        <f t="shared" si="33"/>
        <v>0</v>
      </c>
    </row>
    <row r="215" spans="1:13" customFormat="1" ht="25.5" customHeight="1" x14ac:dyDescent="0.3">
      <c r="A215" s="298">
        <v>436</v>
      </c>
      <c r="B215" s="295" t="s">
        <v>887</v>
      </c>
      <c r="C215" s="280">
        <v>0</v>
      </c>
      <c r="D215" s="280">
        <v>0</v>
      </c>
      <c r="E215" s="280">
        <v>0</v>
      </c>
      <c r="F215" s="280">
        <v>0</v>
      </c>
      <c r="G215" s="280">
        <v>0</v>
      </c>
      <c r="H215" s="280">
        <v>0</v>
      </c>
      <c r="I215" s="280">
        <v>0</v>
      </c>
      <c r="J215" s="280">
        <v>0</v>
      </c>
      <c r="K215" s="280">
        <v>0</v>
      </c>
      <c r="L215" s="280">
        <v>0</v>
      </c>
      <c r="M215" s="278">
        <f t="shared" si="33"/>
        <v>0</v>
      </c>
    </row>
    <row r="216" spans="1:13" customFormat="1" ht="25.5" customHeight="1" x14ac:dyDescent="0.3">
      <c r="A216" s="298">
        <v>437</v>
      </c>
      <c r="B216" s="295" t="s">
        <v>888</v>
      </c>
      <c r="C216" s="280">
        <v>0</v>
      </c>
      <c r="D216" s="280">
        <v>0</v>
      </c>
      <c r="E216" s="280">
        <v>0</v>
      </c>
      <c r="F216" s="280">
        <v>0</v>
      </c>
      <c r="G216" s="280">
        <v>0</v>
      </c>
      <c r="H216" s="280">
        <v>0</v>
      </c>
      <c r="I216" s="280">
        <v>0</v>
      </c>
      <c r="J216" s="280">
        <v>0</v>
      </c>
      <c r="K216" s="280">
        <v>0</v>
      </c>
      <c r="L216" s="280">
        <v>0</v>
      </c>
      <c r="M216" s="278">
        <f t="shared" si="33"/>
        <v>0</v>
      </c>
    </row>
    <row r="217" spans="1:13" customFormat="1" ht="25.5" customHeight="1" x14ac:dyDescent="0.3">
      <c r="A217" s="298">
        <v>438</v>
      </c>
      <c r="B217" s="295" t="s">
        <v>889</v>
      </c>
      <c r="C217" s="280">
        <v>0</v>
      </c>
      <c r="D217" s="280">
        <v>0</v>
      </c>
      <c r="E217" s="280">
        <v>0</v>
      </c>
      <c r="F217" s="280">
        <v>0</v>
      </c>
      <c r="G217" s="280">
        <v>0</v>
      </c>
      <c r="H217" s="280">
        <v>0</v>
      </c>
      <c r="I217" s="280">
        <v>0</v>
      </c>
      <c r="J217" s="280">
        <v>0</v>
      </c>
      <c r="K217" s="280">
        <v>0</v>
      </c>
      <c r="L217" s="280">
        <v>0</v>
      </c>
      <c r="M217" s="278">
        <f t="shared" si="33"/>
        <v>0</v>
      </c>
    </row>
    <row r="218" spans="1:13" customFormat="1" ht="25.5" customHeight="1" x14ac:dyDescent="0.3">
      <c r="A218" s="298">
        <v>439</v>
      </c>
      <c r="B218" s="295" t="s">
        <v>890</v>
      </c>
      <c r="C218" s="280">
        <v>0</v>
      </c>
      <c r="D218" s="280">
        <v>0</v>
      </c>
      <c r="E218" s="280">
        <v>0</v>
      </c>
      <c r="F218" s="280">
        <v>0</v>
      </c>
      <c r="G218" s="280">
        <v>0</v>
      </c>
      <c r="H218" s="280">
        <v>0</v>
      </c>
      <c r="I218" s="280">
        <v>0</v>
      </c>
      <c r="J218" s="280">
        <v>0</v>
      </c>
      <c r="K218" s="280">
        <v>0</v>
      </c>
      <c r="L218" s="280">
        <v>0</v>
      </c>
      <c r="M218" s="278">
        <f t="shared" si="33"/>
        <v>0</v>
      </c>
    </row>
    <row r="219" spans="1:13" customFormat="1" ht="25.5" customHeight="1" x14ac:dyDescent="0.3">
      <c r="A219" s="288">
        <v>4400</v>
      </c>
      <c r="B219" s="289" t="s">
        <v>639</v>
      </c>
      <c r="C219" s="277">
        <f t="shared" ref="C219:L219" si="36">SUM(C220:C227)</f>
        <v>136256</v>
      </c>
      <c r="D219" s="277">
        <f>SUM(D220:D227)</f>
        <v>0</v>
      </c>
      <c r="E219" s="277">
        <f t="shared" si="36"/>
        <v>0</v>
      </c>
      <c r="F219" s="277">
        <f t="shared" si="36"/>
        <v>0</v>
      </c>
      <c r="G219" s="277">
        <f t="shared" si="36"/>
        <v>0</v>
      </c>
      <c r="H219" s="277">
        <f t="shared" si="36"/>
        <v>0</v>
      </c>
      <c r="I219" s="277">
        <f t="shared" si="36"/>
        <v>0</v>
      </c>
      <c r="J219" s="277">
        <f t="shared" si="36"/>
        <v>308140</v>
      </c>
      <c r="K219" s="277">
        <f t="shared" si="36"/>
        <v>0</v>
      </c>
      <c r="L219" s="277">
        <f t="shared" si="36"/>
        <v>0</v>
      </c>
      <c r="M219" s="277">
        <f t="shared" si="33"/>
        <v>444396</v>
      </c>
    </row>
    <row r="220" spans="1:13" customFormat="1" ht="25.5" customHeight="1" x14ac:dyDescent="0.3">
      <c r="A220" s="298">
        <v>441</v>
      </c>
      <c r="B220" s="295" t="s">
        <v>891</v>
      </c>
      <c r="C220" s="280">
        <v>136256</v>
      </c>
      <c r="D220" s="280">
        <v>0</v>
      </c>
      <c r="E220" s="280">
        <v>0</v>
      </c>
      <c r="F220" s="280">
        <v>0</v>
      </c>
      <c r="G220" s="280">
        <v>0</v>
      </c>
      <c r="H220" s="280">
        <v>0</v>
      </c>
      <c r="I220" s="280">
        <v>0</v>
      </c>
      <c r="J220" s="280">
        <v>308140</v>
      </c>
      <c r="K220" s="280">
        <v>0</v>
      </c>
      <c r="L220" s="280">
        <v>0</v>
      </c>
      <c r="M220" s="278">
        <f t="shared" si="33"/>
        <v>444396</v>
      </c>
    </row>
    <row r="221" spans="1:13" customFormat="1" ht="25.5" customHeight="1" x14ac:dyDescent="0.3">
      <c r="A221" s="298">
        <v>442</v>
      </c>
      <c r="B221" s="295" t="s">
        <v>892</v>
      </c>
      <c r="C221" s="280">
        <v>0</v>
      </c>
      <c r="D221" s="280">
        <v>0</v>
      </c>
      <c r="E221" s="280">
        <v>0</v>
      </c>
      <c r="F221" s="280">
        <v>0</v>
      </c>
      <c r="G221" s="280">
        <v>0</v>
      </c>
      <c r="H221" s="280">
        <v>0</v>
      </c>
      <c r="I221" s="280">
        <v>0</v>
      </c>
      <c r="J221" s="280">
        <v>0</v>
      </c>
      <c r="K221" s="280">
        <v>0</v>
      </c>
      <c r="L221" s="280">
        <v>0</v>
      </c>
      <c r="M221" s="278">
        <f t="shared" si="33"/>
        <v>0</v>
      </c>
    </row>
    <row r="222" spans="1:13" customFormat="1" ht="25.5" customHeight="1" x14ac:dyDescent="0.3">
      <c r="A222" s="298">
        <v>443</v>
      </c>
      <c r="B222" s="295" t="s">
        <v>893</v>
      </c>
      <c r="C222" s="280">
        <v>0</v>
      </c>
      <c r="D222" s="280">
        <v>0</v>
      </c>
      <c r="E222" s="280">
        <v>0</v>
      </c>
      <c r="F222" s="280">
        <v>0</v>
      </c>
      <c r="G222" s="280">
        <v>0</v>
      </c>
      <c r="H222" s="280">
        <v>0</v>
      </c>
      <c r="I222" s="280">
        <v>0</v>
      </c>
      <c r="J222" s="280">
        <v>0</v>
      </c>
      <c r="K222" s="280">
        <v>0</v>
      </c>
      <c r="L222" s="280">
        <v>0</v>
      </c>
      <c r="M222" s="278">
        <f t="shared" si="33"/>
        <v>0</v>
      </c>
    </row>
    <row r="223" spans="1:13" customFormat="1" ht="25.5" customHeight="1" x14ac:dyDescent="0.3">
      <c r="A223" s="298">
        <v>444</v>
      </c>
      <c r="B223" s="295" t="s">
        <v>894</v>
      </c>
      <c r="C223" s="280">
        <v>0</v>
      </c>
      <c r="D223" s="280">
        <v>0</v>
      </c>
      <c r="E223" s="280">
        <v>0</v>
      </c>
      <c r="F223" s="280">
        <v>0</v>
      </c>
      <c r="G223" s="280">
        <v>0</v>
      </c>
      <c r="H223" s="280">
        <v>0</v>
      </c>
      <c r="I223" s="280">
        <v>0</v>
      </c>
      <c r="J223" s="280">
        <v>0</v>
      </c>
      <c r="K223" s="280">
        <v>0</v>
      </c>
      <c r="L223" s="280">
        <v>0</v>
      </c>
      <c r="M223" s="278">
        <f t="shared" si="33"/>
        <v>0</v>
      </c>
    </row>
    <row r="224" spans="1:13" customFormat="1" ht="25.5" customHeight="1" x14ac:dyDescent="0.3">
      <c r="A224" s="298">
        <v>445</v>
      </c>
      <c r="B224" s="295" t="s">
        <v>895</v>
      </c>
      <c r="C224" s="280">
        <v>0</v>
      </c>
      <c r="D224" s="280">
        <v>0</v>
      </c>
      <c r="E224" s="280">
        <v>0</v>
      </c>
      <c r="F224" s="280">
        <v>0</v>
      </c>
      <c r="G224" s="280">
        <v>0</v>
      </c>
      <c r="H224" s="280">
        <v>0</v>
      </c>
      <c r="I224" s="280">
        <v>0</v>
      </c>
      <c r="J224" s="280">
        <v>0</v>
      </c>
      <c r="K224" s="280">
        <v>0</v>
      </c>
      <c r="L224" s="280">
        <v>0</v>
      </c>
      <c r="M224" s="278">
        <f t="shared" si="33"/>
        <v>0</v>
      </c>
    </row>
    <row r="225" spans="1:13" customFormat="1" ht="25.5" customHeight="1" x14ac:dyDescent="0.3">
      <c r="A225" s="298">
        <v>446</v>
      </c>
      <c r="B225" s="295" t="s">
        <v>896</v>
      </c>
      <c r="C225" s="280">
        <v>0</v>
      </c>
      <c r="D225" s="280">
        <v>0</v>
      </c>
      <c r="E225" s="280">
        <v>0</v>
      </c>
      <c r="F225" s="280">
        <v>0</v>
      </c>
      <c r="G225" s="280">
        <v>0</v>
      </c>
      <c r="H225" s="280">
        <v>0</v>
      </c>
      <c r="I225" s="280">
        <v>0</v>
      </c>
      <c r="J225" s="280">
        <v>0</v>
      </c>
      <c r="K225" s="280">
        <v>0</v>
      </c>
      <c r="L225" s="280">
        <v>0</v>
      </c>
      <c r="M225" s="278">
        <f t="shared" si="33"/>
        <v>0</v>
      </c>
    </row>
    <row r="226" spans="1:13" customFormat="1" ht="25.5" customHeight="1" x14ac:dyDescent="0.3">
      <c r="A226" s="298">
        <v>447</v>
      </c>
      <c r="B226" s="295" t="s">
        <v>897</v>
      </c>
      <c r="C226" s="280">
        <v>0</v>
      </c>
      <c r="D226" s="280">
        <v>0</v>
      </c>
      <c r="E226" s="280">
        <v>0</v>
      </c>
      <c r="F226" s="280">
        <v>0</v>
      </c>
      <c r="G226" s="280">
        <v>0</v>
      </c>
      <c r="H226" s="280">
        <v>0</v>
      </c>
      <c r="I226" s="280">
        <v>0</v>
      </c>
      <c r="J226" s="280">
        <v>0</v>
      </c>
      <c r="K226" s="280">
        <v>0</v>
      </c>
      <c r="L226" s="280">
        <v>0</v>
      </c>
      <c r="M226" s="278">
        <f t="shared" si="33"/>
        <v>0</v>
      </c>
    </row>
    <row r="227" spans="1:13" customFormat="1" ht="25.5" customHeight="1" x14ac:dyDescent="0.3">
      <c r="A227" s="298">
        <v>448</v>
      </c>
      <c r="B227" s="295" t="s">
        <v>898</v>
      </c>
      <c r="C227" s="280">
        <v>0</v>
      </c>
      <c r="D227" s="280">
        <v>0</v>
      </c>
      <c r="E227" s="280">
        <v>0</v>
      </c>
      <c r="F227" s="280">
        <v>0</v>
      </c>
      <c r="G227" s="280">
        <v>0</v>
      </c>
      <c r="H227" s="280">
        <v>0</v>
      </c>
      <c r="I227" s="280">
        <v>0</v>
      </c>
      <c r="J227" s="280">
        <v>0</v>
      </c>
      <c r="K227" s="280">
        <v>0</v>
      </c>
      <c r="L227" s="280">
        <v>0</v>
      </c>
      <c r="M227" s="278">
        <f t="shared" si="33"/>
        <v>0</v>
      </c>
    </row>
    <row r="228" spans="1:13" customFormat="1" ht="25.5" customHeight="1" x14ac:dyDescent="0.3">
      <c r="A228" s="288">
        <v>4500</v>
      </c>
      <c r="B228" s="289" t="s">
        <v>200</v>
      </c>
      <c r="C228" s="277">
        <f t="shared" ref="C228:L228" si="37">SUM(C229:C231)</f>
        <v>0</v>
      </c>
      <c r="D228" s="277">
        <f>SUM(D229:D231)</f>
        <v>0</v>
      </c>
      <c r="E228" s="277">
        <f t="shared" si="37"/>
        <v>0</v>
      </c>
      <c r="F228" s="277">
        <f t="shared" si="37"/>
        <v>0</v>
      </c>
      <c r="G228" s="277">
        <f t="shared" si="37"/>
        <v>0</v>
      </c>
      <c r="H228" s="277">
        <f t="shared" si="37"/>
        <v>0</v>
      </c>
      <c r="I228" s="277">
        <f t="shared" si="37"/>
        <v>0</v>
      </c>
      <c r="J228" s="277">
        <f t="shared" si="37"/>
        <v>0</v>
      </c>
      <c r="K228" s="277">
        <f t="shared" si="37"/>
        <v>0</v>
      </c>
      <c r="L228" s="277">
        <f t="shared" si="37"/>
        <v>0</v>
      </c>
      <c r="M228" s="277">
        <f t="shared" si="33"/>
        <v>0</v>
      </c>
    </row>
    <row r="229" spans="1:13" customFormat="1" ht="25.5" customHeight="1" x14ac:dyDescent="0.3">
      <c r="A229" s="298">
        <v>451</v>
      </c>
      <c r="B229" s="295" t="s">
        <v>899</v>
      </c>
      <c r="C229" s="280">
        <v>0</v>
      </c>
      <c r="D229" s="280">
        <v>0</v>
      </c>
      <c r="E229" s="280">
        <v>0</v>
      </c>
      <c r="F229" s="280">
        <v>0</v>
      </c>
      <c r="G229" s="280">
        <v>0</v>
      </c>
      <c r="H229" s="280">
        <v>0</v>
      </c>
      <c r="I229" s="280">
        <v>0</v>
      </c>
      <c r="J229" s="280">
        <v>0</v>
      </c>
      <c r="K229" s="280">
        <v>0</v>
      </c>
      <c r="L229" s="280">
        <v>0</v>
      </c>
      <c r="M229" s="278">
        <f t="shared" si="33"/>
        <v>0</v>
      </c>
    </row>
    <row r="230" spans="1:13" customFormat="1" ht="25.5" customHeight="1" x14ac:dyDescent="0.3">
      <c r="A230" s="298">
        <v>452</v>
      </c>
      <c r="B230" s="295" t="s">
        <v>900</v>
      </c>
      <c r="C230" s="280">
        <v>0</v>
      </c>
      <c r="D230" s="280">
        <v>0</v>
      </c>
      <c r="E230" s="280">
        <v>0</v>
      </c>
      <c r="F230" s="280">
        <v>0</v>
      </c>
      <c r="G230" s="280">
        <v>0</v>
      </c>
      <c r="H230" s="280">
        <v>0</v>
      </c>
      <c r="I230" s="280">
        <v>0</v>
      </c>
      <c r="J230" s="280">
        <v>0</v>
      </c>
      <c r="K230" s="280">
        <v>0</v>
      </c>
      <c r="L230" s="280">
        <v>0</v>
      </c>
      <c r="M230" s="278">
        <f t="shared" si="33"/>
        <v>0</v>
      </c>
    </row>
    <row r="231" spans="1:13" customFormat="1" ht="25.5" customHeight="1" x14ac:dyDescent="0.3">
      <c r="A231" s="298">
        <v>459</v>
      </c>
      <c r="B231" s="295" t="s">
        <v>901</v>
      </c>
      <c r="C231" s="280">
        <v>0</v>
      </c>
      <c r="D231" s="280">
        <v>0</v>
      </c>
      <c r="E231" s="280">
        <v>0</v>
      </c>
      <c r="F231" s="280">
        <v>0</v>
      </c>
      <c r="G231" s="280">
        <v>0</v>
      </c>
      <c r="H231" s="280">
        <v>0</v>
      </c>
      <c r="I231" s="280">
        <v>0</v>
      </c>
      <c r="J231" s="280">
        <v>0</v>
      </c>
      <c r="K231" s="280">
        <v>0</v>
      </c>
      <c r="L231" s="280">
        <v>0</v>
      </c>
      <c r="M231" s="278">
        <f t="shared" si="33"/>
        <v>0</v>
      </c>
    </row>
    <row r="232" spans="1:13" customFormat="1" ht="35.25" customHeight="1" x14ac:dyDescent="0.3">
      <c r="A232" s="288">
        <v>4600</v>
      </c>
      <c r="B232" s="251" t="s">
        <v>902</v>
      </c>
      <c r="C232" s="277">
        <f t="shared" ref="C232:L232" si="38">SUM(C233:C238)</f>
        <v>0</v>
      </c>
      <c r="D232" s="277">
        <f>SUM(D233:D238)</f>
        <v>0</v>
      </c>
      <c r="E232" s="277">
        <f t="shared" si="38"/>
        <v>0</v>
      </c>
      <c r="F232" s="277">
        <f t="shared" si="38"/>
        <v>0</v>
      </c>
      <c r="G232" s="277">
        <f t="shared" si="38"/>
        <v>0</v>
      </c>
      <c r="H232" s="277">
        <f t="shared" si="38"/>
        <v>0</v>
      </c>
      <c r="I232" s="277">
        <f t="shared" si="38"/>
        <v>0</v>
      </c>
      <c r="J232" s="277">
        <f t="shared" si="38"/>
        <v>0</v>
      </c>
      <c r="K232" s="277">
        <f t="shared" si="38"/>
        <v>0</v>
      </c>
      <c r="L232" s="277">
        <f t="shared" si="38"/>
        <v>0</v>
      </c>
      <c r="M232" s="277">
        <f t="shared" si="33"/>
        <v>0</v>
      </c>
    </row>
    <row r="233" spans="1:13" customFormat="1" ht="25.5" customHeight="1" x14ac:dyDescent="0.3">
      <c r="A233" s="298">
        <v>461</v>
      </c>
      <c r="B233" s="295" t="s">
        <v>903</v>
      </c>
      <c r="C233" s="280">
        <v>0</v>
      </c>
      <c r="D233" s="280">
        <v>0</v>
      </c>
      <c r="E233" s="280">
        <v>0</v>
      </c>
      <c r="F233" s="280">
        <v>0</v>
      </c>
      <c r="G233" s="280">
        <v>0</v>
      </c>
      <c r="H233" s="280">
        <v>0</v>
      </c>
      <c r="I233" s="280">
        <v>0</v>
      </c>
      <c r="J233" s="280">
        <v>0</v>
      </c>
      <c r="K233" s="280">
        <v>0</v>
      </c>
      <c r="L233" s="280">
        <v>0</v>
      </c>
      <c r="M233" s="278">
        <f t="shared" si="33"/>
        <v>0</v>
      </c>
    </row>
    <row r="234" spans="1:13" customFormat="1" ht="25.5" customHeight="1" x14ac:dyDescent="0.3">
      <c r="A234" s="298">
        <v>462</v>
      </c>
      <c r="B234" s="295" t="s">
        <v>904</v>
      </c>
      <c r="C234" s="280">
        <v>0</v>
      </c>
      <c r="D234" s="280">
        <v>0</v>
      </c>
      <c r="E234" s="280">
        <v>0</v>
      </c>
      <c r="F234" s="280">
        <v>0</v>
      </c>
      <c r="G234" s="280">
        <v>0</v>
      </c>
      <c r="H234" s="280">
        <v>0</v>
      </c>
      <c r="I234" s="280">
        <v>0</v>
      </c>
      <c r="J234" s="280">
        <v>0</v>
      </c>
      <c r="K234" s="280">
        <v>0</v>
      </c>
      <c r="L234" s="280">
        <v>0</v>
      </c>
      <c r="M234" s="278">
        <f t="shared" si="33"/>
        <v>0</v>
      </c>
    </row>
    <row r="235" spans="1:13" customFormat="1" ht="25.5" customHeight="1" x14ac:dyDescent="0.3">
      <c r="A235" s="298">
        <v>463</v>
      </c>
      <c r="B235" s="295" t="s">
        <v>905</v>
      </c>
      <c r="C235" s="280">
        <v>0</v>
      </c>
      <c r="D235" s="280">
        <v>0</v>
      </c>
      <c r="E235" s="280">
        <v>0</v>
      </c>
      <c r="F235" s="280">
        <v>0</v>
      </c>
      <c r="G235" s="280">
        <v>0</v>
      </c>
      <c r="H235" s="280">
        <v>0</v>
      </c>
      <c r="I235" s="280">
        <v>0</v>
      </c>
      <c r="J235" s="280">
        <v>0</v>
      </c>
      <c r="K235" s="280">
        <v>0</v>
      </c>
      <c r="L235" s="280">
        <v>0</v>
      </c>
      <c r="M235" s="278">
        <f t="shared" si="33"/>
        <v>0</v>
      </c>
    </row>
    <row r="236" spans="1:13" customFormat="1" ht="31.5" customHeight="1" x14ac:dyDescent="0.3">
      <c r="A236" s="298">
        <v>464</v>
      </c>
      <c r="B236" s="295" t="s">
        <v>906</v>
      </c>
      <c r="C236" s="280">
        <v>0</v>
      </c>
      <c r="D236" s="280">
        <v>0</v>
      </c>
      <c r="E236" s="280">
        <v>0</v>
      </c>
      <c r="F236" s="280">
        <v>0</v>
      </c>
      <c r="G236" s="280">
        <v>0</v>
      </c>
      <c r="H236" s="280">
        <v>0</v>
      </c>
      <c r="I236" s="280">
        <v>0</v>
      </c>
      <c r="J236" s="280">
        <v>0</v>
      </c>
      <c r="K236" s="280">
        <v>0</v>
      </c>
      <c r="L236" s="280">
        <v>0</v>
      </c>
      <c r="M236" s="278">
        <f t="shared" si="33"/>
        <v>0</v>
      </c>
    </row>
    <row r="237" spans="1:13" customFormat="1" ht="35.25" customHeight="1" x14ac:dyDescent="0.3">
      <c r="A237" s="298">
        <v>465</v>
      </c>
      <c r="B237" s="295" t="s">
        <v>907</v>
      </c>
      <c r="C237" s="280">
        <v>0</v>
      </c>
      <c r="D237" s="280">
        <v>0</v>
      </c>
      <c r="E237" s="280">
        <v>0</v>
      </c>
      <c r="F237" s="280">
        <v>0</v>
      </c>
      <c r="G237" s="280">
        <v>0</v>
      </c>
      <c r="H237" s="280">
        <v>0</v>
      </c>
      <c r="I237" s="280">
        <v>0</v>
      </c>
      <c r="J237" s="280">
        <v>0</v>
      </c>
      <c r="K237" s="280">
        <v>0</v>
      </c>
      <c r="L237" s="280">
        <v>0</v>
      </c>
      <c r="M237" s="278">
        <f t="shared" si="33"/>
        <v>0</v>
      </c>
    </row>
    <row r="238" spans="1:13" customFormat="1" ht="31.5" customHeight="1" x14ac:dyDescent="0.3">
      <c r="A238" s="298">
        <v>466</v>
      </c>
      <c r="B238" s="295" t="s">
        <v>908</v>
      </c>
      <c r="C238" s="280">
        <v>0</v>
      </c>
      <c r="D238" s="280">
        <v>0</v>
      </c>
      <c r="E238" s="280">
        <v>0</v>
      </c>
      <c r="F238" s="280">
        <v>0</v>
      </c>
      <c r="G238" s="280">
        <v>0</v>
      </c>
      <c r="H238" s="280">
        <v>0</v>
      </c>
      <c r="I238" s="280">
        <v>0</v>
      </c>
      <c r="J238" s="280">
        <v>0</v>
      </c>
      <c r="K238" s="280">
        <v>0</v>
      </c>
      <c r="L238" s="280">
        <v>0</v>
      </c>
      <c r="M238" s="278">
        <f t="shared" si="33"/>
        <v>0</v>
      </c>
    </row>
    <row r="239" spans="1:13" customFormat="1" ht="25.5" customHeight="1" x14ac:dyDescent="0.3">
      <c r="A239" s="288">
        <v>4700</v>
      </c>
      <c r="B239" s="289" t="s">
        <v>909</v>
      </c>
      <c r="C239" s="277">
        <f t="shared" ref="C239:L239" si="39">SUM(C240)</f>
        <v>0</v>
      </c>
      <c r="D239" s="277">
        <f t="shared" si="39"/>
        <v>0</v>
      </c>
      <c r="E239" s="277">
        <f t="shared" si="39"/>
        <v>0</v>
      </c>
      <c r="F239" s="277">
        <f t="shared" si="39"/>
        <v>0</v>
      </c>
      <c r="G239" s="277">
        <f t="shared" si="39"/>
        <v>0</v>
      </c>
      <c r="H239" s="277">
        <f t="shared" si="39"/>
        <v>0</v>
      </c>
      <c r="I239" s="277">
        <f t="shared" si="39"/>
        <v>0</v>
      </c>
      <c r="J239" s="277">
        <f t="shared" si="39"/>
        <v>0</v>
      </c>
      <c r="K239" s="277">
        <f t="shared" si="39"/>
        <v>0</v>
      </c>
      <c r="L239" s="277">
        <f t="shared" si="39"/>
        <v>0</v>
      </c>
      <c r="M239" s="277">
        <f t="shared" si="33"/>
        <v>0</v>
      </c>
    </row>
    <row r="240" spans="1:13" customFormat="1" ht="31.5" customHeight="1" x14ac:dyDescent="0.3">
      <c r="A240" s="298">
        <v>471</v>
      </c>
      <c r="B240" s="295" t="s">
        <v>910</v>
      </c>
      <c r="C240" s="279">
        <v>0</v>
      </c>
      <c r="D240" s="279">
        <v>0</v>
      </c>
      <c r="E240" s="279">
        <v>0</v>
      </c>
      <c r="F240" s="279">
        <v>0</v>
      </c>
      <c r="G240" s="279">
        <v>0</v>
      </c>
      <c r="H240" s="279">
        <v>0</v>
      </c>
      <c r="I240" s="279">
        <v>0</v>
      </c>
      <c r="J240" s="279">
        <v>0</v>
      </c>
      <c r="K240" s="279">
        <v>0</v>
      </c>
      <c r="L240" s="279">
        <v>0</v>
      </c>
      <c r="M240" s="278">
        <f t="shared" si="33"/>
        <v>0</v>
      </c>
    </row>
    <row r="241" spans="1:13" customFormat="1" ht="25.5" customHeight="1" x14ac:dyDescent="0.3">
      <c r="A241" s="288">
        <v>4800</v>
      </c>
      <c r="B241" s="289" t="s">
        <v>911</v>
      </c>
      <c r="C241" s="277">
        <f t="shared" ref="C241:L241" si="40">SUM(C242:C246)</f>
        <v>0</v>
      </c>
      <c r="D241" s="277">
        <f>SUM(D242:D246)</f>
        <v>0</v>
      </c>
      <c r="E241" s="277">
        <f t="shared" si="40"/>
        <v>0</v>
      </c>
      <c r="F241" s="277">
        <f t="shared" si="40"/>
        <v>0</v>
      </c>
      <c r="G241" s="277">
        <f t="shared" si="40"/>
        <v>0</v>
      </c>
      <c r="H241" s="277">
        <f t="shared" si="40"/>
        <v>0</v>
      </c>
      <c r="I241" s="277">
        <f t="shared" si="40"/>
        <v>0</v>
      </c>
      <c r="J241" s="277">
        <f t="shared" si="40"/>
        <v>0</v>
      </c>
      <c r="K241" s="277">
        <f t="shared" si="40"/>
        <v>0</v>
      </c>
      <c r="L241" s="277">
        <f t="shared" si="40"/>
        <v>0</v>
      </c>
      <c r="M241" s="277">
        <f t="shared" si="33"/>
        <v>0</v>
      </c>
    </row>
    <row r="242" spans="1:13" customFormat="1" ht="31.5" customHeight="1" x14ac:dyDescent="0.3">
      <c r="A242" s="298">
        <v>481</v>
      </c>
      <c r="B242" s="295" t="s">
        <v>912</v>
      </c>
      <c r="C242" s="280">
        <v>0</v>
      </c>
      <c r="D242" s="280">
        <v>0</v>
      </c>
      <c r="E242" s="280">
        <v>0</v>
      </c>
      <c r="F242" s="280">
        <v>0</v>
      </c>
      <c r="G242" s="280">
        <v>0</v>
      </c>
      <c r="H242" s="280">
        <v>0</v>
      </c>
      <c r="I242" s="280">
        <v>0</v>
      </c>
      <c r="J242" s="280">
        <v>0</v>
      </c>
      <c r="K242" s="280">
        <v>0</v>
      </c>
      <c r="L242" s="280">
        <v>0</v>
      </c>
      <c r="M242" s="278">
        <f t="shared" si="33"/>
        <v>0</v>
      </c>
    </row>
    <row r="243" spans="1:13" customFormat="1" ht="31.5" customHeight="1" x14ac:dyDescent="0.3">
      <c r="A243" s="298">
        <v>482</v>
      </c>
      <c r="B243" s="295" t="s">
        <v>913</v>
      </c>
      <c r="C243" s="280">
        <v>0</v>
      </c>
      <c r="D243" s="280">
        <v>0</v>
      </c>
      <c r="E243" s="280">
        <v>0</v>
      </c>
      <c r="F243" s="280">
        <v>0</v>
      </c>
      <c r="G243" s="280">
        <v>0</v>
      </c>
      <c r="H243" s="280">
        <v>0</v>
      </c>
      <c r="I243" s="280">
        <v>0</v>
      </c>
      <c r="J243" s="280">
        <v>0</v>
      </c>
      <c r="K243" s="280">
        <v>0</v>
      </c>
      <c r="L243" s="280">
        <v>0</v>
      </c>
      <c r="M243" s="278">
        <f t="shared" si="33"/>
        <v>0</v>
      </c>
    </row>
    <row r="244" spans="1:13" customFormat="1" ht="31.5" customHeight="1" x14ac:dyDescent="0.3">
      <c r="A244" s="298">
        <v>483</v>
      </c>
      <c r="B244" s="295" t="s">
        <v>914</v>
      </c>
      <c r="C244" s="280">
        <v>0</v>
      </c>
      <c r="D244" s="280">
        <v>0</v>
      </c>
      <c r="E244" s="280">
        <v>0</v>
      </c>
      <c r="F244" s="280">
        <v>0</v>
      </c>
      <c r="G244" s="280">
        <v>0</v>
      </c>
      <c r="H244" s="280">
        <v>0</v>
      </c>
      <c r="I244" s="280">
        <v>0</v>
      </c>
      <c r="J244" s="280">
        <v>0</v>
      </c>
      <c r="K244" s="280">
        <v>0</v>
      </c>
      <c r="L244" s="280">
        <v>0</v>
      </c>
      <c r="M244" s="278">
        <f t="shared" si="33"/>
        <v>0</v>
      </c>
    </row>
    <row r="245" spans="1:13" customFormat="1" ht="31.5" customHeight="1" x14ac:dyDescent="0.3">
      <c r="A245" s="298">
        <v>484</v>
      </c>
      <c r="B245" s="295" t="s">
        <v>915</v>
      </c>
      <c r="C245" s="280">
        <v>0</v>
      </c>
      <c r="D245" s="280">
        <v>0</v>
      </c>
      <c r="E245" s="280">
        <v>0</v>
      </c>
      <c r="F245" s="280">
        <v>0</v>
      </c>
      <c r="G245" s="280">
        <v>0</v>
      </c>
      <c r="H245" s="280">
        <v>0</v>
      </c>
      <c r="I245" s="280">
        <v>0</v>
      </c>
      <c r="J245" s="280">
        <v>0</v>
      </c>
      <c r="K245" s="280">
        <v>0</v>
      </c>
      <c r="L245" s="280">
        <v>0</v>
      </c>
      <c r="M245" s="278">
        <f t="shared" si="33"/>
        <v>0</v>
      </c>
    </row>
    <row r="246" spans="1:13" customFormat="1" ht="31.5" customHeight="1" x14ac:dyDescent="0.3">
      <c r="A246" s="298">
        <v>485</v>
      </c>
      <c r="B246" s="295" t="s">
        <v>916</v>
      </c>
      <c r="C246" s="280">
        <v>0</v>
      </c>
      <c r="D246" s="280">
        <v>0</v>
      </c>
      <c r="E246" s="280">
        <v>0</v>
      </c>
      <c r="F246" s="280">
        <v>0</v>
      </c>
      <c r="G246" s="280">
        <v>0</v>
      </c>
      <c r="H246" s="280">
        <v>0</v>
      </c>
      <c r="I246" s="280">
        <v>0</v>
      </c>
      <c r="J246" s="280">
        <v>0</v>
      </c>
      <c r="K246" s="280">
        <v>0</v>
      </c>
      <c r="L246" s="280">
        <v>0</v>
      </c>
      <c r="M246" s="278">
        <f t="shared" si="33"/>
        <v>0</v>
      </c>
    </row>
    <row r="247" spans="1:13" customFormat="1" ht="25.5" customHeight="1" x14ac:dyDescent="0.3">
      <c r="A247" s="288">
        <v>4900</v>
      </c>
      <c r="B247" s="289" t="s">
        <v>917</v>
      </c>
      <c r="C247" s="277">
        <f t="shared" ref="C247:L247" si="41">SUM(C248:C250)</f>
        <v>0</v>
      </c>
      <c r="D247" s="277">
        <f>SUM(D248:D250)</f>
        <v>0</v>
      </c>
      <c r="E247" s="277">
        <f t="shared" si="41"/>
        <v>0</v>
      </c>
      <c r="F247" s="277">
        <f t="shared" si="41"/>
        <v>0</v>
      </c>
      <c r="G247" s="277">
        <f t="shared" si="41"/>
        <v>0</v>
      </c>
      <c r="H247" s="277">
        <f t="shared" si="41"/>
        <v>0</v>
      </c>
      <c r="I247" s="277">
        <f t="shared" si="41"/>
        <v>0</v>
      </c>
      <c r="J247" s="277">
        <f t="shared" si="41"/>
        <v>0</v>
      </c>
      <c r="K247" s="277">
        <f t="shared" si="41"/>
        <v>0</v>
      </c>
      <c r="L247" s="277">
        <f t="shared" si="41"/>
        <v>0</v>
      </c>
      <c r="M247" s="277">
        <f t="shared" si="33"/>
        <v>0</v>
      </c>
    </row>
    <row r="248" spans="1:13" customFormat="1" ht="25.5" customHeight="1" x14ac:dyDescent="0.3">
      <c r="A248" s="300">
        <v>491</v>
      </c>
      <c r="B248" s="295" t="s">
        <v>918</v>
      </c>
      <c r="C248" s="279">
        <v>0</v>
      </c>
      <c r="D248" s="279">
        <v>0</v>
      </c>
      <c r="E248" s="279">
        <v>0</v>
      </c>
      <c r="F248" s="279">
        <v>0</v>
      </c>
      <c r="G248" s="279">
        <v>0</v>
      </c>
      <c r="H248" s="279">
        <v>0</v>
      </c>
      <c r="I248" s="279">
        <v>0</v>
      </c>
      <c r="J248" s="279">
        <v>0</v>
      </c>
      <c r="K248" s="279">
        <v>0</v>
      </c>
      <c r="L248" s="279">
        <v>0</v>
      </c>
      <c r="M248" s="278">
        <f t="shared" si="33"/>
        <v>0</v>
      </c>
    </row>
    <row r="249" spans="1:13" customFormat="1" ht="25.5" customHeight="1" x14ac:dyDescent="0.3">
      <c r="A249" s="300">
        <v>492</v>
      </c>
      <c r="B249" s="295" t="s">
        <v>919</v>
      </c>
      <c r="C249" s="279">
        <v>0</v>
      </c>
      <c r="D249" s="279">
        <v>0</v>
      </c>
      <c r="E249" s="279">
        <v>0</v>
      </c>
      <c r="F249" s="279">
        <v>0</v>
      </c>
      <c r="G249" s="279">
        <v>0</v>
      </c>
      <c r="H249" s="279">
        <v>0</v>
      </c>
      <c r="I249" s="279">
        <v>0</v>
      </c>
      <c r="J249" s="279">
        <v>0</v>
      </c>
      <c r="K249" s="279">
        <v>0</v>
      </c>
      <c r="L249" s="279">
        <v>0</v>
      </c>
      <c r="M249" s="278">
        <f t="shared" si="33"/>
        <v>0</v>
      </c>
    </row>
    <row r="250" spans="1:13" customFormat="1" ht="25.5" customHeight="1" x14ac:dyDescent="0.3">
      <c r="A250" s="300">
        <v>493</v>
      </c>
      <c r="B250" s="295" t="s">
        <v>920</v>
      </c>
      <c r="C250" s="279">
        <v>0</v>
      </c>
      <c r="D250" s="279">
        <v>0</v>
      </c>
      <c r="E250" s="279">
        <v>0</v>
      </c>
      <c r="F250" s="279">
        <v>0</v>
      </c>
      <c r="G250" s="279">
        <v>0</v>
      </c>
      <c r="H250" s="279">
        <v>0</v>
      </c>
      <c r="I250" s="279">
        <v>0</v>
      </c>
      <c r="J250" s="279">
        <v>0</v>
      </c>
      <c r="K250" s="279">
        <v>0</v>
      </c>
      <c r="L250" s="279">
        <v>0</v>
      </c>
      <c r="M250" s="278">
        <f t="shared" si="33"/>
        <v>0</v>
      </c>
    </row>
    <row r="251" spans="1:13" customFormat="1" ht="25.5" customHeight="1" x14ac:dyDescent="0.3">
      <c r="A251" s="286">
        <v>5000</v>
      </c>
      <c r="B251" s="287" t="s">
        <v>921</v>
      </c>
      <c r="C251" s="276">
        <f t="shared" ref="C251:L251" si="42">C252+C259+C264+C267+C274+C276+C285+C295+C300</f>
        <v>20000</v>
      </c>
      <c r="D251" s="276">
        <f>D252+D259+D264+D267+D274+D276+D285+D295+D300</f>
        <v>0</v>
      </c>
      <c r="E251" s="276">
        <f t="shared" si="42"/>
        <v>0</v>
      </c>
      <c r="F251" s="276">
        <f t="shared" si="42"/>
        <v>0</v>
      </c>
      <c r="G251" s="276">
        <f t="shared" si="42"/>
        <v>0</v>
      </c>
      <c r="H251" s="276">
        <f t="shared" si="42"/>
        <v>0</v>
      </c>
      <c r="I251" s="276">
        <f t="shared" si="42"/>
        <v>0</v>
      </c>
      <c r="J251" s="276">
        <f t="shared" si="42"/>
        <v>0</v>
      </c>
      <c r="K251" s="276">
        <f t="shared" si="42"/>
        <v>0</v>
      </c>
      <c r="L251" s="276">
        <f t="shared" si="42"/>
        <v>0</v>
      </c>
      <c r="M251" s="276">
        <f t="shared" si="33"/>
        <v>20000</v>
      </c>
    </row>
    <row r="252" spans="1:13" customFormat="1" ht="25.5" customHeight="1" x14ac:dyDescent="0.3">
      <c r="A252" s="288">
        <v>5100</v>
      </c>
      <c r="B252" s="289" t="s">
        <v>922</v>
      </c>
      <c r="C252" s="277">
        <f>SUM(C253:C258)</f>
        <v>20000</v>
      </c>
      <c r="D252" s="277">
        <f>SUM(D253:D258)</f>
        <v>0</v>
      </c>
      <c r="E252" s="277">
        <f t="shared" ref="E252:L252" si="43">SUM(E253:E258)</f>
        <v>0</v>
      </c>
      <c r="F252" s="277">
        <f t="shared" si="43"/>
        <v>0</v>
      </c>
      <c r="G252" s="277">
        <f t="shared" si="43"/>
        <v>0</v>
      </c>
      <c r="H252" s="277">
        <f t="shared" si="43"/>
        <v>0</v>
      </c>
      <c r="I252" s="277">
        <f t="shared" si="43"/>
        <v>0</v>
      </c>
      <c r="J252" s="277">
        <f t="shared" si="43"/>
        <v>0</v>
      </c>
      <c r="K252" s="277">
        <f t="shared" si="43"/>
        <v>0</v>
      </c>
      <c r="L252" s="277">
        <f t="shared" si="43"/>
        <v>0</v>
      </c>
      <c r="M252" s="277">
        <f t="shared" si="33"/>
        <v>20000</v>
      </c>
    </row>
    <row r="253" spans="1:13" customFormat="1" ht="25.5" customHeight="1" x14ac:dyDescent="0.3">
      <c r="A253" s="298">
        <v>511</v>
      </c>
      <c r="B253" s="295" t="s">
        <v>923</v>
      </c>
      <c r="C253" s="280">
        <v>10000</v>
      </c>
      <c r="D253" s="280">
        <v>0</v>
      </c>
      <c r="E253" s="280">
        <v>0</v>
      </c>
      <c r="F253" s="280">
        <v>0</v>
      </c>
      <c r="G253" s="280">
        <v>0</v>
      </c>
      <c r="H253" s="280">
        <v>0</v>
      </c>
      <c r="I253" s="280">
        <v>0</v>
      </c>
      <c r="J253" s="280">
        <v>0</v>
      </c>
      <c r="K253" s="280">
        <v>0</v>
      </c>
      <c r="L253" s="280">
        <v>0</v>
      </c>
      <c r="M253" s="278">
        <f t="shared" si="33"/>
        <v>10000</v>
      </c>
    </row>
    <row r="254" spans="1:13" customFormat="1" ht="25.5" customHeight="1" x14ac:dyDescent="0.3">
      <c r="A254" s="298">
        <v>512</v>
      </c>
      <c r="B254" s="295" t="s">
        <v>924</v>
      </c>
      <c r="C254" s="280">
        <v>0</v>
      </c>
      <c r="D254" s="280">
        <v>0</v>
      </c>
      <c r="E254" s="280">
        <v>0</v>
      </c>
      <c r="F254" s="280">
        <v>0</v>
      </c>
      <c r="G254" s="280">
        <v>0</v>
      </c>
      <c r="H254" s="280">
        <v>0</v>
      </c>
      <c r="I254" s="280">
        <v>0</v>
      </c>
      <c r="J254" s="280">
        <v>0</v>
      </c>
      <c r="K254" s="280">
        <v>0</v>
      </c>
      <c r="L254" s="280">
        <v>0</v>
      </c>
      <c r="M254" s="278">
        <f t="shared" si="33"/>
        <v>0</v>
      </c>
    </row>
    <row r="255" spans="1:13" customFormat="1" ht="25.5" customHeight="1" x14ac:dyDescent="0.3">
      <c r="A255" s="298">
        <v>513</v>
      </c>
      <c r="B255" s="295" t="s">
        <v>925</v>
      </c>
      <c r="C255" s="280">
        <v>0</v>
      </c>
      <c r="D255" s="280">
        <v>0</v>
      </c>
      <c r="E255" s="280">
        <v>0</v>
      </c>
      <c r="F255" s="280">
        <v>0</v>
      </c>
      <c r="G255" s="280">
        <v>0</v>
      </c>
      <c r="H255" s="280">
        <v>0</v>
      </c>
      <c r="I255" s="280">
        <v>0</v>
      </c>
      <c r="J255" s="280">
        <v>0</v>
      </c>
      <c r="K255" s="280">
        <v>0</v>
      </c>
      <c r="L255" s="280">
        <v>0</v>
      </c>
      <c r="M255" s="278">
        <f t="shared" si="33"/>
        <v>0</v>
      </c>
    </row>
    <row r="256" spans="1:13" customFormat="1" ht="25.5" customHeight="1" x14ac:dyDescent="0.3">
      <c r="A256" s="298">
        <v>514</v>
      </c>
      <c r="B256" s="295" t="s">
        <v>926</v>
      </c>
      <c r="C256" s="280">
        <v>0</v>
      </c>
      <c r="D256" s="280">
        <v>0</v>
      </c>
      <c r="E256" s="280">
        <v>0</v>
      </c>
      <c r="F256" s="280">
        <v>0</v>
      </c>
      <c r="G256" s="280">
        <v>0</v>
      </c>
      <c r="H256" s="280">
        <v>0</v>
      </c>
      <c r="I256" s="280">
        <v>0</v>
      </c>
      <c r="J256" s="280">
        <v>0</v>
      </c>
      <c r="K256" s="280">
        <v>0</v>
      </c>
      <c r="L256" s="280">
        <v>0</v>
      </c>
      <c r="M256" s="278">
        <f t="shared" si="33"/>
        <v>0</v>
      </c>
    </row>
    <row r="257" spans="1:13" customFormat="1" ht="25.5" customHeight="1" x14ac:dyDescent="0.3">
      <c r="A257" s="298">
        <v>515</v>
      </c>
      <c r="B257" s="295" t="s">
        <v>927</v>
      </c>
      <c r="C257" s="280">
        <v>10000</v>
      </c>
      <c r="D257" s="280">
        <v>0</v>
      </c>
      <c r="E257" s="280">
        <v>0</v>
      </c>
      <c r="F257" s="280">
        <v>0</v>
      </c>
      <c r="G257" s="280">
        <v>0</v>
      </c>
      <c r="H257" s="280">
        <v>0</v>
      </c>
      <c r="I257" s="280">
        <v>0</v>
      </c>
      <c r="J257" s="280">
        <v>0</v>
      </c>
      <c r="K257" s="280">
        <v>0</v>
      </c>
      <c r="L257" s="280">
        <v>0</v>
      </c>
      <c r="M257" s="278">
        <f t="shared" si="33"/>
        <v>10000</v>
      </c>
    </row>
    <row r="258" spans="1:13" customFormat="1" ht="25.5" customHeight="1" x14ac:dyDescent="0.3">
      <c r="A258" s="298">
        <v>519</v>
      </c>
      <c r="B258" s="295" t="s">
        <v>928</v>
      </c>
      <c r="C258" s="280">
        <v>0</v>
      </c>
      <c r="D258" s="280">
        <v>0</v>
      </c>
      <c r="E258" s="280">
        <v>0</v>
      </c>
      <c r="F258" s="280">
        <v>0</v>
      </c>
      <c r="G258" s="280">
        <v>0</v>
      </c>
      <c r="H258" s="280">
        <v>0</v>
      </c>
      <c r="I258" s="280">
        <v>0</v>
      </c>
      <c r="J258" s="280">
        <v>0</v>
      </c>
      <c r="K258" s="280">
        <v>0</v>
      </c>
      <c r="L258" s="280">
        <v>0</v>
      </c>
      <c r="M258" s="278">
        <f t="shared" si="33"/>
        <v>0</v>
      </c>
    </row>
    <row r="259" spans="1:13" customFormat="1" ht="25.5" customHeight="1" x14ac:dyDescent="0.3">
      <c r="A259" s="288">
        <v>5200</v>
      </c>
      <c r="B259" s="289" t="s">
        <v>929</v>
      </c>
      <c r="C259" s="277">
        <f t="shared" ref="C259:L259" si="44">SUM(C260:C263)</f>
        <v>0</v>
      </c>
      <c r="D259" s="277">
        <f>SUM(D260:D263)</f>
        <v>0</v>
      </c>
      <c r="E259" s="277">
        <f t="shared" si="44"/>
        <v>0</v>
      </c>
      <c r="F259" s="277">
        <f t="shared" si="44"/>
        <v>0</v>
      </c>
      <c r="G259" s="277">
        <f t="shared" si="44"/>
        <v>0</v>
      </c>
      <c r="H259" s="277">
        <f t="shared" si="44"/>
        <v>0</v>
      </c>
      <c r="I259" s="277">
        <f t="shared" si="44"/>
        <v>0</v>
      </c>
      <c r="J259" s="277">
        <f t="shared" si="44"/>
        <v>0</v>
      </c>
      <c r="K259" s="277">
        <f t="shared" si="44"/>
        <v>0</v>
      </c>
      <c r="L259" s="277">
        <f t="shared" si="44"/>
        <v>0</v>
      </c>
      <c r="M259" s="277">
        <f t="shared" si="33"/>
        <v>0</v>
      </c>
    </row>
    <row r="260" spans="1:13" customFormat="1" ht="25.5" customHeight="1" x14ac:dyDescent="0.3">
      <c r="A260" s="298">
        <v>521</v>
      </c>
      <c r="B260" s="295" t="s">
        <v>930</v>
      </c>
      <c r="C260" s="280">
        <v>0</v>
      </c>
      <c r="D260" s="280">
        <v>0</v>
      </c>
      <c r="E260" s="280">
        <v>0</v>
      </c>
      <c r="F260" s="280">
        <v>0</v>
      </c>
      <c r="G260" s="280">
        <v>0</v>
      </c>
      <c r="H260" s="280">
        <v>0</v>
      </c>
      <c r="I260" s="280">
        <v>0</v>
      </c>
      <c r="J260" s="280">
        <v>0</v>
      </c>
      <c r="K260" s="280">
        <v>0</v>
      </c>
      <c r="L260" s="280">
        <v>0</v>
      </c>
      <c r="M260" s="278">
        <f t="shared" si="33"/>
        <v>0</v>
      </c>
    </row>
    <row r="261" spans="1:13" customFormat="1" ht="25.5" customHeight="1" x14ac:dyDescent="0.3">
      <c r="A261" s="298">
        <v>522</v>
      </c>
      <c r="B261" s="295" t="s">
        <v>931</v>
      </c>
      <c r="C261" s="280">
        <v>0</v>
      </c>
      <c r="D261" s="280">
        <v>0</v>
      </c>
      <c r="E261" s="280">
        <v>0</v>
      </c>
      <c r="F261" s="280">
        <v>0</v>
      </c>
      <c r="G261" s="280">
        <v>0</v>
      </c>
      <c r="H261" s="280">
        <v>0</v>
      </c>
      <c r="I261" s="280">
        <v>0</v>
      </c>
      <c r="J261" s="280">
        <v>0</v>
      </c>
      <c r="K261" s="280">
        <v>0</v>
      </c>
      <c r="L261" s="280">
        <v>0</v>
      </c>
      <c r="M261" s="278">
        <f t="shared" si="33"/>
        <v>0</v>
      </c>
    </row>
    <row r="262" spans="1:13" customFormat="1" ht="25.5" customHeight="1" x14ac:dyDescent="0.3">
      <c r="A262" s="298">
        <v>523</v>
      </c>
      <c r="B262" s="295" t="s">
        <v>932</v>
      </c>
      <c r="C262" s="280">
        <v>0</v>
      </c>
      <c r="D262" s="280">
        <v>0</v>
      </c>
      <c r="E262" s="280">
        <v>0</v>
      </c>
      <c r="F262" s="280">
        <v>0</v>
      </c>
      <c r="G262" s="280">
        <v>0</v>
      </c>
      <c r="H262" s="280">
        <v>0</v>
      </c>
      <c r="I262" s="280">
        <v>0</v>
      </c>
      <c r="J262" s="280">
        <v>0</v>
      </c>
      <c r="K262" s="280">
        <v>0</v>
      </c>
      <c r="L262" s="280">
        <v>0</v>
      </c>
      <c r="M262" s="278">
        <f t="shared" ref="M262:M325" si="45">SUM(C262:L262)</f>
        <v>0</v>
      </c>
    </row>
    <row r="263" spans="1:13" customFormat="1" ht="25.5" customHeight="1" x14ac:dyDescent="0.3">
      <c r="A263" s="298">
        <v>529</v>
      </c>
      <c r="B263" s="295" t="s">
        <v>933</v>
      </c>
      <c r="C263" s="280">
        <v>0</v>
      </c>
      <c r="D263" s="280">
        <v>0</v>
      </c>
      <c r="E263" s="280">
        <v>0</v>
      </c>
      <c r="F263" s="280">
        <v>0</v>
      </c>
      <c r="G263" s="280">
        <v>0</v>
      </c>
      <c r="H263" s="280">
        <v>0</v>
      </c>
      <c r="I263" s="280">
        <v>0</v>
      </c>
      <c r="J263" s="280">
        <v>0</v>
      </c>
      <c r="K263" s="280">
        <v>0</v>
      </c>
      <c r="L263" s="280">
        <v>0</v>
      </c>
      <c r="M263" s="278">
        <f t="shared" si="45"/>
        <v>0</v>
      </c>
    </row>
    <row r="264" spans="1:13" customFormat="1" ht="25.5" customHeight="1" x14ac:dyDescent="0.3">
      <c r="A264" s="288">
        <v>5300</v>
      </c>
      <c r="B264" s="289" t="s">
        <v>934</v>
      </c>
      <c r="C264" s="277">
        <f t="shared" ref="C264:L264" si="46">SUM(C265:C266)</f>
        <v>0</v>
      </c>
      <c r="D264" s="277">
        <f>SUM(D265:D266)</f>
        <v>0</v>
      </c>
      <c r="E264" s="277">
        <f t="shared" si="46"/>
        <v>0</v>
      </c>
      <c r="F264" s="277">
        <f t="shared" si="46"/>
        <v>0</v>
      </c>
      <c r="G264" s="277">
        <f t="shared" si="46"/>
        <v>0</v>
      </c>
      <c r="H264" s="277">
        <f t="shared" si="46"/>
        <v>0</v>
      </c>
      <c r="I264" s="277">
        <f t="shared" si="46"/>
        <v>0</v>
      </c>
      <c r="J264" s="277">
        <f t="shared" si="46"/>
        <v>0</v>
      </c>
      <c r="K264" s="277">
        <f t="shared" si="46"/>
        <v>0</v>
      </c>
      <c r="L264" s="277">
        <f t="shared" si="46"/>
        <v>0</v>
      </c>
      <c r="M264" s="277">
        <f t="shared" si="45"/>
        <v>0</v>
      </c>
    </row>
    <row r="265" spans="1:13" customFormat="1" ht="25.5" customHeight="1" x14ac:dyDescent="0.3">
      <c r="A265" s="298">
        <v>531</v>
      </c>
      <c r="B265" s="295" t="s">
        <v>935</v>
      </c>
      <c r="C265" s="280">
        <v>0</v>
      </c>
      <c r="D265" s="280">
        <v>0</v>
      </c>
      <c r="E265" s="280">
        <v>0</v>
      </c>
      <c r="F265" s="280">
        <v>0</v>
      </c>
      <c r="G265" s="280">
        <v>0</v>
      </c>
      <c r="H265" s="280">
        <v>0</v>
      </c>
      <c r="I265" s="280">
        <v>0</v>
      </c>
      <c r="J265" s="280">
        <v>0</v>
      </c>
      <c r="K265" s="280">
        <v>0</v>
      </c>
      <c r="L265" s="280">
        <v>0</v>
      </c>
      <c r="M265" s="278">
        <f t="shared" si="45"/>
        <v>0</v>
      </c>
    </row>
    <row r="266" spans="1:13" customFormat="1" ht="25.5" customHeight="1" x14ac:dyDescent="0.3">
      <c r="A266" s="298">
        <v>532</v>
      </c>
      <c r="B266" s="295" t="s">
        <v>936</v>
      </c>
      <c r="C266" s="280">
        <v>0</v>
      </c>
      <c r="D266" s="280">
        <v>0</v>
      </c>
      <c r="E266" s="280">
        <v>0</v>
      </c>
      <c r="F266" s="280">
        <v>0</v>
      </c>
      <c r="G266" s="280">
        <v>0</v>
      </c>
      <c r="H266" s="280">
        <v>0</v>
      </c>
      <c r="I266" s="280">
        <v>0</v>
      </c>
      <c r="J266" s="280">
        <v>0</v>
      </c>
      <c r="K266" s="280">
        <v>0</v>
      </c>
      <c r="L266" s="280">
        <v>0</v>
      </c>
      <c r="M266" s="278">
        <f t="shared" si="45"/>
        <v>0</v>
      </c>
    </row>
    <row r="267" spans="1:13" customFormat="1" ht="25.5" customHeight="1" x14ac:dyDescent="0.3">
      <c r="A267" s="288">
        <v>5400</v>
      </c>
      <c r="B267" s="289" t="s">
        <v>937</v>
      </c>
      <c r="C267" s="277">
        <f t="shared" ref="C267:L267" si="47">SUM(C268:C273)</f>
        <v>0</v>
      </c>
      <c r="D267" s="277">
        <f>SUM(D268:D273)</f>
        <v>0</v>
      </c>
      <c r="E267" s="277">
        <f t="shared" si="47"/>
        <v>0</v>
      </c>
      <c r="F267" s="277">
        <f t="shared" si="47"/>
        <v>0</v>
      </c>
      <c r="G267" s="277">
        <f t="shared" si="47"/>
        <v>0</v>
      </c>
      <c r="H267" s="277">
        <f t="shared" si="47"/>
        <v>0</v>
      </c>
      <c r="I267" s="277">
        <f t="shared" si="47"/>
        <v>0</v>
      </c>
      <c r="J267" s="277">
        <f t="shared" si="47"/>
        <v>0</v>
      </c>
      <c r="K267" s="277">
        <f t="shared" si="47"/>
        <v>0</v>
      </c>
      <c r="L267" s="277">
        <f t="shared" si="47"/>
        <v>0</v>
      </c>
      <c r="M267" s="277">
        <f t="shared" si="45"/>
        <v>0</v>
      </c>
    </row>
    <row r="268" spans="1:13" customFormat="1" ht="25.5" customHeight="1" x14ac:dyDescent="0.3">
      <c r="A268" s="298">
        <v>541</v>
      </c>
      <c r="B268" s="295" t="s">
        <v>938</v>
      </c>
      <c r="C268" s="280">
        <v>0</v>
      </c>
      <c r="D268" s="280">
        <v>0</v>
      </c>
      <c r="E268" s="280">
        <v>0</v>
      </c>
      <c r="F268" s="280">
        <v>0</v>
      </c>
      <c r="G268" s="280">
        <v>0</v>
      </c>
      <c r="H268" s="280">
        <v>0</v>
      </c>
      <c r="I268" s="280">
        <v>0</v>
      </c>
      <c r="J268" s="280">
        <v>0</v>
      </c>
      <c r="K268" s="280">
        <v>0</v>
      </c>
      <c r="L268" s="280">
        <v>0</v>
      </c>
      <c r="M268" s="278">
        <f t="shared" si="45"/>
        <v>0</v>
      </c>
    </row>
    <row r="269" spans="1:13" customFormat="1" ht="25.5" customHeight="1" x14ac:dyDescent="0.3">
      <c r="A269" s="298">
        <v>542</v>
      </c>
      <c r="B269" s="295" t="s">
        <v>939</v>
      </c>
      <c r="C269" s="280">
        <v>0</v>
      </c>
      <c r="D269" s="280">
        <v>0</v>
      </c>
      <c r="E269" s="280">
        <v>0</v>
      </c>
      <c r="F269" s="280">
        <v>0</v>
      </c>
      <c r="G269" s="280">
        <v>0</v>
      </c>
      <c r="H269" s="280">
        <v>0</v>
      </c>
      <c r="I269" s="280">
        <v>0</v>
      </c>
      <c r="J269" s="280">
        <v>0</v>
      </c>
      <c r="K269" s="280">
        <v>0</v>
      </c>
      <c r="L269" s="280">
        <v>0</v>
      </c>
      <c r="M269" s="278">
        <f t="shared" si="45"/>
        <v>0</v>
      </c>
    </row>
    <row r="270" spans="1:13" customFormat="1" ht="25.5" customHeight="1" x14ac:dyDescent="0.3">
      <c r="A270" s="298">
        <v>543</v>
      </c>
      <c r="B270" s="295" t="s">
        <v>940</v>
      </c>
      <c r="C270" s="280">
        <v>0</v>
      </c>
      <c r="D270" s="280">
        <v>0</v>
      </c>
      <c r="E270" s="280">
        <v>0</v>
      </c>
      <c r="F270" s="280">
        <v>0</v>
      </c>
      <c r="G270" s="280">
        <v>0</v>
      </c>
      <c r="H270" s="280">
        <v>0</v>
      </c>
      <c r="I270" s="280">
        <v>0</v>
      </c>
      <c r="J270" s="280">
        <v>0</v>
      </c>
      <c r="K270" s="280">
        <v>0</v>
      </c>
      <c r="L270" s="280">
        <v>0</v>
      </c>
      <c r="M270" s="278">
        <f t="shared" si="45"/>
        <v>0</v>
      </c>
    </row>
    <row r="271" spans="1:13" customFormat="1" ht="25.5" customHeight="1" x14ac:dyDescent="0.3">
      <c r="A271" s="298">
        <v>544</v>
      </c>
      <c r="B271" s="295" t="s">
        <v>941</v>
      </c>
      <c r="C271" s="280">
        <v>0</v>
      </c>
      <c r="D271" s="280">
        <v>0</v>
      </c>
      <c r="E271" s="280">
        <v>0</v>
      </c>
      <c r="F271" s="280">
        <v>0</v>
      </c>
      <c r="G271" s="280">
        <v>0</v>
      </c>
      <c r="H271" s="280">
        <v>0</v>
      </c>
      <c r="I271" s="280">
        <v>0</v>
      </c>
      <c r="J271" s="280">
        <v>0</v>
      </c>
      <c r="K271" s="280">
        <v>0</v>
      </c>
      <c r="L271" s="280">
        <v>0</v>
      </c>
      <c r="M271" s="278">
        <f t="shared" si="45"/>
        <v>0</v>
      </c>
    </row>
    <row r="272" spans="1:13" customFormat="1" ht="25.5" customHeight="1" x14ac:dyDescent="0.3">
      <c r="A272" s="298">
        <v>545</v>
      </c>
      <c r="B272" s="295" t="s">
        <v>942</v>
      </c>
      <c r="C272" s="280">
        <v>0</v>
      </c>
      <c r="D272" s="280">
        <v>0</v>
      </c>
      <c r="E272" s="280">
        <v>0</v>
      </c>
      <c r="F272" s="280">
        <v>0</v>
      </c>
      <c r="G272" s="280">
        <v>0</v>
      </c>
      <c r="H272" s="280">
        <v>0</v>
      </c>
      <c r="I272" s="280">
        <v>0</v>
      </c>
      <c r="J272" s="280">
        <v>0</v>
      </c>
      <c r="K272" s="280">
        <v>0</v>
      </c>
      <c r="L272" s="280">
        <v>0</v>
      </c>
      <c r="M272" s="278">
        <f t="shared" si="45"/>
        <v>0</v>
      </c>
    </row>
    <row r="273" spans="1:13" customFormat="1" ht="25.5" customHeight="1" x14ac:dyDescent="0.3">
      <c r="A273" s="298">
        <v>549</v>
      </c>
      <c r="B273" s="295" t="s">
        <v>943</v>
      </c>
      <c r="C273" s="280">
        <v>0</v>
      </c>
      <c r="D273" s="280">
        <v>0</v>
      </c>
      <c r="E273" s="280">
        <v>0</v>
      </c>
      <c r="F273" s="280">
        <v>0</v>
      </c>
      <c r="G273" s="280">
        <v>0</v>
      </c>
      <c r="H273" s="280">
        <v>0</v>
      </c>
      <c r="I273" s="280">
        <v>0</v>
      </c>
      <c r="J273" s="280">
        <v>0</v>
      </c>
      <c r="K273" s="280">
        <v>0</v>
      </c>
      <c r="L273" s="280">
        <v>0</v>
      </c>
      <c r="M273" s="278">
        <f t="shared" si="45"/>
        <v>0</v>
      </c>
    </row>
    <row r="274" spans="1:13" customFormat="1" ht="25.5" customHeight="1" x14ac:dyDescent="0.3">
      <c r="A274" s="288">
        <v>5500</v>
      </c>
      <c r="B274" s="289" t="s">
        <v>944</v>
      </c>
      <c r="C274" s="277">
        <f t="shared" ref="C274:L274" si="48">SUM(C275)</f>
        <v>0</v>
      </c>
      <c r="D274" s="277">
        <f t="shared" si="48"/>
        <v>0</v>
      </c>
      <c r="E274" s="277">
        <f t="shared" si="48"/>
        <v>0</v>
      </c>
      <c r="F274" s="277">
        <f t="shared" si="48"/>
        <v>0</v>
      </c>
      <c r="G274" s="277">
        <f t="shared" si="48"/>
        <v>0</v>
      </c>
      <c r="H274" s="277">
        <f t="shared" si="48"/>
        <v>0</v>
      </c>
      <c r="I274" s="277">
        <f t="shared" si="48"/>
        <v>0</v>
      </c>
      <c r="J274" s="277">
        <f t="shared" si="48"/>
        <v>0</v>
      </c>
      <c r="K274" s="277">
        <f t="shared" si="48"/>
        <v>0</v>
      </c>
      <c r="L274" s="277">
        <f t="shared" si="48"/>
        <v>0</v>
      </c>
      <c r="M274" s="277">
        <f t="shared" si="45"/>
        <v>0</v>
      </c>
    </row>
    <row r="275" spans="1:13" customFormat="1" ht="25.5" customHeight="1" x14ac:dyDescent="0.3">
      <c r="A275" s="298">
        <v>551</v>
      </c>
      <c r="B275" s="295" t="s">
        <v>945</v>
      </c>
      <c r="C275" s="280">
        <v>0</v>
      </c>
      <c r="D275" s="280">
        <v>0</v>
      </c>
      <c r="E275" s="280">
        <v>0</v>
      </c>
      <c r="F275" s="280">
        <v>0</v>
      </c>
      <c r="G275" s="280">
        <v>0</v>
      </c>
      <c r="H275" s="280">
        <v>0</v>
      </c>
      <c r="I275" s="280">
        <v>0</v>
      </c>
      <c r="J275" s="280">
        <v>0</v>
      </c>
      <c r="K275" s="280">
        <v>0</v>
      </c>
      <c r="L275" s="280">
        <v>0</v>
      </c>
      <c r="M275" s="278">
        <f t="shared" si="45"/>
        <v>0</v>
      </c>
    </row>
    <row r="276" spans="1:13" customFormat="1" ht="25.5" customHeight="1" x14ac:dyDescent="0.3">
      <c r="A276" s="288">
        <v>5600</v>
      </c>
      <c r="B276" s="289" t="s">
        <v>946</v>
      </c>
      <c r="C276" s="277">
        <f t="shared" ref="C276:L276" si="49">SUM(C277:C284)</f>
        <v>0</v>
      </c>
      <c r="D276" s="277">
        <f>SUM(D277:D284)</f>
        <v>0</v>
      </c>
      <c r="E276" s="277">
        <f t="shared" si="49"/>
        <v>0</v>
      </c>
      <c r="F276" s="277">
        <f t="shared" si="49"/>
        <v>0</v>
      </c>
      <c r="G276" s="277">
        <f t="shared" si="49"/>
        <v>0</v>
      </c>
      <c r="H276" s="277">
        <f t="shared" si="49"/>
        <v>0</v>
      </c>
      <c r="I276" s="277">
        <f t="shared" si="49"/>
        <v>0</v>
      </c>
      <c r="J276" s="277">
        <f t="shared" si="49"/>
        <v>0</v>
      </c>
      <c r="K276" s="277">
        <f t="shared" si="49"/>
        <v>0</v>
      </c>
      <c r="L276" s="277">
        <f t="shared" si="49"/>
        <v>0</v>
      </c>
      <c r="M276" s="277">
        <f t="shared" si="45"/>
        <v>0</v>
      </c>
    </row>
    <row r="277" spans="1:13" customFormat="1" ht="25.5" customHeight="1" x14ac:dyDescent="0.3">
      <c r="A277" s="298">
        <v>561</v>
      </c>
      <c r="B277" s="295" t="s">
        <v>947</v>
      </c>
      <c r="C277" s="280">
        <v>0</v>
      </c>
      <c r="D277" s="280">
        <v>0</v>
      </c>
      <c r="E277" s="280">
        <v>0</v>
      </c>
      <c r="F277" s="280">
        <v>0</v>
      </c>
      <c r="G277" s="280">
        <v>0</v>
      </c>
      <c r="H277" s="280">
        <v>0</v>
      </c>
      <c r="I277" s="280">
        <v>0</v>
      </c>
      <c r="J277" s="280">
        <v>0</v>
      </c>
      <c r="K277" s="280">
        <v>0</v>
      </c>
      <c r="L277" s="280">
        <v>0</v>
      </c>
      <c r="M277" s="278">
        <f t="shared" si="45"/>
        <v>0</v>
      </c>
    </row>
    <row r="278" spans="1:13" customFormat="1" ht="25.5" customHeight="1" x14ac:dyDescent="0.3">
      <c r="A278" s="298">
        <v>562</v>
      </c>
      <c r="B278" s="295" t="s">
        <v>948</v>
      </c>
      <c r="C278" s="280">
        <v>0</v>
      </c>
      <c r="D278" s="280">
        <v>0</v>
      </c>
      <c r="E278" s="280">
        <v>0</v>
      </c>
      <c r="F278" s="280">
        <v>0</v>
      </c>
      <c r="G278" s="280">
        <v>0</v>
      </c>
      <c r="H278" s="280">
        <v>0</v>
      </c>
      <c r="I278" s="280">
        <v>0</v>
      </c>
      <c r="J278" s="280">
        <v>0</v>
      </c>
      <c r="K278" s="280">
        <v>0</v>
      </c>
      <c r="L278" s="280">
        <v>0</v>
      </c>
      <c r="M278" s="278">
        <f t="shared" si="45"/>
        <v>0</v>
      </c>
    </row>
    <row r="279" spans="1:13" customFormat="1" ht="25.5" customHeight="1" x14ac:dyDescent="0.3">
      <c r="A279" s="298">
        <v>563</v>
      </c>
      <c r="B279" s="295" t="s">
        <v>949</v>
      </c>
      <c r="C279" s="280">
        <v>0</v>
      </c>
      <c r="D279" s="280">
        <v>0</v>
      </c>
      <c r="E279" s="280">
        <v>0</v>
      </c>
      <c r="F279" s="280">
        <v>0</v>
      </c>
      <c r="G279" s="280">
        <v>0</v>
      </c>
      <c r="H279" s="280">
        <v>0</v>
      </c>
      <c r="I279" s="280">
        <v>0</v>
      </c>
      <c r="J279" s="280">
        <v>0</v>
      </c>
      <c r="K279" s="280">
        <v>0</v>
      </c>
      <c r="L279" s="280">
        <v>0</v>
      </c>
      <c r="M279" s="278">
        <f t="shared" si="45"/>
        <v>0</v>
      </c>
    </row>
    <row r="280" spans="1:13" customFormat="1" ht="29.25" customHeight="1" x14ac:dyDescent="0.3">
      <c r="A280" s="298">
        <v>564</v>
      </c>
      <c r="B280" s="295" t="s">
        <v>950</v>
      </c>
      <c r="C280" s="280">
        <v>0</v>
      </c>
      <c r="D280" s="280">
        <v>0</v>
      </c>
      <c r="E280" s="280">
        <v>0</v>
      </c>
      <c r="F280" s="280">
        <v>0</v>
      </c>
      <c r="G280" s="280">
        <v>0</v>
      </c>
      <c r="H280" s="280">
        <v>0</v>
      </c>
      <c r="I280" s="280">
        <v>0</v>
      </c>
      <c r="J280" s="280">
        <v>0</v>
      </c>
      <c r="K280" s="280">
        <v>0</v>
      </c>
      <c r="L280" s="280">
        <v>0</v>
      </c>
      <c r="M280" s="278">
        <f t="shared" si="45"/>
        <v>0</v>
      </c>
    </row>
    <row r="281" spans="1:13" customFormat="1" ht="25.5" customHeight="1" x14ac:dyDescent="0.3">
      <c r="A281" s="298">
        <v>565</v>
      </c>
      <c r="B281" s="295" t="s">
        <v>951</v>
      </c>
      <c r="C281" s="280">
        <v>0</v>
      </c>
      <c r="D281" s="280">
        <v>0</v>
      </c>
      <c r="E281" s="280">
        <v>0</v>
      </c>
      <c r="F281" s="280">
        <v>0</v>
      </c>
      <c r="G281" s="280">
        <v>0</v>
      </c>
      <c r="H281" s="280">
        <v>0</v>
      </c>
      <c r="I281" s="280">
        <v>0</v>
      </c>
      <c r="J281" s="280">
        <v>0</v>
      </c>
      <c r="K281" s="280">
        <v>0</v>
      </c>
      <c r="L281" s="280">
        <v>0</v>
      </c>
      <c r="M281" s="278">
        <f t="shared" si="45"/>
        <v>0</v>
      </c>
    </row>
    <row r="282" spans="1:13" customFormat="1" ht="27.75" customHeight="1" x14ac:dyDescent="0.3">
      <c r="A282" s="298">
        <v>566</v>
      </c>
      <c r="B282" s="295" t="s">
        <v>952</v>
      </c>
      <c r="C282" s="280">
        <v>0</v>
      </c>
      <c r="D282" s="280">
        <v>0</v>
      </c>
      <c r="E282" s="280">
        <v>0</v>
      </c>
      <c r="F282" s="280">
        <v>0</v>
      </c>
      <c r="G282" s="280">
        <v>0</v>
      </c>
      <c r="H282" s="280">
        <v>0</v>
      </c>
      <c r="I282" s="280">
        <v>0</v>
      </c>
      <c r="J282" s="280">
        <v>0</v>
      </c>
      <c r="K282" s="280">
        <v>0</v>
      </c>
      <c r="L282" s="280">
        <v>0</v>
      </c>
      <c r="M282" s="278">
        <f t="shared" si="45"/>
        <v>0</v>
      </c>
    </row>
    <row r="283" spans="1:13" customFormat="1" ht="25.5" customHeight="1" x14ac:dyDescent="0.3">
      <c r="A283" s="298">
        <v>567</v>
      </c>
      <c r="B283" s="295" t="s">
        <v>953</v>
      </c>
      <c r="C283" s="280">
        <v>0</v>
      </c>
      <c r="D283" s="280">
        <v>0</v>
      </c>
      <c r="E283" s="280">
        <v>0</v>
      </c>
      <c r="F283" s="280">
        <v>0</v>
      </c>
      <c r="G283" s="280">
        <v>0</v>
      </c>
      <c r="H283" s="280">
        <v>0</v>
      </c>
      <c r="I283" s="280">
        <v>0</v>
      </c>
      <c r="J283" s="280">
        <v>0</v>
      </c>
      <c r="K283" s="280">
        <v>0</v>
      </c>
      <c r="L283" s="280">
        <v>0</v>
      </c>
      <c r="M283" s="278">
        <f t="shared" si="45"/>
        <v>0</v>
      </c>
    </row>
    <row r="284" spans="1:13" customFormat="1" ht="25.5" customHeight="1" x14ac:dyDescent="0.3">
      <c r="A284" s="298">
        <v>569</v>
      </c>
      <c r="B284" s="295" t="s">
        <v>954</v>
      </c>
      <c r="C284" s="280">
        <v>0</v>
      </c>
      <c r="D284" s="280">
        <v>0</v>
      </c>
      <c r="E284" s="280">
        <v>0</v>
      </c>
      <c r="F284" s="280">
        <v>0</v>
      </c>
      <c r="G284" s="280">
        <v>0</v>
      </c>
      <c r="H284" s="280">
        <v>0</v>
      </c>
      <c r="I284" s="280">
        <v>0</v>
      </c>
      <c r="J284" s="280">
        <v>0</v>
      </c>
      <c r="K284" s="280">
        <v>0</v>
      </c>
      <c r="L284" s="280">
        <v>0</v>
      </c>
      <c r="M284" s="278">
        <f t="shared" si="45"/>
        <v>0</v>
      </c>
    </row>
    <row r="285" spans="1:13" customFormat="1" ht="25.5" customHeight="1" x14ac:dyDescent="0.3">
      <c r="A285" s="288">
        <v>5700</v>
      </c>
      <c r="B285" s="289" t="s">
        <v>955</v>
      </c>
      <c r="C285" s="277">
        <f t="shared" ref="C285:L285" si="50">SUM(C286:C294)</f>
        <v>0</v>
      </c>
      <c r="D285" s="277">
        <f>SUM(D286:D294)</f>
        <v>0</v>
      </c>
      <c r="E285" s="277">
        <f t="shared" si="50"/>
        <v>0</v>
      </c>
      <c r="F285" s="277">
        <f t="shared" si="50"/>
        <v>0</v>
      </c>
      <c r="G285" s="277">
        <f t="shared" si="50"/>
        <v>0</v>
      </c>
      <c r="H285" s="277">
        <f t="shared" si="50"/>
        <v>0</v>
      </c>
      <c r="I285" s="277">
        <f t="shared" si="50"/>
        <v>0</v>
      </c>
      <c r="J285" s="277">
        <f t="shared" si="50"/>
        <v>0</v>
      </c>
      <c r="K285" s="277">
        <f t="shared" si="50"/>
        <v>0</v>
      </c>
      <c r="L285" s="277">
        <f t="shared" si="50"/>
        <v>0</v>
      </c>
      <c r="M285" s="277">
        <f t="shared" si="45"/>
        <v>0</v>
      </c>
    </row>
    <row r="286" spans="1:13" customFormat="1" ht="25.5" customHeight="1" x14ac:dyDescent="0.3">
      <c r="A286" s="298">
        <v>571</v>
      </c>
      <c r="B286" s="295" t="s">
        <v>956</v>
      </c>
      <c r="C286" s="280">
        <v>0</v>
      </c>
      <c r="D286" s="280">
        <v>0</v>
      </c>
      <c r="E286" s="280">
        <v>0</v>
      </c>
      <c r="F286" s="280">
        <v>0</v>
      </c>
      <c r="G286" s="280">
        <v>0</v>
      </c>
      <c r="H286" s="280">
        <v>0</v>
      </c>
      <c r="I286" s="280">
        <v>0</v>
      </c>
      <c r="J286" s="280">
        <v>0</v>
      </c>
      <c r="K286" s="280">
        <v>0</v>
      </c>
      <c r="L286" s="280">
        <v>0</v>
      </c>
      <c r="M286" s="278">
        <f t="shared" si="45"/>
        <v>0</v>
      </c>
    </row>
    <row r="287" spans="1:13" customFormat="1" ht="25.5" customHeight="1" x14ac:dyDescent="0.3">
      <c r="A287" s="298">
        <v>572</v>
      </c>
      <c r="B287" s="295" t="s">
        <v>957</v>
      </c>
      <c r="C287" s="280">
        <v>0</v>
      </c>
      <c r="D287" s="280">
        <v>0</v>
      </c>
      <c r="E287" s="280">
        <v>0</v>
      </c>
      <c r="F287" s="280">
        <v>0</v>
      </c>
      <c r="G287" s="280">
        <v>0</v>
      </c>
      <c r="H287" s="280">
        <v>0</v>
      </c>
      <c r="I287" s="280">
        <v>0</v>
      </c>
      <c r="J287" s="280">
        <v>0</v>
      </c>
      <c r="K287" s="280">
        <v>0</v>
      </c>
      <c r="L287" s="280">
        <v>0</v>
      </c>
      <c r="M287" s="278">
        <f t="shared" si="45"/>
        <v>0</v>
      </c>
    </row>
    <row r="288" spans="1:13" customFormat="1" ht="25.5" customHeight="1" x14ac:dyDescent="0.3">
      <c r="A288" s="298">
        <v>573</v>
      </c>
      <c r="B288" s="295" t="s">
        <v>958</v>
      </c>
      <c r="C288" s="280">
        <v>0</v>
      </c>
      <c r="D288" s="280">
        <v>0</v>
      </c>
      <c r="E288" s="280">
        <v>0</v>
      </c>
      <c r="F288" s="280">
        <v>0</v>
      </c>
      <c r="G288" s="280">
        <v>0</v>
      </c>
      <c r="H288" s="280">
        <v>0</v>
      </c>
      <c r="I288" s="280">
        <v>0</v>
      </c>
      <c r="J288" s="280">
        <v>0</v>
      </c>
      <c r="K288" s="280">
        <v>0</v>
      </c>
      <c r="L288" s="280">
        <v>0</v>
      </c>
      <c r="M288" s="278">
        <f t="shared" si="45"/>
        <v>0</v>
      </c>
    </row>
    <row r="289" spans="1:13" customFormat="1" ht="25.5" customHeight="1" x14ac:dyDescent="0.3">
      <c r="A289" s="298">
        <v>574</v>
      </c>
      <c r="B289" s="295" t="s">
        <v>959</v>
      </c>
      <c r="C289" s="280">
        <v>0</v>
      </c>
      <c r="D289" s="280">
        <v>0</v>
      </c>
      <c r="E289" s="280">
        <v>0</v>
      </c>
      <c r="F289" s="280">
        <v>0</v>
      </c>
      <c r="G289" s="280">
        <v>0</v>
      </c>
      <c r="H289" s="280">
        <v>0</v>
      </c>
      <c r="I289" s="280">
        <v>0</v>
      </c>
      <c r="J289" s="280">
        <v>0</v>
      </c>
      <c r="K289" s="280">
        <v>0</v>
      </c>
      <c r="L289" s="280">
        <v>0</v>
      </c>
      <c r="M289" s="278">
        <f t="shared" si="45"/>
        <v>0</v>
      </c>
    </row>
    <row r="290" spans="1:13" customFormat="1" ht="25.5" customHeight="1" x14ac:dyDescent="0.3">
      <c r="A290" s="298">
        <v>575</v>
      </c>
      <c r="B290" s="295" t="s">
        <v>960</v>
      </c>
      <c r="C290" s="280">
        <v>0</v>
      </c>
      <c r="D290" s="280">
        <v>0</v>
      </c>
      <c r="E290" s="280">
        <v>0</v>
      </c>
      <c r="F290" s="280">
        <v>0</v>
      </c>
      <c r="G290" s="280">
        <v>0</v>
      </c>
      <c r="H290" s="280">
        <v>0</v>
      </c>
      <c r="I290" s="280">
        <v>0</v>
      </c>
      <c r="J290" s="280">
        <v>0</v>
      </c>
      <c r="K290" s="280">
        <v>0</v>
      </c>
      <c r="L290" s="280">
        <v>0</v>
      </c>
      <c r="M290" s="278">
        <f t="shared" si="45"/>
        <v>0</v>
      </c>
    </row>
    <row r="291" spans="1:13" customFormat="1" ht="25.5" customHeight="1" x14ac:dyDescent="0.3">
      <c r="A291" s="298">
        <v>576</v>
      </c>
      <c r="B291" s="295" t="s">
        <v>961</v>
      </c>
      <c r="C291" s="280">
        <v>0</v>
      </c>
      <c r="D291" s="280">
        <v>0</v>
      </c>
      <c r="E291" s="280">
        <v>0</v>
      </c>
      <c r="F291" s="280">
        <v>0</v>
      </c>
      <c r="G291" s="280">
        <v>0</v>
      </c>
      <c r="H291" s="280">
        <v>0</v>
      </c>
      <c r="I291" s="280">
        <v>0</v>
      </c>
      <c r="J291" s="280">
        <v>0</v>
      </c>
      <c r="K291" s="280">
        <v>0</v>
      </c>
      <c r="L291" s="280">
        <v>0</v>
      </c>
      <c r="M291" s="278">
        <f t="shared" si="45"/>
        <v>0</v>
      </c>
    </row>
    <row r="292" spans="1:13" customFormat="1" ht="25.5" customHeight="1" x14ac:dyDescent="0.3">
      <c r="A292" s="298">
        <v>577</v>
      </c>
      <c r="B292" s="295" t="s">
        <v>962</v>
      </c>
      <c r="C292" s="280">
        <v>0</v>
      </c>
      <c r="D292" s="280">
        <v>0</v>
      </c>
      <c r="E292" s="280">
        <v>0</v>
      </c>
      <c r="F292" s="280">
        <v>0</v>
      </c>
      <c r="G292" s="280">
        <v>0</v>
      </c>
      <c r="H292" s="280">
        <v>0</v>
      </c>
      <c r="I292" s="280">
        <v>0</v>
      </c>
      <c r="J292" s="280">
        <v>0</v>
      </c>
      <c r="K292" s="280">
        <v>0</v>
      </c>
      <c r="L292" s="280">
        <v>0</v>
      </c>
      <c r="M292" s="278">
        <f t="shared" si="45"/>
        <v>0</v>
      </c>
    </row>
    <row r="293" spans="1:13" customFormat="1" ht="25.5" customHeight="1" x14ac:dyDescent="0.3">
      <c r="A293" s="298">
        <v>578</v>
      </c>
      <c r="B293" s="295" t="s">
        <v>963</v>
      </c>
      <c r="C293" s="280">
        <v>0</v>
      </c>
      <c r="D293" s="280">
        <v>0</v>
      </c>
      <c r="E293" s="280">
        <v>0</v>
      </c>
      <c r="F293" s="280">
        <v>0</v>
      </c>
      <c r="G293" s="280">
        <v>0</v>
      </c>
      <c r="H293" s="280">
        <v>0</v>
      </c>
      <c r="I293" s="280">
        <v>0</v>
      </c>
      <c r="J293" s="280">
        <v>0</v>
      </c>
      <c r="K293" s="280">
        <v>0</v>
      </c>
      <c r="L293" s="280">
        <v>0</v>
      </c>
      <c r="M293" s="278">
        <f t="shared" si="45"/>
        <v>0</v>
      </c>
    </row>
    <row r="294" spans="1:13" customFormat="1" ht="25.5" customHeight="1" x14ac:dyDescent="0.3">
      <c r="A294" s="298">
        <v>579</v>
      </c>
      <c r="B294" s="295" t="s">
        <v>964</v>
      </c>
      <c r="C294" s="280">
        <v>0</v>
      </c>
      <c r="D294" s="280">
        <v>0</v>
      </c>
      <c r="E294" s="280">
        <v>0</v>
      </c>
      <c r="F294" s="280">
        <v>0</v>
      </c>
      <c r="G294" s="280">
        <v>0</v>
      </c>
      <c r="H294" s="280">
        <v>0</v>
      </c>
      <c r="I294" s="280">
        <v>0</v>
      </c>
      <c r="J294" s="280">
        <v>0</v>
      </c>
      <c r="K294" s="280">
        <v>0</v>
      </c>
      <c r="L294" s="280">
        <v>0</v>
      </c>
      <c r="M294" s="278">
        <f t="shared" si="45"/>
        <v>0</v>
      </c>
    </row>
    <row r="295" spans="1:13" customFormat="1" ht="25.5" customHeight="1" x14ac:dyDescent="0.3">
      <c r="A295" s="288">
        <v>5800</v>
      </c>
      <c r="B295" s="289" t="s">
        <v>965</v>
      </c>
      <c r="C295" s="277">
        <f t="shared" ref="C295:L295" si="51">SUM(C296:C299)</f>
        <v>0</v>
      </c>
      <c r="D295" s="277">
        <f>SUM(D296:D299)</f>
        <v>0</v>
      </c>
      <c r="E295" s="277">
        <f t="shared" si="51"/>
        <v>0</v>
      </c>
      <c r="F295" s="277">
        <f t="shared" si="51"/>
        <v>0</v>
      </c>
      <c r="G295" s="277">
        <f t="shared" si="51"/>
        <v>0</v>
      </c>
      <c r="H295" s="277">
        <f t="shared" si="51"/>
        <v>0</v>
      </c>
      <c r="I295" s="277">
        <f t="shared" si="51"/>
        <v>0</v>
      </c>
      <c r="J295" s="277">
        <f t="shared" si="51"/>
        <v>0</v>
      </c>
      <c r="K295" s="277">
        <f t="shared" si="51"/>
        <v>0</v>
      </c>
      <c r="L295" s="277">
        <f t="shared" si="51"/>
        <v>0</v>
      </c>
      <c r="M295" s="277">
        <f t="shared" si="45"/>
        <v>0</v>
      </c>
    </row>
    <row r="296" spans="1:13" customFormat="1" ht="25.5" customHeight="1" x14ac:dyDescent="0.3">
      <c r="A296" s="298">
        <v>581</v>
      </c>
      <c r="B296" s="295" t="s">
        <v>966</v>
      </c>
      <c r="C296" s="280">
        <v>0</v>
      </c>
      <c r="D296" s="280">
        <v>0</v>
      </c>
      <c r="E296" s="280">
        <v>0</v>
      </c>
      <c r="F296" s="280">
        <v>0</v>
      </c>
      <c r="G296" s="280">
        <v>0</v>
      </c>
      <c r="H296" s="280">
        <v>0</v>
      </c>
      <c r="I296" s="280">
        <v>0</v>
      </c>
      <c r="J296" s="280">
        <v>0</v>
      </c>
      <c r="K296" s="280">
        <v>0</v>
      </c>
      <c r="L296" s="280">
        <v>0</v>
      </c>
      <c r="M296" s="278">
        <f t="shared" si="45"/>
        <v>0</v>
      </c>
    </row>
    <row r="297" spans="1:13" customFormat="1" ht="25.5" customHeight="1" x14ac:dyDescent="0.3">
      <c r="A297" s="298">
        <v>582</v>
      </c>
      <c r="B297" s="295" t="s">
        <v>967</v>
      </c>
      <c r="C297" s="280">
        <v>0</v>
      </c>
      <c r="D297" s="280">
        <v>0</v>
      </c>
      <c r="E297" s="280">
        <v>0</v>
      </c>
      <c r="F297" s="280">
        <v>0</v>
      </c>
      <c r="G297" s="280">
        <v>0</v>
      </c>
      <c r="H297" s="280">
        <v>0</v>
      </c>
      <c r="I297" s="280">
        <v>0</v>
      </c>
      <c r="J297" s="280">
        <v>0</v>
      </c>
      <c r="K297" s="280">
        <v>0</v>
      </c>
      <c r="L297" s="280">
        <v>0</v>
      </c>
      <c r="M297" s="278">
        <f t="shared" si="45"/>
        <v>0</v>
      </c>
    </row>
    <row r="298" spans="1:13" customFormat="1" ht="25.5" customHeight="1" x14ac:dyDescent="0.3">
      <c r="A298" s="298">
        <v>583</v>
      </c>
      <c r="B298" s="295" t="s">
        <v>968</v>
      </c>
      <c r="C298" s="280">
        <v>0</v>
      </c>
      <c r="D298" s="280">
        <v>0</v>
      </c>
      <c r="E298" s="280">
        <v>0</v>
      </c>
      <c r="F298" s="280">
        <v>0</v>
      </c>
      <c r="G298" s="280">
        <v>0</v>
      </c>
      <c r="H298" s="280">
        <v>0</v>
      </c>
      <c r="I298" s="280">
        <v>0</v>
      </c>
      <c r="J298" s="280">
        <v>0</v>
      </c>
      <c r="K298" s="280">
        <v>0</v>
      </c>
      <c r="L298" s="280">
        <v>0</v>
      </c>
      <c r="M298" s="278">
        <f t="shared" si="45"/>
        <v>0</v>
      </c>
    </row>
    <row r="299" spans="1:13" customFormat="1" ht="25.5" customHeight="1" x14ac:dyDescent="0.3">
      <c r="A299" s="298">
        <v>589</v>
      </c>
      <c r="B299" s="295" t="s">
        <v>969</v>
      </c>
      <c r="C299" s="280">
        <v>0</v>
      </c>
      <c r="D299" s="280">
        <v>0</v>
      </c>
      <c r="E299" s="280">
        <v>0</v>
      </c>
      <c r="F299" s="280">
        <v>0</v>
      </c>
      <c r="G299" s="280">
        <v>0</v>
      </c>
      <c r="H299" s="280">
        <v>0</v>
      </c>
      <c r="I299" s="280">
        <v>0</v>
      </c>
      <c r="J299" s="280">
        <v>0</v>
      </c>
      <c r="K299" s="280">
        <v>0</v>
      </c>
      <c r="L299" s="280">
        <v>0</v>
      </c>
      <c r="M299" s="278">
        <f t="shared" si="45"/>
        <v>0</v>
      </c>
    </row>
    <row r="300" spans="1:13" customFormat="1" ht="25.5" customHeight="1" x14ac:dyDescent="0.3">
      <c r="A300" s="288">
        <v>5900</v>
      </c>
      <c r="B300" s="289" t="s">
        <v>970</v>
      </c>
      <c r="C300" s="277">
        <f t="shared" ref="C300:L300" si="52">SUM(C301:C309)</f>
        <v>0</v>
      </c>
      <c r="D300" s="277">
        <f>SUM(D301:D309)</f>
        <v>0</v>
      </c>
      <c r="E300" s="277">
        <f t="shared" si="52"/>
        <v>0</v>
      </c>
      <c r="F300" s="277">
        <f t="shared" si="52"/>
        <v>0</v>
      </c>
      <c r="G300" s="277">
        <f t="shared" si="52"/>
        <v>0</v>
      </c>
      <c r="H300" s="277">
        <f t="shared" si="52"/>
        <v>0</v>
      </c>
      <c r="I300" s="277">
        <f t="shared" si="52"/>
        <v>0</v>
      </c>
      <c r="J300" s="277">
        <f t="shared" si="52"/>
        <v>0</v>
      </c>
      <c r="K300" s="277">
        <f t="shared" si="52"/>
        <v>0</v>
      </c>
      <c r="L300" s="277">
        <f t="shared" si="52"/>
        <v>0</v>
      </c>
      <c r="M300" s="277">
        <f t="shared" si="45"/>
        <v>0</v>
      </c>
    </row>
    <row r="301" spans="1:13" customFormat="1" ht="25.5" customHeight="1" x14ac:dyDescent="0.3">
      <c r="A301" s="298">
        <v>591</v>
      </c>
      <c r="B301" s="295" t="s">
        <v>971</v>
      </c>
      <c r="C301" s="280">
        <v>0</v>
      </c>
      <c r="D301" s="280">
        <v>0</v>
      </c>
      <c r="E301" s="280">
        <v>0</v>
      </c>
      <c r="F301" s="280">
        <v>0</v>
      </c>
      <c r="G301" s="280">
        <v>0</v>
      </c>
      <c r="H301" s="280">
        <v>0</v>
      </c>
      <c r="I301" s="280">
        <v>0</v>
      </c>
      <c r="J301" s="280">
        <v>0</v>
      </c>
      <c r="K301" s="280">
        <v>0</v>
      </c>
      <c r="L301" s="280">
        <v>0</v>
      </c>
      <c r="M301" s="278">
        <f t="shared" si="45"/>
        <v>0</v>
      </c>
    </row>
    <row r="302" spans="1:13" customFormat="1" ht="25.5" customHeight="1" x14ac:dyDescent="0.3">
      <c r="A302" s="298">
        <v>592</v>
      </c>
      <c r="B302" s="295" t="s">
        <v>972</v>
      </c>
      <c r="C302" s="280">
        <v>0</v>
      </c>
      <c r="D302" s="280">
        <v>0</v>
      </c>
      <c r="E302" s="280">
        <v>0</v>
      </c>
      <c r="F302" s="280">
        <v>0</v>
      </c>
      <c r="G302" s="280">
        <v>0</v>
      </c>
      <c r="H302" s="280">
        <v>0</v>
      </c>
      <c r="I302" s="280">
        <v>0</v>
      </c>
      <c r="J302" s="280">
        <v>0</v>
      </c>
      <c r="K302" s="280">
        <v>0</v>
      </c>
      <c r="L302" s="280">
        <v>0</v>
      </c>
      <c r="M302" s="278">
        <f t="shared" si="45"/>
        <v>0</v>
      </c>
    </row>
    <row r="303" spans="1:13" customFormat="1" ht="25.5" customHeight="1" x14ac:dyDescent="0.3">
      <c r="A303" s="298">
        <v>593</v>
      </c>
      <c r="B303" s="295" t="s">
        <v>973</v>
      </c>
      <c r="C303" s="280">
        <v>0</v>
      </c>
      <c r="D303" s="280">
        <v>0</v>
      </c>
      <c r="E303" s="280">
        <v>0</v>
      </c>
      <c r="F303" s="280">
        <v>0</v>
      </c>
      <c r="G303" s="280">
        <v>0</v>
      </c>
      <c r="H303" s="280">
        <v>0</v>
      </c>
      <c r="I303" s="280">
        <v>0</v>
      </c>
      <c r="J303" s="280">
        <v>0</v>
      </c>
      <c r="K303" s="280">
        <v>0</v>
      </c>
      <c r="L303" s="280">
        <v>0</v>
      </c>
      <c r="M303" s="278">
        <f t="shared" si="45"/>
        <v>0</v>
      </c>
    </row>
    <row r="304" spans="1:13" customFormat="1" ht="25.5" customHeight="1" x14ac:dyDescent="0.3">
      <c r="A304" s="298">
        <v>594</v>
      </c>
      <c r="B304" s="295" t="s">
        <v>974</v>
      </c>
      <c r="C304" s="280">
        <v>0</v>
      </c>
      <c r="D304" s="280">
        <v>0</v>
      </c>
      <c r="E304" s="280">
        <v>0</v>
      </c>
      <c r="F304" s="280">
        <v>0</v>
      </c>
      <c r="G304" s="280">
        <v>0</v>
      </c>
      <c r="H304" s="280">
        <v>0</v>
      </c>
      <c r="I304" s="280">
        <v>0</v>
      </c>
      <c r="J304" s="280">
        <v>0</v>
      </c>
      <c r="K304" s="280">
        <v>0</v>
      </c>
      <c r="L304" s="280">
        <v>0</v>
      </c>
      <c r="M304" s="278">
        <f t="shared" si="45"/>
        <v>0</v>
      </c>
    </row>
    <row r="305" spans="1:13" customFormat="1" ht="25.5" customHeight="1" x14ac:dyDescent="0.3">
      <c r="A305" s="298">
        <v>595</v>
      </c>
      <c r="B305" s="295" t="s">
        <v>975</v>
      </c>
      <c r="C305" s="280">
        <v>0</v>
      </c>
      <c r="D305" s="280">
        <v>0</v>
      </c>
      <c r="E305" s="280">
        <v>0</v>
      </c>
      <c r="F305" s="280">
        <v>0</v>
      </c>
      <c r="G305" s="280">
        <v>0</v>
      </c>
      <c r="H305" s="280">
        <v>0</v>
      </c>
      <c r="I305" s="280">
        <v>0</v>
      </c>
      <c r="J305" s="280">
        <v>0</v>
      </c>
      <c r="K305" s="280">
        <v>0</v>
      </c>
      <c r="L305" s="280">
        <v>0</v>
      </c>
      <c r="M305" s="278">
        <f t="shared" si="45"/>
        <v>0</v>
      </c>
    </row>
    <row r="306" spans="1:13" customFormat="1" ht="25.5" customHeight="1" x14ac:dyDescent="0.3">
      <c r="A306" s="298">
        <v>596</v>
      </c>
      <c r="B306" s="295" t="s">
        <v>976</v>
      </c>
      <c r="C306" s="280">
        <v>0</v>
      </c>
      <c r="D306" s="280">
        <v>0</v>
      </c>
      <c r="E306" s="280">
        <v>0</v>
      </c>
      <c r="F306" s="280">
        <v>0</v>
      </c>
      <c r="G306" s="280">
        <v>0</v>
      </c>
      <c r="H306" s="280">
        <v>0</v>
      </c>
      <c r="I306" s="280">
        <v>0</v>
      </c>
      <c r="J306" s="280">
        <v>0</v>
      </c>
      <c r="K306" s="280">
        <v>0</v>
      </c>
      <c r="L306" s="280">
        <v>0</v>
      </c>
      <c r="M306" s="278">
        <f t="shared" si="45"/>
        <v>0</v>
      </c>
    </row>
    <row r="307" spans="1:13" customFormat="1" ht="25.5" customHeight="1" x14ac:dyDescent="0.3">
      <c r="A307" s="298">
        <v>597</v>
      </c>
      <c r="B307" s="295" t="s">
        <v>977</v>
      </c>
      <c r="C307" s="280">
        <v>0</v>
      </c>
      <c r="D307" s="280">
        <v>0</v>
      </c>
      <c r="E307" s="280">
        <v>0</v>
      </c>
      <c r="F307" s="280">
        <v>0</v>
      </c>
      <c r="G307" s="280">
        <v>0</v>
      </c>
      <c r="H307" s="280">
        <v>0</v>
      </c>
      <c r="I307" s="280">
        <v>0</v>
      </c>
      <c r="J307" s="280">
        <v>0</v>
      </c>
      <c r="K307" s="280">
        <v>0</v>
      </c>
      <c r="L307" s="280">
        <v>0</v>
      </c>
      <c r="M307" s="278">
        <f t="shared" si="45"/>
        <v>0</v>
      </c>
    </row>
    <row r="308" spans="1:13" customFormat="1" ht="25.5" customHeight="1" x14ac:dyDescent="0.3">
      <c r="A308" s="298">
        <v>598</v>
      </c>
      <c r="B308" s="295" t="s">
        <v>978</v>
      </c>
      <c r="C308" s="280">
        <v>0</v>
      </c>
      <c r="D308" s="280">
        <v>0</v>
      </c>
      <c r="E308" s="280">
        <v>0</v>
      </c>
      <c r="F308" s="280">
        <v>0</v>
      </c>
      <c r="G308" s="280">
        <v>0</v>
      </c>
      <c r="H308" s="280">
        <v>0</v>
      </c>
      <c r="I308" s="280">
        <v>0</v>
      </c>
      <c r="J308" s="280">
        <v>0</v>
      </c>
      <c r="K308" s="280">
        <v>0</v>
      </c>
      <c r="L308" s="280">
        <v>0</v>
      </c>
      <c r="M308" s="278">
        <f t="shared" si="45"/>
        <v>0</v>
      </c>
    </row>
    <row r="309" spans="1:13" customFormat="1" ht="25.5" customHeight="1" x14ac:dyDescent="0.3">
      <c r="A309" s="298">
        <v>599</v>
      </c>
      <c r="B309" s="295" t="s">
        <v>979</v>
      </c>
      <c r="C309" s="280">
        <v>0</v>
      </c>
      <c r="D309" s="280">
        <v>0</v>
      </c>
      <c r="E309" s="280">
        <v>0</v>
      </c>
      <c r="F309" s="280">
        <v>0</v>
      </c>
      <c r="G309" s="280">
        <v>0</v>
      </c>
      <c r="H309" s="280">
        <v>0</v>
      </c>
      <c r="I309" s="280">
        <v>0</v>
      </c>
      <c r="J309" s="280">
        <v>0</v>
      </c>
      <c r="K309" s="280">
        <v>0</v>
      </c>
      <c r="L309" s="280">
        <v>0</v>
      </c>
      <c r="M309" s="278">
        <f t="shared" si="45"/>
        <v>0</v>
      </c>
    </row>
    <row r="310" spans="1:13" s="134" customFormat="1" ht="25.5" customHeight="1" x14ac:dyDescent="0.3">
      <c r="A310" s="286">
        <v>6000</v>
      </c>
      <c r="B310" s="287" t="s">
        <v>174</v>
      </c>
      <c r="C310" s="276">
        <f t="shared" ref="C310:L310" si="53">C311+C320+C329</f>
        <v>0</v>
      </c>
      <c r="D310" s="276">
        <f>D311+D320+D329</f>
        <v>0</v>
      </c>
      <c r="E310" s="276">
        <f t="shared" si="53"/>
        <v>0</v>
      </c>
      <c r="F310" s="276">
        <f t="shared" si="53"/>
        <v>0</v>
      </c>
      <c r="G310" s="276">
        <f t="shared" si="53"/>
        <v>0</v>
      </c>
      <c r="H310" s="276">
        <f t="shared" si="53"/>
        <v>0</v>
      </c>
      <c r="I310" s="276">
        <f t="shared" si="53"/>
        <v>0</v>
      </c>
      <c r="J310" s="276">
        <f t="shared" si="53"/>
        <v>0</v>
      </c>
      <c r="K310" s="276">
        <f t="shared" si="53"/>
        <v>0</v>
      </c>
      <c r="L310" s="276">
        <f t="shared" si="53"/>
        <v>0</v>
      </c>
      <c r="M310" s="276">
        <f t="shared" si="45"/>
        <v>0</v>
      </c>
    </row>
    <row r="311" spans="1:13" customFormat="1" ht="25.5" customHeight="1" x14ac:dyDescent="0.3">
      <c r="A311" s="288">
        <v>6100</v>
      </c>
      <c r="B311" s="289" t="s">
        <v>980</v>
      </c>
      <c r="C311" s="277">
        <f>SUM(C312:C319)</f>
        <v>0</v>
      </c>
      <c r="D311" s="277">
        <f>SUM(D312:D319)</f>
        <v>0</v>
      </c>
      <c r="E311" s="277">
        <f t="shared" ref="E311:L311" si="54">SUM(E312:E319)</f>
        <v>0</v>
      </c>
      <c r="F311" s="277">
        <f t="shared" si="54"/>
        <v>0</v>
      </c>
      <c r="G311" s="277">
        <f t="shared" si="54"/>
        <v>0</v>
      </c>
      <c r="H311" s="277">
        <f t="shared" si="54"/>
        <v>0</v>
      </c>
      <c r="I311" s="277">
        <f t="shared" si="54"/>
        <v>0</v>
      </c>
      <c r="J311" s="277">
        <f t="shared" si="54"/>
        <v>0</v>
      </c>
      <c r="K311" s="277">
        <f t="shared" si="54"/>
        <v>0</v>
      </c>
      <c r="L311" s="277">
        <f t="shared" si="54"/>
        <v>0</v>
      </c>
      <c r="M311" s="277">
        <f t="shared" si="45"/>
        <v>0</v>
      </c>
    </row>
    <row r="312" spans="1:13" customFormat="1" ht="25.5" customHeight="1" x14ac:dyDescent="0.3">
      <c r="A312" s="298">
        <v>611</v>
      </c>
      <c r="B312" s="295" t="s">
        <v>981</v>
      </c>
      <c r="C312" s="280">
        <v>0</v>
      </c>
      <c r="D312" s="280">
        <v>0</v>
      </c>
      <c r="E312" s="280">
        <v>0</v>
      </c>
      <c r="F312" s="280">
        <v>0</v>
      </c>
      <c r="G312" s="280">
        <v>0</v>
      </c>
      <c r="H312" s="280">
        <v>0</v>
      </c>
      <c r="I312" s="280">
        <v>0</v>
      </c>
      <c r="J312" s="280">
        <v>0</v>
      </c>
      <c r="K312" s="280">
        <v>0</v>
      </c>
      <c r="L312" s="280">
        <v>0</v>
      </c>
      <c r="M312" s="278">
        <f t="shared" si="45"/>
        <v>0</v>
      </c>
    </row>
    <row r="313" spans="1:13" customFormat="1" ht="25.5" customHeight="1" x14ac:dyDescent="0.3">
      <c r="A313" s="298">
        <v>612</v>
      </c>
      <c r="B313" s="295" t="s">
        <v>982</v>
      </c>
      <c r="C313" s="280">
        <v>0</v>
      </c>
      <c r="D313" s="280">
        <v>0</v>
      </c>
      <c r="E313" s="280">
        <v>0</v>
      </c>
      <c r="F313" s="280">
        <v>0</v>
      </c>
      <c r="G313" s="280">
        <v>0</v>
      </c>
      <c r="H313" s="280">
        <v>0</v>
      </c>
      <c r="I313" s="280">
        <v>0</v>
      </c>
      <c r="J313" s="280">
        <v>0</v>
      </c>
      <c r="K313" s="280">
        <v>0</v>
      </c>
      <c r="L313" s="280">
        <v>0</v>
      </c>
      <c r="M313" s="278">
        <f>SUM(C313:L313)</f>
        <v>0</v>
      </c>
    </row>
    <row r="314" spans="1:13" customFormat="1" ht="31.5" customHeight="1" x14ac:dyDescent="0.3">
      <c r="A314" s="298">
        <v>613</v>
      </c>
      <c r="B314" s="295" t="s">
        <v>983</v>
      </c>
      <c r="C314" s="280">
        <v>0</v>
      </c>
      <c r="D314" s="280">
        <v>0</v>
      </c>
      <c r="E314" s="280">
        <v>0</v>
      </c>
      <c r="F314" s="280">
        <v>0</v>
      </c>
      <c r="G314" s="280">
        <v>0</v>
      </c>
      <c r="H314" s="280">
        <v>0</v>
      </c>
      <c r="I314" s="280">
        <v>0</v>
      </c>
      <c r="J314" s="280">
        <v>0</v>
      </c>
      <c r="K314" s="280">
        <v>0</v>
      </c>
      <c r="L314" s="280">
        <v>0</v>
      </c>
      <c r="M314" s="278">
        <f t="shared" si="45"/>
        <v>0</v>
      </c>
    </row>
    <row r="315" spans="1:13" customFormat="1" ht="25.5" customHeight="1" x14ac:dyDescent="0.3">
      <c r="A315" s="298">
        <v>614</v>
      </c>
      <c r="B315" s="295" t="s">
        <v>984</v>
      </c>
      <c r="C315" s="280">
        <v>0</v>
      </c>
      <c r="D315" s="280">
        <v>0</v>
      </c>
      <c r="E315" s="280">
        <v>0</v>
      </c>
      <c r="F315" s="280">
        <v>0</v>
      </c>
      <c r="G315" s="280">
        <v>0</v>
      </c>
      <c r="H315" s="280">
        <v>0</v>
      </c>
      <c r="I315" s="280">
        <v>0</v>
      </c>
      <c r="J315" s="280">
        <v>0</v>
      </c>
      <c r="K315" s="280">
        <v>0</v>
      </c>
      <c r="L315" s="280">
        <v>0</v>
      </c>
      <c r="M315" s="278">
        <f>SUM(C315:L315)</f>
        <v>0</v>
      </c>
    </row>
    <row r="316" spans="1:13" customFormat="1" ht="25.5" customHeight="1" x14ac:dyDescent="0.3">
      <c r="A316" s="298">
        <v>615</v>
      </c>
      <c r="B316" s="295" t="s">
        <v>985</v>
      </c>
      <c r="C316" s="280">
        <v>0</v>
      </c>
      <c r="D316" s="280">
        <v>0</v>
      </c>
      <c r="E316" s="280">
        <v>0</v>
      </c>
      <c r="F316" s="280">
        <v>0</v>
      </c>
      <c r="G316" s="280">
        <v>0</v>
      </c>
      <c r="H316" s="280">
        <v>0</v>
      </c>
      <c r="I316" s="280">
        <v>0</v>
      </c>
      <c r="J316" s="280">
        <v>0</v>
      </c>
      <c r="K316" s="280">
        <v>0</v>
      </c>
      <c r="L316" s="280">
        <v>0</v>
      </c>
      <c r="M316" s="278">
        <f t="shared" si="45"/>
        <v>0</v>
      </c>
    </row>
    <row r="317" spans="1:13" customFormat="1" ht="25.5" customHeight="1" x14ac:dyDescent="0.3">
      <c r="A317" s="298">
        <v>616</v>
      </c>
      <c r="B317" s="295" t="s">
        <v>986</v>
      </c>
      <c r="C317" s="280">
        <v>0</v>
      </c>
      <c r="D317" s="280">
        <v>0</v>
      </c>
      <c r="E317" s="280">
        <v>0</v>
      </c>
      <c r="F317" s="280">
        <v>0</v>
      </c>
      <c r="G317" s="280">
        <v>0</v>
      </c>
      <c r="H317" s="280">
        <v>0</v>
      </c>
      <c r="I317" s="280">
        <v>0</v>
      </c>
      <c r="J317" s="280">
        <v>0</v>
      </c>
      <c r="K317" s="280">
        <v>0</v>
      </c>
      <c r="L317" s="280">
        <v>0</v>
      </c>
      <c r="M317" s="278">
        <f t="shared" si="45"/>
        <v>0</v>
      </c>
    </row>
    <row r="318" spans="1:13" customFormat="1" ht="25.5" customHeight="1" x14ac:dyDescent="0.3">
      <c r="A318" s="298">
        <v>617</v>
      </c>
      <c r="B318" s="295" t="s">
        <v>987</v>
      </c>
      <c r="C318" s="280">
        <v>0</v>
      </c>
      <c r="D318" s="280">
        <v>0</v>
      </c>
      <c r="E318" s="280">
        <v>0</v>
      </c>
      <c r="F318" s="280">
        <v>0</v>
      </c>
      <c r="G318" s="280">
        <v>0</v>
      </c>
      <c r="H318" s="280">
        <v>0</v>
      </c>
      <c r="I318" s="280">
        <v>0</v>
      </c>
      <c r="J318" s="280">
        <v>0</v>
      </c>
      <c r="K318" s="280">
        <v>0</v>
      </c>
      <c r="L318" s="280">
        <v>0</v>
      </c>
      <c r="M318" s="278">
        <f t="shared" si="45"/>
        <v>0</v>
      </c>
    </row>
    <row r="319" spans="1:13" customFormat="1" ht="36.75" customHeight="1" x14ac:dyDescent="0.3">
      <c r="A319" s="298">
        <v>619</v>
      </c>
      <c r="B319" s="295" t="s">
        <v>988</v>
      </c>
      <c r="C319" s="280">
        <v>0</v>
      </c>
      <c r="D319" s="280">
        <v>0</v>
      </c>
      <c r="E319" s="280">
        <v>0</v>
      </c>
      <c r="F319" s="280">
        <v>0</v>
      </c>
      <c r="G319" s="280">
        <v>0</v>
      </c>
      <c r="H319" s="280">
        <v>0</v>
      </c>
      <c r="I319" s="280">
        <v>0</v>
      </c>
      <c r="J319" s="280">
        <v>0</v>
      </c>
      <c r="K319" s="280">
        <v>0</v>
      </c>
      <c r="L319" s="280">
        <v>0</v>
      </c>
      <c r="M319" s="278">
        <f t="shared" si="45"/>
        <v>0</v>
      </c>
    </row>
    <row r="320" spans="1:13" customFormat="1" ht="25.5" customHeight="1" x14ac:dyDescent="0.3">
      <c r="A320" s="288">
        <v>6200</v>
      </c>
      <c r="B320" s="289" t="s">
        <v>989</v>
      </c>
      <c r="C320" s="277">
        <f t="shared" ref="C320:L320" si="55">SUM(C321:C328)</f>
        <v>0</v>
      </c>
      <c r="D320" s="277">
        <f>SUM(D321:D328)</f>
        <v>0</v>
      </c>
      <c r="E320" s="277">
        <f t="shared" si="55"/>
        <v>0</v>
      </c>
      <c r="F320" s="277">
        <f t="shared" si="55"/>
        <v>0</v>
      </c>
      <c r="G320" s="277">
        <f t="shared" si="55"/>
        <v>0</v>
      </c>
      <c r="H320" s="277">
        <f t="shared" si="55"/>
        <v>0</v>
      </c>
      <c r="I320" s="277">
        <f t="shared" si="55"/>
        <v>0</v>
      </c>
      <c r="J320" s="277">
        <f t="shared" si="55"/>
        <v>0</v>
      </c>
      <c r="K320" s="277">
        <f t="shared" si="55"/>
        <v>0</v>
      </c>
      <c r="L320" s="277">
        <f t="shared" si="55"/>
        <v>0</v>
      </c>
      <c r="M320" s="277">
        <f t="shared" si="45"/>
        <v>0</v>
      </c>
    </row>
    <row r="321" spans="1:13" customFormat="1" ht="25.5" customHeight="1" x14ac:dyDescent="0.3">
      <c r="A321" s="298">
        <v>621</v>
      </c>
      <c r="B321" s="295" t="s">
        <v>981</v>
      </c>
      <c r="C321" s="280">
        <v>0</v>
      </c>
      <c r="D321" s="280">
        <v>0</v>
      </c>
      <c r="E321" s="280">
        <v>0</v>
      </c>
      <c r="F321" s="280">
        <v>0</v>
      </c>
      <c r="G321" s="280">
        <v>0</v>
      </c>
      <c r="H321" s="280">
        <v>0</v>
      </c>
      <c r="I321" s="280">
        <v>0</v>
      </c>
      <c r="J321" s="280">
        <v>0</v>
      </c>
      <c r="K321" s="280">
        <v>0</v>
      </c>
      <c r="L321" s="280">
        <v>0</v>
      </c>
      <c r="M321" s="278">
        <f t="shared" si="45"/>
        <v>0</v>
      </c>
    </row>
    <row r="322" spans="1:13" customFormat="1" ht="25.5" customHeight="1" x14ac:dyDescent="0.3">
      <c r="A322" s="298">
        <v>622</v>
      </c>
      <c r="B322" s="295" t="s">
        <v>990</v>
      </c>
      <c r="C322" s="280">
        <v>0</v>
      </c>
      <c r="D322" s="280">
        <v>0</v>
      </c>
      <c r="E322" s="280">
        <v>0</v>
      </c>
      <c r="F322" s="280">
        <v>0</v>
      </c>
      <c r="G322" s="280">
        <v>0</v>
      </c>
      <c r="H322" s="280">
        <v>0</v>
      </c>
      <c r="I322" s="280">
        <v>0</v>
      </c>
      <c r="J322" s="280">
        <v>0</v>
      </c>
      <c r="K322" s="280">
        <v>0</v>
      </c>
      <c r="L322" s="280">
        <v>0</v>
      </c>
      <c r="M322" s="278">
        <f t="shared" si="45"/>
        <v>0</v>
      </c>
    </row>
    <row r="323" spans="1:13" customFormat="1" ht="27.6" x14ac:dyDescent="0.3">
      <c r="A323" s="298">
        <v>623</v>
      </c>
      <c r="B323" s="295" t="s">
        <v>991</v>
      </c>
      <c r="C323" s="280">
        <v>0</v>
      </c>
      <c r="D323" s="280">
        <v>0</v>
      </c>
      <c r="E323" s="280">
        <v>0</v>
      </c>
      <c r="F323" s="280">
        <v>0</v>
      </c>
      <c r="G323" s="280">
        <v>0</v>
      </c>
      <c r="H323" s="280">
        <v>0</v>
      </c>
      <c r="I323" s="280">
        <v>0</v>
      </c>
      <c r="J323" s="280">
        <v>0</v>
      </c>
      <c r="K323" s="280">
        <v>0</v>
      </c>
      <c r="L323" s="280">
        <v>0</v>
      </c>
      <c r="M323" s="278">
        <f t="shared" si="45"/>
        <v>0</v>
      </c>
    </row>
    <row r="324" spans="1:13" customFormat="1" ht="25.5" customHeight="1" x14ac:dyDescent="0.3">
      <c r="A324" s="298">
        <v>624</v>
      </c>
      <c r="B324" s="295" t="s">
        <v>984</v>
      </c>
      <c r="C324" s="280">
        <v>0</v>
      </c>
      <c r="D324" s="280">
        <v>0</v>
      </c>
      <c r="E324" s="280">
        <v>0</v>
      </c>
      <c r="F324" s="280">
        <v>0</v>
      </c>
      <c r="G324" s="280">
        <v>0</v>
      </c>
      <c r="H324" s="280">
        <v>0</v>
      </c>
      <c r="I324" s="280">
        <v>0</v>
      </c>
      <c r="J324" s="280">
        <v>0</v>
      </c>
      <c r="K324" s="280">
        <v>0</v>
      </c>
      <c r="L324" s="280">
        <v>0</v>
      </c>
      <c r="M324" s="278">
        <f t="shared" si="45"/>
        <v>0</v>
      </c>
    </row>
    <row r="325" spans="1:13" customFormat="1" ht="25.5" customHeight="1" x14ac:dyDescent="0.3">
      <c r="A325" s="298">
        <v>625</v>
      </c>
      <c r="B325" s="295" t="s">
        <v>985</v>
      </c>
      <c r="C325" s="280">
        <v>0</v>
      </c>
      <c r="D325" s="280">
        <v>0</v>
      </c>
      <c r="E325" s="280">
        <v>0</v>
      </c>
      <c r="F325" s="280">
        <v>0</v>
      </c>
      <c r="G325" s="280">
        <v>0</v>
      </c>
      <c r="H325" s="280">
        <v>0</v>
      </c>
      <c r="I325" s="280">
        <v>0</v>
      </c>
      <c r="J325" s="280">
        <v>0</v>
      </c>
      <c r="K325" s="280">
        <v>0</v>
      </c>
      <c r="L325" s="280">
        <v>0</v>
      </c>
      <c r="M325" s="278">
        <f t="shared" si="45"/>
        <v>0</v>
      </c>
    </row>
    <row r="326" spans="1:13" customFormat="1" ht="25.5" customHeight="1" x14ac:dyDescent="0.3">
      <c r="A326" s="298">
        <v>626</v>
      </c>
      <c r="B326" s="295" t="s">
        <v>986</v>
      </c>
      <c r="C326" s="280">
        <v>0</v>
      </c>
      <c r="D326" s="280">
        <v>0</v>
      </c>
      <c r="E326" s="280">
        <v>0</v>
      </c>
      <c r="F326" s="280">
        <v>0</v>
      </c>
      <c r="G326" s="280">
        <v>0</v>
      </c>
      <c r="H326" s="280">
        <v>0</v>
      </c>
      <c r="I326" s="280">
        <v>0</v>
      </c>
      <c r="J326" s="280">
        <v>0</v>
      </c>
      <c r="K326" s="280">
        <v>0</v>
      </c>
      <c r="L326" s="280">
        <v>0</v>
      </c>
      <c r="M326" s="278">
        <f t="shared" ref="M326:M389" si="56">SUM(C326:L326)</f>
        <v>0</v>
      </c>
    </row>
    <row r="327" spans="1:13" customFormat="1" ht="25.5" customHeight="1" x14ac:dyDescent="0.3">
      <c r="A327" s="298">
        <v>627</v>
      </c>
      <c r="B327" s="295" t="s">
        <v>987</v>
      </c>
      <c r="C327" s="280">
        <v>0</v>
      </c>
      <c r="D327" s="280">
        <v>0</v>
      </c>
      <c r="E327" s="280">
        <v>0</v>
      </c>
      <c r="F327" s="280">
        <v>0</v>
      </c>
      <c r="G327" s="280">
        <v>0</v>
      </c>
      <c r="H327" s="280">
        <v>0</v>
      </c>
      <c r="I327" s="280">
        <v>0</v>
      </c>
      <c r="J327" s="280">
        <v>0</v>
      </c>
      <c r="K327" s="280">
        <v>0</v>
      </c>
      <c r="L327" s="280">
        <v>0</v>
      </c>
      <c r="M327" s="278">
        <f t="shared" si="56"/>
        <v>0</v>
      </c>
    </row>
    <row r="328" spans="1:13" customFormat="1" ht="27.6" x14ac:dyDescent="0.3">
      <c r="A328" s="298">
        <v>629</v>
      </c>
      <c r="B328" s="295" t="s">
        <v>992</v>
      </c>
      <c r="C328" s="280">
        <v>0</v>
      </c>
      <c r="D328" s="280">
        <v>0</v>
      </c>
      <c r="E328" s="280">
        <v>0</v>
      </c>
      <c r="F328" s="280">
        <v>0</v>
      </c>
      <c r="G328" s="280">
        <v>0</v>
      </c>
      <c r="H328" s="280">
        <v>0</v>
      </c>
      <c r="I328" s="280">
        <v>0</v>
      </c>
      <c r="J328" s="280">
        <v>0</v>
      </c>
      <c r="K328" s="280">
        <v>0</v>
      </c>
      <c r="L328" s="280">
        <v>0</v>
      </c>
      <c r="M328" s="278">
        <f t="shared" si="56"/>
        <v>0</v>
      </c>
    </row>
    <row r="329" spans="1:13" customFormat="1" ht="25.5" customHeight="1" x14ac:dyDescent="0.3">
      <c r="A329" s="288">
        <v>6300</v>
      </c>
      <c r="B329" s="289" t="s">
        <v>993</v>
      </c>
      <c r="C329" s="277">
        <f t="shared" ref="C329:L329" si="57">SUM(C330:C331)</f>
        <v>0</v>
      </c>
      <c r="D329" s="277">
        <f>SUM(D330:D331)</f>
        <v>0</v>
      </c>
      <c r="E329" s="277">
        <f t="shared" si="57"/>
        <v>0</v>
      </c>
      <c r="F329" s="277">
        <f t="shared" si="57"/>
        <v>0</v>
      </c>
      <c r="G329" s="277">
        <f t="shared" si="57"/>
        <v>0</v>
      </c>
      <c r="H329" s="277">
        <f t="shared" si="57"/>
        <v>0</v>
      </c>
      <c r="I329" s="277">
        <f t="shared" si="57"/>
        <v>0</v>
      </c>
      <c r="J329" s="277">
        <f t="shared" si="57"/>
        <v>0</v>
      </c>
      <c r="K329" s="277">
        <f t="shared" si="57"/>
        <v>0</v>
      </c>
      <c r="L329" s="277">
        <f t="shared" si="57"/>
        <v>0</v>
      </c>
      <c r="M329" s="277">
        <f t="shared" si="56"/>
        <v>0</v>
      </c>
    </row>
    <row r="330" spans="1:13" customFormat="1" ht="35.25" customHeight="1" x14ac:dyDescent="0.3">
      <c r="A330" s="298">
        <v>631</v>
      </c>
      <c r="B330" s="295" t="s">
        <v>994</v>
      </c>
      <c r="C330" s="280">
        <v>0</v>
      </c>
      <c r="D330" s="280">
        <v>0</v>
      </c>
      <c r="E330" s="280">
        <v>0</v>
      </c>
      <c r="F330" s="280">
        <v>0</v>
      </c>
      <c r="G330" s="280">
        <v>0</v>
      </c>
      <c r="H330" s="280">
        <v>0</v>
      </c>
      <c r="I330" s="280">
        <v>0</v>
      </c>
      <c r="J330" s="280">
        <v>0</v>
      </c>
      <c r="K330" s="280">
        <v>0</v>
      </c>
      <c r="L330" s="280">
        <v>0</v>
      </c>
      <c r="M330" s="278">
        <f t="shared" si="56"/>
        <v>0</v>
      </c>
    </row>
    <row r="331" spans="1:13" customFormat="1" ht="33" customHeight="1" x14ac:dyDescent="0.3">
      <c r="A331" s="298">
        <v>632</v>
      </c>
      <c r="B331" s="295" t="s">
        <v>995</v>
      </c>
      <c r="C331" s="280">
        <v>0</v>
      </c>
      <c r="D331" s="280">
        <v>0</v>
      </c>
      <c r="E331" s="280">
        <v>0</v>
      </c>
      <c r="F331" s="280">
        <v>0</v>
      </c>
      <c r="G331" s="280">
        <v>0</v>
      </c>
      <c r="H331" s="280">
        <v>0</v>
      </c>
      <c r="I331" s="280">
        <v>0</v>
      </c>
      <c r="J331" s="280">
        <v>0</v>
      </c>
      <c r="K331" s="280">
        <v>0</v>
      </c>
      <c r="L331" s="280">
        <v>0</v>
      </c>
      <c r="M331" s="278">
        <f t="shared" si="56"/>
        <v>0</v>
      </c>
    </row>
    <row r="332" spans="1:13" s="134" customFormat="1" ht="25.5" customHeight="1" x14ac:dyDescent="0.3">
      <c r="A332" s="286">
        <v>7000</v>
      </c>
      <c r="B332" s="287" t="s">
        <v>178</v>
      </c>
      <c r="C332" s="276">
        <f t="shared" ref="C332:J332" si="58">C333+C336+C346+C353+C363+C373+C376</f>
        <v>0</v>
      </c>
      <c r="D332" s="276">
        <f>D333+D336+D346+D353+D363+D373+D376</f>
        <v>0</v>
      </c>
      <c r="E332" s="276">
        <f t="shared" si="58"/>
        <v>0</v>
      </c>
      <c r="F332" s="276">
        <f t="shared" si="58"/>
        <v>0</v>
      </c>
      <c r="G332" s="276">
        <f t="shared" si="58"/>
        <v>0</v>
      </c>
      <c r="H332" s="276">
        <f t="shared" si="58"/>
        <v>0</v>
      </c>
      <c r="I332" s="276">
        <f t="shared" si="58"/>
        <v>0</v>
      </c>
      <c r="J332" s="276">
        <f t="shared" si="58"/>
        <v>0</v>
      </c>
      <c r="K332" s="276">
        <f>K333+K336+K346+K353+K363+K373+K376</f>
        <v>0</v>
      </c>
      <c r="L332" s="276">
        <f>L333+L336+L346+L353+L363+L373+L376</f>
        <v>0</v>
      </c>
      <c r="M332" s="276">
        <f t="shared" si="56"/>
        <v>0</v>
      </c>
    </row>
    <row r="333" spans="1:13" customFormat="1" ht="28.8" x14ac:dyDescent="0.3">
      <c r="A333" s="301">
        <v>7100</v>
      </c>
      <c r="B333" s="289" t="s">
        <v>996</v>
      </c>
      <c r="C333" s="277">
        <f>SUM(C334:C335)</f>
        <v>0</v>
      </c>
      <c r="D333" s="277">
        <f>SUM(D334:D335)</f>
        <v>0</v>
      </c>
      <c r="E333" s="277">
        <f t="shared" ref="E333:L333" si="59">SUM(E334:E335)</f>
        <v>0</v>
      </c>
      <c r="F333" s="277">
        <f t="shared" si="59"/>
        <v>0</v>
      </c>
      <c r="G333" s="277">
        <f t="shared" si="59"/>
        <v>0</v>
      </c>
      <c r="H333" s="277">
        <f t="shared" si="59"/>
        <v>0</v>
      </c>
      <c r="I333" s="277">
        <f t="shared" si="59"/>
        <v>0</v>
      </c>
      <c r="J333" s="277">
        <f t="shared" si="59"/>
        <v>0</v>
      </c>
      <c r="K333" s="277">
        <f t="shared" si="59"/>
        <v>0</v>
      </c>
      <c r="L333" s="277">
        <f t="shared" si="59"/>
        <v>0</v>
      </c>
      <c r="M333" s="277">
        <f t="shared" si="56"/>
        <v>0</v>
      </c>
    </row>
    <row r="334" spans="1:13" customFormat="1" ht="43.5" customHeight="1" x14ac:dyDescent="0.3">
      <c r="A334" s="298">
        <v>711</v>
      </c>
      <c r="B334" s="295" t="s">
        <v>997</v>
      </c>
      <c r="C334" s="280">
        <v>0</v>
      </c>
      <c r="D334" s="280">
        <v>0</v>
      </c>
      <c r="E334" s="280">
        <v>0</v>
      </c>
      <c r="F334" s="280">
        <v>0</v>
      </c>
      <c r="G334" s="280">
        <v>0</v>
      </c>
      <c r="H334" s="280">
        <v>0</v>
      </c>
      <c r="I334" s="280">
        <v>0</v>
      </c>
      <c r="J334" s="280">
        <v>0</v>
      </c>
      <c r="K334" s="280">
        <v>0</v>
      </c>
      <c r="L334" s="280">
        <v>0</v>
      </c>
      <c r="M334" s="278">
        <f t="shared" si="56"/>
        <v>0</v>
      </c>
    </row>
    <row r="335" spans="1:13" customFormat="1" ht="35.25" customHeight="1" x14ac:dyDescent="0.3">
      <c r="A335" s="298">
        <v>712</v>
      </c>
      <c r="B335" s="295" t="s">
        <v>998</v>
      </c>
      <c r="C335" s="280">
        <v>0</v>
      </c>
      <c r="D335" s="280">
        <v>0</v>
      </c>
      <c r="E335" s="280">
        <v>0</v>
      </c>
      <c r="F335" s="280">
        <v>0</v>
      </c>
      <c r="G335" s="280">
        <v>0</v>
      </c>
      <c r="H335" s="280">
        <v>0</v>
      </c>
      <c r="I335" s="280">
        <v>0</v>
      </c>
      <c r="J335" s="280">
        <v>0</v>
      </c>
      <c r="K335" s="280">
        <v>0</v>
      </c>
      <c r="L335" s="280">
        <v>0</v>
      </c>
      <c r="M335" s="278">
        <f t="shared" si="56"/>
        <v>0</v>
      </c>
    </row>
    <row r="336" spans="1:13" customFormat="1" ht="25.5" customHeight="1" x14ac:dyDescent="0.3">
      <c r="A336" s="288">
        <v>7200</v>
      </c>
      <c r="B336" s="289" t="s">
        <v>999</v>
      </c>
      <c r="C336" s="277">
        <f t="shared" ref="C336:L336" si="60">SUM(C337:C345)</f>
        <v>0</v>
      </c>
      <c r="D336" s="277">
        <f>SUM(D337:D345)</f>
        <v>0</v>
      </c>
      <c r="E336" s="277">
        <f t="shared" si="60"/>
        <v>0</v>
      </c>
      <c r="F336" s="277">
        <f t="shared" si="60"/>
        <v>0</v>
      </c>
      <c r="G336" s="277">
        <f t="shared" si="60"/>
        <v>0</v>
      </c>
      <c r="H336" s="277">
        <f t="shared" si="60"/>
        <v>0</v>
      </c>
      <c r="I336" s="277">
        <f t="shared" si="60"/>
        <v>0</v>
      </c>
      <c r="J336" s="277">
        <f t="shared" si="60"/>
        <v>0</v>
      </c>
      <c r="K336" s="277">
        <f t="shared" si="60"/>
        <v>0</v>
      </c>
      <c r="L336" s="277">
        <f t="shared" si="60"/>
        <v>0</v>
      </c>
      <c r="M336" s="277">
        <f t="shared" si="56"/>
        <v>0</v>
      </c>
    </row>
    <row r="337" spans="1:13" customFormat="1" ht="42" customHeight="1" x14ac:dyDescent="0.3">
      <c r="A337" s="298">
        <v>721</v>
      </c>
      <c r="B337" s="295" t="s">
        <v>1000</v>
      </c>
      <c r="C337" s="280">
        <v>0</v>
      </c>
      <c r="D337" s="280">
        <v>0</v>
      </c>
      <c r="E337" s="280">
        <v>0</v>
      </c>
      <c r="F337" s="280">
        <v>0</v>
      </c>
      <c r="G337" s="280">
        <v>0</v>
      </c>
      <c r="H337" s="280">
        <v>0</v>
      </c>
      <c r="I337" s="280">
        <v>0</v>
      </c>
      <c r="J337" s="280">
        <v>0</v>
      </c>
      <c r="K337" s="280">
        <v>0</v>
      </c>
      <c r="L337" s="280">
        <v>0</v>
      </c>
      <c r="M337" s="278">
        <f t="shared" si="56"/>
        <v>0</v>
      </c>
    </row>
    <row r="338" spans="1:13" customFormat="1" ht="41.25" customHeight="1" x14ac:dyDescent="0.3">
      <c r="A338" s="298">
        <v>722</v>
      </c>
      <c r="B338" s="295" t="s">
        <v>1001</v>
      </c>
      <c r="C338" s="280">
        <v>0</v>
      </c>
      <c r="D338" s="280">
        <v>0</v>
      </c>
      <c r="E338" s="280">
        <v>0</v>
      </c>
      <c r="F338" s="280">
        <v>0</v>
      </c>
      <c r="G338" s="280">
        <v>0</v>
      </c>
      <c r="H338" s="280">
        <v>0</v>
      </c>
      <c r="I338" s="280">
        <v>0</v>
      </c>
      <c r="J338" s="280">
        <v>0</v>
      </c>
      <c r="K338" s="280">
        <v>0</v>
      </c>
      <c r="L338" s="280">
        <v>0</v>
      </c>
      <c r="M338" s="278">
        <f t="shared" si="56"/>
        <v>0</v>
      </c>
    </row>
    <row r="339" spans="1:13" customFormat="1" ht="42" customHeight="1" x14ac:dyDescent="0.3">
      <c r="A339" s="298">
        <v>723</v>
      </c>
      <c r="B339" s="295" t="s">
        <v>1002</v>
      </c>
      <c r="C339" s="280">
        <v>0</v>
      </c>
      <c r="D339" s="280">
        <v>0</v>
      </c>
      <c r="E339" s="280">
        <v>0</v>
      </c>
      <c r="F339" s="280">
        <v>0</v>
      </c>
      <c r="G339" s="280">
        <v>0</v>
      </c>
      <c r="H339" s="280">
        <v>0</v>
      </c>
      <c r="I339" s="280">
        <v>0</v>
      </c>
      <c r="J339" s="280">
        <v>0</v>
      </c>
      <c r="K339" s="280">
        <v>0</v>
      </c>
      <c r="L339" s="280">
        <v>0</v>
      </c>
      <c r="M339" s="278">
        <f t="shared" si="56"/>
        <v>0</v>
      </c>
    </row>
    <row r="340" spans="1:13" customFormat="1" ht="30.75" customHeight="1" x14ac:dyDescent="0.3">
      <c r="A340" s="298">
        <v>724</v>
      </c>
      <c r="B340" s="295" t="s">
        <v>1003</v>
      </c>
      <c r="C340" s="280">
        <v>0</v>
      </c>
      <c r="D340" s="280">
        <v>0</v>
      </c>
      <c r="E340" s="280">
        <v>0</v>
      </c>
      <c r="F340" s="280">
        <v>0</v>
      </c>
      <c r="G340" s="280">
        <v>0</v>
      </c>
      <c r="H340" s="280">
        <v>0</v>
      </c>
      <c r="I340" s="280">
        <v>0</v>
      </c>
      <c r="J340" s="280">
        <v>0</v>
      </c>
      <c r="K340" s="280">
        <v>0</v>
      </c>
      <c r="L340" s="280">
        <v>0</v>
      </c>
      <c r="M340" s="278">
        <f t="shared" si="56"/>
        <v>0</v>
      </c>
    </row>
    <row r="341" spans="1:13" customFormat="1" ht="31.5" customHeight="1" x14ac:dyDescent="0.3">
      <c r="A341" s="298">
        <v>725</v>
      </c>
      <c r="B341" s="295" t="s">
        <v>1004</v>
      </c>
      <c r="C341" s="280">
        <v>0</v>
      </c>
      <c r="D341" s="280">
        <v>0</v>
      </c>
      <c r="E341" s="280">
        <v>0</v>
      </c>
      <c r="F341" s="280">
        <v>0</v>
      </c>
      <c r="G341" s="280">
        <v>0</v>
      </c>
      <c r="H341" s="280">
        <v>0</v>
      </c>
      <c r="I341" s="280">
        <v>0</v>
      </c>
      <c r="J341" s="280">
        <v>0</v>
      </c>
      <c r="K341" s="280">
        <v>0</v>
      </c>
      <c r="L341" s="280">
        <v>0</v>
      </c>
      <c r="M341" s="278">
        <f t="shared" si="56"/>
        <v>0</v>
      </c>
    </row>
    <row r="342" spans="1:13" customFormat="1" ht="27.6" x14ac:dyDescent="0.3">
      <c r="A342" s="298">
        <v>726</v>
      </c>
      <c r="B342" s="295" t="s">
        <v>1005</v>
      </c>
      <c r="C342" s="280">
        <v>0</v>
      </c>
      <c r="D342" s="280">
        <v>0</v>
      </c>
      <c r="E342" s="280">
        <v>0</v>
      </c>
      <c r="F342" s="280">
        <v>0</v>
      </c>
      <c r="G342" s="280">
        <v>0</v>
      </c>
      <c r="H342" s="280">
        <v>0</v>
      </c>
      <c r="I342" s="280">
        <v>0</v>
      </c>
      <c r="J342" s="280">
        <v>0</v>
      </c>
      <c r="K342" s="280">
        <v>0</v>
      </c>
      <c r="L342" s="280">
        <v>0</v>
      </c>
      <c r="M342" s="278">
        <f t="shared" si="56"/>
        <v>0</v>
      </c>
    </row>
    <row r="343" spans="1:13" customFormat="1" ht="31.5" customHeight="1" x14ac:dyDescent="0.3">
      <c r="A343" s="298">
        <v>727</v>
      </c>
      <c r="B343" s="295" t="s">
        <v>1006</v>
      </c>
      <c r="C343" s="280">
        <v>0</v>
      </c>
      <c r="D343" s="280">
        <v>0</v>
      </c>
      <c r="E343" s="280">
        <v>0</v>
      </c>
      <c r="F343" s="280">
        <v>0</v>
      </c>
      <c r="G343" s="280">
        <v>0</v>
      </c>
      <c r="H343" s="280">
        <v>0</v>
      </c>
      <c r="I343" s="280">
        <v>0</v>
      </c>
      <c r="J343" s="280">
        <v>0</v>
      </c>
      <c r="K343" s="280">
        <v>0</v>
      </c>
      <c r="L343" s="280">
        <v>0</v>
      </c>
      <c r="M343" s="278">
        <f t="shared" si="56"/>
        <v>0</v>
      </c>
    </row>
    <row r="344" spans="1:13" customFormat="1" ht="29.25" customHeight="1" x14ac:dyDescent="0.3">
      <c r="A344" s="298">
        <v>728</v>
      </c>
      <c r="B344" s="295" t="s">
        <v>1007</v>
      </c>
      <c r="C344" s="280">
        <v>0</v>
      </c>
      <c r="D344" s="280">
        <v>0</v>
      </c>
      <c r="E344" s="280">
        <v>0</v>
      </c>
      <c r="F344" s="280">
        <v>0</v>
      </c>
      <c r="G344" s="280">
        <v>0</v>
      </c>
      <c r="H344" s="280">
        <v>0</v>
      </c>
      <c r="I344" s="280">
        <v>0</v>
      </c>
      <c r="J344" s="280">
        <v>0</v>
      </c>
      <c r="K344" s="280">
        <v>0</v>
      </c>
      <c r="L344" s="280">
        <v>0</v>
      </c>
      <c r="M344" s="278">
        <f t="shared" si="56"/>
        <v>0</v>
      </c>
    </row>
    <row r="345" spans="1:13" customFormat="1" ht="27.6" x14ac:dyDescent="0.3">
      <c r="A345" s="298">
        <v>729</v>
      </c>
      <c r="B345" s="295" t="s">
        <v>1008</v>
      </c>
      <c r="C345" s="280">
        <v>0</v>
      </c>
      <c r="D345" s="280">
        <v>0</v>
      </c>
      <c r="E345" s="280">
        <v>0</v>
      </c>
      <c r="F345" s="280">
        <v>0</v>
      </c>
      <c r="G345" s="280">
        <v>0</v>
      </c>
      <c r="H345" s="280">
        <v>0</v>
      </c>
      <c r="I345" s="280">
        <v>0</v>
      </c>
      <c r="J345" s="280">
        <v>0</v>
      </c>
      <c r="K345" s="280">
        <v>0</v>
      </c>
      <c r="L345" s="280">
        <v>0</v>
      </c>
      <c r="M345" s="278">
        <f t="shared" si="56"/>
        <v>0</v>
      </c>
    </row>
    <row r="346" spans="1:13" customFormat="1" ht="25.5" customHeight="1" x14ac:dyDescent="0.3">
      <c r="A346" s="288">
        <v>7300</v>
      </c>
      <c r="B346" s="289" t="s">
        <v>1009</v>
      </c>
      <c r="C346" s="277">
        <f t="shared" ref="C346:L346" si="61">SUM(C347:C352)</f>
        <v>0</v>
      </c>
      <c r="D346" s="277">
        <f>SUM(D347:D352)</f>
        <v>0</v>
      </c>
      <c r="E346" s="277">
        <f t="shared" si="61"/>
        <v>0</v>
      </c>
      <c r="F346" s="277">
        <f t="shared" si="61"/>
        <v>0</v>
      </c>
      <c r="G346" s="277">
        <f t="shared" si="61"/>
        <v>0</v>
      </c>
      <c r="H346" s="277">
        <f t="shared" si="61"/>
        <v>0</v>
      </c>
      <c r="I346" s="277">
        <f t="shared" si="61"/>
        <v>0</v>
      </c>
      <c r="J346" s="277">
        <f t="shared" si="61"/>
        <v>0</v>
      </c>
      <c r="K346" s="277">
        <f t="shared" si="61"/>
        <v>0</v>
      </c>
      <c r="L346" s="277">
        <f t="shared" si="61"/>
        <v>0</v>
      </c>
      <c r="M346" s="277">
        <f t="shared" si="56"/>
        <v>0</v>
      </c>
    </row>
    <row r="347" spans="1:13" customFormat="1" ht="25.5" customHeight="1" x14ac:dyDescent="0.3">
      <c r="A347" s="298">
        <v>731</v>
      </c>
      <c r="B347" s="297" t="s">
        <v>1010</v>
      </c>
      <c r="C347" s="280">
        <v>0</v>
      </c>
      <c r="D347" s="280">
        <v>0</v>
      </c>
      <c r="E347" s="280">
        <v>0</v>
      </c>
      <c r="F347" s="280">
        <v>0</v>
      </c>
      <c r="G347" s="280">
        <v>0</v>
      </c>
      <c r="H347" s="280">
        <v>0</v>
      </c>
      <c r="I347" s="280">
        <v>0</v>
      </c>
      <c r="J347" s="280">
        <v>0</v>
      </c>
      <c r="K347" s="280">
        <v>0</v>
      </c>
      <c r="L347" s="280">
        <v>0</v>
      </c>
      <c r="M347" s="278">
        <f t="shared" si="56"/>
        <v>0</v>
      </c>
    </row>
    <row r="348" spans="1:13" customFormat="1" ht="28.8" x14ac:dyDescent="0.3">
      <c r="A348" s="298">
        <v>732</v>
      </c>
      <c r="B348" s="297" t="s">
        <v>1011</v>
      </c>
      <c r="C348" s="280">
        <v>0</v>
      </c>
      <c r="D348" s="280">
        <v>0</v>
      </c>
      <c r="E348" s="280">
        <v>0</v>
      </c>
      <c r="F348" s="280">
        <v>0</v>
      </c>
      <c r="G348" s="280">
        <v>0</v>
      </c>
      <c r="H348" s="280">
        <v>0</v>
      </c>
      <c r="I348" s="280">
        <v>0</v>
      </c>
      <c r="J348" s="280">
        <v>0</v>
      </c>
      <c r="K348" s="280">
        <v>0</v>
      </c>
      <c r="L348" s="280">
        <v>0</v>
      </c>
      <c r="M348" s="278">
        <f t="shared" si="56"/>
        <v>0</v>
      </c>
    </row>
    <row r="349" spans="1:13" customFormat="1" ht="28.8" x14ac:dyDescent="0.3">
      <c r="A349" s="298">
        <v>733</v>
      </c>
      <c r="B349" s="297" t="s">
        <v>1012</v>
      </c>
      <c r="C349" s="280">
        <v>0</v>
      </c>
      <c r="D349" s="280">
        <v>0</v>
      </c>
      <c r="E349" s="280">
        <v>0</v>
      </c>
      <c r="F349" s="280">
        <v>0</v>
      </c>
      <c r="G349" s="280">
        <v>0</v>
      </c>
      <c r="H349" s="280">
        <v>0</v>
      </c>
      <c r="I349" s="280">
        <v>0</v>
      </c>
      <c r="J349" s="280">
        <v>0</v>
      </c>
      <c r="K349" s="280">
        <v>0</v>
      </c>
      <c r="L349" s="280">
        <v>0</v>
      </c>
      <c r="M349" s="278">
        <f t="shared" si="56"/>
        <v>0</v>
      </c>
    </row>
    <row r="350" spans="1:13" customFormat="1" ht="28.8" x14ac:dyDescent="0.3">
      <c r="A350" s="298">
        <v>734</v>
      </c>
      <c r="B350" s="297" t="s">
        <v>1013</v>
      </c>
      <c r="C350" s="280">
        <v>0</v>
      </c>
      <c r="D350" s="280">
        <v>0</v>
      </c>
      <c r="E350" s="280">
        <v>0</v>
      </c>
      <c r="F350" s="280">
        <v>0</v>
      </c>
      <c r="G350" s="280">
        <v>0</v>
      </c>
      <c r="H350" s="280">
        <v>0</v>
      </c>
      <c r="I350" s="280">
        <v>0</v>
      </c>
      <c r="J350" s="280">
        <v>0</v>
      </c>
      <c r="K350" s="280">
        <v>0</v>
      </c>
      <c r="L350" s="280">
        <v>0</v>
      </c>
      <c r="M350" s="278">
        <f t="shared" si="56"/>
        <v>0</v>
      </c>
    </row>
    <row r="351" spans="1:13" customFormat="1" ht="28.8" x14ac:dyDescent="0.3">
      <c r="A351" s="298">
        <v>735</v>
      </c>
      <c r="B351" s="297" t="s">
        <v>1014</v>
      </c>
      <c r="C351" s="280">
        <v>0</v>
      </c>
      <c r="D351" s="280">
        <v>0</v>
      </c>
      <c r="E351" s="280">
        <v>0</v>
      </c>
      <c r="F351" s="280">
        <v>0</v>
      </c>
      <c r="G351" s="280">
        <v>0</v>
      </c>
      <c r="H351" s="280">
        <v>0</v>
      </c>
      <c r="I351" s="280">
        <v>0</v>
      </c>
      <c r="J351" s="280">
        <v>0</v>
      </c>
      <c r="K351" s="280">
        <v>0</v>
      </c>
      <c r="L351" s="280">
        <v>0</v>
      </c>
      <c r="M351" s="278">
        <f t="shared" si="56"/>
        <v>0</v>
      </c>
    </row>
    <row r="352" spans="1:13" customFormat="1" ht="25.5" customHeight="1" x14ac:dyDescent="0.3">
      <c r="A352" s="298">
        <v>739</v>
      </c>
      <c r="B352" s="297" t="s">
        <v>1015</v>
      </c>
      <c r="C352" s="280">
        <v>0</v>
      </c>
      <c r="D352" s="280">
        <v>0</v>
      </c>
      <c r="E352" s="280">
        <v>0</v>
      </c>
      <c r="F352" s="280">
        <v>0</v>
      </c>
      <c r="G352" s="280">
        <v>0</v>
      </c>
      <c r="H352" s="280">
        <v>0</v>
      </c>
      <c r="I352" s="280">
        <v>0</v>
      </c>
      <c r="J352" s="280">
        <v>0</v>
      </c>
      <c r="K352" s="280">
        <v>0</v>
      </c>
      <c r="L352" s="280">
        <v>0</v>
      </c>
      <c r="M352" s="278">
        <f t="shared" si="56"/>
        <v>0</v>
      </c>
    </row>
    <row r="353" spans="1:13" customFormat="1" ht="25.5" customHeight="1" x14ac:dyDescent="0.3">
      <c r="A353" s="288">
        <v>7400</v>
      </c>
      <c r="B353" s="289" t="s">
        <v>1016</v>
      </c>
      <c r="C353" s="277">
        <f t="shared" ref="C353:L353" si="62">SUM(C354:C362)</f>
        <v>0</v>
      </c>
      <c r="D353" s="277">
        <f>SUM(D354:D362)</f>
        <v>0</v>
      </c>
      <c r="E353" s="277">
        <f t="shared" si="62"/>
        <v>0</v>
      </c>
      <c r="F353" s="277">
        <f t="shared" si="62"/>
        <v>0</v>
      </c>
      <c r="G353" s="277">
        <f t="shared" si="62"/>
        <v>0</v>
      </c>
      <c r="H353" s="277">
        <f t="shared" si="62"/>
        <v>0</v>
      </c>
      <c r="I353" s="277">
        <f t="shared" si="62"/>
        <v>0</v>
      </c>
      <c r="J353" s="277">
        <f t="shared" si="62"/>
        <v>0</v>
      </c>
      <c r="K353" s="277">
        <f t="shared" si="62"/>
        <v>0</v>
      </c>
      <c r="L353" s="277">
        <f t="shared" si="62"/>
        <v>0</v>
      </c>
      <c r="M353" s="277">
        <f t="shared" si="56"/>
        <v>0</v>
      </c>
    </row>
    <row r="354" spans="1:13" customFormat="1" ht="27.6" x14ac:dyDescent="0.3">
      <c r="A354" s="298">
        <v>741</v>
      </c>
      <c r="B354" s="295" t="s">
        <v>1017</v>
      </c>
      <c r="C354" s="279">
        <v>0</v>
      </c>
      <c r="D354" s="279">
        <v>0</v>
      </c>
      <c r="E354" s="279">
        <v>0</v>
      </c>
      <c r="F354" s="279">
        <v>0</v>
      </c>
      <c r="G354" s="279">
        <v>0</v>
      </c>
      <c r="H354" s="279">
        <v>0</v>
      </c>
      <c r="I354" s="279">
        <v>0</v>
      </c>
      <c r="J354" s="279">
        <v>0</v>
      </c>
      <c r="K354" s="279">
        <v>0</v>
      </c>
      <c r="L354" s="279">
        <v>0</v>
      </c>
      <c r="M354" s="278">
        <f t="shared" si="56"/>
        <v>0</v>
      </c>
    </row>
    <row r="355" spans="1:13" customFormat="1" ht="27.6" x14ac:dyDescent="0.3">
      <c r="A355" s="298">
        <v>742</v>
      </c>
      <c r="B355" s="295" t="s">
        <v>1018</v>
      </c>
      <c r="C355" s="279">
        <v>0</v>
      </c>
      <c r="D355" s="279">
        <v>0</v>
      </c>
      <c r="E355" s="279">
        <v>0</v>
      </c>
      <c r="F355" s="279">
        <v>0</v>
      </c>
      <c r="G355" s="279">
        <v>0</v>
      </c>
      <c r="H355" s="279">
        <v>0</v>
      </c>
      <c r="I355" s="279">
        <v>0</v>
      </c>
      <c r="J355" s="279">
        <v>0</v>
      </c>
      <c r="K355" s="279">
        <v>0</v>
      </c>
      <c r="L355" s="279">
        <v>0</v>
      </c>
      <c r="M355" s="278">
        <f t="shared" si="56"/>
        <v>0</v>
      </c>
    </row>
    <row r="356" spans="1:13" customFormat="1" ht="27.6" x14ac:dyDescent="0.3">
      <c r="A356" s="298">
        <v>743</v>
      </c>
      <c r="B356" s="295" t="s">
        <v>1019</v>
      </c>
      <c r="C356" s="279">
        <v>0</v>
      </c>
      <c r="D356" s="279">
        <v>0</v>
      </c>
      <c r="E356" s="279">
        <v>0</v>
      </c>
      <c r="F356" s="279">
        <v>0</v>
      </c>
      <c r="G356" s="279">
        <v>0</v>
      </c>
      <c r="H356" s="279">
        <v>0</v>
      </c>
      <c r="I356" s="279">
        <v>0</v>
      </c>
      <c r="J356" s="279">
        <v>0</v>
      </c>
      <c r="K356" s="279">
        <v>0</v>
      </c>
      <c r="L356" s="279">
        <v>0</v>
      </c>
      <c r="M356" s="278">
        <f t="shared" si="56"/>
        <v>0</v>
      </c>
    </row>
    <row r="357" spans="1:13" customFormat="1" ht="27.6" x14ac:dyDescent="0.3">
      <c r="A357" s="298">
        <v>744</v>
      </c>
      <c r="B357" s="295" t="s">
        <v>1020</v>
      </c>
      <c r="C357" s="279">
        <v>0</v>
      </c>
      <c r="D357" s="279">
        <v>0</v>
      </c>
      <c r="E357" s="279">
        <v>0</v>
      </c>
      <c r="F357" s="279">
        <v>0</v>
      </c>
      <c r="G357" s="279">
        <v>0</v>
      </c>
      <c r="H357" s="279">
        <v>0</v>
      </c>
      <c r="I357" s="279">
        <v>0</v>
      </c>
      <c r="J357" s="279">
        <v>0</v>
      </c>
      <c r="K357" s="279">
        <v>0</v>
      </c>
      <c r="L357" s="279">
        <v>0</v>
      </c>
      <c r="M357" s="278">
        <f t="shared" si="56"/>
        <v>0</v>
      </c>
    </row>
    <row r="358" spans="1:13" customFormat="1" ht="27.6" x14ac:dyDescent="0.3">
      <c r="A358" s="298">
        <v>745</v>
      </c>
      <c r="B358" s="295" t="s">
        <v>1021</v>
      </c>
      <c r="C358" s="279">
        <v>0</v>
      </c>
      <c r="D358" s="279">
        <v>0</v>
      </c>
      <c r="E358" s="279">
        <v>0</v>
      </c>
      <c r="F358" s="279">
        <v>0</v>
      </c>
      <c r="G358" s="279">
        <v>0</v>
      </c>
      <c r="H358" s="279">
        <v>0</v>
      </c>
      <c r="I358" s="279">
        <v>0</v>
      </c>
      <c r="J358" s="279">
        <v>0</v>
      </c>
      <c r="K358" s="279">
        <v>0</v>
      </c>
      <c r="L358" s="279">
        <v>0</v>
      </c>
      <c r="M358" s="278">
        <f t="shared" si="56"/>
        <v>0</v>
      </c>
    </row>
    <row r="359" spans="1:13" customFormat="1" ht="27.6" x14ac:dyDescent="0.3">
      <c r="A359" s="298">
        <v>746</v>
      </c>
      <c r="B359" s="295" t="s">
        <v>1022</v>
      </c>
      <c r="C359" s="279">
        <v>0</v>
      </c>
      <c r="D359" s="279">
        <v>0</v>
      </c>
      <c r="E359" s="279">
        <v>0</v>
      </c>
      <c r="F359" s="279">
        <v>0</v>
      </c>
      <c r="G359" s="279">
        <v>0</v>
      </c>
      <c r="H359" s="279">
        <v>0</v>
      </c>
      <c r="I359" s="279">
        <v>0</v>
      </c>
      <c r="J359" s="279">
        <v>0</v>
      </c>
      <c r="K359" s="279">
        <v>0</v>
      </c>
      <c r="L359" s="279">
        <v>0</v>
      </c>
      <c r="M359" s="278">
        <f t="shared" si="56"/>
        <v>0</v>
      </c>
    </row>
    <row r="360" spans="1:13" customFormat="1" ht="27.6" x14ac:dyDescent="0.3">
      <c r="A360" s="298">
        <v>747</v>
      </c>
      <c r="B360" s="295" t="s">
        <v>1023</v>
      </c>
      <c r="C360" s="279">
        <v>0</v>
      </c>
      <c r="D360" s="279">
        <v>0</v>
      </c>
      <c r="E360" s="279">
        <v>0</v>
      </c>
      <c r="F360" s="279">
        <v>0</v>
      </c>
      <c r="G360" s="279">
        <v>0</v>
      </c>
      <c r="H360" s="279">
        <v>0</v>
      </c>
      <c r="I360" s="279">
        <v>0</v>
      </c>
      <c r="J360" s="279">
        <v>0</v>
      </c>
      <c r="K360" s="279">
        <v>0</v>
      </c>
      <c r="L360" s="279">
        <v>0</v>
      </c>
      <c r="M360" s="278">
        <f t="shared" si="56"/>
        <v>0</v>
      </c>
    </row>
    <row r="361" spans="1:13" customFormat="1" ht="27.6" x14ac:dyDescent="0.3">
      <c r="A361" s="298">
        <v>748</v>
      </c>
      <c r="B361" s="295" t="s">
        <v>1024</v>
      </c>
      <c r="C361" s="279">
        <v>0</v>
      </c>
      <c r="D361" s="279">
        <v>0</v>
      </c>
      <c r="E361" s="279">
        <v>0</v>
      </c>
      <c r="F361" s="279">
        <v>0</v>
      </c>
      <c r="G361" s="279">
        <v>0</v>
      </c>
      <c r="H361" s="279">
        <v>0</v>
      </c>
      <c r="I361" s="279">
        <v>0</v>
      </c>
      <c r="J361" s="279">
        <v>0</v>
      </c>
      <c r="K361" s="279">
        <v>0</v>
      </c>
      <c r="L361" s="279">
        <v>0</v>
      </c>
      <c r="M361" s="278">
        <f t="shared" si="56"/>
        <v>0</v>
      </c>
    </row>
    <row r="362" spans="1:13" customFormat="1" ht="27.6" x14ac:dyDescent="0.3">
      <c r="A362" s="298">
        <v>749</v>
      </c>
      <c r="B362" s="295" t="s">
        <v>1025</v>
      </c>
      <c r="C362" s="279">
        <v>0</v>
      </c>
      <c r="D362" s="279">
        <v>0</v>
      </c>
      <c r="E362" s="279">
        <v>0</v>
      </c>
      <c r="F362" s="279">
        <v>0</v>
      </c>
      <c r="G362" s="279">
        <v>0</v>
      </c>
      <c r="H362" s="279">
        <v>0</v>
      </c>
      <c r="I362" s="279">
        <v>0</v>
      </c>
      <c r="J362" s="279">
        <v>0</v>
      </c>
      <c r="K362" s="279">
        <v>0</v>
      </c>
      <c r="L362" s="279">
        <v>0</v>
      </c>
      <c r="M362" s="278">
        <f t="shared" si="56"/>
        <v>0</v>
      </c>
    </row>
    <row r="363" spans="1:13" customFormat="1" ht="28.8" x14ac:dyDescent="0.3">
      <c r="A363" s="288">
        <v>7500</v>
      </c>
      <c r="B363" s="289" t="s">
        <v>1026</v>
      </c>
      <c r="C363" s="277">
        <f t="shared" ref="C363:L363" si="63">SUM(C364:C372)</f>
        <v>0</v>
      </c>
      <c r="D363" s="277">
        <f>SUM(D364:D372)</f>
        <v>0</v>
      </c>
      <c r="E363" s="277">
        <f t="shared" si="63"/>
        <v>0</v>
      </c>
      <c r="F363" s="277">
        <f t="shared" si="63"/>
        <v>0</v>
      </c>
      <c r="G363" s="277">
        <f t="shared" si="63"/>
        <v>0</v>
      </c>
      <c r="H363" s="277">
        <f t="shared" si="63"/>
        <v>0</v>
      </c>
      <c r="I363" s="277">
        <f t="shared" si="63"/>
        <v>0</v>
      </c>
      <c r="J363" s="277">
        <f t="shared" si="63"/>
        <v>0</v>
      </c>
      <c r="K363" s="277">
        <f t="shared" si="63"/>
        <v>0</v>
      </c>
      <c r="L363" s="277">
        <f t="shared" si="63"/>
        <v>0</v>
      </c>
      <c r="M363" s="277">
        <f t="shared" si="56"/>
        <v>0</v>
      </c>
    </row>
    <row r="364" spans="1:13" customFormat="1" ht="25.5" customHeight="1" x14ac:dyDescent="0.3">
      <c r="A364" s="298">
        <v>751</v>
      </c>
      <c r="B364" s="295" t="s">
        <v>1027</v>
      </c>
      <c r="C364" s="279">
        <v>0</v>
      </c>
      <c r="D364" s="279">
        <v>0</v>
      </c>
      <c r="E364" s="279">
        <v>0</v>
      </c>
      <c r="F364" s="279">
        <v>0</v>
      </c>
      <c r="G364" s="279">
        <v>0</v>
      </c>
      <c r="H364" s="279">
        <v>0</v>
      </c>
      <c r="I364" s="279">
        <v>0</v>
      </c>
      <c r="J364" s="279">
        <v>0</v>
      </c>
      <c r="K364" s="279">
        <v>0</v>
      </c>
      <c r="L364" s="279">
        <v>0</v>
      </c>
      <c r="M364" s="278">
        <f t="shared" si="56"/>
        <v>0</v>
      </c>
    </row>
    <row r="365" spans="1:13" customFormat="1" ht="25.5" customHeight="1" x14ac:dyDescent="0.3">
      <c r="A365" s="298">
        <v>752</v>
      </c>
      <c r="B365" s="295" t="s">
        <v>1028</v>
      </c>
      <c r="C365" s="279">
        <v>0</v>
      </c>
      <c r="D365" s="279">
        <v>0</v>
      </c>
      <c r="E365" s="279">
        <v>0</v>
      </c>
      <c r="F365" s="279">
        <v>0</v>
      </c>
      <c r="G365" s="279">
        <v>0</v>
      </c>
      <c r="H365" s="279">
        <v>0</v>
      </c>
      <c r="I365" s="279">
        <v>0</v>
      </c>
      <c r="J365" s="279">
        <v>0</v>
      </c>
      <c r="K365" s="279">
        <v>0</v>
      </c>
      <c r="L365" s="279">
        <v>0</v>
      </c>
      <c r="M365" s="278">
        <f t="shared" si="56"/>
        <v>0</v>
      </c>
    </row>
    <row r="366" spans="1:13" customFormat="1" ht="25.5" customHeight="1" x14ac:dyDescent="0.3">
      <c r="A366" s="298">
        <v>753</v>
      </c>
      <c r="B366" s="295" t="s">
        <v>1029</v>
      </c>
      <c r="C366" s="279">
        <v>0</v>
      </c>
      <c r="D366" s="279">
        <v>0</v>
      </c>
      <c r="E366" s="279">
        <v>0</v>
      </c>
      <c r="F366" s="279">
        <v>0</v>
      </c>
      <c r="G366" s="279">
        <v>0</v>
      </c>
      <c r="H366" s="279">
        <v>0</v>
      </c>
      <c r="I366" s="279">
        <v>0</v>
      </c>
      <c r="J366" s="279">
        <v>0</v>
      </c>
      <c r="K366" s="279">
        <v>0</v>
      </c>
      <c r="L366" s="279">
        <v>0</v>
      </c>
      <c r="M366" s="278">
        <f t="shared" si="56"/>
        <v>0</v>
      </c>
    </row>
    <row r="367" spans="1:13" customFormat="1" ht="27.6" x14ac:dyDescent="0.3">
      <c r="A367" s="298">
        <v>754</v>
      </c>
      <c r="B367" s="295" t="s">
        <v>1030</v>
      </c>
      <c r="C367" s="279">
        <v>0</v>
      </c>
      <c r="D367" s="279">
        <v>0</v>
      </c>
      <c r="E367" s="279">
        <v>0</v>
      </c>
      <c r="F367" s="279">
        <v>0</v>
      </c>
      <c r="G367" s="279">
        <v>0</v>
      </c>
      <c r="H367" s="279">
        <v>0</v>
      </c>
      <c r="I367" s="279">
        <v>0</v>
      </c>
      <c r="J367" s="279">
        <v>0</v>
      </c>
      <c r="K367" s="279">
        <v>0</v>
      </c>
      <c r="L367" s="279">
        <v>0</v>
      </c>
      <c r="M367" s="278">
        <f t="shared" si="56"/>
        <v>0</v>
      </c>
    </row>
    <row r="368" spans="1:13" customFormat="1" ht="14.4" x14ac:dyDescent="0.3">
      <c r="A368" s="298">
        <v>755</v>
      </c>
      <c r="B368" s="295" t="s">
        <v>1031</v>
      </c>
      <c r="C368" s="279">
        <v>0</v>
      </c>
      <c r="D368" s="279">
        <v>0</v>
      </c>
      <c r="E368" s="279">
        <v>0</v>
      </c>
      <c r="F368" s="279">
        <v>0</v>
      </c>
      <c r="G368" s="279">
        <v>0</v>
      </c>
      <c r="H368" s="279">
        <v>0</v>
      </c>
      <c r="I368" s="279">
        <v>0</v>
      </c>
      <c r="J368" s="279">
        <v>0</v>
      </c>
      <c r="K368" s="279">
        <v>0</v>
      </c>
      <c r="L368" s="279">
        <v>0</v>
      </c>
      <c r="M368" s="278">
        <f t="shared" si="56"/>
        <v>0</v>
      </c>
    </row>
    <row r="369" spans="1:13" customFormat="1" ht="25.5" customHeight="1" x14ac:dyDescent="0.3">
      <c r="A369" s="298">
        <v>756</v>
      </c>
      <c r="B369" s="295" t="s">
        <v>1032</v>
      </c>
      <c r="C369" s="279">
        <v>0</v>
      </c>
      <c r="D369" s="279">
        <v>0</v>
      </c>
      <c r="E369" s="279">
        <v>0</v>
      </c>
      <c r="F369" s="279">
        <v>0</v>
      </c>
      <c r="G369" s="279">
        <v>0</v>
      </c>
      <c r="H369" s="279">
        <v>0</v>
      </c>
      <c r="I369" s="279">
        <v>0</v>
      </c>
      <c r="J369" s="279">
        <v>0</v>
      </c>
      <c r="K369" s="279">
        <v>0</v>
      </c>
      <c r="L369" s="279">
        <v>0</v>
      </c>
      <c r="M369" s="278">
        <f t="shared" si="56"/>
        <v>0</v>
      </c>
    </row>
    <row r="370" spans="1:13" customFormat="1" ht="25.5" customHeight="1" x14ac:dyDescent="0.3">
      <c r="A370" s="298">
        <v>757</v>
      </c>
      <c r="B370" s="295" t="s">
        <v>1033</v>
      </c>
      <c r="C370" s="279">
        <v>0</v>
      </c>
      <c r="D370" s="279">
        <v>0</v>
      </c>
      <c r="E370" s="279">
        <v>0</v>
      </c>
      <c r="F370" s="279">
        <v>0</v>
      </c>
      <c r="G370" s="279">
        <v>0</v>
      </c>
      <c r="H370" s="279">
        <v>0</v>
      </c>
      <c r="I370" s="279">
        <v>0</v>
      </c>
      <c r="J370" s="279">
        <v>0</v>
      </c>
      <c r="K370" s="279">
        <v>0</v>
      </c>
      <c r="L370" s="279">
        <v>0</v>
      </c>
      <c r="M370" s="278">
        <f t="shared" si="56"/>
        <v>0</v>
      </c>
    </row>
    <row r="371" spans="1:13" customFormat="1" ht="25.5" customHeight="1" x14ac:dyDescent="0.3">
      <c r="A371" s="298">
        <v>758</v>
      </c>
      <c r="B371" s="295" t="s">
        <v>1034</v>
      </c>
      <c r="C371" s="279">
        <v>0</v>
      </c>
      <c r="D371" s="279">
        <v>0</v>
      </c>
      <c r="E371" s="279">
        <v>0</v>
      </c>
      <c r="F371" s="279">
        <v>0</v>
      </c>
      <c r="G371" s="279">
        <v>0</v>
      </c>
      <c r="H371" s="279">
        <v>0</v>
      </c>
      <c r="I371" s="279">
        <v>0</v>
      </c>
      <c r="J371" s="279">
        <v>0</v>
      </c>
      <c r="K371" s="279">
        <v>0</v>
      </c>
      <c r="L371" s="279">
        <v>0</v>
      </c>
      <c r="M371" s="278">
        <f t="shared" si="56"/>
        <v>0</v>
      </c>
    </row>
    <row r="372" spans="1:13" customFormat="1" ht="25.5" customHeight="1" x14ac:dyDescent="0.3">
      <c r="A372" s="298">
        <v>759</v>
      </c>
      <c r="B372" s="295" t="s">
        <v>1035</v>
      </c>
      <c r="C372" s="279">
        <v>0</v>
      </c>
      <c r="D372" s="279">
        <v>0</v>
      </c>
      <c r="E372" s="279">
        <v>0</v>
      </c>
      <c r="F372" s="279">
        <v>0</v>
      </c>
      <c r="G372" s="279">
        <v>0</v>
      </c>
      <c r="H372" s="279">
        <v>0</v>
      </c>
      <c r="I372" s="279">
        <v>0</v>
      </c>
      <c r="J372" s="279">
        <v>0</v>
      </c>
      <c r="K372" s="279">
        <v>0</v>
      </c>
      <c r="L372" s="279">
        <v>0</v>
      </c>
      <c r="M372" s="278">
        <f t="shared" si="56"/>
        <v>0</v>
      </c>
    </row>
    <row r="373" spans="1:13" customFormat="1" ht="25.5" customHeight="1" x14ac:dyDescent="0.3">
      <c r="A373" s="288">
        <v>7600</v>
      </c>
      <c r="B373" s="289" t="s">
        <v>1036</v>
      </c>
      <c r="C373" s="277">
        <f t="shared" ref="C373:L373" si="64">SUM(C374:C375)</f>
        <v>0</v>
      </c>
      <c r="D373" s="277">
        <f>SUM(D374:D375)</f>
        <v>0</v>
      </c>
      <c r="E373" s="277">
        <f t="shared" si="64"/>
        <v>0</v>
      </c>
      <c r="F373" s="277">
        <f t="shared" si="64"/>
        <v>0</v>
      </c>
      <c r="G373" s="277">
        <f t="shared" si="64"/>
        <v>0</v>
      </c>
      <c r="H373" s="277">
        <f t="shared" si="64"/>
        <v>0</v>
      </c>
      <c r="I373" s="277">
        <f t="shared" si="64"/>
        <v>0</v>
      </c>
      <c r="J373" s="277">
        <f t="shared" si="64"/>
        <v>0</v>
      </c>
      <c r="K373" s="277">
        <f t="shared" si="64"/>
        <v>0</v>
      </c>
      <c r="L373" s="277">
        <f t="shared" si="64"/>
        <v>0</v>
      </c>
      <c r="M373" s="277">
        <f t="shared" si="56"/>
        <v>0</v>
      </c>
    </row>
    <row r="374" spans="1:13" customFormat="1" ht="25.5" customHeight="1" x14ac:dyDescent="0.3">
      <c r="A374" s="298">
        <v>761</v>
      </c>
      <c r="B374" s="295" t="s">
        <v>1037</v>
      </c>
      <c r="C374" s="279">
        <v>0</v>
      </c>
      <c r="D374" s="279">
        <v>0</v>
      </c>
      <c r="E374" s="279">
        <v>0</v>
      </c>
      <c r="F374" s="279">
        <v>0</v>
      </c>
      <c r="G374" s="279">
        <v>0</v>
      </c>
      <c r="H374" s="279">
        <v>0</v>
      </c>
      <c r="I374" s="279">
        <v>0</v>
      </c>
      <c r="J374" s="279">
        <v>0</v>
      </c>
      <c r="K374" s="279">
        <v>0</v>
      </c>
      <c r="L374" s="279">
        <v>0</v>
      </c>
      <c r="M374" s="278">
        <f t="shared" si="56"/>
        <v>0</v>
      </c>
    </row>
    <row r="375" spans="1:13" customFormat="1" ht="25.5" customHeight="1" x14ac:dyDescent="0.3">
      <c r="A375" s="298">
        <v>762</v>
      </c>
      <c r="B375" s="295" t="s">
        <v>1038</v>
      </c>
      <c r="C375" s="279">
        <v>0</v>
      </c>
      <c r="D375" s="279">
        <v>0</v>
      </c>
      <c r="E375" s="279">
        <v>0</v>
      </c>
      <c r="F375" s="279">
        <v>0</v>
      </c>
      <c r="G375" s="279">
        <v>0</v>
      </c>
      <c r="H375" s="279">
        <v>0</v>
      </c>
      <c r="I375" s="279">
        <v>0</v>
      </c>
      <c r="J375" s="279">
        <v>0</v>
      </c>
      <c r="K375" s="279">
        <v>0</v>
      </c>
      <c r="L375" s="279">
        <v>0</v>
      </c>
      <c r="M375" s="278">
        <f t="shared" si="56"/>
        <v>0</v>
      </c>
    </row>
    <row r="376" spans="1:13" customFormat="1" ht="28.8" x14ac:dyDescent="0.3">
      <c r="A376" s="288">
        <v>7900</v>
      </c>
      <c r="B376" s="289" t="s">
        <v>1039</v>
      </c>
      <c r="C376" s="277">
        <f t="shared" ref="C376:L376" si="65">SUM(C377:C379)</f>
        <v>0</v>
      </c>
      <c r="D376" s="277">
        <f>SUM(D377:D379)</f>
        <v>0</v>
      </c>
      <c r="E376" s="277">
        <f t="shared" si="65"/>
        <v>0</v>
      </c>
      <c r="F376" s="277">
        <f t="shared" si="65"/>
        <v>0</v>
      </c>
      <c r="G376" s="277">
        <f t="shared" si="65"/>
        <v>0</v>
      </c>
      <c r="H376" s="277">
        <f t="shared" si="65"/>
        <v>0</v>
      </c>
      <c r="I376" s="277">
        <f t="shared" si="65"/>
        <v>0</v>
      </c>
      <c r="J376" s="277">
        <f t="shared" si="65"/>
        <v>0</v>
      </c>
      <c r="K376" s="277">
        <f t="shared" si="65"/>
        <v>0</v>
      </c>
      <c r="L376" s="277">
        <f t="shared" si="65"/>
        <v>0</v>
      </c>
      <c r="M376" s="277">
        <f t="shared" si="56"/>
        <v>0</v>
      </c>
    </row>
    <row r="377" spans="1:13" customFormat="1" ht="25.5" customHeight="1" x14ac:dyDescent="0.3">
      <c r="A377" s="298">
        <v>791</v>
      </c>
      <c r="B377" s="295" t="s">
        <v>1040</v>
      </c>
      <c r="C377" s="280">
        <v>0</v>
      </c>
      <c r="D377" s="280">
        <v>0</v>
      </c>
      <c r="E377" s="280">
        <v>0</v>
      </c>
      <c r="F377" s="280">
        <v>0</v>
      </c>
      <c r="G377" s="280">
        <v>0</v>
      </c>
      <c r="H377" s="280">
        <v>0</v>
      </c>
      <c r="I377" s="280">
        <v>0</v>
      </c>
      <c r="J377" s="280">
        <v>0</v>
      </c>
      <c r="K377" s="280">
        <v>0</v>
      </c>
      <c r="L377" s="280">
        <v>0</v>
      </c>
      <c r="M377" s="278">
        <f t="shared" si="56"/>
        <v>0</v>
      </c>
    </row>
    <row r="378" spans="1:13" customFormat="1" ht="25.5" customHeight="1" x14ac:dyDescent="0.3">
      <c r="A378" s="298">
        <v>792</v>
      </c>
      <c r="B378" s="295" t="s">
        <v>1041</v>
      </c>
      <c r="C378" s="280">
        <v>0</v>
      </c>
      <c r="D378" s="280">
        <v>0</v>
      </c>
      <c r="E378" s="280">
        <v>0</v>
      </c>
      <c r="F378" s="280">
        <v>0</v>
      </c>
      <c r="G378" s="280">
        <v>0</v>
      </c>
      <c r="H378" s="280">
        <v>0</v>
      </c>
      <c r="I378" s="280">
        <v>0</v>
      </c>
      <c r="J378" s="280">
        <v>0</v>
      </c>
      <c r="K378" s="280">
        <v>0</v>
      </c>
      <c r="L378" s="280">
        <v>0</v>
      </c>
      <c r="M378" s="278">
        <f t="shared" si="56"/>
        <v>0</v>
      </c>
    </row>
    <row r="379" spans="1:13" customFormat="1" ht="25.5" customHeight="1" x14ac:dyDescent="0.3">
      <c r="A379" s="298">
        <v>799</v>
      </c>
      <c r="B379" s="295" t="s">
        <v>1042</v>
      </c>
      <c r="C379" s="280">
        <v>0</v>
      </c>
      <c r="D379" s="280">
        <v>0</v>
      </c>
      <c r="E379" s="280">
        <v>0</v>
      </c>
      <c r="F379" s="280">
        <v>0</v>
      </c>
      <c r="G379" s="280">
        <v>0</v>
      </c>
      <c r="H379" s="280">
        <v>0</v>
      </c>
      <c r="I379" s="280">
        <v>0</v>
      </c>
      <c r="J379" s="280">
        <v>0</v>
      </c>
      <c r="K379" s="280">
        <v>0</v>
      </c>
      <c r="L379" s="280">
        <v>0</v>
      </c>
      <c r="M379" s="278">
        <f t="shared" si="56"/>
        <v>0</v>
      </c>
    </row>
    <row r="380" spans="1:13" s="134" customFormat="1" ht="25.5" customHeight="1" x14ac:dyDescent="0.3">
      <c r="A380" s="286">
        <v>8000</v>
      </c>
      <c r="B380" s="287" t="s">
        <v>90</v>
      </c>
      <c r="C380" s="276">
        <f t="shared" ref="C380:L380" si="66">C381+C388+C394</f>
        <v>0</v>
      </c>
      <c r="D380" s="276">
        <f>D381+D388+D394</f>
        <v>0</v>
      </c>
      <c r="E380" s="276">
        <f t="shared" si="66"/>
        <v>0</v>
      </c>
      <c r="F380" s="276">
        <f t="shared" si="66"/>
        <v>0</v>
      </c>
      <c r="G380" s="276">
        <f t="shared" si="66"/>
        <v>0</v>
      </c>
      <c r="H380" s="276">
        <f t="shared" si="66"/>
        <v>0</v>
      </c>
      <c r="I380" s="276">
        <f t="shared" si="66"/>
        <v>0</v>
      </c>
      <c r="J380" s="276">
        <f t="shared" si="66"/>
        <v>0</v>
      </c>
      <c r="K380" s="276">
        <f t="shared" si="66"/>
        <v>0</v>
      </c>
      <c r="L380" s="276">
        <f t="shared" si="66"/>
        <v>0</v>
      </c>
      <c r="M380" s="276">
        <f t="shared" si="56"/>
        <v>0</v>
      </c>
    </row>
    <row r="381" spans="1:13" customFormat="1" ht="25.5" customHeight="1" x14ac:dyDescent="0.3">
      <c r="A381" s="288">
        <v>8100</v>
      </c>
      <c r="B381" s="289" t="s">
        <v>201</v>
      </c>
      <c r="C381" s="277">
        <f>SUM(C382:C387)</f>
        <v>0</v>
      </c>
      <c r="D381" s="277">
        <f>SUM(D382:D387)</f>
        <v>0</v>
      </c>
      <c r="E381" s="277">
        <f t="shared" ref="E381:L381" si="67">SUM(E382:E387)</f>
        <v>0</v>
      </c>
      <c r="F381" s="277">
        <f t="shared" si="67"/>
        <v>0</v>
      </c>
      <c r="G381" s="277">
        <f t="shared" si="67"/>
        <v>0</v>
      </c>
      <c r="H381" s="277">
        <f t="shared" si="67"/>
        <v>0</v>
      </c>
      <c r="I381" s="277">
        <f t="shared" si="67"/>
        <v>0</v>
      </c>
      <c r="J381" s="277">
        <f t="shared" si="67"/>
        <v>0</v>
      </c>
      <c r="K381" s="277">
        <f t="shared" si="67"/>
        <v>0</v>
      </c>
      <c r="L381" s="277">
        <f t="shared" si="67"/>
        <v>0</v>
      </c>
      <c r="M381" s="277">
        <f t="shared" si="56"/>
        <v>0</v>
      </c>
    </row>
    <row r="382" spans="1:13" customFormat="1" ht="25.5" customHeight="1" x14ac:dyDescent="0.3">
      <c r="A382" s="298">
        <v>811</v>
      </c>
      <c r="B382" s="295" t="s">
        <v>1043</v>
      </c>
      <c r="C382" s="279">
        <v>0</v>
      </c>
      <c r="D382" s="279">
        <v>0</v>
      </c>
      <c r="E382" s="279">
        <v>0</v>
      </c>
      <c r="F382" s="279">
        <v>0</v>
      </c>
      <c r="G382" s="279">
        <v>0</v>
      </c>
      <c r="H382" s="279">
        <v>0</v>
      </c>
      <c r="I382" s="279">
        <v>0</v>
      </c>
      <c r="J382" s="279">
        <v>0</v>
      </c>
      <c r="K382" s="279">
        <v>0</v>
      </c>
      <c r="L382" s="279">
        <v>0</v>
      </c>
      <c r="M382" s="278">
        <f t="shared" si="56"/>
        <v>0</v>
      </c>
    </row>
    <row r="383" spans="1:13" customFormat="1" ht="25.5" customHeight="1" x14ac:dyDescent="0.3">
      <c r="A383" s="298">
        <v>812</v>
      </c>
      <c r="B383" s="295" t="s">
        <v>1044</v>
      </c>
      <c r="C383" s="279">
        <v>0</v>
      </c>
      <c r="D383" s="279">
        <v>0</v>
      </c>
      <c r="E383" s="279">
        <v>0</v>
      </c>
      <c r="F383" s="279">
        <v>0</v>
      </c>
      <c r="G383" s="279">
        <v>0</v>
      </c>
      <c r="H383" s="279">
        <v>0</v>
      </c>
      <c r="I383" s="279">
        <v>0</v>
      </c>
      <c r="J383" s="279">
        <v>0</v>
      </c>
      <c r="K383" s="279">
        <v>0</v>
      </c>
      <c r="L383" s="279">
        <v>0</v>
      </c>
      <c r="M383" s="278">
        <f t="shared" si="56"/>
        <v>0</v>
      </c>
    </row>
    <row r="384" spans="1:13" customFormat="1" ht="25.5" customHeight="1" x14ac:dyDescent="0.3">
      <c r="A384" s="298">
        <v>813</v>
      </c>
      <c r="B384" s="295" t="s">
        <v>1045</v>
      </c>
      <c r="C384" s="279">
        <v>0</v>
      </c>
      <c r="D384" s="279">
        <v>0</v>
      </c>
      <c r="E384" s="279">
        <v>0</v>
      </c>
      <c r="F384" s="279">
        <v>0</v>
      </c>
      <c r="G384" s="279">
        <v>0</v>
      </c>
      <c r="H384" s="279">
        <v>0</v>
      </c>
      <c r="I384" s="279">
        <v>0</v>
      </c>
      <c r="J384" s="279">
        <v>0</v>
      </c>
      <c r="K384" s="279">
        <v>0</v>
      </c>
      <c r="L384" s="279">
        <v>0</v>
      </c>
      <c r="M384" s="278">
        <f t="shared" si="56"/>
        <v>0</v>
      </c>
    </row>
    <row r="385" spans="1:13" customFormat="1" ht="27.6" x14ac:dyDescent="0.3">
      <c r="A385" s="298">
        <v>814</v>
      </c>
      <c r="B385" s="295" t="s">
        <v>1046</v>
      </c>
      <c r="C385" s="279">
        <v>0</v>
      </c>
      <c r="D385" s="279">
        <v>0</v>
      </c>
      <c r="E385" s="279">
        <v>0</v>
      </c>
      <c r="F385" s="279">
        <v>0</v>
      </c>
      <c r="G385" s="279">
        <v>0</v>
      </c>
      <c r="H385" s="279">
        <v>0</v>
      </c>
      <c r="I385" s="279">
        <v>0</v>
      </c>
      <c r="J385" s="279">
        <v>0</v>
      </c>
      <c r="K385" s="279">
        <v>0</v>
      </c>
      <c r="L385" s="279">
        <v>0</v>
      </c>
      <c r="M385" s="278">
        <f t="shared" si="56"/>
        <v>0</v>
      </c>
    </row>
    <row r="386" spans="1:13" customFormat="1" ht="25.5" customHeight="1" x14ac:dyDescent="0.3">
      <c r="A386" s="298">
        <v>815</v>
      </c>
      <c r="B386" s="295" t="s">
        <v>1047</v>
      </c>
      <c r="C386" s="279">
        <v>0</v>
      </c>
      <c r="D386" s="279">
        <v>0</v>
      </c>
      <c r="E386" s="279">
        <v>0</v>
      </c>
      <c r="F386" s="279">
        <v>0</v>
      </c>
      <c r="G386" s="279">
        <v>0</v>
      </c>
      <c r="H386" s="279">
        <v>0</v>
      </c>
      <c r="I386" s="279">
        <v>0</v>
      </c>
      <c r="J386" s="279">
        <v>0</v>
      </c>
      <c r="K386" s="279">
        <v>0</v>
      </c>
      <c r="L386" s="279">
        <v>0</v>
      </c>
      <c r="M386" s="278">
        <f t="shared" si="56"/>
        <v>0</v>
      </c>
    </row>
    <row r="387" spans="1:13" customFormat="1" ht="25.5" customHeight="1" x14ac:dyDescent="0.3">
      <c r="A387" s="298">
        <v>816</v>
      </c>
      <c r="B387" s="295" t="s">
        <v>1048</v>
      </c>
      <c r="C387" s="279">
        <v>0</v>
      </c>
      <c r="D387" s="279">
        <v>0</v>
      </c>
      <c r="E387" s="279">
        <v>0</v>
      </c>
      <c r="F387" s="279">
        <v>0</v>
      </c>
      <c r="G387" s="279">
        <v>0</v>
      </c>
      <c r="H387" s="279">
        <v>0</v>
      </c>
      <c r="I387" s="279">
        <v>0</v>
      </c>
      <c r="J387" s="279">
        <v>0</v>
      </c>
      <c r="K387" s="279">
        <v>0</v>
      </c>
      <c r="L387" s="279">
        <v>0</v>
      </c>
      <c r="M387" s="278">
        <f t="shared" si="56"/>
        <v>0</v>
      </c>
    </row>
    <row r="388" spans="1:13" customFormat="1" ht="25.5" customHeight="1" x14ac:dyDescent="0.3">
      <c r="A388" s="288">
        <v>8300</v>
      </c>
      <c r="B388" s="289" t="s">
        <v>607</v>
      </c>
      <c r="C388" s="277">
        <f t="shared" ref="C388:L388" si="68">SUM(C389:C393)</f>
        <v>0</v>
      </c>
      <c r="D388" s="277">
        <f>SUM(D389:D393)</f>
        <v>0</v>
      </c>
      <c r="E388" s="277">
        <f t="shared" si="68"/>
        <v>0</v>
      </c>
      <c r="F388" s="277">
        <f t="shared" si="68"/>
        <v>0</v>
      </c>
      <c r="G388" s="277">
        <f t="shared" si="68"/>
        <v>0</v>
      </c>
      <c r="H388" s="277">
        <f t="shared" si="68"/>
        <v>0</v>
      </c>
      <c r="I388" s="277">
        <f t="shared" si="68"/>
        <v>0</v>
      </c>
      <c r="J388" s="277">
        <f t="shared" si="68"/>
        <v>0</v>
      </c>
      <c r="K388" s="277">
        <f t="shared" si="68"/>
        <v>0</v>
      </c>
      <c r="L388" s="277">
        <f t="shared" si="68"/>
        <v>0</v>
      </c>
      <c r="M388" s="277">
        <f t="shared" si="56"/>
        <v>0</v>
      </c>
    </row>
    <row r="389" spans="1:13" customFormat="1" ht="25.5" customHeight="1" x14ac:dyDescent="0.3">
      <c r="A389" s="298">
        <v>831</v>
      </c>
      <c r="B389" s="295" t="s">
        <v>1049</v>
      </c>
      <c r="C389" s="279">
        <v>0</v>
      </c>
      <c r="D389" s="279">
        <v>0</v>
      </c>
      <c r="E389" s="279">
        <v>0</v>
      </c>
      <c r="F389" s="279">
        <v>0</v>
      </c>
      <c r="G389" s="279">
        <v>0</v>
      </c>
      <c r="H389" s="279">
        <v>0</v>
      </c>
      <c r="I389" s="279">
        <v>0</v>
      </c>
      <c r="J389" s="279">
        <v>0</v>
      </c>
      <c r="K389" s="279">
        <v>0</v>
      </c>
      <c r="L389" s="279">
        <v>0</v>
      </c>
      <c r="M389" s="278">
        <f t="shared" si="56"/>
        <v>0</v>
      </c>
    </row>
    <row r="390" spans="1:13" customFormat="1" ht="25.5" customHeight="1" x14ac:dyDescent="0.3">
      <c r="A390" s="298">
        <v>832</v>
      </c>
      <c r="B390" s="295" t="s">
        <v>1050</v>
      </c>
      <c r="C390" s="279">
        <v>0</v>
      </c>
      <c r="D390" s="279">
        <v>0</v>
      </c>
      <c r="E390" s="279">
        <v>0</v>
      </c>
      <c r="F390" s="279">
        <v>0</v>
      </c>
      <c r="G390" s="279">
        <v>0</v>
      </c>
      <c r="H390" s="279">
        <v>0</v>
      </c>
      <c r="I390" s="279">
        <v>0</v>
      </c>
      <c r="J390" s="279">
        <v>0</v>
      </c>
      <c r="K390" s="279">
        <v>0</v>
      </c>
      <c r="L390" s="279">
        <v>0</v>
      </c>
      <c r="M390" s="278">
        <f t="shared" ref="M390:M429" si="69">SUM(C390:L390)</f>
        <v>0</v>
      </c>
    </row>
    <row r="391" spans="1:13" customFormat="1" ht="25.5" customHeight="1" x14ac:dyDescent="0.3">
      <c r="A391" s="298">
        <v>833</v>
      </c>
      <c r="B391" s="295" t="s">
        <v>1051</v>
      </c>
      <c r="C391" s="279">
        <v>0</v>
      </c>
      <c r="D391" s="279">
        <v>0</v>
      </c>
      <c r="E391" s="279">
        <v>0</v>
      </c>
      <c r="F391" s="279">
        <v>0</v>
      </c>
      <c r="G391" s="279">
        <v>0</v>
      </c>
      <c r="H391" s="279">
        <v>0</v>
      </c>
      <c r="I391" s="279">
        <v>0</v>
      </c>
      <c r="J391" s="279">
        <v>0</v>
      </c>
      <c r="K391" s="279">
        <v>0</v>
      </c>
      <c r="L391" s="279">
        <v>0</v>
      </c>
      <c r="M391" s="278">
        <f t="shared" si="69"/>
        <v>0</v>
      </c>
    </row>
    <row r="392" spans="1:13" customFormat="1" ht="34.5" customHeight="1" x14ac:dyDescent="0.3">
      <c r="A392" s="298">
        <v>834</v>
      </c>
      <c r="B392" s="295" t="s">
        <v>1052</v>
      </c>
      <c r="C392" s="279">
        <v>0</v>
      </c>
      <c r="D392" s="279">
        <v>0</v>
      </c>
      <c r="E392" s="279">
        <v>0</v>
      </c>
      <c r="F392" s="279">
        <v>0</v>
      </c>
      <c r="G392" s="279">
        <v>0</v>
      </c>
      <c r="H392" s="279">
        <v>0</v>
      </c>
      <c r="I392" s="279">
        <v>0</v>
      </c>
      <c r="J392" s="279">
        <v>0</v>
      </c>
      <c r="K392" s="279">
        <v>0</v>
      </c>
      <c r="L392" s="279">
        <v>0</v>
      </c>
      <c r="M392" s="278">
        <f t="shared" si="69"/>
        <v>0</v>
      </c>
    </row>
    <row r="393" spans="1:13" customFormat="1" ht="33" customHeight="1" x14ac:dyDescent="0.3">
      <c r="A393" s="298">
        <v>835</v>
      </c>
      <c r="B393" s="295" t="s">
        <v>1053</v>
      </c>
      <c r="C393" s="279">
        <v>0</v>
      </c>
      <c r="D393" s="279">
        <v>0</v>
      </c>
      <c r="E393" s="279">
        <v>0</v>
      </c>
      <c r="F393" s="279">
        <v>0</v>
      </c>
      <c r="G393" s="279">
        <v>0</v>
      </c>
      <c r="H393" s="279">
        <v>0</v>
      </c>
      <c r="I393" s="279">
        <v>0</v>
      </c>
      <c r="J393" s="279">
        <v>0</v>
      </c>
      <c r="K393" s="279">
        <v>0</v>
      </c>
      <c r="L393" s="279">
        <v>0</v>
      </c>
      <c r="M393" s="278">
        <f t="shared" si="69"/>
        <v>0</v>
      </c>
    </row>
    <row r="394" spans="1:13" customFormat="1" ht="25.5" customHeight="1" x14ac:dyDescent="0.3">
      <c r="A394" s="288">
        <v>8500</v>
      </c>
      <c r="B394" s="289" t="s">
        <v>618</v>
      </c>
      <c r="C394" s="277">
        <f t="shared" ref="C394:L394" si="70">SUM(C395:C397)</f>
        <v>0</v>
      </c>
      <c r="D394" s="277">
        <f>SUM(D395:D397)</f>
        <v>0</v>
      </c>
      <c r="E394" s="277">
        <f t="shared" si="70"/>
        <v>0</v>
      </c>
      <c r="F394" s="277">
        <f t="shared" si="70"/>
        <v>0</v>
      </c>
      <c r="G394" s="277">
        <f t="shared" si="70"/>
        <v>0</v>
      </c>
      <c r="H394" s="277">
        <f t="shared" si="70"/>
        <v>0</v>
      </c>
      <c r="I394" s="277">
        <f t="shared" si="70"/>
        <v>0</v>
      </c>
      <c r="J394" s="277">
        <f t="shared" si="70"/>
        <v>0</v>
      </c>
      <c r="K394" s="277">
        <f t="shared" si="70"/>
        <v>0</v>
      </c>
      <c r="L394" s="277">
        <f t="shared" si="70"/>
        <v>0</v>
      </c>
      <c r="M394" s="277">
        <f t="shared" si="69"/>
        <v>0</v>
      </c>
    </row>
    <row r="395" spans="1:13" customFormat="1" ht="25.5" customHeight="1" x14ac:dyDescent="0.3">
      <c r="A395" s="298">
        <v>851</v>
      </c>
      <c r="B395" s="295" t="s">
        <v>1054</v>
      </c>
      <c r="C395" s="279">
        <v>0</v>
      </c>
      <c r="D395" s="279">
        <v>0</v>
      </c>
      <c r="E395" s="279">
        <v>0</v>
      </c>
      <c r="F395" s="279">
        <v>0</v>
      </c>
      <c r="G395" s="279">
        <v>0</v>
      </c>
      <c r="H395" s="279">
        <v>0</v>
      </c>
      <c r="I395" s="279">
        <v>0</v>
      </c>
      <c r="J395" s="279">
        <v>0</v>
      </c>
      <c r="K395" s="279">
        <v>0</v>
      </c>
      <c r="L395" s="279">
        <v>0</v>
      </c>
      <c r="M395" s="278">
        <f t="shared" si="69"/>
        <v>0</v>
      </c>
    </row>
    <row r="396" spans="1:13" customFormat="1" ht="25.5" customHeight="1" x14ac:dyDescent="0.3">
      <c r="A396" s="298">
        <v>852</v>
      </c>
      <c r="B396" s="295" t="s">
        <v>1055</v>
      </c>
      <c r="C396" s="279">
        <v>0</v>
      </c>
      <c r="D396" s="279">
        <v>0</v>
      </c>
      <c r="E396" s="279">
        <v>0</v>
      </c>
      <c r="F396" s="279">
        <v>0</v>
      </c>
      <c r="G396" s="279">
        <v>0</v>
      </c>
      <c r="H396" s="279">
        <v>0</v>
      </c>
      <c r="I396" s="279">
        <v>0</v>
      </c>
      <c r="J396" s="279">
        <v>0</v>
      </c>
      <c r="K396" s="279">
        <v>0</v>
      </c>
      <c r="L396" s="279">
        <v>0</v>
      </c>
      <c r="M396" s="278">
        <f t="shared" si="69"/>
        <v>0</v>
      </c>
    </row>
    <row r="397" spans="1:13" customFormat="1" ht="25.5" customHeight="1" x14ac:dyDescent="0.3">
      <c r="A397" s="298">
        <v>853</v>
      </c>
      <c r="B397" s="295" t="s">
        <v>1056</v>
      </c>
      <c r="C397" s="279">
        <v>0</v>
      </c>
      <c r="D397" s="279">
        <v>0</v>
      </c>
      <c r="E397" s="279">
        <v>0</v>
      </c>
      <c r="F397" s="279">
        <v>0</v>
      </c>
      <c r="G397" s="279">
        <v>0</v>
      </c>
      <c r="H397" s="279">
        <v>0</v>
      </c>
      <c r="I397" s="279">
        <v>0</v>
      </c>
      <c r="J397" s="279">
        <v>0</v>
      </c>
      <c r="K397" s="279">
        <v>0</v>
      </c>
      <c r="L397" s="279">
        <v>0</v>
      </c>
      <c r="M397" s="278">
        <f t="shared" si="69"/>
        <v>0</v>
      </c>
    </row>
    <row r="398" spans="1:13" customFormat="1" ht="25.5" customHeight="1" x14ac:dyDescent="0.3">
      <c r="A398" s="286">
        <v>9000</v>
      </c>
      <c r="B398" s="287" t="s">
        <v>1057</v>
      </c>
      <c r="C398" s="276">
        <f t="shared" ref="C398:L398" si="71">C399+C408+C417+C420+C423+C425+C428</f>
        <v>0</v>
      </c>
      <c r="D398" s="276">
        <f>D399+D408+D417+D420+D423+D425+D428</f>
        <v>0</v>
      </c>
      <c r="E398" s="276">
        <f t="shared" si="71"/>
        <v>0</v>
      </c>
      <c r="F398" s="276">
        <f t="shared" si="71"/>
        <v>0</v>
      </c>
      <c r="G398" s="276">
        <f t="shared" si="71"/>
        <v>0</v>
      </c>
      <c r="H398" s="276">
        <f t="shared" si="71"/>
        <v>0</v>
      </c>
      <c r="I398" s="276">
        <f t="shared" si="71"/>
        <v>0</v>
      </c>
      <c r="J398" s="276">
        <f t="shared" si="71"/>
        <v>0</v>
      </c>
      <c r="K398" s="276">
        <f t="shared" si="71"/>
        <v>0</v>
      </c>
      <c r="L398" s="276">
        <f t="shared" si="71"/>
        <v>0</v>
      </c>
      <c r="M398" s="276">
        <f t="shared" si="69"/>
        <v>0</v>
      </c>
    </row>
    <row r="399" spans="1:13" customFormat="1" ht="25.5" customHeight="1" x14ac:dyDescent="0.3">
      <c r="A399" s="299">
        <v>9100</v>
      </c>
      <c r="B399" s="251" t="s">
        <v>1058</v>
      </c>
      <c r="C399" s="277">
        <f>SUM(C400:C407)</f>
        <v>0</v>
      </c>
      <c r="D399" s="277">
        <f>SUM(D400:D407)</f>
        <v>0</v>
      </c>
      <c r="E399" s="277">
        <f t="shared" ref="E399:L399" si="72">SUM(E400:E407)</f>
        <v>0</v>
      </c>
      <c r="F399" s="277">
        <f t="shared" si="72"/>
        <v>0</v>
      </c>
      <c r="G399" s="277">
        <f t="shared" si="72"/>
        <v>0</v>
      </c>
      <c r="H399" s="277">
        <f t="shared" si="72"/>
        <v>0</v>
      </c>
      <c r="I399" s="277">
        <f t="shared" si="72"/>
        <v>0</v>
      </c>
      <c r="J399" s="277">
        <f t="shared" si="72"/>
        <v>0</v>
      </c>
      <c r="K399" s="277">
        <f t="shared" si="72"/>
        <v>0</v>
      </c>
      <c r="L399" s="277">
        <f t="shared" si="72"/>
        <v>0</v>
      </c>
      <c r="M399" s="277">
        <f t="shared" si="69"/>
        <v>0</v>
      </c>
    </row>
    <row r="400" spans="1:13" customFormat="1" ht="25.5" customHeight="1" x14ac:dyDescent="0.3">
      <c r="A400" s="298">
        <v>911</v>
      </c>
      <c r="B400" s="295" t="s">
        <v>1059</v>
      </c>
      <c r="C400" s="280">
        <v>0</v>
      </c>
      <c r="D400" s="280">
        <v>0</v>
      </c>
      <c r="E400" s="280">
        <v>0</v>
      </c>
      <c r="F400" s="280">
        <v>0</v>
      </c>
      <c r="G400" s="280">
        <v>0</v>
      </c>
      <c r="H400" s="280">
        <v>0</v>
      </c>
      <c r="I400" s="280">
        <v>0</v>
      </c>
      <c r="J400" s="280">
        <v>0</v>
      </c>
      <c r="K400" s="280">
        <v>0</v>
      </c>
      <c r="L400" s="280">
        <v>0</v>
      </c>
      <c r="M400" s="278">
        <f t="shared" si="69"/>
        <v>0</v>
      </c>
    </row>
    <row r="401" spans="1:13" customFormat="1" ht="30" customHeight="1" x14ac:dyDescent="0.3">
      <c r="A401" s="298">
        <v>912</v>
      </c>
      <c r="B401" s="295" t="s">
        <v>1060</v>
      </c>
      <c r="C401" s="280">
        <v>0</v>
      </c>
      <c r="D401" s="280">
        <v>0</v>
      </c>
      <c r="E401" s="280">
        <v>0</v>
      </c>
      <c r="F401" s="280">
        <v>0</v>
      </c>
      <c r="G401" s="280">
        <v>0</v>
      </c>
      <c r="H401" s="280">
        <v>0</v>
      </c>
      <c r="I401" s="280">
        <v>0</v>
      </c>
      <c r="J401" s="280">
        <v>0</v>
      </c>
      <c r="K401" s="280">
        <v>0</v>
      </c>
      <c r="L401" s="280">
        <v>0</v>
      </c>
      <c r="M401" s="278">
        <f t="shared" si="69"/>
        <v>0</v>
      </c>
    </row>
    <row r="402" spans="1:13" customFormat="1" ht="25.5" customHeight="1" x14ac:dyDescent="0.3">
      <c r="A402" s="298">
        <v>913</v>
      </c>
      <c r="B402" s="295" t="s">
        <v>1061</v>
      </c>
      <c r="C402" s="280">
        <v>0</v>
      </c>
      <c r="D402" s="280">
        <v>0</v>
      </c>
      <c r="E402" s="280">
        <v>0</v>
      </c>
      <c r="F402" s="280">
        <v>0</v>
      </c>
      <c r="G402" s="280">
        <v>0</v>
      </c>
      <c r="H402" s="280">
        <v>0</v>
      </c>
      <c r="I402" s="280">
        <v>0</v>
      </c>
      <c r="J402" s="280">
        <v>0</v>
      </c>
      <c r="K402" s="280">
        <v>0</v>
      </c>
      <c r="L402" s="280">
        <v>0</v>
      </c>
      <c r="M402" s="278">
        <f t="shared" si="69"/>
        <v>0</v>
      </c>
    </row>
    <row r="403" spans="1:13" customFormat="1" ht="25.5" customHeight="1" x14ac:dyDescent="0.3">
      <c r="A403" s="298">
        <v>914</v>
      </c>
      <c r="B403" s="295" t="s">
        <v>1062</v>
      </c>
      <c r="C403" s="280">
        <v>0</v>
      </c>
      <c r="D403" s="280">
        <v>0</v>
      </c>
      <c r="E403" s="280">
        <v>0</v>
      </c>
      <c r="F403" s="280">
        <v>0</v>
      </c>
      <c r="G403" s="280">
        <v>0</v>
      </c>
      <c r="H403" s="280">
        <v>0</v>
      </c>
      <c r="I403" s="280">
        <v>0</v>
      </c>
      <c r="J403" s="280">
        <v>0</v>
      </c>
      <c r="K403" s="280">
        <v>0</v>
      </c>
      <c r="L403" s="280">
        <v>0</v>
      </c>
      <c r="M403" s="278">
        <f t="shared" si="69"/>
        <v>0</v>
      </c>
    </row>
    <row r="404" spans="1:13" customFormat="1" ht="38.25" customHeight="1" x14ac:dyDescent="0.3">
      <c r="A404" s="298">
        <v>915</v>
      </c>
      <c r="B404" s="295" t="s">
        <v>1063</v>
      </c>
      <c r="C404" s="280">
        <v>0</v>
      </c>
      <c r="D404" s="280">
        <v>0</v>
      </c>
      <c r="E404" s="280">
        <v>0</v>
      </c>
      <c r="F404" s="280">
        <v>0</v>
      </c>
      <c r="G404" s="280">
        <v>0</v>
      </c>
      <c r="H404" s="280">
        <v>0</v>
      </c>
      <c r="I404" s="280">
        <v>0</v>
      </c>
      <c r="J404" s="280">
        <v>0</v>
      </c>
      <c r="K404" s="280">
        <v>0</v>
      </c>
      <c r="L404" s="280">
        <v>0</v>
      </c>
      <c r="M404" s="278">
        <f t="shared" si="69"/>
        <v>0</v>
      </c>
    </row>
    <row r="405" spans="1:13" customFormat="1" ht="25.5" customHeight="1" x14ac:dyDescent="0.3">
      <c r="A405" s="298">
        <v>916</v>
      </c>
      <c r="B405" s="295" t="s">
        <v>1064</v>
      </c>
      <c r="C405" s="280">
        <v>0</v>
      </c>
      <c r="D405" s="280">
        <v>0</v>
      </c>
      <c r="E405" s="280">
        <v>0</v>
      </c>
      <c r="F405" s="280">
        <v>0</v>
      </c>
      <c r="G405" s="280">
        <v>0</v>
      </c>
      <c r="H405" s="280">
        <v>0</v>
      </c>
      <c r="I405" s="280">
        <v>0</v>
      </c>
      <c r="J405" s="280">
        <v>0</v>
      </c>
      <c r="K405" s="280">
        <v>0</v>
      </c>
      <c r="L405" s="280">
        <v>0</v>
      </c>
      <c r="M405" s="278">
        <f t="shared" si="69"/>
        <v>0</v>
      </c>
    </row>
    <row r="406" spans="1:13" customFormat="1" ht="27.75" customHeight="1" x14ac:dyDescent="0.3">
      <c r="A406" s="298">
        <v>917</v>
      </c>
      <c r="B406" s="295" t="s">
        <v>1065</v>
      </c>
      <c r="C406" s="280">
        <v>0</v>
      </c>
      <c r="D406" s="280">
        <v>0</v>
      </c>
      <c r="E406" s="280">
        <v>0</v>
      </c>
      <c r="F406" s="280">
        <v>0</v>
      </c>
      <c r="G406" s="280">
        <v>0</v>
      </c>
      <c r="H406" s="280">
        <v>0</v>
      </c>
      <c r="I406" s="280">
        <v>0</v>
      </c>
      <c r="J406" s="280">
        <v>0</v>
      </c>
      <c r="K406" s="280">
        <v>0</v>
      </c>
      <c r="L406" s="280">
        <v>0</v>
      </c>
      <c r="M406" s="278">
        <f t="shared" si="69"/>
        <v>0</v>
      </c>
    </row>
    <row r="407" spans="1:13" customFormat="1" ht="25.5" customHeight="1" x14ac:dyDescent="0.3">
      <c r="A407" s="298">
        <v>918</v>
      </c>
      <c r="B407" s="295" t="s">
        <v>1066</v>
      </c>
      <c r="C407" s="280">
        <v>0</v>
      </c>
      <c r="D407" s="280">
        <v>0</v>
      </c>
      <c r="E407" s="280">
        <v>0</v>
      </c>
      <c r="F407" s="280">
        <v>0</v>
      </c>
      <c r="G407" s="280">
        <v>0</v>
      </c>
      <c r="H407" s="280">
        <v>0</v>
      </c>
      <c r="I407" s="280">
        <v>0</v>
      </c>
      <c r="J407" s="280">
        <v>0</v>
      </c>
      <c r="K407" s="280">
        <v>0</v>
      </c>
      <c r="L407" s="280">
        <v>0</v>
      </c>
      <c r="M407" s="278">
        <f t="shared" si="69"/>
        <v>0</v>
      </c>
    </row>
    <row r="408" spans="1:13" customFormat="1" ht="25.5" customHeight="1" x14ac:dyDescent="0.3">
      <c r="A408" s="288">
        <v>9200</v>
      </c>
      <c r="B408" s="289" t="s">
        <v>1067</v>
      </c>
      <c r="C408" s="277">
        <f t="shared" ref="C408:L408" si="73">SUM(C409:C416)</f>
        <v>0</v>
      </c>
      <c r="D408" s="277">
        <f>SUM(D409:D416)</f>
        <v>0</v>
      </c>
      <c r="E408" s="277">
        <f t="shared" si="73"/>
        <v>0</v>
      </c>
      <c r="F408" s="277">
        <f t="shared" si="73"/>
        <v>0</v>
      </c>
      <c r="G408" s="277">
        <f t="shared" si="73"/>
        <v>0</v>
      </c>
      <c r="H408" s="277">
        <f t="shared" si="73"/>
        <v>0</v>
      </c>
      <c r="I408" s="277">
        <f t="shared" si="73"/>
        <v>0</v>
      </c>
      <c r="J408" s="277">
        <f t="shared" si="73"/>
        <v>0</v>
      </c>
      <c r="K408" s="277">
        <f t="shared" si="73"/>
        <v>0</v>
      </c>
      <c r="L408" s="277">
        <f t="shared" si="73"/>
        <v>0</v>
      </c>
      <c r="M408" s="277">
        <f t="shared" si="69"/>
        <v>0</v>
      </c>
    </row>
    <row r="409" spans="1:13" customFormat="1" ht="25.5" customHeight="1" x14ac:dyDescent="0.3">
      <c r="A409" s="298">
        <v>921</v>
      </c>
      <c r="B409" s="295" t="s">
        <v>1068</v>
      </c>
      <c r="C409" s="280">
        <v>0</v>
      </c>
      <c r="D409" s="280">
        <v>0</v>
      </c>
      <c r="E409" s="280">
        <v>0</v>
      </c>
      <c r="F409" s="280">
        <v>0</v>
      </c>
      <c r="G409" s="280">
        <v>0</v>
      </c>
      <c r="H409" s="280">
        <v>0</v>
      </c>
      <c r="I409" s="280">
        <v>0</v>
      </c>
      <c r="J409" s="280">
        <v>0</v>
      </c>
      <c r="K409" s="280">
        <v>0</v>
      </c>
      <c r="L409" s="280">
        <v>0</v>
      </c>
      <c r="M409" s="278">
        <f t="shared" si="69"/>
        <v>0</v>
      </c>
    </row>
    <row r="410" spans="1:13" customFormat="1" ht="25.5" customHeight="1" x14ac:dyDescent="0.3">
      <c r="A410" s="298">
        <v>922</v>
      </c>
      <c r="B410" s="295" t="s">
        <v>1069</v>
      </c>
      <c r="C410" s="280">
        <v>0</v>
      </c>
      <c r="D410" s="280">
        <v>0</v>
      </c>
      <c r="E410" s="280">
        <v>0</v>
      </c>
      <c r="F410" s="280">
        <v>0</v>
      </c>
      <c r="G410" s="280">
        <v>0</v>
      </c>
      <c r="H410" s="280">
        <v>0</v>
      </c>
      <c r="I410" s="280">
        <v>0</v>
      </c>
      <c r="J410" s="280">
        <v>0</v>
      </c>
      <c r="K410" s="280">
        <v>0</v>
      </c>
      <c r="L410" s="280">
        <v>0</v>
      </c>
      <c r="M410" s="278">
        <f t="shared" si="69"/>
        <v>0</v>
      </c>
    </row>
    <row r="411" spans="1:13" customFormat="1" ht="25.5" customHeight="1" x14ac:dyDescent="0.3">
      <c r="A411" s="298">
        <v>923</v>
      </c>
      <c r="B411" s="295" t="s">
        <v>1070</v>
      </c>
      <c r="C411" s="280">
        <v>0</v>
      </c>
      <c r="D411" s="280">
        <v>0</v>
      </c>
      <c r="E411" s="280">
        <v>0</v>
      </c>
      <c r="F411" s="280">
        <v>0</v>
      </c>
      <c r="G411" s="280">
        <v>0</v>
      </c>
      <c r="H411" s="280">
        <v>0</v>
      </c>
      <c r="I411" s="280">
        <v>0</v>
      </c>
      <c r="J411" s="280">
        <v>0</v>
      </c>
      <c r="K411" s="280">
        <v>0</v>
      </c>
      <c r="L411" s="280">
        <v>0</v>
      </c>
      <c r="M411" s="278">
        <f t="shared" si="69"/>
        <v>0</v>
      </c>
    </row>
    <row r="412" spans="1:13" customFormat="1" ht="25.5" customHeight="1" x14ac:dyDescent="0.3">
      <c r="A412" s="298">
        <v>924</v>
      </c>
      <c r="B412" s="295" t="s">
        <v>1071</v>
      </c>
      <c r="C412" s="280">
        <v>0</v>
      </c>
      <c r="D412" s="280">
        <v>0</v>
      </c>
      <c r="E412" s="280">
        <v>0</v>
      </c>
      <c r="F412" s="280">
        <v>0</v>
      </c>
      <c r="G412" s="280">
        <v>0</v>
      </c>
      <c r="H412" s="280">
        <v>0</v>
      </c>
      <c r="I412" s="280">
        <v>0</v>
      </c>
      <c r="J412" s="280">
        <v>0</v>
      </c>
      <c r="K412" s="280">
        <v>0</v>
      </c>
      <c r="L412" s="280">
        <v>0</v>
      </c>
      <c r="M412" s="278">
        <f t="shared" si="69"/>
        <v>0</v>
      </c>
    </row>
    <row r="413" spans="1:13" customFormat="1" ht="24" customHeight="1" x14ac:dyDescent="0.3">
      <c r="A413" s="298">
        <v>925</v>
      </c>
      <c r="B413" s="295" t="s">
        <v>1072</v>
      </c>
      <c r="C413" s="280">
        <v>0</v>
      </c>
      <c r="D413" s="280">
        <v>0</v>
      </c>
      <c r="E413" s="280">
        <v>0</v>
      </c>
      <c r="F413" s="280">
        <v>0</v>
      </c>
      <c r="G413" s="280">
        <v>0</v>
      </c>
      <c r="H413" s="280">
        <v>0</v>
      </c>
      <c r="I413" s="280">
        <v>0</v>
      </c>
      <c r="J413" s="280">
        <v>0</v>
      </c>
      <c r="K413" s="280">
        <v>0</v>
      </c>
      <c r="L413" s="280">
        <v>0</v>
      </c>
      <c r="M413" s="278">
        <f t="shared" si="69"/>
        <v>0</v>
      </c>
    </row>
    <row r="414" spans="1:13" customFormat="1" ht="25.5" customHeight="1" x14ac:dyDescent="0.3">
      <c r="A414" s="298">
        <v>926</v>
      </c>
      <c r="B414" s="295" t="s">
        <v>1073</v>
      </c>
      <c r="C414" s="280">
        <v>0</v>
      </c>
      <c r="D414" s="280">
        <v>0</v>
      </c>
      <c r="E414" s="280">
        <v>0</v>
      </c>
      <c r="F414" s="280">
        <v>0</v>
      </c>
      <c r="G414" s="280">
        <v>0</v>
      </c>
      <c r="H414" s="280">
        <v>0</v>
      </c>
      <c r="I414" s="280">
        <v>0</v>
      </c>
      <c r="J414" s="280">
        <v>0</v>
      </c>
      <c r="K414" s="280">
        <v>0</v>
      </c>
      <c r="L414" s="280">
        <v>0</v>
      </c>
      <c r="M414" s="278">
        <f t="shared" si="69"/>
        <v>0</v>
      </c>
    </row>
    <row r="415" spans="1:13" customFormat="1" ht="27.6" x14ac:dyDescent="0.3">
      <c r="A415" s="298">
        <v>927</v>
      </c>
      <c r="B415" s="295" t="s">
        <v>1074</v>
      </c>
      <c r="C415" s="280">
        <v>0</v>
      </c>
      <c r="D415" s="280">
        <v>0</v>
      </c>
      <c r="E415" s="280">
        <v>0</v>
      </c>
      <c r="F415" s="280">
        <v>0</v>
      </c>
      <c r="G415" s="280">
        <v>0</v>
      </c>
      <c r="H415" s="280">
        <v>0</v>
      </c>
      <c r="I415" s="280">
        <v>0</v>
      </c>
      <c r="J415" s="280">
        <v>0</v>
      </c>
      <c r="K415" s="280">
        <v>0</v>
      </c>
      <c r="L415" s="280">
        <v>0</v>
      </c>
      <c r="M415" s="278">
        <f t="shared" si="69"/>
        <v>0</v>
      </c>
    </row>
    <row r="416" spans="1:13" customFormat="1" ht="25.5" customHeight="1" x14ac:dyDescent="0.3">
      <c r="A416" s="298">
        <v>928</v>
      </c>
      <c r="B416" s="295" t="s">
        <v>1075</v>
      </c>
      <c r="C416" s="280">
        <v>0</v>
      </c>
      <c r="D416" s="280">
        <v>0</v>
      </c>
      <c r="E416" s="280">
        <v>0</v>
      </c>
      <c r="F416" s="280">
        <v>0</v>
      </c>
      <c r="G416" s="280">
        <v>0</v>
      </c>
      <c r="H416" s="280">
        <v>0</v>
      </c>
      <c r="I416" s="280">
        <v>0</v>
      </c>
      <c r="J416" s="280">
        <v>0</v>
      </c>
      <c r="K416" s="280">
        <v>0</v>
      </c>
      <c r="L416" s="280">
        <v>0</v>
      </c>
      <c r="M416" s="278">
        <f t="shared" si="69"/>
        <v>0</v>
      </c>
    </row>
    <row r="417" spans="1:14" customFormat="1" ht="25.5" customHeight="1" x14ac:dyDescent="0.3">
      <c r="A417" s="288">
        <v>9300</v>
      </c>
      <c r="B417" s="289" t="s">
        <v>1076</v>
      </c>
      <c r="C417" s="277">
        <f t="shared" ref="C417:L417" si="74">SUM(C418:C419)</f>
        <v>0</v>
      </c>
      <c r="D417" s="277">
        <f>SUM(D418:D419)</f>
        <v>0</v>
      </c>
      <c r="E417" s="277">
        <f t="shared" si="74"/>
        <v>0</v>
      </c>
      <c r="F417" s="277">
        <f t="shared" si="74"/>
        <v>0</v>
      </c>
      <c r="G417" s="277">
        <f t="shared" si="74"/>
        <v>0</v>
      </c>
      <c r="H417" s="277">
        <f t="shared" si="74"/>
        <v>0</v>
      </c>
      <c r="I417" s="277">
        <f t="shared" si="74"/>
        <v>0</v>
      </c>
      <c r="J417" s="277">
        <f t="shared" si="74"/>
        <v>0</v>
      </c>
      <c r="K417" s="277">
        <f t="shared" si="74"/>
        <v>0</v>
      </c>
      <c r="L417" s="277">
        <f t="shared" si="74"/>
        <v>0</v>
      </c>
      <c r="M417" s="277">
        <f t="shared" si="69"/>
        <v>0</v>
      </c>
    </row>
    <row r="418" spans="1:14" customFormat="1" ht="25.5" customHeight="1" x14ac:dyDescent="0.3">
      <c r="A418" s="298">
        <v>931</v>
      </c>
      <c r="B418" s="295" t="s">
        <v>1077</v>
      </c>
      <c r="C418" s="280">
        <v>0</v>
      </c>
      <c r="D418" s="280">
        <v>0</v>
      </c>
      <c r="E418" s="280">
        <v>0</v>
      </c>
      <c r="F418" s="280">
        <v>0</v>
      </c>
      <c r="G418" s="280">
        <v>0</v>
      </c>
      <c r="H418" s="280">
        <v>0</v>
      </c>
      <c r="I418" s="280">
        <v>0</v>
      </c>
      <c r="J418" s="280">
        <v>0</v>
      </c>
      <c r="K418" s="280">
        <v>0</v>
      </c>
      <c r="L418" s="280">
        <v>0</v>
      </c>
      <c r="M418" s="278">
        <f t="shared" si="69"/>
        <v>0</v>
      </c>
    </row>
    <row r="419" spans="1:14" customFormat="1" ht="25.5" customHeight="1" x14ac:dyDescent="0.3">
      <c r="A419" s="298">
        <v>932</v>
      </c>
      <c r="B419" s="295" t="s">
        <v>1078</v>
      </c>
      <c r="C419" s="280">
        <v>0</v>
      </c>
      <c r="D419" s="280">
        <v>0</v>
      </c>
      <c r="E419" s="280">
        <v>0</v>
      </c>
      <c r="F419" s="280">
        <v>0</v>
      </c>
      <c r="G419" s="280">
        <v>0</v>
      </c>
      <c r="H419" s="280">
        <v>0</v>
      </c>
      <c r="I419" s="280">
        <v>0</v>
      </c>
      <c r="J419" s="280">
        <v>0</v>
      </c>
      <c r="K419" s="280">
        <v>0</v>
      </c>
      <c r="L419" s="280">
        <v>0</v>
      </c>
      <c r="M419" s="278">
        <f t="shared" si="69"/>
        <v>0</v>
      </c>
    </row>
    <row r="420" spans="1:14" customFormat="1" ht="25.5" customHeight="1" x14ac:dyDescent="0.3">
      <c r="A420" s="288">
        <v>9400</v>
      </c>
      <c r="B420" s="289" t="s">
        <v>1079</v>
      </c>
      <c r="C420" s="277">
        <f t="shared" ref="C420:L420" si="75">SUM(C421:C422)</f>
        <v>0</v>
      </c>
      <c r="D420" s="277">
        <f>SUM(D421:D422)</f>
        <v>0</v>
      </c>
      <c r="E420" s="277">
        <f t="shared" si="75"/>
        <v>0</v>
      </c>
      <c r="F420" s="277">
        <f t="shared" si="75"/>
        <v>0</v>
      </c>
      <c r="G420" s="277">
        <f t="shared" si="75"/>
        <v>0</v>
      </c>
      <c r="H420" s="277">
        <f t="shared" si="75"/>
        <v>0</v>
      </c>
      <c r="I420" s="277">
        <f t="shared" si="75"/>
        <v>0</v>
      </c>
      <c r="J420" s="277">
        <f t="shared" si="75"/>
        <v>0</v>
      </c>
      <c r="K420" s="277">
        <f t="shared" si="75"/>
        <v>0</v>
      </c>
      <c r="L420" s="277">
        <f t="shared" si="75"/>
        <v>0</v>
      </c>
      <c r="M420" s="277">
        <f t="shared" si="69"/>
        <v>0</v>
      </c>
    </row>
    <row r="421" spans="1:14" customFormat="1" ht="25.5" customHeight="1" x14ac:dyDescent="0.3">
      <c r="A421" s="298">
        <v>941</v>
      </c>
      <c r="B421" s="295" t="s">
        <v>1080</v>
      </c>
      <c r="C421" s="280">
        <v>0</v>
      </c>
      <c r="D421" s="280">
        <v>0</v>
      </c>
      <c r="E421" s="280">
        <v>0</v>
      </c>
      <c r="F421" s="280">
        <v>0</v>
      </c>
      <c r="G421" s="280">
        <v>0</v>
      </c>
      <c r="H421" s="280">
        <v>0</v>
      </c>
      <c r="I421" s="280">
        <v>0</v>
      </c>
      <c r="J421" s="280">
        <v>0</v>
      </c>
      <c r="K421" s="280">
        <v>0</v>
      </c>
      <c r="L421" s="280">
        <v>0</v>
      </c>
      <c r="M421" s="278">
        <f t="shared" si="69"/>
        <v>0</v>
      </c>
    </row>
    <row r="422" spans="1:14" customFormat="1" ht="25.5" customHeight="1" x14ac:dyDescent="0.3">
      <c r="A422" s="298">
        <v>942</v>
      </c>
      <c r="B422" s="295" t="s">
        <v>1081</v>
      </c>
      <c r="C422" s="280">
        <v>0</v>
      </c>
      <c r="D422" s="280">
        <v>0</v>
      </c>
      <c r="E422" s="280">
        <v>0</v>
      </c>
      <c r="F422" s="280">
        <v>0</v>
      </c>
      <c r="G422" s="280">
        <v>0</v>
      </c>
      <c r="H422" s="280">
        <v>0</v>
      </c>
      <c r="I422" s="280">
        <v>0</v>
      </c>
      <c r="J422" s="280">
        <v>0</v>
      </c>
      <c r="K422" s="280">
        <v>0</v>
      </c>
      <c r="L422" s="280">
        <v>0</v>
      </c>
      <c r="M422" s="278">
        <f t="shared" si="69"/>
        <v>0</v>
      </c>
    </row>
    <row r="423" spans="1:14" customFormat="1" ht="25.5" customHeight="1" x14ac:dyDescent="0.3">
      <c r="A423" s="288">
        <v>9500</v>
      </c>
      <c r="B423" s="289" t="s">
        <v>1082</v>
      </c>
      <c r="C423" s="277">
        <f t="shared" ref="C423:L423" si="76">SUM(C424:C424)</f>
        <v>0</v>
      </c>
      <c r="D423" s="277">
        <f t="shared" si="76"/>
        <v>0</v>
      </c>
      <c r="E423" s="277">
        <f t="shared" si="76"/>
        <v>0</v>
      </c>
      <c r="F423" s="277">
        <f t="shared" si="76"/>
        <v>0</v>
      </c>
      <c r="G423" s="277">
        <f t="shared" si="76"/>
        <v>0</v>
      </c>
      <c r="H423" s="277">
        <f t="shared" si="76"/>
        <v>0</v>
      </c>
      <c r="I423" s="277">
        <f t="shared" si="76"/>
        <v>0</v>
      </c>
      <c r="J423" s="277">
        <f t="shared" si="76"/>
        <v>0</v>
      </c>
      <c r="K423" s="277">
        <f t="shared" si="76"/>
        <v>0</v>
      </c>
      <c r="L423" s="277">
        <f t="shared" si="76"/>
        <v>0</v>
      </c>
      <c r="M423" s="277">
        <f t="shared" si="69"/>
        <v>0</v>
      </c>
    </row>
    <row r="424" spans="1:14" customFormat="1" ht="25.5" customHeight="1" x14ac:dyDescent="0.3">
      <c r="A424" s="298">
        <v>951</v>
      </c>
      <c r="B424" s="295" t="s">
        <v>1083</v>
      </c>
      <c r="C424" s="280">
        <v>0</v>
      </c>
      <c r="D424" s="280">
        <v>0</v>
      </c>
      <c r="E424" s="280">
        <v>0</v>
      </c>
      <c r="F424" s="280">
        <v>0</v>
      </c>
      <c r="G424" s="280">
        <v>0</v>
      </c>
      <c r="H424" s="280">
        <v>0</v>
      </c>
      <c r="I424" s="280">
        <v>0</v>
      </c>
      <c r="J424" s="280">
        <v>0</v>
      </c>
      <c r="K424" s="280">
        <v>0</v>
      </c>
      <c r="L424" s="280">
        <v>0</v>
      </c>
      <c r="M424" s="278">
        <f t="shared" si="69"/>
        <v>0</v>
      </c>
    </row>
    <row r="425" spans="1:14" customFormat="1" ht="25.5" customHeight="1" x14ac:dyDescent="0.3">
      <c r="A425" s="288">
        <v>9600</v>
      </c>
      <c r="B425" s="289" t="s">
        <v>1084</v>
      </c>
      <c r="C425" s="277">
        <f t="shared" ref="C425:L425" si="77">SUM(C426:C427)</f>
        <v>0</v>
      </c>
      <c r="D425" s="277">
        <f>SUM(D426:D427)</f>
        <v>0</v>
      </c>
      <c r="E425" s="277">
        <f t="shared" si="77"/>
        <v>0</v>
      </c>
      <c r="F425" s="277">
        <f t="shared" si="77"/>
        <v>0</v>
      </c>
      <c r="G425" s="277">
        <f t="shared" si="77"/>
        <v>0</v>
      </c>
      <c r="H425" s="277">
        <f t="shared" si="77"/>
        <v>0</v>
      </c>
      <c r="I425" s="277">
        <f t="shared" si="77"/>
        <v>0</v>
      </c>
      <c r="J425" s="277">
        <f t="shared" si="77"/>
        <v>0</v>
      </c>
      <c r="K425" s="277">
        <f t="shared" si="77"/>
        <v>0</v>
      </c>
      <c r="L425" s="277">
        <f t="shared" si="77"/>
        <v>0</v>
      </c>
      <c r="M425" s="277">
        <f t="shared" si="69"/>
        <v>0</v>
      </c>
    </row>
    <row r="426" spans="1:14" customFormat="1" ht="25.5" customHeight="1" x14ac:dyDescent="0.3">
      <c r="A426" s="298">
        <v>961</v>
      </c>
      <c r="B426" s="295" t="s">
        <v>1085</v>
      </c>
      <c r="C426" s="279">
        <v>0</v>
      </c>
      <c r="D426" s="279">
        <v>0</v>
      </c>
      <c r="E426" s="279">
        <v>0</v>
      </c>
      <c r="F426" s="279">
        <v>0</v>
      </c>
      <c r="G426" s="279">
        <v>0</v>
      </c>
      <c r="H426" s="279">
        <v>0</v>
      </c>
      <c r="I426" s="279">
        <v>0</v>
      </c>
      <c r="J426" s="279">
        <v>0</v>
      </c>
      <c r="K426" s="279">
        <v>0</v>
      </c>
      <c r="L426" s="279">
        <v>0</v>
      </c>
      <c r="M426" s="278">
        <f t="shared" si="69"/>
        <v>0</v>
      </c>
    </row>
    <row r="427" spans="1:14" customFormat="1" ht="36" customHeight="1" x14ac:dyDescent="0.3">
      <c r="A427" s="298">
        <v>962</v>
      </c>
      <c r="B427" s="295" t="s">
        <v>1086</v>
      </c>
      <c r="C427" s="279">
        <v>0</v>
      </c>
      <c r="D427" s="279">
        <v>0</v>
      </c>
      <c r="E427" s="279">
        <v>0</v>
      </c>
      <c r="F427" s="279">
        <v>0</v>
      </c>
      <c r="G427" s="279">
        <v>0</v>
      </c>
      <c r="H427" s="279">
        <v>0</v>
      </c>
      <c r="I427" s="279">
        <v>0</v>
      </c>
      <c r="J427" s="279">
        <v>0</v>
      </c>
      <c r="K427" s="279">
        <v>0</v>
      </c>
      <c r="L427" s="279">
        <v>0</v>
      </c>
      <c r="M427" s="278">
        <f t="shared" si="69"/>
        <v>0</v>
      </c>
    </row>
    <row r="428" spans="1:14" customFormat="1" ht="25.5" customHeight="1" x14ac:dyDescent="0.3">
      <c r="A428" s="299">
        <v>9900</v>
      </c>
      <c r="B428" s="251" t="s">
        <v>1087</v>
      </c>
      <c r="C428" s="277">
        <f t="shared" ref="C428:L428" si="78">SUM(C429)</f>
        <v>0</v>
      </c>
      <c r="D428" s="277">
        <f t="shared" si="78"/>
        <v>0</v>
      </c>
      <c r="E428" s="277">
        <f t="shared" si="78"/>
        <v>0</v>
      </c>
      <c r="F428" s="277">
        <f t="shared" si="78"/>
        <v>0</v>
      </c>
      <c r="G428" s="277">
        <f t="shared" si="78"/>
        <v>0</v>
      </c>
      <c r="H428" s="277">
        <f t="shared" si="78"/>
        <v>0</v>
      </c>
      <c r="I428" s="277">
        <f t="shared" si="78"/>
        <v>0</v>
      </c>
      <c r="J428" s="277">
        <f t="shared" si="78"/>
        <v>0</v>
      </c>
      <c r="K428" s="277">
        <f t="shared" si="78"/>
        <v>0</v>
      </c>
      <c r="L428" s="277">
        <f t="shared" si="78"/>
        <v>0</v>
      </c>
      <c r="M428" s="277">
        <f t="shared" si="69"/>
        <v>0</v>
      </c>
    </row>
    <row r="429" spans="1:14" customFormat="1" ht="25.5" customHeight="1" x14ac:dyDescent="0.3">
      <c r="A429" s="298">
        <v>991</v>
      </c>
      <c r="B429" s="295" t="s">
        <v>1088</v>
      </c>
      <c r="C429" s="280">
        <v>0</v>
      </c>
      <c r="D429" s="280">
        <v>0</v>
      </c>
      <c r="E429" s="280">
        <v>0</v>
      </c>
      <c r="F429" s="280">
        <v>0</v>
      </c>
      <c r="G429" s="280">
        <v>0</v>
      </c>
      <c r="H429" s="280">
        <v>0</v>
      </c>
      <c r="I429" s="280">
        <v>0</v>
      </c>
      <c r="J429" s="280">
        <v>0</v>
      </c>
      <c r="K429" s="280">
        <v>0</v>
      </c>
      <c r="L429" s="280">
        <v>0</v>
      </c>
      <c r="M429" s="278">
        <f t="shared" si="69"/>
        <v>0</v>
      </c>
    </row>
    <row r="430" spans="1:14" s="183" customFormat="1" ht="25.5" customHeight="1" thickBot="1" x14ac:dyDescent="0.35">
      <c r="A430" s="302"/>
      <c r="B430" s="303" t="s">
        <v>194</v>
      </c>
      <c r="C430" s="282">
        <f>C5+C42+C107+C192+C251+C310+C332+C380+C398</f>
        <v>1658000</v>
      </c>
      <c r="D430" s="282">
        <f>D5+D42+D107+D192+D251+D310+D332+D380+D398</f>
        <v>0</v>
      </c>
      <c r="E430" s="282">
        <f t="shared" ref="E430:M430" si="79">E5+E42+E107+E192+E251+E310+E332+E380+E398</f>
        <v>0</v>
      </c>
      <c r="F430" s="282">
        <f t="shared" si="79"/>
        <v>0</v>
      </c>
      <c r="G430" s="282">
        <f t="shared" si="79"/>
        <v>0</v>
      </c>
      <c r="H430" s="282">
        <f t="shared" si="79"/>
        <v>0</v>
      </c>
      <c r="I430" s="282">
        <f t="shared" si="79"/>
        <v>0</v>
      </c>
      <c r="J430" s="282">
        <f t="shared" si="79"/>
        <v>308140</v>
      </c>
      <c r="K430" s="282">
        <f t="shared" si="79"/>
        <v>0</v>
      </c>
      <c r="L430" s="282">
        <f t="shared" si="79"/>
        <v>0</v>
      </c>
      <c r="M430" s="282">
        <f t="shared" si="79"/>
        <v>1966140</v>
      </c>
      <c r="N430" s="33"/>
    </row>
    <row r="431" spans="1:14" ht="14.4" hidden="1" x14ac:dyDescent="0.3">
      <c r="A431" s="441"/>
    </row>
    <row r="432" spans="1:14" ht="15.6" hidden="1" x14ac:dyDescent="0.3">
      <c r="A432" s="441"/>
      <c r="N432" s="183"/>
    </row>
    <row r="433" ht="15" hidden="1" customHeight="1" x14ac:dyDescent="0.3"/>
    <row r="434" ht="15" hidden="1" customHeight="1" x14ac:dyDescent="0.3"/>
    <row r="435" ht="15" hidden="1" customHeight="1" x14ac:dyDescent="0.3"/>
    <row r="436" ht="15" hidden="1" customHeight="1" x14ac:dyDescent="0.3"/>
    <row r="437" ht="15" hidden="1" customHeight="1" x14ac:dyDescent="0.3"/>
    <row r="438" ht="15" hidden="1" customHeight="1" x14ac:dyDescent="0.3"/>
    <row r="439" ht="15" hidden="1" customHeight="1" x14ac:dyDescent="0.3"/>
    <row r="440" ht="15" hidden="1" customHeight="1" x14ac:dyDescent="0.3"/>
    <row r="441" ht="15" hidden="1" customHeight="1" x14ac:dyDescent="0.3"/>
    <row r="442" ht="15" hidden="1" customHeight="1" x14ac:dyDescent="0.3"/>
    <row r="443" ht="15" hidden="1" customHeight="1" x14ac:dyDescent="0.3"/>
    <row r="444" ht="15" hidden="1" customHeight="1" x14ac:dyDescent="0.3"/>
    <row r="445" ht="15" hidden="1" customHeight="1" x14ac:dyDescent="0.3"/>
    <row r="446" ht="15" hidden="1" customHeight="1" x14ac:dyDescent="0.3"/>
    <row r="447" ht="15" hidden="1" customHeight="1" x14ac:dyDescent="0.3"/>
    <row r="448" ht="15" hidden="1" customHeight="1" x14ac:dyDescent="0.3"/>
    <row r="449" ht="15" hidden="1" customHeight="1" x14ac:dyDescent="0.3"/>
    <row r="450" ht="15" hidden="1" customHeight="1" x14ac:dyDescent="0.3"/>
    <row r="451" ht="15" hidden="1" customHeight="1" x14ac:dyDescent="0.3"/>
    <row r="452" ht="15" hidden="1" customHeight="1" x14ac:dyDescent="0.3"/>
    <row r="453" ht="15" hidden="1" customHeight="1" x14ac:dyDescent="0.3"/>
    <row r="454" ht="15" hidden="1" customHeight="1" x14ac:dyDescent="0.3"/>
    <row r="455" ht="15" hidden="1" customHeight="1" x14ac:dyDescent="0.3"/>
    <row r="456" ht="15" hidden="1" customHeight="1" x14ac:dyDescent="0.3"/>
    <row r="457" ht="15" hidden="1" customHeight="1" x14ac:dyDescent="0.3"/>
    <row r="458" ht="15" hidden="1" customHeight="1" x14ac:dyDescent="0.3"/>
    <row r="459" ht="15" hidden="1" customHeight="1" x14ac:dyDescent="0.3"/>
    <row r="460" ht="15" hidden="1" customHeight="1" x14ac:dyDescent="0.3"/>
    <row r="461" ht="15" hidden="1" customHeight="1" x14ac:dyDescent="0.3"/>
    <row r="462" ht="15" hidden="1" customHeight="1" x14ac:dyDescent="0.3"/>
    <row r="463" ht="15" hidden="1" customHeight="1" x14ac:dyDescent="0.3"/>
    <row r="464" ht="15" hidden="1" customHeight="1" x14ac:dyDescent="0.3"/>
    <row r="465" ht="15" hidden="1" customHeight="1" x14ac:dyDescent="0.3"/>
    <row r="466" ht="15" hidden="1" customHeight="1" x14ac:dyDescent="0.3"/>
    <row r="467" ht="15" hidden="1" customHeight="1" x14ac:dyDescent="0.3"/>
    <row r="468" ht="15" hidden="1" customHeight="1" x14ac:dyDescent="0.3"/>
    <row r="469" ht="15" hidden="1" customHeight="1" x14ac:dyDescent="0.3"/>
    <row r="470" ht="15" hidden="1" customHeight="1" x14ac:dyDescent="0.3"/>
    <row r="471" ht="15" hidden="1" customHeight="1" x14ac:dyDescent="0.3"/>
    <row r="472" ht="15" hidden="1" customHeight="1" x14ac:dyDescent="0.3"/>
    <row r="473" ht="15" hidden="1" customHeight="1" x14ac:dyDescent="0.3"/>
    <row r="474" ht="15" hidden="1" customHeight="1" x14ac:dyDescent="0.3"/>
    <row r="475" ht="15" hidden="1" customHeight="1" x14ac:dyDescent="0.3"/>
    <row r="476" ht="15" hidden="1" customHeight="1" x14ac:dyDescent="0.3"/>
    <row r="477" ht="15" hidden="1" customHeight="1" x14ac:dyDescent="0.3"/>
    <row r="478" ht="15" hidden="1" customHeight="1" x14ac:dyDescent="0.3"/>
    <row r="479" ht="15" hidden="1" customHeight="1" x14ac:dyDescent="0.3"/>
    <row r="480" ht="15" hidden="1" customHeight="1" x14ac:dyDescent="0.3"/>
    <row r="481" ht="15" hidden="1" customHeight="1" x14ac:dyDescent="0.3"/>
    <row r="482" ht="15" hidden="1" customHeight="1" x14ac:dyDescent="0.3"/>
    <row r="483" ht="15" hidden="1" customHeight="1" x14ac:dyDescent="0.3"/>
    <row r="484" ht="15" hidden="1" customHeight="1" x14ac:dyDescent="0.3"/>
    <row r="485" ht="15" hidden="1" customHeight="1" x14ac:dyDescent="0.3"/>
    <row r="486" ht="15" hidden="1" customHeight="1" x14ac:dyDescent="0.3"/>
    <row r="487" ht="15" hidden="1" customHeight="1" x14ac:dyDescent="0.3"/>
    <row r="488" ht="15" hidden="1" customHeight="1" x14ac:dyDescent="0.3"/>
    <row r="489" ht="15" hidden="1" customHeight="1" x14ac:dyDescent="0.3"/>
    <row r="490" ht="15" hidden="1" customHeight="1" x14ac:dyDescent="0.3"/>
    <row r="491" ht="15" hidden="1" customHeight="1" x14ac:dyDescent="0.3"/>
    <row r="492" ht="15" hidden="1" customHeight="1" x14ac:dyDescent="0.3"/>
    <row r="493" ht="15" hidden="1" customHeight="1" x14ac:dyDescent="0.3"/>
    <row r="494" ht="15" hidden="1" customHeight="1" x14ac:dyDescent="0.3"/>
    <row r="495" ht="15" hidden="1" customHeight="1" x14ac:dyDescent="0.3"/>
    <row r="496" ht="15" hidden="1" customHeight="1" x14ac:dyDescent="0.3"/>
    <row r="497" ht="15" hidden="1" customHeight="1" x14ac:dyDescent="0.3"/>
    <row r="498" ht="15" hidden="1" customHeight="1" x14ac:dyDescent="0.3"/>
    <row r="499" ht="15" hidden="1" customHeight="1" x14ac:dyDescent="0.3"/>
    <row r="500" ht="15" hidden="1" customHeight="1" x14ac:dyDescent="0.3"/>
    <row r="501" ht="15" hidden="1" customHeight="1" x14ac:dyDescent="0.3"/>
    <row r="502" ht="15" hidden="1" customHeight="1" x14ac:dyDescent="0.3"/>
    <row r="503" ht="15" hidden="1" customHeight="1" x14ac:dyDescent="0.3"/>
    <row r="504" ht="15" hidden="1" customHeight="1" x14ac:dyDescent="0.3"/>
    <row r="505" ht="15" hidden="1" customHeight="1" x14ac:dyDescent="0.3"/>
    <row r="506" ht="15" hidden="1" customHeight="1" x14ac:dyDescent="0.3"/>
    <row r="507" ht="15" hidden="1" customHeight="1" x14ac:dyDescent="0.3"/>
    <row r="508" ht="15" hidden="1" customHeight="1" x14ac:dyDescent="0.3"/>
    <row r="509" ht="15" hidden="1" customHeight="1" x14ac:dyDescent="0.3"/>
    <row r="510" ht="15" hidden="1" customHeight="1" x14ac:dyDescent="0.3"/>
    <row r="511" ht="15" hidden="1" customHeight="1" x14ac:dyDescent="0.3"/>
    <row r="512" ht="15" hidden="1" customHeight="1" x14ac:dyDescent="0.3"/>
    <row r="513" ht="15" hidden="1" customHeight="1" x14ac:dyDescent="0.3"/>
    <row r="514" ht="15" hidden="1" customHeight="1" x14ac:dyDescent="0.3"/>
    <row r="515" ht="15" hidden="1" customHeight="1" x14ac:dyDescent="0.3"/>
    <row r="516" ht="15" hidden="1" customHeight="1" x14ac:dyDescent="0.3"/>
    <row r="517" ht="15" hidden="1" customHeight="1" x14ac:dyDescent="0.3"/>
    <row r="518" ht="15" hidden="1" customHeight="1" x14ac:dyDescent="0.3"/>
    <row r="519" ht="15" hidden="1" customHeight="1" x14ac:dyDescent="0.3"/>
  </sheetData>
  <mergeCells count="11">
    <mergeCell ref="I3:J3"/>
    <mergeCell ref="K3:K4"/>
    <mergeCell ref="D3:D4"/>
    <mergeCell ref="A1:M1"/>
    <mergeCell ref="A2:M2"/>
    <mergeCell ref="L3:L4"/>
    <mergeCell ref="M3:M4"/>
    <mergeCell ref="A3:A4"/>
    <mergeCell ref="B3:B4"/>
    <mergeCell ref="C3:C4"/>
    <mergeCell ref="E3:H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M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1:L328 C312:L319"/>
  </dataValidations>
  <printOptions horizontalCentered="1"/>
  <pageMargins left="0.78740157480314965" right="0.23622047244094491" top="0.39370078740157483" bottom="0.47244094488188981" header="0.31496062992125984" footer="0.23622047244094491"/>
  <pageSetup paperSize="5" scale="62" orientation="landscape" r:id="rId1"/>
  <headerFooter>
    <oddFooter>&amp;L&amp;"-,Cursiva"     Ejercicio Fiscal 2017&amp;RPágina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74"/>
  <sheetViews>
    <sheetView showGridLines="0" topLeftCell="A4" zoomScaleNormal="100" workbookViewId="0">
      <pane xSplit="15" ySplit="4" topLeftCell="P14" activePane="bottomRight" state="frozen"/>
      <selection activeCell="A4" sqref="A4"/>
      <selection pane="topRight" activeCell="P4" sqref="P4"/>
      <selection pane="bottomLeft" activeCell="A8" sqref="A8"/>
      <selection pane="bottomRight" activeCell="K25" sqref="K25"/>
    </sheetView>
  </sheetViews>
  <sheetFormatPr baseColWidth="10" defaultColWidth="8.88671875" defaultRowHeight="14.4" x14ac:dyDescent="0.3"/>
  <cols>
    <col min="1" max="9" width="1.6640625" customWidth="1"/>
    <col min="10" max="11" width="3.109375" customWidth="1"/>
    <col min="12" max="12" width="1.6640625" customWidth="1"/>
    <col min="13" max="13" width="3.109375" customWidth="1"/>
    <col min="14" max="14" width="3" customWidth="1"/>
    <col min="15" max="15" width="4" customWidth="1"/>
    <col min="16" max="25" width="1.6640625" customWidth="1"/>
    <col min="26" max="26" width="3.5546875" customWidth="1"/>
    <col min="27" max="27" width="1.6640625" customWidth="1"/>
    <col min="28" max="28" width="5.33203125" customWidth="1"/>
    <col min="29" max="39" width="1.6640625" customWidth="1"/>
    <col min="40" max="40" width="3.5546875" customWidth="1"/>
    <col min="41" max="57" width="1.6640625" customWidth="1"/>
    <col min="58" max="58" width="2.5546875" customWidth="1"/>
    <col min="59" max="105" width="1.6640625" customWidth="1"/>
    <col min="106" max="106" width="1" customWidth="1"/>
    <col min="107" max="107" width="1.6640625" customWidth="1"/>
    <col min="108" max="108" width="0.44140625" customWidth="1"/>
    <col min="109" max="120" width="1.6640625" customWidth="1"/>
    <col min="121" max="256" width="11.44140625" customWidth="1"/>
  </cols>
  <sheetData>
    <row r="1" spans="1:125" ht="24" customHeight="1" thickTop="1" x14ac:dyDescent="0.3">
      <c r="A1" s="752" t="s">
        <v>1089</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4"/>
    </row>
    <row r="2" spans="1:125" ht="17.25" customHeight="1" x14ac:dyDescent="0.3">
      <c r="A2" s="325"/>
      <c r="B2" s="445"/>
      <c r="C2" s="755" t="str">
        <f>'Objetivos PMD'!$B$3</f>
        <v>Municipio:  DIF Totatiche, Jalisco</v>
      </c>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755"/>
      <c r="BK2" s="755"/>
      <c r="BL2" s="755"/>
      <c r="BM2" s="755"/>
      <c r="BN2" s="755"/>
      <c r="BO2" s="755"/>
      <c r="BP2" s="755"/>
      <c r="BQ2" s="755"/>
      <c r="BR2" s="755"/>
      <c r="BS2" s="755"/>
      <c r="BT2" s="755"/>
      <c r="BU2" s="755"/>
      <c r="BV2" s="75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c r="DC2" s="445"/>
      <c r="DD2" s="445"/>
      <c r="DE2" s="326"/>
    </row>
    <row r="3" spans="1:125" s="1" customFormat="1" ht="3" customHeight="1" x14ac:dyDescent="0.3">
      <c r="A3" s="206"/>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8"/>
      <c r="DC3" s="208"/>
      <c r="DD3" s="208"/>
      <c r="DE3" s="209"/>
    </row>
    <row r="4" spans="1:125" ht="15" customHeight="1" x14ac:dyDescent="0.3">
      <c r="A4" s="756" t="s">
        <v>1090</v>
      </c>
      <c r="B4" s="757"/>
      <c r="C4" s="757"/>
      <c r="D4" s="757"/>
      <c r="E4" s="757"/>
      <c r="F4" s="757"/>
      <c r="G4" s="757"/>
      <c r="H4" s="757"/>
      <c r="I4" s="757"/>
      <c r="J4" s="757"/>
      <c r="K4" s="757"/>
      <c r="L4" s="757"/>
      <c r="M4" s="757"/>
      <c r="N4" s="757"/>
      <c r="O4" s="757"/>
      <c r="P4" s="757" t="s">
        <v>1091</v>
      </c>
      <c r="Q4" s="757"/>
      <c r="R4" s="757"/>
      <c r="S4" s="757"/>
      <c r="T4" s="757"/>
      <c r="U4" s="757"/>
      <c r="V4" s="757"/>
      <c r="W4" s="757"/>
      <c r="X4" s="757"/>
      <c r="Y4" s="757"/>
      <c r="Z4" s="757"/>
      <c r="AA4" s="757"/>
      <c r="AB4" s="757"/>
      <c r="AC4" s="757"/>
      <c r="AD4" s="757" t="s">
        <v>119</v>
      </c>
      <c r="AE4" s="757"/>
      <c r="AF4" s="757"/>
      <c r="AG4" s="758" t="s">
        <v>1092</v>
      </c>
      <c r="AH4" s="758"/>
      <c r="AI4" s="758"/>
      <c r="AJ4" s="759"/>
      <c r="AK4" s="736" t="s">
        <v>1093</v>
      </c>
      <c r="AL4" s="737"/>
      <c r="AM4" s="737"/>
      <c r="AN4" s="737"/>
      <c r="AO4" s="737"/>
      <c r="AP4" s="737"/>
      <c r="AQ4" s="737"/>
      <c r="AR4" s="737"/>
      <c r="AS4" s="737"/>
      <c r="AT4" s="737"/>
      <c r="AU4" s="737"/>
      <c r="AV4" s="737"/>
      <c r="AW4" s="737"/>
      <c r="AX4" s="738"/>
      <c r="AY4" s="736">
        <v>131</v>
      </c>
      <c r="AZ4" s="737"/>
      <c r="BA4" s="737"/>
      <c r="BB4" s="737"/>
      <c r="BC4" s="737"/>
      <c r="BD4" s="737"/>
      <c r="BE4" s="737"/>
      <c r="BF4" s="738"/>
      <c r="BG4" s="736">
        <v>132</v>
      </c>
      <c r="BH4" s="737"/>
      <c r="BI4" s="737"/>
      <c r="BJ4" s="737"/>
      <c r="BK4" s="737"/>
      <c r="BL4" s="737"/>
      <c r="BM4" s="737"/>
      <c r="BN4" s="738"/>
      <c r="BO4" s="736">
        <v>132</v>
      </c>
      <c r="BP4" s="737"/>
      <c r="BQ4" s="737"/>
      <c r="BR4" s="737"/>
      <c r="BS4" s="737"/>
      <c r="BT4" s="737"/>
      <c r="BU4" s="737"/>
      <c r="BV4" s="738"/>
      <c r="BW4" s="736">
        <v>133</v>
      </c>
      <c r="BX4" s="737"/>
      <c r="BY4" s="737"/>
      <c r="BZ4" s="737"/>
      <c r="CA4" s="737"/>
      <c r="CB4" s="737"/>
      <c r="CC4" s="737"/>
      <c r="CD4" s="738"/>
      <c r="CE4" s="736">
        <v>134</v>
      </c>
      <c r="CF4" s="737"/>
      <c r="CG4" s="737"/>
      <c r="CH4" s="737"/>
      <c r="CI4" s="737"/>
      <c r="CJ4" s="737"/>
      <c r="CK4" s="737"/>
      <c r="CL4" s="737"/>
      <c r="CM4" s="738"/>
      <c r="CN4" s="760" t="s">
        <v>1094</v>
      </c>
      <c r="CO4" s="761"/>
      <c r="CP4" s="761"/>
      <c r="CQ4" s="761"/>
      <c r="CR4" s="761"/>
      <c r="CS4" s="761"/>
      <c r="CT4" s="761"/>
      <c r="CU4" s="762"/>
      <c r="CV4" s="760" t="s">
        <v>1095</v>
      </c>
      <c r="CW4" s="761"/>
      <c r="CX4" s="761"/>
      <c r="CY4" s="761"/>
      <c r="CZ4" s="761"/>
      <c r="DA4" s="761"/>
      <c r="DB4" s="761"/>
      <c r="DC4" s="761"/>
      <c r="DD4" s="761"/>
      <c r="DE4" s="766"/>
    </row>
    <row r="5" spans="1:125" ht="12.75" customHeight="1" x14ac:dyDescent="0.3">
      <c r="A5" s="756"/>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8"/>
      <c r="AH5" s="758"/>
      <c r="AI5" s="758"/>
      <c r="AJ5" s="759"/>
      <c r="AK5" s="739" t="s">
        <v>1096</v>
      </c>
      <c r="AL5" s="740"/>
      <c r="AM5" s="740"/>
      <c r="AN5" s="740"/>
      <c r="AO5" s="740"/>
      <c r="AP5" s="740"/>
      <c r="AQ5" s="740"/>
      <c r="AR5" s="740"/>
      <c r="AS5" s="740"/>
      <c r="AT5" s="740"/>
      <c r="AU5" s="740"/>
      <c r="AV5" s="740"/>
      <c r="AW5" s="740"/>
      <c r="AX5" s="741"/>
      <c r="AY5" s="742" t="s">
        <v>1097</v>
      </c>
      <c r="AZ5" s="743"/>
      <c r="BA5" s="743"/>
      <c r="BB5" s="743"/>
      <c r="BC5" s="743"/>
      <c r="BD5" s="743"/>
      <c r="BE5" s="743"/>
      <c r="BF5" s="744"/>
      <c r="BG5" s="742" t="s">
        <v>1098</v>
      </c>
      <c r="BH5" s="743"/>
      <c r="BI5" s="743"/>
      <c r="BJ5" s="743"/>
      <c r="BK5" s="743"/>
      <c r="BL5" s="743"/>
      <c r="BM5" s="743"/>
      <c r="BN5" s="744"/>
      <c r="BO5" s="742" t="s">
        <v>1099</v>
      </c>
      <c r="BP5" s="743"/>
      <c r="BQ5" s="743"/>
      <c r="BR5" s="743"/>
      <c r="BS5" s="743"/>
      <c r="BT5" s="743"/>
      <c r="BU5" s="743"/>
      <c r="BV5" s="744"/>
      <c r="BW5" s="742" t="s">
        <v>1100</v>
      </c>
      <c r="BX5" s="746"/>
      <c r="BY5" s="746"/>
      <c r="BZ5" s="746"/>
      <c r="CA5" s="746"/>
      <c r="CB5" s="746"/>
      <c r="CC5" s="746"/>
      <c r="CD5" s="747"/>
      <c r="CE5" s="745" t="s">
        <v>696</v>
      </c>
      <c r="CF5" s="746"/>
      <c r="CG5" s="746"/>
      <c r="CH5" s="746"/>
      <c r="CI5" s="746"/>
      <c r="CJ5" s="746"/>
      <c r="CK5" s="746"/>
      <c r="CL5" s="746"/>
      <c r="CM5" s="747"/>
      <c r="CN5" s="742"/>
      <c r="CO5" s="743"/>
      <c r="CP5" s="743"/>
      <c r="CQ5" s="743"/>
      <c r="CR5" s="743"/>
      <c r="CS5" s="743"/>
      <c r="CT5" s="743"/>
      <c r="CU5" s="744"/>
      <c r="CV5" s="742"/>
      <c r="CW5" s="743"/>
      <c r="CX5" s="743"/>
      <c r="CY5" s="743"/>
      <c r="CZ5" s="743"/>
      <c r="DA5" s="743"/>
      <c r="DB5" s="743"/>
      <c r="DC5" s="743"/>
      <c r="DD5" s="743"/>
      <c r="DE5" s="767"/>
    </row>
    <row r="6" spans="1:125" ht="44.25" customHeight="1" x14ac:dyDescent="0.3">
      <c r="A6" s="756"/>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8"/>
      <c r="AH6" s="758"/>
      <c r="AI6" s="758"/>
      <c r="AJ6" s="758"/>
      <c r="AK6" s="748" t="s">
        <v>1101</v>
      </c>
      <c r="AL6" s="748"/>
      <c r="AM6" s="748"/>
      <c r="AN6" s="748"/>
      <c r="AO6" s="748"/>
      <c r="AP6" s="748"/>
      <c r="AQ6" s="748" t="s">
        <v>1102</v>
      </c>
      <c r="AR6" s="748"/>
      <c r="AS6" s="748"/>
      <c r="AT6" s="748"/>
      <c r="AU6" s="748"/>
      <c r="AV6" s="748"/>
      <c r="AW6" s="748"/>
      <c r="AX6" s="748"/>
      <c r="AY6" s="749" t="s">
        <v>1103</v>
      </c>
      <c r="AZ6" s="750"/>
      <c r="BA6" s="750"/>
      <c r="BB6" s="750"/>
      <c r="BC6" s="750"/>
      <c r="BD6" s="750"/>
      <c r="BE6" s="750"/>
      <c r="BF6" s="751"/>
      <c r="BG6" s="763"/>
      <c r="BH6" s="764"/>
      <c r="BI6" s="764"/>
      <c r="BJ6" s="764"/>
      <c r="BK6" s="764"/>
      <c r="BL6" s="764"/>
      <c r="BM6" s="764"/>
      <c r="BN6" s="765"/>
      <c r="BO6" s="763"/>
      <c r="BP6" s="764"/>
      <c r="BQ6" s="764"/>
      <c r="BR6" s="764"/>
      <c r="BS6" s="764"/>
      <c r="BT6" s="764"/>
      <c r="BU6" s="764"/>
      <c r="BV6" s="765"/>
      <c r="BW6" s="739"/>
      <c r="BX6" s="740"/>
      <c r="BY6" s="740"/>
      <c r="BZ6" s="740"/>
      <c r="CA6" s="740"/>
      <c r="CB6" s="740"/>
      <c r="CC6" s="740"/>
      <c r="CD6" s="741"/>
      <c r="CE6" s="739"/>
      <c r="CF6" s="740"/>
      <c r="CG6" s="740"/>
      <c r="CH6" s="740"/>
      <c r="CI6" s="740"/>
      <c r="CJ6" s="740"/>
      <c r="CK6" s="740"/>
      <c r="CL6" s="740"/>
      <c r="CM6" s="741"/>
      <c r="CN6" s="763"/>
      <c r="CO6" s="764"/>
      <c r="CP6" s="764"/>
      <c r="CQ6" s="764"/>
      <c r="CR6" s="764"/>
      <c r="CS6" s="764"/>
      <c r="CT6" s="764"/>
      <c r="CU6" s="765"/>
      <c r="CV6" s="763"/>
      <c r="CW6" s="764"/>
      <c r="CX6" s="764"/>
      <c r="CY6" s="764"/>
      <c r="CZ6" s="764"/>
      <c r="DA6" s="764"/>
      <c r="DB6" s="764"/>
      <c r="DC6" s="764"/>
      <c r="DD6" s="764"/>
      <c r="DE6" s="768"/>
    </row>
    <row r="7" spans="1:125" s="3" customFormat="1" ht="6" hidden="1" customHeight="1" x14ac:dyDescent="0.3">
      <c r="A7" s="64"/>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6">
        <v>35480</v>
      </c>
      <c r="AH7" s="66"/>
      <c r="AI7" s="66"/>
      <c r="AJ7" s="66"/>
      <c r="AK7" s="730"/>
      <c r="AL7" s="730"/>
      <c r="AM7" s="730"/>
      <c r="AN7" s="730"/>
      <c r="AO7" s="730"/>
      <c r="AP7" s="730"/>
      <c r="AQ7" s="731"/>
      <c r="AR7" s="731"/>
      <c r="AS7" s="731"/>
      <c r="AT7" s="731"/>
      <c r="AU7" s="731"/>
      <c r="AV7" s="731"/>
      <c r="AW7" s="731"/>
      <c r="AX7" s="731"/>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7"/>
    </row>
    <row r="8" spans="1:125" s="3" customFormat="1" ht="23.25" customHeight="1" x14ac:dyDescent="0.3">
      <c r="A8" s="715" t="s">
        <v>1862</v>
      </c>
      <c r="B8" s="716"/>
      <c r="C8" s="716"/>
      <c r="D8" s="716"/>
      <c r="E8" s="716"/>
      <c r="F8" s="716"/>
      <c r="G8" s="716"/>
      <c r="H8" s="716"/>
      <c r="I8" s="716"/>
      <c r="J8" s="716"/>
      <c r="K8" s="716"/>
      <c r="L8" s="716"/>
      <c r="M8" s="716"/>
      <c r="N8" s="716"/>
      <c r="O8" s="717"/>
      <c r="P8" s="706" t="s">
        <v>1872</v>
      </c>
      <c r="Q8" s="706"/>
      <c r="R8" s="706"/>
      <c r="S8" s="706"/>
      <c r="T8" s="706"/>
      <c r="U8" s="706"/>
      <c r="V8" s="706"/>
      <c r="W8" s="706"/>
      <c r="X8" s="706"/>
      <c r="Y8" s="706"/>
      <c r="Z8" s="706"/>
      <c r="AA8" s="706"/>
      <c r="AB8" s="706"/>
      <c r="AC8" s="706"/>
      <c r="AD8" s="707">
        <v>506</v>
      </c>
      <c r="AE8" s="707"/>
      <c r="AF8" s="707"/>
      <c r="AG8" s="708">
        <v>1</v>
      </c>
      <c r="AH8" s="708"/>
      <c r="AI8" s="708"/>
      <c r="AJ8" s="708"/>
      <c r="AK8" s="732">
        <f>4961.25*2</f>
        <v>9922.5</v>
      </c>
      <c r="AL8" s="732"/>
      <c r="AM8" s="732"/>
      <c r="AN8" s="732"/>
      <c r="AO8" s="732"/>
      <c r="AP8" s="732"/>
      <c r="AQ8" s="690">
        <f>AG8*AK8*12</f>
        <v>119070</v>
      </c>
      <c r="AR8" s="690"/>
      <c r="AS8" s="690"/>
      <c r="AT8" s="690"/>
      <c r="AU8" s="690"/>
      <c r="AV8" s="690"/>
      <c r="AW8" s="690"/>
      <c r="AX8" s="690"/>
      <c r="AY8" s="692">
        <v>0</v>
      </c>
      <c r="AZ8" s="692"/>
      <c r="BA8" s="692"/>
      <c r="BB8" s="692"/>
      <c r="BC8" s="692"/>
      <c r="BD8" s="692"/>
      <c r="BE8" s="692"/>
      <c r="BF8" s="692"/>
      <c r="BG8" s="692">
        <v>0</v>
      </c>
      <c r="BH8" s="692"/>
      <c r="BI8" s="692"/>
      <c r="BJ8" s="692"/>
      <c r="BK8" s="692"/>
      <c r="BL8" s="692"/>
      <c r="BM8" s="692"/>
      <c r="BN8" s="692"/>
      <c r="BO8" s="692">
        <f>AQ8/365*50</f>
        <v>16310.95890410959</v>
      </c>
      <c r="BP8" s="692"/>
      <c r="BQ8" s="692"/>
      <c r="BR8" s="692"/>
      <c r="BS8" s="692"/>
      <c r="BT8" s="692"/>
      <c r="BU8" s="692"/>
      <c r="BV8" s="692"/>
      <c r="BW8" s="692">
        <v>0</v>
      </c>
      <c r="BX8" s="692"/>
      <c r="BY8" s="692"/>
      <c r="BZ8" s="692"/>
      <c r="CA8" s="692"/>
      <c r="CB8" s="692"/>
      <c r="CC8" s="692"/>
      <c r="CD8" s="692"/>
      <c r="CE8" s="692">
        <v>0</v>
      </c>
      <c r="CF8" s="692"/>
      <c r="CG8" s="692"/>
      <c r="CH8" s="692"/>
      <c r="CI8" s="692"/>
      <c r="CJ8" s="692"/>
      <c r="CK8" s="692"/>
      <c r="CL8" s="692"/>
      <c r="CM8" s="692"/>
      <c r="CN8" s="692">
        <v>0</v>
      </c>
      <c r="CO8" s="692"/>
      <c r="CP8" s="692"/>
      <c r="CQ8" s="692"/>
      <c r="CR8" s="692"/>
      <c r="CS8" s="692"/>
      <c r="CT8" s="692"/>
      <c r="CU8" s="692"/>
      <c r="CV8" s="690">
        <f>SUM(AQ8:CU8)</f>
        <v>135380.9589041096</v>
      </c>
      <c r="CW8" s="690"/>
      <c r="CX8" s="690"/>
      <c r="CY8" s="690"/>
      <c r="CZ8" s="690"/>
      <c r="DA8" s="690"/>
      <c r="DB8" s="690"/>
      <c r="DC8" s="690"/>
      <c r="DD8" s="690"/>
      <c r="DE8" s="691"/>
    </row>
    <row r="9" spans="1:125" s="3" customFormat="1" ht="23.25" customHeight="1" x14ac:dyDescent="0.3">
      <c r="A9" s="715" t="s">
        <v>1863</v>
      </c>
      <c r="B9" s="716"/>
      <c r="C9" s="716"/>
      <c r="D9" s="716"/>
      <c r="E9" s="716"/>
      <c r="F9" s="716"/>
      <c r="G9" s="716"/>
      <c r="H9" s="716"/>
      <c r="I9" s="716"/>
      <c r="J9" s="716"/>
      <c r="K9" s="716"/>
      <c r="L9" s="716"/>
      <c r="M9" s="716"/>
      <c r="N9" s="716"/>
      <c r="O9" s="717"/>
      <c r="P9" s="706" t="s">
        <v>1872</v>
      </c>
      <c r="Q9" s="706"/>
      <c r="R9" s="706"/>
      <c r="S9" s="706"/>
      <c r="T9" s="706"/>
      <c r="U9" s="706"/>
      <c r="V9" s="706"/>
      <c r="W9" s="706"/>
      <c r="X9" s="706"/>
      <c r="Y9" s="706"/>
      <c r="Z9" s="706"/>
      <c r="AA9" s="706"/>
      <c r="AB9" s="706"/>
      <c r="AC9" s="706"/>
      <c r="AD9" s="707">
        <v>506</v>
      </c>
      <c r="AE9" s="707"/>
      <c r="AF9" s="707"/>
      <c r="AG9" s="708">
        <v>1</v>
      </c>
      <c r="AH9" s="708"/>
      <c r="AI9" s="708"/>
      <c r="AJ9" s="708"/>
      <c r="AK9" s="712">
        <f>3031.88*2</f>
        <v>6063.76</v>
      </c>
      <c r="AL9" s="713"/>
      <c r="AM9" s="713"/>
      <c r="AN9" s="713"/>
      <c r="AO9" s="713"/>
      <c r="AP9" s="714"/>
      <c r="AQ9" s="690">
        <f>AG9*AK9*12</f>
        <v>72765.119999999995</v>
      </c>
      <c r="AR9" s="690"/>
      <c r="AS9" s="690"/>
      <c r="AT9" s="690"/>
      <c r="AU9" s="690"/>
      <c r="AV9" s="690"/>
      <c r="AW9" s="690"/>
      <c r="AX9" s="690"/>
      <c r="AY9" s="701">
        <v>0</v>
      </c>
      <c r="AZ9" s="702"/>
      <c r="BA9" s="702"/>
      <c r="BB9" s="702"/>
      <c r="BC9" s="702"/>
      <c r="BD9" s="702"/>
      <c r="BE9" s="702"/>
      <c r="BF9" s="703"/>
      <c r="BG9" s="692">
        <v>0</v>
      </c>
      <c r="BH9" s="692"/>
      <c r="BI9" s="692"/>
      <c r="BJ9" s="692"/>
      <c r="BK9" s="692"/>
      <c r="BL9" s="692"/>
      <c r="BM9" s="692"/>
      <c r="BN9" s="692"/>
      <c r="BO9" s="701">
        <f t="shared" ref="BO9:BO20" si="0">AQ9/365*50</f>
        <v>9967.8246575342455</v>
      </c>
      <c r="BP9" s="702"/>
      <c r="BQ9" s="702"/>
      <c r="BR9" s="702"/>
      <c r="BS9" s="702"/>
      <c r="BT9" s="702"/>
      <c r="BU9" s="702"/>
      <c r="BV9" s="703"/>
      <c r="BW9" s="692">
        <v>0</v>
      </c>
      <c r="BX9" s="692"/>
      <c r="BY9" s="692"/>
      <c r="BZ9" s="692"/>
      <c r="CA9" s="692"/>
      <c r="CB9" s="692"/>
      <c r="CC9" s="692"/>
      <c r="CD9" s="692"/>
      <c r="CE9" s="692">
        <v>0</v>
      </c>
      <c r="CF9" s="692"/>
      <c r="CG9" s="692"/>
      <c r="CH9" s="692"/>
      <c r="CI9" s="692"/>
      <c r="CJ9" s="692"/>
      <c r="CK9" s="692"/>
      <c r="CL9" s="692"/>
      <c r="CM9" s="692"/>
      <c r="CN9" s="692">
        <v>0</v>
      </c>
      <c r="CO9" s="692"/>
      <c r="CP9" s="692"/>
      <c r="CQ9" s="692"/>
      <c r="CR9" s="692"/>
      <c r="CS9" s="692"/>
      <c r="CT9" s="692"/>
      <c r="CU9" s="692"/>
      <c r="CV9" s="690">
        <f t="shared" ref="CV9:CV19" si="1">SUM(AQ9:CU9)</f>
        <v>82732.944657534244</v>
      </c>
      <c r="CW9" s="690"/>
      <c r="CX9" s="690"/>
      <c r="CY9" s="690"/>
      <c r="CZ9" s="690"/>
      <c r="DA9" s="690"/>
      <c r="DB9" s="690"/>
      <c r="DC9" s="690"/>
      <c r="DD9" s="690"/>
      <c r="DE9" s="691"/>
      <c r="DU9" s="126"/>
    </row>
    <row r="10" spans="1:125" s="3" customFormat="1" ht="23.25" customHeight="1" x14ac:dyDescent="0.3">
      <c r="A10" s="715" t="s">
        <v>1864</v>
      </c>
      <c r="B10" s="716"/>
      <c r="C10" s="716"/>
      <c r="D10" s="716"/>
      <c r="E10" s="716"/>
      <c r="F10" s="716"/>
      <c r="G10" s="716"/>
      <c r="H10" s="716"/>
      <c r="I10" s="716"/>
      <c r="J10" s="716"/>
      <c r="K10" s="716"/>
      <c r="L10" s="716"/>
      <c r="M10" s="716"/>
      <c r="N10" s="716"/>
      <c r="O10" s="717"/>
      <c r="P10" s="706" t="s">
        <v>1872</v>
      </c>
      <c r="Q10" s="706"/>
      <c r="R10" s="706"/>
      <c r="S10" s="706"/>
      <c r="T10" s="706"/>
      <c r="U10" s="706"/>
      <c r="V10" s="706"/>
      <c r="W10" s="706"/>
      <c r="X10" s="706"/>
      <c r="Y10" s="706"/>
      <c r="Z10" s="706"/>
      <c r="AA10" s="706"/>
      <c r="AB10" s="706"/>
      <c r="AC10" s="706"/>
      <c r="AD10" s="707">
        <v>506</v>
      </c>
      <c r="AE10" s="707"/>
      <c r="AF10" s="707"/>
      <c r="AG10" s="708">
        <v>1</v>
      </c>
      <c r="AH10" s="708"/>
      <c r="AI10" s="708"/>
      <c r="AJ10" s="708"/>
      <c r="AK10" s="712">
        <f>3264.98*2</f>
        <v>6529.96</v>
      </c>
      <c r="AL10" s="713"/>
      <c r="AM10" s="713"/>
      <c r="AN10" s="713"/>
      <c r="AO10" s="713"/>
      <c r="AP10" s="714"/>
      <c r="AQ10" s="690">
        <f t="shared" ref="AQ10:AQ19" si="2">AG10*AK10*12</f>
        <v>78359.520000000004</v>
      </c>
      <c r="AR10" s="690"/>
      <c r="AS10" s="690"/>
      <c r="AT10" s="690"/>
      <c r="AU10" s="690"/>
      <c r="AV10" s="690"/>
      <c r="AW10" s="690"/>
      <c r="AX10" s="690"/>
      <c r="AY10" s="701">
        <v>0</v>
      </c>
      <c r="AZ10" s="702"/>
      <c r="BA10" s="702"/>
      <c r="BB10" s="702"/>
      <c r="BC10" s="702"/>
      <c r="BD10" s="702"/>
      <c r="BE10" s="702"/>
      <c r="BF10" s="703"/>
      <c r="BG10" s="692">
        <v>0</v>
      </c>
      <c r="BH10" s="692"/>
      <c r="BI10" s="692"/>
      <c r="BJ10" s="692"/>
      <c r="BK10" s="692"/>
      <c r="BL10" s="692"/>
      <c r="BM10" s="692"/>
      <c r="BN10" s="692"/>
      <c r="BO10" s="701">
        <f t="shared" si="0"/>
        <v>10734.180821917809</v>
      </c>
      <c r="BP10" s="702"/>
      <c r="BQ10" s="702"/>
      <c r="BR10" s="702"/>
      <c r="BS10" s="702"/>
      <c r="BT10" s="702"/>
      <c r="BU10" s="702"/>
      <c r="BV10" s="703"/>
      <c r="BW10" s="692">
        <v>0</v>
      </c>
      <c r="BX10" s="692"/>
      <c r="BY10" s="692"/>
      <c r="BZ10" s="692"/>
      <c r="CA10" s="692"/>
      <c r="CB10" s="692"/>
      <c r="CC10" s="692"/>
      <c r="CD10" s="692"/>
      <c r="CE10" s="692">
        <v>0</v>
      </c>
      <c r="CF10" s="692"/>
      <c r="CG10" s="692"/>
      <c r="CH10" s="692"/>
      <c r="CI10" s="692"/>
      <c r="CJ10" s="692"/>
      <c r="CK10" s="692"/>
      <c r="CL10" s="692"/>
      <c r="CM10" s="692"/>
      <c r="CN10" s="692">
        <v>0</v>
      </c>
      <c r="CO10" s="692"/>
      <c r="CP10" s="692"/>
      <c r="CQ10" s="692"/>
      <c r="CR10" s="692"/>
      <c r="CS10" s="692"/>
      <c r="CT10" s="692"/>
      <c r="CU10" s="692"/>
      <c r="CV10" s="690">
        <f t="shared" si="1"/>
        <v>89093.70082191781</v>
      </c>
      <c r="CW10" s="690"/>
      <c r="CX10" s="690"/>
      <c r="CY10" s="690"/>
      <c r="CZ10" s="690"/>
      <c r="DA10" s="690"/>
      <c r="DB10" s="690"/>
      <c r="DC10" s="690"/>
      <c r="DD10" s="690"/>
      <c r="DE10" s="691"/>
      <c r="DU10" s="126"/>
    </row>
    <row r="11" spans="1:125" s="3" customFormat="1" ht="23.25" customHeight="1" x14ac:dyDescent="0.3">
      <c r="A11" s="715" t="s">
        <v>1865</v>
      </c>
      <c r="B11" s="716"/>
      <c r="C11" s="716"/>
      <c r="D11" s="716"/>
      <c r="E11" s="716"/>
      <c r="F11" s="716"/>
      <c r="G11" s="716"/>
      <c r="H11" s="716"/>
      <c r="I11" s="716"/>
      <c r="J11" s="716"/>
      <c r="K11" s="716"/>
      <c r="L11" s="716"/>
      <c r="M11" s="716"/>
      <c r="N11" s="716"/>
      <c r="O11" s="717"/>
      <c r="P11" s="706" t="s">
        <v>1872</v>
      </c>
      <c r="Q11" s="706"/>
      <c r="R11" s="706"/>
      <c r="S11" s="706"/>
      <c r="T11" s="706"/>
      <c r="U11" s="706"/>
      <c r="V11" s="706"/>
      <c r="W11" s="706"/>
      <c r="X11" s="706"/>
      <c r="Y11" s="706"/>
      <c r="Z11" s="706"/>
      <c r="AA11" s="706"/>
      <c r="AB11" s="706"/>
      <c r="AC11" s="706"/>
      <c r="AD11" s="707">
        <v>506</v>
      </c>
      <c r="AE11" s="707"/>
      <c r="AF11" s="707"/>
      <c r="AG11" s="708">
        <v>1</v>
      </c>
      <c r="AH11" s="708"/>
      <c r="AI11" s="708"/>
      <c r="AJ11" s="708"/>
      <c r="AK11" s="712">
        <f>3858.75*2</f>
        <v>7717.5</v>
      </c>
      <c r="AL11" s="713"/>
      <c r="AM11" s="713"/>
      <c r="AN11" s="713"/>
      <c r="AO11" s="713"/>
      <c r="AP11" s="714"/>
      <c r="AQ11" s="690">
        <f t="shared" si="2"/>
        <v>92610</v>
      </c>
      <c r="AR11" s="690"/>
      <c r="AS11" s="690"/>
      <c r="AT11" s="690"/>
      <c r="AU11" s="690"/>
      <c r="AV11" s="690"/>
      <c r="AW11" s="690"/>
      <c r="AX11" s="690"/>
      <c r="AY11" s="733">
        <v>0</v>
      </c>
      <c r="AZ11" s="734"/>
      <c r="BA11" s="734"/>
      <c r="BB11" s="734"/>
      <c r="BC11" s="734"/>
      <c r="BD11" s="734"/>
      <c r="BE11" s="734"/>
      <c r="BF11" s="735"/>
      <c r="BG11" s="692">
        <v>0</v>
      </c>
      <c r="BH11" s="692"/>
      <c r="BI11" s="692"/>
      <c r="BJ11" s="692"/>
      <c r="BK11" s="692"/>
      <c r="BL11" s="692"/>
      <c r="BM11" s="692"/>
      <c r="BN11" s="692"/>
      <c r="BO11" s="701">
        <f t="shared" si="0"/>
        <v>12686.301369863015</v>
      </c>
      <c r="BP11" s="702"/>
      <c r="BQ11" s="702"/>
      <c r="BR11" s="702"/>
      <c r="BS11" s="702"/>
      <c r="BT11" s="702"/>
      <c r="BU11" s="702"/>
      <c r="BV11" s="703"/>
      <c r="BW11" s="692">
        <v>0</v>
      </c>
      <c r="BX11" s="692"/>
      <c r="BY11" s="692"/>
      <c r="BZ11" s="692"/>
      <c r="CA11" s="692"/>
      <c r="CB11" s="692"/>
      <c r="CC11" s="692"/>
      <c r="CD11" s="692"/>
      <c r="CE11" s="692">
        <v>0</v>
      </c>
      <c r="CF11" s="692"/>
      <c r="CG11" s="692"/>
      <c r="CH11" s="692"/>
      <c r="CI11" s="692"/>
      <c r="CJ11" s="692"/>
      <c r="CK11" s="692"/>
      <c r="CL11" s="692"/>
      <c r="CM11" s="692"/>
      <c r="CN11" s="692">
        <v>0</v>
      </c>
      <c r="CO11" s="692"/>
      <c r="CP11" s="692"/>
      <c r="CQ11" s="692"/>
      <c r="CR11" s="692"/>
      <c r="CS11" s="692"/>
      <c r="CT11" s="692"/>
      <c r="CU11" s="692"/>
      <c r="CV11" s="690">
        <f t="shared" si="1"/>
        <v>105296.30136986301</v>
      </c>
      <c r="CW11" s="690"/>
      <c r="CX11" s="690"/>
      <c r="CY11" s="690"/>
      <c r="CZ11" s="690"/>
      <c r="DA11" s="690"/>
      <c r="DB11" s="690"/>
      <c r="DC11" s="690"/>
      <c r="DD11" s="690"/>
      <c r="DE11" s="691"/>
      <c r="DU11" s="127"/>
    </row>
    <row r="12" spans="1:125" s="3" customFormat="1" ht="23.25" customHeight="1" x14ac:dyDescent="0.3">
      <c r="A12" s="715" t="s">
        <v>1866</v>
      </c>
      <c r="B12" s="716"/>
      <c r="C12" s="716"/>
      <c r="D12" s="716"/>
      <c r="E12" s="716"/>
      <c r="F12" s="716"/>
      <c r="G12" s="716"/>
      <c r="H12" s="716"/>
      <c r="I12" s="716"/>
      <c r="J12" s="716"/>
      <c r="K12" s="716"/>
      <c r="L12" s="716"/>
      <c r="M12" s="716"/>
      <c r="N12" s="716"/>
      <c r="O12" s="717"/>
      <c r="P12" s="706" t="s">
        <v>1872</v>
      </c>
      <c r="Q12" s="706"/>
      <c r="R12" s="706"/>
      <c r="S12" s="706"/>
      <c r="T12" s="706"/>
      <c r="U12" s="706"/>
      <c r="V12" s="706"/>
      <c r="W12" s="706"/>
      <c r="X12" s="706"/>
      <c r="Y12" s="706"/>
      <c r="Z12" s="706"/>
      <c r="AA12" s="706"/>
      <c r="AB12" s="706"/>
      <c r="AC12" s="706"/>
      <c r="AD12" s="707">
        <v>506</v>
      </c>
      <c r="AE12" s="707"/>
      <c r="AF12" s="707"/>
      <c r="AG12" s="708">
        <v>1</v>
      </c>
      <c r="AH12" s="708"/>
      <c r="AI12" s="708"/>
      <c r="AJ12" s="708"/>
      <c r="AK12" s="712">
        <f>3269.23*2</f>
        <v>6538.46</v>
      </c>
      <c r="AL12" s="713"/>
      <c r="AM12" s="713"/>
      <c r="AN12" s="713"/>
      <c r="AO12" s="713"/>
      <c r="AP12" s="714"/>
      <c r="AQ12" s="690">
        <f>AG12*AK12*12</f>
        <v>78461.52</v>
      </c>
      <c r="AR12" s="690"/>
      <c r="AS12" s="690"/>
      <c r="AT12" s="690"/>
      <c r="AU12" s="690"/>
      <c r="AV12" s="690"/>
      <c r="AW12" s="690"/>
      <c r="AX12" s="690"/>
      <c r="AY12" s="727">
        <v>0</v>
      </c>
      <c r="AZ12" s="728"/>
      <c r="BA12" s="728"/>
      <c r="BB12" s="728"/>
      <c r="BC12" s="728"/>
      <c r="BD12" s="728"/>
      <c r="BE12" s="728"/>
      <c r="BF12" s="729"/>
      <c r="BG12" s="692">
        <v>0</v>
      </c>
      <c r="BH12" s="692"/>
      <c r="BI12" s="692"/>
      <c r="BJ12" s="692"/>
      <c r="BK12" s="692"/>
      <c r="BL12" s="692"/>
      <c r="BM12" s="692"/>
      <c r="BN12" s="692"/>
      <c r="BO12" s="701">
        <f>AQ12/365*50</f>
        <v>10748.153424657536</v>
      </c>
      <c r="BP12" s="702"/>
      <c r="BQ12" s="702"/>
      <c r="BR12" s="702"/>
      <c r="BS12" s="702"/>
      <c r="BT12" s="702"/>
      <c r="BU12" s="702"/>
      <c r="BV12" s="703"/>
      <c r="BW12" s="692">
        <v>0</v>
      </c>
      <c r="BX12" s="692"/>
      <c r="BY12" s="692"/>
      <c r="BZ12" s="692"/>
      <c r="CA12" s="692"/>
      <c r="CB12" s="692"/>
      <c r="CC12" s="692"/>
      <c r="CD12" s="692"/>
      <c r="CE12" s="692">
        <v>0</v>
      </c>
      <c r="CF12" s="692"/>
      <c r="CG12" s="692"/>
      <c r="CH12" s="692"/>
      <c r="CI12" s="692"/>
      <c r="CJ12" s="692"/>
      <c r="CK12" s="692"/>
      <c r="CL12" s="692"/>
      <c r="CM12" s="692"/>
      <c r="CN12" s="692">
        <v>0</v>
      </c>
      <c r="CO12" s="692"/>
      <c r="CP12" s="692"/>
      <c r="CQ12" s="692"/>
      <c r="CR12" s="692"/>
      <c r="CS12" s="692"/>
      <c r="CT12" s="692"/>
      <c r="CU12" s="692"/>
      <c r="CV12" s="690">
        <f>SUM(AQ12:CU12)</f>
        <v>89209.673424657536</v>
      </c>
      <c r="CW12" s="690"/>
      <c r="CX12" s="690"/>
      <c r="CY12" s="690"/>
      <c r="CZ12" s="690"/>
      <c r="DA12" s="690"/>
      <c r="DB12" s="690"/>
      <c r="DC12" s="690"/>
      <c r="DD12" s="690"/>
      <c r="DE12" s="691"/>
    </row>
    <row r="13" spans="1:125" s="3" customFormat="1" ht="23.25" customHeight="1" x14ac:dyDescent="0.3">
      <c r="A13" s="715" t="s">
        <v>1867</v>
      </c>
      <c r="B13" s="716"/>
      <c r="C13" s="716"/>
      <c r="D13" s="716"/>
      <c r="E13" s="716"/>
      <c r="F13" s="716"/>
      <c r="G13" s="716"/>
      <c r="H13" s="716"/>
      <c r="I13" s="716"/>
      <c r="J13" s="716"/>
      <c r="K13" s="716"/>
      <c r="L13" s="716"/>
      <c r="M13" s="716"/>
      <c r="N13" s="716"/>
      <c r="O13" s="717"/>
      <c r="P13" s="706" t="s">
        <v>1872</v>
      </c>
      <c r="Q13" s="706"/>
      <c r="R13" s="706"/>
      <c r="S13" s="706"/>
      <c r="T13" s="706"/>
      <c r="U13" s="706"/>
      <c r="V13" s="706"/>
      <c r="W13" s="706"/>
      <c r="X13" s="706"/>
      <c r="Y13" s="706"/>
      <c r="Z13" s="706"/>
      <c r="AA13" s="706"/>
      <c r="AB13" s="706"/>
      <c r="AC13" s="706"/>
      <c r="AD13" s="707">
        <v>506</v>
      </c>
      <c r="AE13" s="707"/>
      <c r="AF13" s="707"/>
      <c r="AG13" s="708">
        <v>1</v>
      </c>
      <c r="AH13" s="708"/>
      <c r="AI13" s="708"/>
      <c r="AJ13" s="708"/>
      <c r="AK13" s="712">
        <f>3031.88*2</f>
        <v>6063.76</v>
      </c>
      <c r="AL13" s="713"/>
      <c r="AM13" s="713"/>
      <c r="AN13" s="713"/>
      <c r="AO13" s="713"/>
      <c r="AP13" s="714"/>
      <c r="AQ13" s="690">
        <f t="shared" si="2"/>
        <v>72765.119999999995</v>
      </c>
      <c r="AR13" s="690"/>
      <c r="AS13" s="690"/>
      <c r="AT13" s="690"/>
      <c r="AU13" s="690"/>
      <c r="AV13" s="690"/>
      <c r="AW13" s="690"/>
      <c r="AX13" s="690"/>
      <c r="AY13" s="727">
        <v>0</v>
      </c>
      <c r="AZ13" s="728"/>
      <c r="BA13" s="728"/>
      <c r="BB13" s="728"/>
      <c r="BC13" s="728"/>
      <c r="BD13" s="728"/>
      <c r="BE13" s="728"/>
      <c r="BF13" s="729"/>
      <c r="BG13" s="692">
        <v>0</v>
      </c>
      <c r="BH13" s="692"/>
      <c r="BI13" s="692"/>
      <c r="BJ13" s="692"/>
      <c r="BK13" s="692"/>
      <c r="BL13" s="692"/>
      <c r="BM13" s="692"/>
      <c r="BN13" s="692"/>
      <c r="BO13" s="701">
        <f t="shared" si="0"/>
        <v>9967.8246575342455</v>
      </c>
      <c r="BP13" s="702"/>
      <c r="BQ13" s="702"/>
      <c r="BR13" s="702"/>
      <c r="BS13" s="702"/>
      <c r="BT13" s="702"/>
      <c r="BU13" s="702"/>
      <c r="BV13" s="703"/>
      <c r="BW13" s="692">
        <v>0</v>
      </c>
      <c r="BX13" s="692"/>
      <c r="BY13" s="692"/>
      <c r="BZ13" s="692"/>
      <c r="CA13" s="692"/>
      <c r="CB13" s="692"/>
      <c r="CC13" s="692"/>
      <c r="CD13" s="692"/>
      <c r="CE13" s="692">
        <v>0</v>
      </c>
      <c r="CF13" s="692"/>
      <c r="CG13" s="692"/>
      <c r="CH13" s="692"/>
      <c r="CI13" s="692"/>
      <c r="CJ13" s="692"/>
      <c r="CK13" s="692"/>
      <c r="CL13" s="692"/>
      <c r="CM13" s="692"/>
      <c r="CN13" s="692">
        <v>0</v>
      </c>
      <c r="CO13" s="692"/>
      <c r="CP13" s="692"/>
      <c r="CQ13" s="692"/>
      <c r="CR13" s="692"/>
      <c r="CS13" s="692"/>
      <c r="CT13" s="692"/>
      <c r="CU13" s="692"/>
      <c r="CV13" s="690">
        <f t="shared" si="1"/>
        <v>82732.944657534244</v>
      </c>
      <c r="CW13" s="690"/>
      <c r="CX13" s="690"/>
      <c r="CY13" s="690"/>
      <c r="CZ13" s="690"/>
      <c r="DA13" s="690"/>
      <c r="DB13" s="690"/>
      <c r="DC13" s="690"/>
      <c r="DD13" s="690"/>
      <c r="DE13" s="691"/>
    </row>
    <row r="14" spans="1:125" s="3" customFormat="1" ht="23.25" customHeight="1" x14ac:dyDescent="0.3">
      <c r="A14" s="715" t="s">
        <v>1868</v>
      </c>
      <c r="B14" s="716"/>
      <c r="C14" s="716"/>
      <c r="D14" s="716"/>
      <c r="E14" s="716"/>
      <c r="F14" s="716"/>
      <c r="G14" s="716"/>
      <c r="H14" s="716"/>
      <c r="I14" s="716"/>
      <c r="J14" s="716"/>
      <c r="K14" s="716"/>
      <c r="L14" s="716"/>
      <c r="M14" s="716"/>
      <c r="N14" s="716"/>
      <c r="O14" s="717"/>
      <c r="P14" s="706" t="s">
        <v>1872</v>
      </c>
      <c r="Q14" s="706"/>
      <c r="R14" s="706"/>
      <c r="S14" s="706"/>
      <c r="T14" s="706"/>
      <c r="U14" s="706"/>
      <c r="V14" s="706"/>
      <c r="W14" s="706"/>
      <c r="X14" s="706"/>
      <c r="Y14" s="706"/>
      <c r="Z14" s="706"/>
      <c r="AA14" s="706"/>
      <c r="AB14" s="706"/>
      <c r="AC14" s="706"/>
      <c r="AD14" s="707">
        <v>506</v>
      </c>
      <c r="AE14" s="707"/>
      <c r="AF14" s="707"/>
      <c r="AG14" s="708">
        <v>1</v>
      </c>
      <c r="AH14" s="708"/>
      <c r="AI14" s="708"/>
      <c r="AJ14" s="708"/>
      <c r="AK14" s="712">
        <f>1312.45*2</f>
        <v>2624.9</v>
      </c>
      <c r="AL14" s="713"/>
      <c r="AM14" s="713"/>
      <c r="AN14" s="713"/>
      <c r="AO14" s="713"/>
      <c r="AP14" s="714"/>
      <c r="AQ14" s="690">
        <f t="shared" si="2"/>
        <v>31498.800000000003</v>
      </c>
      <c r="AR14" s="690"/>
      <c r="AS14" s="690"/>
      <c r="AT14" s="690"/>
      <c r="AU14" s="690"/>
      <c r="AV14" s="690"/>
      <c r="AW14" s="690"/>
      <c r="AX14" s="690"/>
      <c r="AY14" s="701">
        <v>0</v>
      </c>
      <c r="AZ14" s="702"/>
      <c r="BA14" s="702"/>
      <c r="BB14" s="702"/>
      <c r="BC14" s="702"/>
      <c r="BD14" s="702"/>
      <c r="BE14" s="702"/>
      <c r="BF14" s="703"/>
      <c r="BG14" s="692">
        <v>0</v>
      </c>
      <c r="BH14" s="692"/>
      <c r="BI14" s="692"/>
      <c r="BJ14" s="692"/>
      <c r="BK14" s="692"/>
      <c r="BL14" s="692"/>
      <c r="BM14" s="692"/>
      <c r="BN14" s="692"/>
      <c r="BO14" s="701">
        <f t="shared" si="0"/>
        <v>4314.9041095890416</v>
      </c>
      <c r="BP14" s="702"/>
      <c r="BQ14" s="702"/>
      <c r="BR14" s="702"/>
      <c r="BS14" s="702"/>
      <c r="BT14" s="702"/>
      <c r="BU14" s="702"/>
      <c r="BV14" s="703"/>
      <c r="BW14" s="692">
        <v>0</v>
      </c>
      <c r="BX14" s="692"/>
      <c r="BY14" s="692"/>
      <c r="BZ14" s="692"/>
      <c r="CA14" s="692"/>
      <c r="CB14" s="692"/>
      <c r="CC14" s="692"/>
      <c r="CD14" s="692"/>
      <c r="CE14" s="692">
        <v>0</v>
      </c>
      <c r="CF14" s="692"/>
      <c r="CG14" s="692"/>
      <c r="CH14" s="692"/>
      <c r="CI14" s="692"/>
      <c r="CJ14" s="692"/>
      <c r="CK14" s="692"/>
      <c r="CL14" s="692"/>
      <c r="CM14" s="692"/>
      <c r="CN14" s="692">
        <v>0</v>
      </c>
      <c r="CO14" s="692"/>
      <c r="CP14" s="692"/>
      <c r="CQ14" s="692"/>
      <c r="CR14" s="692"/>
      <c r="CS14" s="692"/>
      <c r="CT14" s="692"/>
      <c r="CU14" s="692"/>
      <c r="CV14" s="690">
        <f t="shared" si="1"/>
        <v>35813.704109589045</v>
      </c>
      <c r="CW14" s="690"/>
      <c r="CX14" s="690"/>
      <c r="CY14" s="690"/>
      <c r="CZ14" s="690"/>
      <c r="DA14" s="690"/>
      <c r="DB14" s="690"/>
      <c r="DC14" s="690"/>
      <c r="DD14" s="690"/>
      <c r="DE14" s="691"/>
    </row>
    <row r="15" spans="1:125" s="3" customFormat="1" ht="23.25" customHeight="1" x14ac:dyDescent="0.3">
      <c r="A15" s="715" t="s">
        <v>1869</v>
      </c>
      <c r="B15" s="716"/>
      <c r="C15" s="716"/>
      <c r="D15" s="716"/>
      <c r="E15" s="716"/>
      <c r="F15" s="716"/>
      <c r="G15" s="716"/>
      <c r="H15" s="716"/>
      <c r="I15" s="716"/>
      <c r="J15" s="716"/>
      <c r="K15" s="716"/>
      <c r="L15" s="716"/>
      <c r="M15" s="716"/>
      <c r="N15" s="716"/>
      <c r="O15" s="717"/>
      <c r="P15" s="706" t="s">
        <v>1872</v>
      </c>
      <c r="Q15" s="706"/>
      <c r="R15" s="706"/>
      <c r="S15" s="706"/>
      <c r="T15" s="706"/>
      <c r="U15" s="706"/>
      <c r="V15" s="706"/>
      <c r="W15" s="706"/>
      <c r="X15" s="706"/>
      <c r="Y15" s="706"/>
      <c r="Z15" s="706"/>
      <c r="AA15" s="706"/>
      <c r="AB15" s="706"/>
      <c r="AC15" s="706"/>
      <c r="AD15" s="707">
        <v>506</v>
      </c>
      <c r="AE15" s="707"/>
      <c r="AF15" s="707"/>
      <c r="AG15" s="708">
        <v>1</v>
      </c>
      <c r="AH15" s="708"/>
      <c r="AI15" s="708"/>
      <c r="AJ15" s="708"/>
      <c r="AK15" s="712">
        <f>1050.05*2</f>
        <v>2100.1</v>
      </c>
      <c r="AL15" s="713"/>
      <c r="AM15" s="713"/>
      <c r="AN15" s="713"/>
      <c r="AO15" s="713"/>
      <c r="AP15" s="714"/>
      <c r="AQ15" s="690">
        <f t="shared" si="2"/>
        <v>25201.199999999997</v>
      </c>
      <c r="AR15" s="690"/>
      <c r="AS15" s="690"/>
      <c r="AT15" s="690"/>
      <c r="AU15" s="690"/>
      <c r="AV15" s="690"/>
      <c r="AW15" s="690"/>
      <c r="AX15" s="690"/>
      <c r="AY15" s="701">
        <v>0</v>
      </c>
      <c r="AZ15" s="702"/>
      <c r="BA15" s="702"/>
      <c r="BB15" s="702"/>
      <c r="BC15" s="702"/>
      <c r="BD15" s="702"/>
      <c r="BE15" s="702"/>
      <c r="BF15" s="703"/>
      <c r="BG15" s="692">
        <v>0</v>
      </c>
      <c r="BH15" s="692"/>
      <c r="BI15" s="692"/>
      <c r="BJ15" s="692"/>
      <c r="BK15" s="692"/>
      <c r="BL15" s="692"/>
      <c r="BM15" s="692"/>
      <c r="BN15" s="692"/>
      <c r="BO15" s="701">
        <f t="shared" si="0"/>
        <v>3452.2191780821913</v>
      </c>
      <c r="BP15" s="702"/>
      <c r="BQ15" s="702"/>
      <c r="BR15" s="702"/>
      <c r="BS15" s="702"/>
      <c r="BT15" s="702"/>
      <c r="BU15" s="702"/>
      <c r="BV15" s="703"/>
      <c r="BW15" s="692">
        <v>0</v>
      </c>
      <c r="BX15" s="692"/>
      <c r="BY15" s="692"/>
      <c r="BZ15" s="692"/>
      <c r="CA15" s="692"/>
      <c r="CB15" s="692"/>
      <c r="CC15" s="692"/>
      <c r="CD15" s="692"/>
      <c r="CE15" s="692">
        <v>0</v>
      </c>
      <c r="CF15" s="692"/>
      <c r="CG15" s="692"/>
      <c r="CH15" s="692"/>
      <c r="CI15" s="692"/>
      <c r="CJ15" s="692"/>
      <c r="CK15" s="692"/>
      <c r="CL15" s="692"/>
      <c r="CM15" s="692"/>
      <c r="CN15" s="692">
        <v>0</v>
      </c>
      <c r="CO15" s="692"/>
      <c r="CP15" s="692"/>
      <c r="CQ15" s="692"/>
      <c r="CR15" s="692"/>
      <c r="CS15" s="692"/>
      <c r="CT15" s="692"/>
      <c r="CU15" s="692"/>
      <c r="CV15" s="690">
        <f t="shared" si="1"/>
        <v>28653.419178082189</v>
      </c>
      <c r="CW15" s="690"/>
      <c r="CX15" s="690"/>
      <c r="CY15" s="690"/>
      <c r="CZ15" s="690"/>
      <c r="DA15" s="690"/>
      <c r="DB15" s="690"/>
      <c r="DC15" s="690"/>
      <c r="DD15" s="690"/>
      <c r="DE15" s="691"/>
    </row>
    <row r="16" spans="1:125" s="3" customFormat="1" ht="23.25" customHeight="1" x14ac:dyDescent="0.3">
      <c r="A16" s="715" t="s">
        <v>1870</v>
      </c>
      <c r="B16" s="716"/>
      <c r="C16" s="716"/>
      <c r="D16" s="716"/>
      <c r="E16" s="716"/>
      <c r="F16" s="716"/>
      <c r="G16" s="716"/>
      <c r="H16" s="716"/>
      <c r="I16" s="716"/>
      <c r="J16" s="716"/>
      <c r="K16" s="716"/>
      <c r="L16" s="716"/>
      <c r="M16" s="716"/>
      <c r="N16" s="716"/>
      <c r="O16" s="717"/>
      <c r="P16" s="706" t="s">
        <v>1872</v>
      </c>
      <c r="Q16" s="706"/>
      <c r="R16" s="706"/>
      <c r="S16" s="706"/>
      <c r="T16" s="706"/>
      <c r="U16" s="706"/>
      <c r="V16" s="706"/>
      <c r="W16" s="706"/>
      <c r="X16" s="706"/>
      <c r="Y16" s="706"/>
      <c r="Z16" s="706"/>
      <c r="AA16" s="706"/>
      <c r="AB16" s="706"/>
      <c r="AC16" s="706"/>
      <c r="AD16" s="707">
        <v>506</v>
      </c>
      <c r="AE16" s="707"/>
      <c r="AF16" s="707"/>
      <c r="AG16" s="708">
        <v>1</v>
      </c>
      <c r="AH16" s="708"/>
      <c r="AI16" s="708"/>
      <c r="AJ16" s="708"/>
      <c r="AK16" s="712">
        <f>1681*2</f>
        <v>3362</v>
      </c>
      <c r="AL16" s="713"/>
      <c r="AM16" s="713"/>
      <c r="AN16" s="713"/>
      <c r="AO16" s="713"/>
      <c r="AP16" s="714"/>
      <c r="AQ16" s="690">
        <f>AG16*AK16*12</f>
        <v>40344</v>
      </c>
      <c r="AR16" s="690"/>
      <c r="AS16" s="690"/>
      <c r="AT16" s="690"/>
      <c r="AU16" s="690"/>
      <c r="AV16" s="690"/>
      <c r="AW16" s="690"/>
      <c r="AX16" s="690"/>
      <c r="AY16" s="701">
        <v>0</v>
      </c>
      <c r="AZ16" s="702"/>
      <c r="BA16" s="702"/>
      <c r="BB16" s="702"/>
      <c r="BC16" s="702"/>
      <c r="BD16" s="702"/>
      <c r="BE16" s="702"/>
      <c r="BF16" s="703"/>
      <c r="BG16" s="692">
        <v>0</v>
      </c>
      <c r="BH16" s="692"/>
      <c r="BI16" s="692"/>
      <c r="BJ16" s="692"/>
      <c r="BK16" s="692"/>
      <c r="BL16" s="692"/>
      <c r="BM16" s="692"/>
      <c r="BN16" s="692"/>
      <c r="BO16" s="701">
        <f t="shared" si="0"/>
        <v>5526.5753424657532</v>
      </c>
      <c r="BP16" s="702"/>
      <c r="BQ16" s="702"/>
      <c r="BR16" s="702"/>
      <c r="BS16" s="702"/>
      <c r="BT16" s="702"/>
      <c r="BU16" s="702"/>
      <c r="BV16" s="703"/>
      <c r="BW16" s="692">
        <v>0</v>
      </c>
      <c r="BX16" s="692"/>
      <c r="BY16" s="692"/>
      <c r="BZ16" s="692"/>
      <c r="CA16" s="692"/>
      <c r="CB16" s="692"/>
      <c r="CC16" s="692"/>
      <c r="CD16" s="692"/>
      <c r="CE16" s="692">
        <v>0</v>
      </c>
      <c r="CF16" s="692"/>
      <c r="CG16" s="692"/>
      <c r="CH16" s="692"/>
      <c r="CI16" s="692"/>
      <c r="CJ16" s="692"/>
      <c r="CK16" s="692"/>
      <c r="CL16" s="692"/>
      <c r="CM16" s="692"/>
      <c r="CN16" s="692">
        <v>0</v>
      </c>
      <c r="CO16" s="692"/>
      <c r="CP16" s="692"/>
      <c r="CQ16" s="692"/>
      <c r="CR16" s="692"/>
      <c r="CS16" s="692"/>
      <c r="CT16" s="692"/>
      <c r="CU16" s="692"/>
      <c r="CV16" s="690">
        <f>SUM(AQ16:CU16)</f>
        <v>45870.575342465752</v>
      </c>
      <c r="CW16" s="690"/>
      <c r="CX16" s="690"/>
      <c r="CY16" s="690"/>
      <c r="CZ16" s="690"/>
      <c r="DA16" s="690"/>
      <c r="DB16" s="690"/>
      <c r="DC16" s="690"/>
      <c r="DD16" s="690"/>
      <c r="DE16" s="691"/>
    </row>
    <row r="17" spans="1:110" s="3" customFormat="1" ht="23.25" customHeight="1" x14ac:dyDescent="0.3">
      <c r="A17" s="704" t="s">
        <v>1871</v>
      </c>
      <c r="B17" s="705"/>
      <c r="C17" s="705"/>
      <c r="D17" s="705"/>
      <c r="E17" s="705"/>
      <c r="F17" s="705"/>
      <c r="G17" s="705"/>
      <c r="H17" s="705"/>
      <c r="I17" s="705"/>
      <c r="J17" s="705"/>
      <c r="K17" s="705"/>
      <c r="L17" s="705"/>
      <c r="M17" s="705"/>
      <c r="N17" s="705"/>
      <c r="O17" s="705"/>
      <c r="P17" s="706" t="s">
        <v>1872</v>
      </c>
      <c r="Q17" s="706"/>
      <c r="R17" s="706"/>
      <c r="S17" s="706"/>
      <c r="T17" s="706"/>
      <c r="U17" s="706"/>
      <c r="V17" s="706"/>
      <c r="W17" s="706"/>
      <c r="X17" s="706"/>
      <c r="Y17" s="706"/>
      <c r="Z17" s="706"/>
      <c r="AA17" s="706"/>
      <c r="AB17" s="706"/>
      <c r="AC17" s="706"/>
      <c r="AD17" s="707">
        <v>506</v>
      </c>
      <c r="AE17" s="707"/>
      <c r="AF17" s="707"/>
      <c r="AG17" s="708">
        <v>1</v>
      </c>
      <c r="AH17" s="708"/>
      <c r="AI17" s="708"/>
      <c r="AJ17" s="708"/>
      <c r="AK17" s="712">
        <f>1681*2</f>
        <v>3362</v>
      </c>
      <c r="AL17" s="713"/>
      <c r="AM17" s="713"/>
      <c r="AN17" s="713"/>
      <c r="AO17" s="713"/>
      <c r="AP17" s="714"/>
      <c r="AQ17" s="690">
        <f>AG17*AK17*12</f>
        <v>40344</v>
      </c>
      <c r="AR17" s="690"/>
      <c r="AS17" s="690"/>
      <c r="AT17" s="690"/>
      <c r="AU17" s="690"/>
      <c r="AV17" s="690"/>
      <c r="AW17" s="690"/>
      <c r="AX17" s="690"/>
      <c r="AY17" s="701">
        <v>0</v>
      </c>
      <c r="AZ17" s="702"/>
      <c r="BA17" s="702"/>
      <c r="BB17" s="702"/>
      <c r="BC17" s="702"/>
      <c r="BD17" s="702"/>
      <c r="BE17" s="702"/>
      <c r="BF17" s="703"/>
      <c r="BG17" s="692">
        <v>0</v>
      </c>
      <c r="BH17" s="692"/>
      <c r="BI17" s="692"/>
      <c r="BJ17" s="692"/>
      <c r="BK17" s="692"/>
      <c r="BL17" s="692"/>
      <c r="BM17" s="692"/>
      <c r="BN17" s="692"/>
      <c r="BO17" s="701">
        <f t="shared" si="0"/>
        <v>5526.5753424657532</v>
      </c>
      <c r="BP17" s="702"/>
      <c r="BQ17" s="702"/>
      <c r="BR17" s="702"/>
      <c r="BS17" s="702"/>
      <c r="BT17" s="702"/>
      <c r="BU17" s="702"/>
      <c r="BV17" s="703"/>
      <c r="BW17" s="692">
        <v>0</v>
      </c>
      <c r="BX17" s="692"/>
      <c r="BY17" s="692"/>
      <c r="BZ17" s="692"/>
      <c r="CA17" s="692"/>
      <c r="CB17" s="692"/>
      <c r="CC17" s="692"/>
      <c r="CD17" s="692"/>
      <c r="CE17" s="692">
        <v>0</v>
      </c>
      <c r="CF17" s="692"/>
      <c r="CG17" s="692"/>
      <c r="CH17" s="692"/>
      <c r="CI17" s="692"/>
      <c r="CJ17" s="692"/>
      <c r="CK17" s="692"/>
      <c r="CL17" s="692"/>
      <c r="CM17" s="692"/>
      <c r="CN17" s="692">
        <v>0</v>
      </c>
      <c r="CO17" s="692"/>
      <c r="CP17" s="692"/>
      <c r="CQ17" s="692"/>
      <c r="CR17" s="692"/>
      <c r="CS17" s="692"/>
      <c r="CT17" s="692"/>
      <c r="CU17" s="692"/>
      <c r="CV17" s="690">
        <f>SUM(AQ17:CU17)</f>
        <v>45870.575342465752</v>
      </c>
      <c r="CW17" s="690"/>
      <c r="CX17" s="690"/>
      <c r="CY17" s="690"/>
      <c r="CZ17" s="690"/>
      <c r="DA17" s="690"/>
      <c r="DB17" s="690"/>
      <c r="DC17" s="690"/>
      <c r="DD17" s="690"/>
      <c r="DE17" s="691"/>
    </row>
    <row r="18" spans="1:110" s="3" customFormat="1" ht="23.25" customHeight="1" x14ac:dyDescent="0.3">
      <c r="A18" s="715"/>
      <c r="B18" s="716"/>
      <c r="C18" s="716"/>
      <c r="D18" s="716"/>
      <c r="E18" s="716"/>
      <c r="F18" s="716"/>
      <c r="G18" s="716"/>
      <c r="H18" s="716"/>
      <c r="I18" s="716"/>
      <c r="J18" s="716"/>
      <c r="K18" s="716"/>
      <c r="L18" s="716"/>
      <c r="M18" s="716"/>
      <c r="N18" s="716"/>
      <c r="O18" s="717"/>
      <c r="P18" s="718"/>
      <c r="Q18" s="719"/>
      <c r="R18" s="719"/>
      <c r="S18" s="719"/>
      <c r="T18" s="719"/>
      <c r="U18" s="719"/>
      <c r="V18" s="719"/>
      <c r="W18" s="719"/>
      <c r="X18" s="719"/>
      <c r="Y18" s="719"/>
      <c r="Z18" s="719"/>
      <c r="AA18" s="719"/>
      <c r="AB18" s="719"/>
      <c r="AC18" s="720"/>
      <c r="AD18" s="721"/>
      <c r="AE18" s="722"/>
      <c r="AF18" s="723"/>
      <c r="AG18" s="724"/>
      <c r="AH18" s="725"/>
      <c r="AI18" s="725"/>
      <c r="AJ18" s="726"/>
      <c r="AK18" s="712">
        <v>0</v>
      </c>
      <c r="AL18" s="713"/>
      <c r="AM18" s="713"/>
      <c r="AN18" s="713"/>
      <c r="AO18" s="713"/>
      <c r="AP18" s="714"/>
      <c r="AQ18" s="690">
        <f t="shared" si="2"/>
        <v>0</v>
      </c>
      <c r="AR18" s="690"/>
      <c r="AS18" s="690"/>
      <c r="AT18" s="690"/>
      <c r="AU18" s="690"/>
      <c r="AV18" s="690"/>
      <c r="AW18" s="690"/>
      <c r="AX18" s="690"/>
      <c r="AY18" s="701">
        <v>0</v>
      </c>
      <c r="AZ18" s="702"/>
      <c r="BA18" s="702"/>
      <c r="BB18" s="702"/>
      <c r="BC18" s="702"/>
      <c r="BD18" s="702"/>
      <c r="BE18" s="702"/>
      <c r="BF18" s="703"/>
      <c r="BG18" s="692">
        <v>0</v>
      </c>
      <c r="BH18" s="692"/>
      <c r="BI18" s="692"/>
      <c r="BJ18" s="692"/>
      <c r="BK18" s="692"/>
      <c r="BL18" s="692"/>
      <c r="BM18" s="692"/>
      <c r="BN18" s="692"/>
      <c r="BO18" s="701">
        <f t="shared" si="0"/>
        <v>0</v>
      </c>
      <c r="BP18" s="702"/>
      <c r="BQ18" s="702"/>
      <c r="BR18" s="702"/>
      <c r="BS18" s="702"/>
      <c r="BT18" s="702"/>
      <c r="BU18" s="702"/>
      <c r="BV18" s="703"/>
      <c r="BW18" s="692">
        <v>0</v>
      </c>
      <c r="BX18" s="692"/>
      <c r="BY18" s="692"/>
      <c r="BZ18" s="692"/>
      <c r="CA18" s="692"/>
      <c r="CB18" s="692"/>
      <c r="CC18" s="692"/>
      <c r="CD18" s="692"/>
      <c r="CE18" s="692">
        <v>0</v>
      </c>
      <c r="CF18" s="692"/>
      <c r="CG18" s="692"/>
      <c r="CH18" s="692"/>
      <c r="CI18" s="692"/>
      <c r="CJ18" s="692"/>
      <c r="CK18" s="692"/>
      <c r="CL18" s="692"/>
      <c r="CM18" s="692"/>
      <c r="CN18" s="692">
        <v>0</v>
      </c>
      <c r="CO18" s="692"/>
      <c r="CP18" s="692"/>
      <c r="CQ18" s="692"/>
      <c r="CR18" s="692"/>
      <c r="CS18" s="692"/>
      <c r="CT18" s="692"/>
      <c r="CU18" s="692"/>
      <c r="CV18" s="690">
        <f t="shared" si="1"/>
        <v>0</v>
      </c>
      <c r="CW18" s="690"/>
      <c r="CX18" s="690"/>
      <c r="CY18" s="690"/>
      <c r="CZ18" s="690"/>
      <c r="DA18" s="690"/>
      <c r="DB18" s="690"/>
      <c r="DC18" s="690"/>
      <c r="DD18" s="690"/>
      <c r="DE18" s="691"/>
    </row>
    <row r="19" spans="1:110" s="3" customFormat="1" ht="23.25" customHeight="1" x14ac:dyDescent="0.3">
      <c r="A19" s="704"/>
      <c r="B19" s="705"/>
      <c r="C19" s="705"/>
      <c r="D19" s="705"/>
      <c r="E19" s="705"/>
      <c r="F19" s="705"/>
      <c r="G19" s="705"/>
      <c r="H19" s="705"/>
      <c r="I19" s="705"/>
      <c r="J19" s="705"/>
      <c r="K19" s="705"/>
      <c r="L19" s="705"/>
      <c r="M19" s="705"/>
      <c r="N19" s="705"/>
      <c r="O19" s="705"/>
      <c r="P19" s="718"/>
      <c r="Q19" s="719"/>
      <c r="R19" s="719"/>
      <c r="S19" s="719"/>
      <c r="T19" s="719"/>
      <c r="U19" s="719"/>
      <c r="V19" s="719"/>
      <c r="W19" s="719"/>
      <c r="X19" s="719"/>
      <c r="Y19" s="719"/>
      <c r="Z19" s="719"/>
      <c r="AA19" s="719"/>
      <c r="AB19" s="719"/>
      <c r="AC19" s="720"/>
      <c r="AD19" s="721"/>
      <c r="AE19" s="722"/>
      <c r="AF19" s="723"/>
      <c r="AG19" s="724"/>
      <c r="AH19" s="725"/>
      <c r="AI19" s="725"/>
      <c r="AJ19" s="726"/>
      <c r="AK19" s="712">
        <v>0</v>
      </c>
      <c r="AL19" s="713"/>
      <c r="AM19" s="713"/>
      <c r="AN19" s="713"/>
      <c r="AO19" s="713"/>
      <c r="AP19" s="714"/>
      <c r="AQ19" s="690">
        <f t="shared" si="2"/>
        <v>0</v>
      </c>
      <c r="AR19" s="690"/>
      <c r="AS19" s="690"/>
      <c r="AT19" s="690"/>
      <c r="AU19" s="690"/>
      <c r="AV19" s="690"/>
      <c r="AW19" s="690"/>
      <c r="AX19" s="690"/>
      <c r="AY19" s="701">
        <v>0</v>
      </c>
      <c r="AZ19" s="702"/>
      <c r="BA19" s="702"/>
      <c r="BB19" s="702"/>
      <c r="BC19" s="702"/>
      <c r="BD19" s="702"/>
      <c r="BE19" s="702"/>
      <c r="BF19" s="703"/>
      <c r="BG19" s="692">
        <v>0</v>
      </c>
      <c r="BH19" s="692"/>
      <c r="BI19" s="692"/>
      <c r="BJ19" s="692"/>
      <c r="BK19" s="692"/>
      <c r="BL19" s="692"/>
      <c r="BM19" s="692"/>
      <c r="BN19" s="692"/>
      <c r="BO19" s="701">
        <f t="shared" si="0"/>
        <v>0</v>
      </c>
      <c r="BP19" s="702"/>
      <c r="BQ19" s="702"/>
      <c r="BR19" s="702"/>
      <c r="BS19" s="702"/>
      <c r="BT19" s="702"/>
      <c r="BU19" s="702"/>
      <c r="BV19" s="703"/>
      <c r="BW19" s="692">
        <v>0</v>
      </c>
      <c r="BX19" s="692"/>
      <c r="BY19" s="692"/>
      <c r="BZ19" s="692"/>
      <c r="CA19" s="692"/>
      <c r="CB19" s="692"/>
      <c r="CC19" s="692"/>
      <c r="CD19" s="692"/>
      <c r="CE19" s="692">
        <v>0</v>
      </c>
      <c r="CF19" s="692"/>
      <c r="CG19" s="692"/>
      <c r="CH19" s="692"/>
      <c r="CI19" s="692"/>
      <c r="CJ19" s="692"/>
      <c r="CK19" s="692"/>
      <c r="CL19" s="692"/>
      <c r="CM19" s="692"/>
      <c r="CN19" s="692">
        <v>0</v>
      </c>
      <c r="CO19" s="692"/>
      <c r="CP19" s="692"/>
      <c r="CQ19" s="692"/>
      <c r="CR19" s="692"/>
      <c r="CS19" s="692"/>
      <c r="CT19" s="692"/>
      <c r="CU19" s="692"/>
      <c r="CV19" s="690">
        <f t="shared" si="1"/>
        <v>0</v>
      </c>
      <c r="CW19" s="690"/>
      <c r="CX19" s="690"/>
      <c r="CY19" s="690"/>
      <c r="CZ19" s="690"/>
      <c r="DA19" s="690"/>
      <c r="DB19" s="690"/>
      <c r="DC19" s="690"/>
      <c r="DD19" s="690"/>
      <c r="DE19" s="691"/>
    </row>
    <row r="20" spans="1:110" s="3" customFormat="1" ht="23.25" customHeight="1" x14ac:dyDescent="0.3">
      <c r="A20" s="704"/>
      <c r="B20" s="705"/>
      <c r="C20" s="705"/>
      <c r="D20" s="705"/>
      <c r="E20" s="705"/>
      <c r="F20" s="705"/>
      <c r="G20" s="705"/>
      <c r="H20" s="705"/>
      <c r="I20" s="705"/>
      <c r="J20" s="705"/>
      <c r="K20" s="705"/>
      <c r="L20" s="705"/>
      <c r="M20" s="705"/>
      <c r="N20" s="705"/>
      <c r="O20" s="705"/>
      <c r="P20" s="718"/>
      <c r="Q20" s="719"/>
      <c r="R20" s="719"/>
      <c r="S20" s="719"/>
      <c r="T20" s="719"/>
      <c r="U20" s="719"/>
      <c r="V20" s="719"/>
      <c r="W20" s="719"/>
      <c r="X20" s="719"/>
      <c r="Y20" s="719"/>
      <c r="Z20" s="719"/>
      <c r="AA20" s="719"/>
      <c r="AB20" s="719"/>
      <c r="AC20" s="720"/>
      <c r="AD20" s="721"/>
      <c r="AE20" s="722"/>
      <c r="AF20" s="723"/>
      <c r="AG20" s="724"/>
      <c r="AH20" s="725"/>
      <c r="AI20" s="725"/>
      <c r="AJ20" s="726"/>
      <c r="AK20" s="712">
        <v>0</v>
      </c>
      <c r="AL20" s="713"/>
      <c r="AM20" s="713"/>
      <c r="AN20" s="713"/>
      <c r="AO20" s="713"/>
      <c r="AP20" s="714"/>
      <c r="AQ20" s="690">
        <f>AG20*AK20*12</f>
        <v>0</v>
      </c>
      <c r="AR20" s="690"/>
      <c r="AS20" s="690"/>
      <c r="AT20" s="690"/>
      <c r="AU20" s="690"/>
      <c r="AV20" s="690"/>
      <c r="AW20" s="690"/>
      <c r="AX20" s="690"/>
      <c r="AY20" s="701">
        <v>0</v>
      </c>
      <c r="AZ20" s="702"/>
      <c r="BA20" s="702"/>
      <c r="BB20" s="702"/>
      <c r="BC20" s="702"/>
      <c r="BD20" s="702"/>
      <c r="BE20" s="702"/>
      <c r="BF20" s="703"/>
      <c r="BG20" s="692">
        <v>0</v>
      </c>
      <c r="BH20" s="692"/>
      <c r="BI20" s="692"/>
      <c r="BJ20" s="692"/>
      <c r="BK20" s="692"/>
      <c r="BL20" s="692"/>
      <c r="BM20" s="692"/>
      <c r="BN20" s="692"/>
      <c r="BO20" s="701">
        <f t="shared" si="0"/>
        <v>0</v>
      </c>
      <c r="BP20" s="702"/>
      <c r="BQ20" s="702"/>
      <c r="BR20" s="702"/>
      <c r="BS20" s="702"/>
      <c r="BT20" s="702"/>
      <c r="BU20" s="702"/>
      <c r="BV20" s="703"/>
      <c r="BW20" s="692">
        <v>0</v>
      </c>
      <c r="BX20" s="692"/>
      <c r="BY20" s="692"/>
      <c r="BZ20" s="692"/>
      <c r="CA20" s="692"/>
      <c r="CB20" s="692"/>
      <c r="CC20" s="692"/>
      <c r="CD20" s="692"/>
      <c r="CE20" s="692">
        <v>0</v>
      </c>
      <c r="CF20" s="692"/>
      <c r="CG20" s="692"/>
      <c r="CH20" s="692"/>
      <c r="CI20" s="692"/>
      <c r="CJ20" s="692"/>
      <c r="CK20" s="692"/>
      <c r="CL20" s="692"/>
      <c r="CM20" s="692"/>
      <c r="CN20" s="692">
        <v>0</v>
      </c>
      <c r="CO20" s="692"/>
      <c r="CP20" s="692"/>
      <c r="CQ20" s="692"/>
      <c r="CR20" s="692"/>
      <c r="CS20" s="692"/>
      <c r="CT20" s="692"/>
      <c r="CU20" s="692"/>
      <c r="CV20" s="690">
        <f>SUM(AQ20:CU20)</f>
        <v>0</v>
      </c>
      <c r="CW20" s="690"/>
      <c r="CX20" s="690"/>
      <c r="CY20" s="690"/>
      <c r="CZ20" s="690"/>
      <c r="DA20" s="690"/>
      <c r="DB20" s="690"/>
      <c r="DC20" s="690"/>
      <c r="DD20" s="690"/>
      <c r="DE20" s="691"/>
    </row>
    <row r="21" spans="1:110" s="3" customFormat="1" ht="23.25" customHeight="1" x14ac:dyDescent="0.3">
      <c r="A21" s="704"/>
      <c r="B21" s="705"/>
      <c r="C21" s="705"/>
      <c r="D21" s="705"/>
      <c r="E21" s="705"/>
      <c r="F21" s="705"/>
      <c r="G21" s="705"/>
      <c r="H21" s="705"/>
      <c r="I21" s="705"/>
      <c r="J21" s="705"/>
      <c r="K21" s="705"/>
      <c r="L21" s="705"/>
      <c r="M21" s="705"/>
      <c r="N21" s="705"/>
      <c r="O21" s="705"/>
      <c r="P21" s="706"/>
      <c r="Q21" s="706"/>
      <c r="R21" s="706"/>
      <c r="S21" s="706"/>
      <c r="T21" s="706"/>
      <c r="U21" s="706"/>
      <c r="V21" s="706"/>
      <c r="W21" s="706"/>
      <c r="X21" s="706"/>
      <c r="Y21" s="706"/>
      <c r="Z21" s="706"/>
      <c r="AA21" s="706"/>
      <c r="AB21" s="706"/>
      <c r="AC21" s="706"/>
      <c r="AD21" s="707"/>
      <c r="AE21" s="707"/>
      <c r="AF21" s="707"/>
      <c r="AG21" s="708"/>
      <c r="AH21" s="708"/>
      <c r="AI21" s="708"/>
      <c r="AJ21" s="708"/>
      <c r="AK21" s="712">
        <v>0</v>
      </c>
      <c r="AL21" s="713"/>
      <c r="AM21" s="713"/>
      <c r="AN21" s="713"/>
      <c r="AO21" s="713"/>
      <c r="AP21" s="714"/>
      <c r="AQ21" s="690">
        <v>0</v>
      </c>
      <c r="AR21" s="690"/>
      <c r="AS21" s="690"/>
      <c r="AT21" s="690"/>
      <c r="AU21" s="690"/>
      <c r="AV21" s="690"/>
      <c r="AW21" s="690"/>
      <c r="AX21" s="690"/>
      <c r="AY21" s="701">
        <v>0</v>
      </c>
      <c r="AZ21" s="702"/>
      <c r="BA21" s="702"/>
      <c r="BB21" s="702"/>
      <c r="BC21" s="702"/>
      <c r="BD21" s="702"/>
      <c r="BE21" s="702"/>
      <c r="BF21" s="703"/>
      <c r="BG21" s="692">
        <v>0</v>
      </c>
      <c r="BH21" s="692"/>
      <c r="BI21" s="692"/>
      <c r="BJ21" s="692"/>
      <c r="BK21" s="692"/>
      <c r="BL21" s="692"/>
      <c r="BM21" s="692"/>
      <c r="BN21" s="692"/>
      <c r="BO21" s="701">
        <v>0</v>
      </c>
      <c r="BP21" s="702"/>
      <c r="BQ21" s="702"/>
      <c r="BR21" s="702"/>
      <c r="BS21" s="702"/>
      <c r="BT21" s="702"/>
      <c r="BU21" s="702"/>
      <c r="BV21" s="703"/>
      <c r="BW21" s="692">
        <v>0</v>
      </c>
      <c r="BX21" s="692"/>
      <c r="BY21" s="692"/>
      <c r="BZ21" s="692"/>
      <c r="CA21" s="692"/>
      <c r="CB21" s="692"/>
      <c r="CC21" s="692"/>
      <c r="CD21" s="692"/>
      <c r="CE21" s="692">
        <v>0</v>
      </c>
      <c r="CF21" s="692"/>
      <c r="CG21" s="692"/>
      <c r="CH21" s="692"/>
      <c r="CI21" s="692"/>
      <c r="CJ21" s="692"/>
      <c r="CK21" s="692"/>
      <c r="CL21" s="692"/>
      <c r="CM21" s="692"/>
      <c r="CN21" s="692">
        <v>0</v>
      </c>
      <c r="CO21" s="692"/>
      <c r="CP21" s="692"/>
      <c r="CQ21" s="692"/>
      <c r="CR21" s="692"/>
      <c r="CS21" s="692"/>
      <c r="CT21" s="692"/>
      <c r="CU21" s="692"/>
      <c r="CV21" s="690">
        <v>0</v>
      </c>
      <c r="CW21" s="690"/>
      <c r="CX21" s="690"/>
      <c r="CY21" s="690"/>
      <c r="CZ21" s="690"/>
      <c r="DA21" s="690"/>
      <c r="DB21" s="690"/>
      <c r="DC21" s="690"/>
      <c r="DD21" s="690"/>
      <c r="DE21" s="691"/>
    </row>
    <row r="22" spans="1:110" s="3" customFormat="1" ht="23.25" customHeight="1" thickBot="1" x14ac:dyDescent="0.35">
      <c r="A22" s="704"/>
      <c r="B22" s="705"/>
      <c r="C22" s="705"/>
      <c r="D22" s="705"/>
      <c r="E22" s="705"/>
      <c r="F22" s="705"/>
      <c r="G22" s="705"/>
      <c r="H22" s="705"/>
      <c r="I22" s="705"/>
      <c r="J22" s="705"/>
      <c r="K22" s="705"/>
      <c r="L22" s="705"/>
      <c r="M22" s="705"/>
      <c r="N22" s="705"/>
      <c r="O22" s="705"/>
      <c r="P22" s="706"/>
      <c r="Q22" s="706"/>
      <c r="R22" s="706"/>
      <c r="S22" s="706"/>
      <c r="T22" s="706"/>
      <c r="U22" s="706"/>
      <c r="V22" s="706"/>
      <c r="W22" s="706"/>
      <c r="X22" s="706"/>
      <c r="Y22" s="706"/>
      <c r="Z22" s="706"/>
      <c r="AA22" s="706"/>
      <c r="AB22" s="706"/>
      <c r="AC22" s="706"/>
      <c r="AD22" s="707"/>
      <c r="AE22" s="707"/>
      <c r="AF22" s="707"/>
      <c r="AG22" s="708"/>
      <c r="AH22" s="708"/>
      <c r="AI22" s="708"/>
      <c r="AJ22" s="708"/>
      <c r="AK22" s="709">
        <v>0</v>
      </c>
      <c r="AL22" s="710"/>
      <c r="AM22" s="710"/>
      <c r="AN22" s="710"/>
      <c r="AO22" s="710"/>
      <c r="AP22" s="711"/>
      <c r="AQ22" s="690">
        <f>AG22*AK22*12</f>
        <v>0</v>
      </c>
      <c r="AR22" s="690"/>
      <c r="AS22" s="690"/>
      <c r="AT22" s="690"/>
      <c r="AU22" s="690"/>
      <c r="AV22" s="690"/>
      <c r="AW22" s="690"/>
      <c r="AX22" s="690"/>
      <c r="AY22" s="701">
        <v>0</v>
      </c>
      <c r="AZ22" s="702"/>
      <c r="BA22" s="702"/>
      <c r="BB22" s="702"/>
      <c r="BC22" s="702"/>
      <c r="BD22" s="702"/>
      <c r="BE22" s="702"/>
      <c r="BF22" s="703"/>
      <c r="BG22" s="692">
        <v>0</v>
      </c>
      <c r="BH22" s="692"/>
      <c r="BI22" s="692"/>
      <c r="BJ22" s="692"/>
      <c r="BK22" s="692"/>
      <c r="BL22" s="692"/>
      <c r="BM22" s="692"/>
      <c r="BN22" s="692"/>
      <c r="BO22" s="693">
        <f>AQ22/365*50</f>
        <v>0</v>
      </c>
      <c r="BP22" s="694"/>
      <c r="BQ22" s="694"/>
      <c r="BR22" s="694"/>
      <c r="BS22" s="694"/>
      <c r="BT22" s="694"/>
      <c r="BU22" s="694"/>
      <c r="BV22" s="695"/>
      <c r="BW22" s="692">
        <v>0</v>
      </c>
      <c r="BX22" s="692"/>
      <c r="BY22" s="692"/>
      <c r="BZ22" s="692"/>
      <c r="CA22" s="692"/>
      <c r="CB22" s="692"/>
      <c r="CC22" s="692"/>
      <c r="CD22" s="692"/>
      <c r="CE22" s="692">
        <v>0</v>
      </c>
      <c r="CF22" s="692"/>
      <c r="CG22" s="692"/>
      <c r="CH22" s="692"/>
      <c r="CI22" s="692"/>
      <c r="CJ22" s="692"/>
      <c r="CK22" s="692"/>
      <c r="CL22" s="692"/>
      <c r="CM22" s="692"/>
      <c r="CN22" s="692">
        <v>0</v>
      </c>
      <c r="CO22" s="692"/>
      <c r="CP22" s="692"/>
      <c r="CQ22" s="692"/>
      <c r="CR22" s="692"/>
      <c r="CS22" s="692"/>
      <c r="CT22" s="692"/>
      <c r="CU22" s="692"/>
      <c r="CV22" s="690">
        <f>SUM(AQ22:CU22)</f>
        <v>0</v>
      </c>
      <c r="CW22" s="690"/>
      <c r="CX22" s="690"/>
      <c r="CY22" s="690"/>
      <c r="CZ22" s="690"/>
      <c r="DA22" s="690"/>
      <c r="DB22" s="690"/>
      <c r="DC22" s="690"/>
      <c r="DD22" s="690"/>
      <c r="DE22" s="691"/>
    </row>
    <row r="23" spans="1:110" s="3" customFormat="1" ht="24.9" customHeight="1" thickBot="1" x14ac:dyDescent="0.35">
      <c r="A23" s="696" t="s">
        <v>1104</v>
      </c>
      <c r="B23" s="697"/>
      <c r="C23" s="697"/>
      <c r="D23" s="697"/>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8"/>
      <c r="AG23" s="699">
        <f>SUM(AG8:AJ22)</f>
        <v>10</v>
      </c>
      <c r="AH23" s="699"/>
      <c r="AI23" s="699"/>
      <c r="AJ23" s="699"/>
      <c r="AK23" s="700">
        <f>SUM(AK8:AP22)</f>
        <v>54284.94</v>
      </c>
      <c r="AL23" s="700"/>
      <c r="AM23" s="700"/>
      <c r="AN23" s="700"/>
      <c r="AO23" s="700"/>
      <c r="AP23" s="700"/>
      <c r="AQ23" s="688">
        <f>SUM(AQ8:AX22)</f>
        <v>651419.28</v>
      </c>
      <c r="AR23" s="688"/>
      <c r="AS23" s="688"/>
      <c r="AT23" s="688"/>
      <c r="AU23" s="688"/>
      <c r="AV23" s="688"/>
      <c r="AW23" s="688"/>
      <c r="AX23" s="688"/>
      <c r="AY23" s="688">
        <f>SUM(AY8:BF22)</f>
        <v>0</v>
      </c>
      <c r="AZ23" s="688"/>
      <c r="BA23" s="688"/>
      <c r="BB23" s="688"/>
      <c r="BC23" s="688"/>
      <c r="BD23" s="688"/>
      <c r="BE23" s="688"/>
      <c r="BF23" s="688"/>
      <c r="BG23" s="688">
        <f>SUM(BG8:BN22)</f>
        <v>0</v>
      </c>
      <c r="BH23" s="688"/>
      <c r="BI23" s="688"/>
      <c r="BJ23" s="688"/>
      <c r="BK23" s="688"/>
      <c r="BL23" s="688"/>
      <c r="BM23" s="688"/>
      <c r="BN23" s="688"/>
      <c r="BO23" s="688">
        <f>SUM(BO8:BV22)</f>
        <v>89235.5178082192</v>
      </c>
      <c r="BP23" s="688"/>
      <c r="BQ23" s="688"/>
      <c r="BR23" s="688"/>
      <c r="BS23" s="688"/>
      <c r="BT23" s="688"/>
      <c r="BU23" s="688"/>
      <c r="BV23" s="688"/>
      <c r="BW23" s="688">
        <f>SUM(BW8:CD22)</f>
        <v>0</v>
      </c>
      <c r="BX23" s="688"/>
      <c r="BY23" s="688"/>
      <c r="BZ23" s="688"/>
      <c r="CA23" s="688"/>
      <c r="CB23" s="688"/>
      <c r="CC23" s="688"/>
      <c r="CD23" s="688"/>
      <c r="CE23" s="688">
        <f>SUM(CE8:CM22)</f>
        <v>0</v>
      </c>
      <c r="CF23" s="688"/>
      <c r="CG23" s="688"/>
      <c r="CH23" s="688"/>
      <c r="CI23" s="688"/>
      <c r="CJ23" s="688"/>
      <c r="CK23" s="688"/>
      <c r="CL23" s="688"/>
      <c r="CM23" s="688"/>
      <c r="CN23" s="688">
        <f>SUM(CN8:CU22)</f>
        <v>0</v>
      </c>
      <c r="CO23" s="688"/>
      <c r="CP23" s="688"/>
      <c r="CQ23" s="688"/>
      <c r="CR23" s="688"/>
      <c r="CS23" s="688"/>
      <c r="CT23" s="688"/>
      <c r="CU23" s="688"/>
      <c r="CV23" s="688">
        <f>SUM(CV8:DE22)</f>
        <v>740654.79780821921</v>
      </c>
      <c r="CW23" s="688"/>
      <c r="CX23" s="688"/>
      <c r="CY23" s="688"/>
      <c r="CZ23" s="688"/>
      <c r="DA23" s="688"/>
      <c r="DB23" s="688"/>
      <c r="DC23" s="688"/>
      <c r="DD23" s="688"/>
      <c r="DE23" s="689"/>
      <c r="DF23" s="33"/>
    </row>
    <row r="24" spans="1:110" s="3" customFormat="1" ht="24.9" customHeight="1" x14ac:dyDescent="0.3">
      <c r="BO24" s="769"/>
      <c r="BP24" s="770"/>
      <c r="BQ24" s="770"/>
      <c r="BR24" s="770"/>
      <c r="BS24" s="770"/>
      <c r="BT24" s="770"/>
      <c r="BU24" s="770"/>
      <c r="BV24" s="770"/>
    </row>
    <row r="25" spans="1:110" s="3" customFormat="1" ht="13.8" x14ac:dyDescent="0.3"/>
    <row r="26" spans="1:110" s="3" customFormat="1" ht="13.8" x14ac:dyDescent="0.3"/>
    <row r="27" spans="1:110" s="3" customFormat="1" ht="13.8" x14ac:dyDescent="0.3"/>
    <row r="28" spans="1:110" s="3" customFormat="1" ht="13.8" x14ac:dyDescent="0.3"/>
    <row r="29" spans="1:110" s="3" customFormat="1" ht="13.8" x14ac:dyDescent="0.3"/>
    <row r="30" spans="1:110" s="3" customFormat="1" ht="13.8" x14ac:dyDescent="0.3"/>
    <row r="31" spans="1:110" s="3" customFormat="1" ht="13.8" x14ac:dyDescent="0.3"/>
    <row r="32" spans="1:110" s="3" customFormat="1" ht="13.8" x14ac:dyDescent="0.3"/>
    <row r="33" s="3" customFormat="1" ht="13.8" x14ac:dyDescent="0.3"/>
    <row r="34" s="3" customFormat="1" ht="13.8" x14ac:dyDescent="0.3"/>
    <row r="35" s="3" customFormat="1" ht="13.8" x14ac:dyDescent="0.3"/>
    <row r="36" s="3" customFormat="1" ht="13.8" x14ac:dyDescent="0.3"/>
    <row r="37" s="3" customFormat="1" ht="13.8" x14ac:dyDescent="0.3"/>
    <row r="38" s="3" customFormat="1" ht="13.8" x14ac:dyDescent="0.3"/>
    <row r="39" s="3" customFormat="1" ht="13.8" x14ac:dyDescent="0.3"/>
    <row r="40" s="3" customFormat="1" ht="13.8" x14ac:dyDescent="0.3"/>
    <row r="41" s="3" customFormat="1" ht="13.8" x14ac:dyDescent="0.3"/>
    <row r="42" s="3" customFormat="1" ht="13.8" x14ac:dyDescent="0.3"/>
    <row r="43" s="3" customFormat="1" ht="13.8" x14ac:dyDescent="0.3"/>
    <row r="44" s="3" customFormat="1" ht="13.8" x14ac:dyDescent="0.3"/>
    <row r="45" s="3" customFormat="1" ht="13.8" x14ac:dyDescent="0.3"/>
    <row r="46" s="3" customFormat="1" ht="13.8" x14ac:dyDescent="0.3"/>
    <row r="47" s="3" customFormat="1" ht="13.8" x14ac:dyDescent="0.3"/>
    <row r="48" s="3" customFormat="1" ht="13.8" x14ac:dyDescent="0.3"/>
    <row r="49" s="3" customFormat="1" ht="13.8" x14ac:dyDescent="0.3"/>
    <row r="50" s="3" customFormat="1" ht="13.8" x14ac:dyDescent="0.3"/>
    <row r="51" s="3" customFormat="1" ht="13.8" x14ac:dyDescent="0.3"/>
    <row r="52" s="3" customFormat="1" ht="13.8" x14ac:dyDescent="0.3"/>
    <row r="53" s="3" customFormat="1" ht="13.8" x14ac:dyDescent="0.3"/>
    <row r="54" s="3" customFormat="1" ht="13.8" x14ac:dyDescent="0.3"/>
    <row r="55" s="3" customFormat="1" ht="13.8" x14ac:dyDescent="0.3"/>
    <row r="56" s="3" customFormat="1" ht="13.8" x14ac:dyDescent="0.3"/>
    <row r="57" s="3" customFormat="1" ht="13.8" x14ac:dyDescent="0.3"/>
    <row r="58" s="3" customFormat="1" ht="13.8" x14ac:dyDescent="0.3"/>
    <row r="59" s="3" customFormat="1" ht="13.8" x14ac:dyDescent="0.3"/>
    <row r="60" s="3" customFormat="1" ht="13.8" x14ac:dyDescent="0.3"/>
    <row r="61" s="3" customFormat="1" ht="13.8" x14ac:dyDescent="0.3"/>
    <row r="62" s="3" customFormat="1" ht="13.8" x14ac:dyDescent="0.3"/>
    <row r="63" s="3" customFormat="1" ht="13.8" x14ac:dyDescent="0.3"/>
    <row r="64" s="3" customFormat="1" ht="13.8" x14ac:dyDescent="0.3"/>
    <row r="65" s="3" customFormat="1" ht="13.8" x14ac:dyDescent="0.3"/>
    <row r="66" s="3" customFormat="1" ht="13.8" x14ac:dyDescent="0.3"/>
    <row r="67" s="3" customFormat="1" ht="13.8" x14ac:dyDescent="0.3"/>
    <row r="68" s="3" customFormat="1" ht="13.8" x14ac:dyDescent="0.3"/>
    <row r="69" s="3" customFormat="1" ht="13.8" x14ac:dyDescent="0.3"/>
    <row r="70" s="3" customFormat="1" ht="13.8" x14ac:dyDescent="0.3"/>
    <row r="71" s="3" customFormat="1" ht="13.8" x14ac:dyDescent="0.3"/>
    <row r="72" s="3" customFormat="1" ht="13.8" x14ac:dyDescent="0.3"/>
    <row r="73" s="3" customFormat="1" ht="13.8" x14ac:dyDescent="0.3"/>
    <row r="74" s="3" customFormat="1" ht="13.8" x14ac:dyDescent="0.3"/>
  </sheetData>
  <sheetProtection formatCells="0" formatColumns="0" formatRows="0" insertRows="0"/>
  <mergeCells count="232">
    <mergeCell ref="BO24:BV24"/>
    <mergeCell ref="A21:O21"/>
    <mergeCell ref="P21:AC21"/>
    <mergeCell ref="AD21:AF21"/>
    <mergeCell ref="AG21:AJ21"/>
    <mergeCell ref="AK21:AP21"/>
    <mergeCell ref="AQ21:AX21"/>
    <mergeCell ref="CV21:DE21"/>
    <mergeCell ref="AY21:BF21"/>
    <mergeCell ref="BG21:BN21"/>
    <mergeCell ref="BO21:BV21"/>
    <mergeCell ref="BW21:CD21"/>
    <mergeCell ref="CE21:CM21"/>
    <mergeCell ref="CN21:CU21"/>
    <mergeCell ref="BG5:BN6"/>
    <mergeCell ref="BW5:CD6"/>
    <mergeCell ref="BO9:BV9"/>
    <mergeCell ref="BG8:BN8"/>
    <mergeCell ref="BO8:BV8"/>
    <mergeCell ref="BW8:CD8"/>
    <mergeCell ref="CE8:CM8"/>
    <mergeCell ref="AQ10:AX10"/>
    <mergeCell ref="CV8:DE8"/>
    <mergeCell ref="CN8:CU8"/>
    <mergeCell ref="AY8:BF8"/>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CV20:DE20"/>
    <mergeCell ref="AY20:BF20"/>
    <mergeCell ref="BG20:BN20"/>
    <mergeCell ref="BO20:BV20"/>
    <mergeCell ref="BW20:CD20"/>
    <mergeCell ref="CE20:CM20"/>
    <mergeCell ref="CN20:CU20"/>
    <mergeCell ref="CV23:DE23"/>
    <mergeCell ref="CV22:DE22"/>
    <mergeCell ref="CN22:CU22"/>
    <mergeCell ref="BO22:BV22"/>
    <mergeCell ref="BW22:CD22"/>
    <mergeCell ref="A23:AF23"/>
    <mergeCell ref="AG23:AJ23"/>
    <mergeCell ref="AK23:AP23"/>
    <mergeCell ref="AQ23:AX23"/>
    <mergeCell ref="AY23:BF23"/>
    <mergeCell ref="AY22:BF22"/>
    <mergeCell ref="BG22:BN22"/>
    <mergeCell ref="BO23:BV23"/>
    <mergeCell ref="BW23:CD23"/>
    <mergeCell ref="CE23:CM23"/>
    <mergeCell ref="CN23:CU23"/>
    <mergeCell ref="BG23:BN23"/>
    <mergeCell ref="A22:O22"/>
    <mergeCell ref="P22:AC22"/>
    <mergeCell ref="AD22:AF22"/>
    <mergeCell ref="AG22:AJ22"/>
    <mergeCell ref="AK22:AP22"/>
    <mergeCell ref="CE22:CM22"/>
    <mergeCell ref="AQ22:AX22"/>
  </mergeCells>
  <printOptions horizontalCentered="1"/>
  <pageMargins left="0.98425196850393704" right="0.19685039370078741" top="0.31496062992125984" bottom="0.39370078740157483" header="0.23622047244094491" footer="0.19685039370078741"/>
  <pageSetup paperSize="5" scale="80" orientation="landscape" r:id="rId1"/>
  <headerFooter>
    <oddFooter>&amp;L&amp;"-,Cursiva"     Ejercicio Fiscal 2017&amp;RPágina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Objetivos PMD</vt:lpstr>
      <vt:lpstr>Compromisos PMD</vt:lpstr>
      <vt:lpstr>INDICADORES</vt:lpstr>
      <vt:lpstr>PROGRAMACION</vt:lpstr>
      <vt:lpstr>S.H-INGRESOS</vt:lpstr>
      <vt:lpstr>S.H. EGRESOS</vt:lpstr>
      <vt:lpstr>ESTIMACION DE INGRESOS</vt:lpstr>
      <vt:lpstr>PRESUP.EGRESOS FUENTE FINANCIAM</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laura.uribe</dc:creator>
  <cp:keywords/>
  <dc:description/>
  <cp:lastModifiedBy>TOTATICHE SC RL</cp:lastModifiedBy>
  <cp:revision/>
  <cp:lastPrinted>2017-04-25T04:43:39Z</cp:lastPrinted>
  <dcterms:created xsi:type="dcterms:W3CDTF">2013-09-24T17:23:29Z</dcterms:created>
  <dcterms:modified xsi:type="dcterms:W3CDTF">2017-04-25T04:43:56Z</dcterms:modified>
  <cp:category/>
  <cp:contentStatus/>
</cp:coreProperties>
</file>